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8"/>
  </bookViews>
  <sheets>
    <sheet name="доходы" sheetId="1" r:id="rId1"/>
    <sheet name="функцион" sheetId="2" r:id="rId2"/>
    <sheet name="Вед.2016" sheetId="3" r:id="rId3"/>
    <sheet name="МБТ 2016" sheetId="4" r:id="rId4"/>
    <sheet name="ист деф 2016" sheetId="5" r:id="rId5"/>
    <sheet name="программы" sheetId="6" r:id="rId6"/>
    <sheet name="зарплата" sheetId="7" r:id="rId7"/>
    <sheet name="заимств" sheetId="8" r:id="rId8"/>
    <sheet name="долг" sheetId="9" r:id="rId9"/>
  </sheets>
  <definedNames>
    <definedName name="Excel_BuiltIn_Print_Area" localSheetId="2">NA()</definedName>
    <definedName name="Excel_BuiltIn_Print_Area" localSheetId="4">NA()</definedName>
    <definedName name="Excel_BuiltIn_Print_Area" localSheetId="3">#REF!</definedName>
    <definedName name="Excel_BuiltIn_Print_Titles" localSheetId="2">NA()</definedName>
    <definedName name="_xlnm.Print_Titles" localSheetId="2">'Вед.2016'!$8:$8</definedName>
    <definedName name="_xlnm.Print_Area" localSheetId="2">'Вед.2016'!$A$1:$I$458</definedName>
    <definedName name="_xlnm.Print_Area" localSheetId="7">'заимств'!$A$1:$C$19</definedName>
    <definedName name="_xlnm.Print_Area" localSheetId="4">'ист деф 2016'!$A$1:$K$43</definedName>
    <definedName name="_xlnm.Print_Area" localSheetId="3">'МБТ 2016'!$A$1:$D$19</definedName>
    <definedName name="_xlnm.Print_Area" localSheetId="1">'функцион'!$A$1:$H$450</definedName>
  </definedNames>
  <calcPr fullCalcOnLoad="1"/>
</workbook>
</file>

<file path=xl/sharedStrings.xml><?xml version="1.0" encoding="utf-8"?>
<sst xmlns="http://schemas.openxmlformats.org/spreadsheetml/2006/main" count="4492" uniqueCount="850">
  <si>
    <t>Приложение № 1</t>
  </si>
  <si>
    <t>«Об исполнении бюджета городского поселения Тучково за 2016 год»</t>
  </si>
  <si>
    <t>Поступления доходов в бюджет городского поселения Тучково за 2016 год</t>
  </si>
  <si>
    <t>(тыс. руб.)</t>
  </si>
  <si>
    <t>Код по бюджетной классификации</t>
  </si>
  <si>
    <t>Наименование группы, подгруппы, статьи</t>
  </si>
  <si>
    <t>Утверждено решением о бюджете на 2016 год</t>
  </si>
  <si>
    <t>Исполнено за 2016 год</t>
  </si>
  <si>
    <t>% исполнения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</si>
  <si>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</si>
  <si>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</si>
  <si>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</si>
  <si>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</si>
  <si>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</si>
  <si>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</si>
  <si>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</si>
  <si>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</si>
  <si>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</si>
  <si>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</si>
  <si>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</si>
  <si>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</si>
  <si>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000 1 03 02250 01 0000 110</t>
  </si>
  <si>
    <t>Доходы от уплаты на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</si>
  <si>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</si>
  <si>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</si>
  <si>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000 1 06 00000 00 0000 000</t>
  </si>
  <si>
    <t>НАЛОГИ НА ИМУЩЕСТВО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</si>
  <si>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</si>
  <si>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</si>
  <si>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</si>
  <si>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</si>
  <si>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001 1 06 06033 13 0000 110</t>
  </si>
  <si>
    <t>Земельный налог с организаций, обладающих земельным участком, расположенным в границах городских поселений</t>
  </si>
  <si>
    <t>002 1 06 06043 13 0000 110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</si>
  <si>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</si>
  <si>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</si>
  <si>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</si>
  <si>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000 1 09 04053 10 0000 110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</si>
  <si>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</si>
  <si>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</si>
  <si>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</si>
  <si>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</si>
  <si>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</si>
  <si>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</si>
  <si>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</si>
  <si>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</si>
  <si>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</si>
  <si>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</si>
  <si>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</si>
  <si>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</si>
  <si>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КОМПЕНСАЦИЙ ЗАТРАТ ГОСУДАРСТВА</t>
  </si>
  <si>
    <t>000 1 13 01995 13 0000 130</t>
  </si>
  <si>
    <t>Прочие доходы от оказания платных услуг(работ) получателями средств бюджетов поселений</t>
  </si>
  <si>
    <t>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</si>
  <si>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</si>
  <si>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</si>
  <si>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</si>
  <si>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</si>
  <si>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</si>
  <si>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</si>
  <si>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</si>
  <si>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</si>
  <si>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 xml:space="preserve">ШТРАФЫ, САНКЦИИ, ВОЗМЕЩЕНИЕ УЩЕРБА                                                                                                                                                                      </t>
  </si>
  <si>
    <t>000 1 16 23051 13 0000 140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</si>
  <si>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</si>
  <si>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000 1 16 33050 13 0000 140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</si>
  <si>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</si>
  <si>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</si>
  <si>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</si>
  <si>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</si>
  <si>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</si>
  <si>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</si>
  <si>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</si>
  <si>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</si>
  <si>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</si>
  <si>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</si>
  <si>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</si>
  <si>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</si>
  <si>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</si>
  <si>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</si>
  <si>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бюджетам субъектов РФ и муниципальных образований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</si>
  <si>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</si>
  <si>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</si>
  <si>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</si>
  <si>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</si>
  <si>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000 2 02 02089 13 0004 151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</si>
  <si>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Московской области</t>
  </si>
  <si>
    <t>000 2 02 02216 13 0000 151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</si>
  <si>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</si>
  <si>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000 2 02 02999 13 0000 151</t>
  </si>
  <si>
    <t>Прочие субсидии бюджетам поселений</t>
  </si>
  <si>
    <t>000 2 02 03000 00 0000 151</t>
  </si>
  <si>
    <t>Субвенции бюджетам субъектов Российской Федерации и муниципальных образований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</si>
  <si>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</si>
  <si>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</si>
  <si>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</si>
  <si>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</si>
  <si>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000 2 19 05000 13 0000 180</t>
  </si>
  <si>
    <t>Прочие безвозмездные поступления в бюджеты поселений</t>
  </si>
  <si>
    <t>ВСЕГО ДОХОДОВ</t>
  </si>
  <si>
    <t>Приложение № 2</t>
  </si>
  <si>
    <t>Исполнение расходной части бюджета городского поселения Тучково за 2016 год по разделам, подразделам, целевым статья ( ведомственным целевым программам и непрограмным направлениям деятельности) и видам расходов классификации расходов бюджетов</t>
  </si>
  <si>
    <t>Рз</t>
  </si>
  <si>
    <t>ПР</t>
  </si>
  <si>
    <t>ЦСР</t>
  </si>
  <si>
    <t>ВР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</si>
  <si>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</si>
  <si>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</si>
  <si>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</si>
  <si>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</si>
  <si>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</si>
  <si>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</si>
  <si>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70 0 00 01100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</si>
  <si>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</si>
  <si>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</si>
  <si>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</si>
  <si>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</si>
  <si>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исполнительных органов гос.власти субъектов РФ, местных администраций</t>
  </si>
  <si>
    <t>04</t>
  </si>
  <si>
    <t>Муниципальная программа "Муниципальное управление" на 2016-2018 годы</t>
  </si>
  <si>
    <t>03 0 00 00000</t>
  </si>
  <si>
    <t>Подпрограмма "Обеспечивающая подпрограмма"</t>
  </si>
  <si>
    <t>03 1 00 00000</t>
  </si>
  <si>
    <t>Основное мероприятие "Обеспечение деятельности органов местного самоуправления за счет средств местного бюджета"</t>
  </si>
  <si>
    <t>03 1 01 00000</t>
  </si>
  <si>
    <t>Обеспечение деятельности органов местного самоуправления за счет средств местного бюджета в части  Расходов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</si>
  <si>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03 1 01 00010</t>
  </si>
  <si>
    <t>Обеспечение деятельности органов местного самоуправления за счет средств местного бюджета в части закупки товаров, работ и услуг для обеспечения государственных муниципальных нужд</t>
  </si>
  <si>
    <t>03 1 01 00020</t>
  </si>
  <si>
    <t>Закупка товаров, работ и услуг для обеспечения государственных муниципальных нужд</t>
  </si>
  <si>
    <t>200</t>
  </si>
  <si>
    <t>Иные закупки товаров, работ и услуг для обеспечения  государственных(муниципальных) нужд</t>
  </si>
  <si>
    <t>240</t>
  </si>
  <si>
    <t>Обеспечение деятельности органов местного самоуправления за счет средств местного бюджета в части уплаты налогов, сборов, иных платежей</t>
  </si>
  <si>
    <t>03 1 01 00030</t>
  </si>
  <si>
    <t>Иные бюджетные ассигнования</t>
  </si>
  <si>
    <t>800</t>
  </si>
  <si>
    <t>Уплата налогов, сборов и иных платежей</t>
  </si>
  <si>
    <t>850</t>
  </si>
  <si>
    <t>Ведомственная целевая программа  "Доступная среда на территории городского поселения Тучково"</t>
  </si>
  <si>
    <t>88 0 00 00000</t>
  </si>
  <si>
    <t>Основное мероприятие  "Создание безбарьерной среды  в  органах местного самоуправления"</t>
  </si>
  <si>
    <t>88 0 01 00000</t>
  </si>
  <si>
    <t>Обеспечение доступности  в органы местного самоуправления</t>
  </si>
  <si>
    <t>88 0 01 26880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</si>
  <si>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</si>
  <si>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</si>
  <si>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</si>
  <si>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99 0 00 00000</t>
  </si>
  <si>
    <t>Межбюджетные трансферты бюджетам мун. Районам из бюджетов поселений на осуществление части полномочий по вопросам местного значения в соответствии с заключенными соглашениями на осуществление полномочий в сфере контроля за исполнением местного бюджета</t>
  </si>
  <si>
    <t>99 0 00 00400</t>
  </si>
  <si>
    <t xml:space="preserve"> Межбюджетные трансферты</t>
  </si>
  <si>
    <t>99 0 00 00410</t>
  </si>
  <si>
    <t>500</t>
  </si>
  <si>
    <t>Иные межбюджетные трансферты</t>
  </si>
  <si>
    <t>540</t>
  </si>
  <si>
    <t>Резервные фонды</t>
  </si>
  <si>
    <t>11</t>
  </si>
  <si>
    <t>Непрограмные расходы</t>
  </si>
  <si>
    <t>Резервный фонд непредвиденных расходов местных администраций</t>
  </si>
  <si>
    <t>99 0 00 00140</t>
  </si>
  <si>
    <t>Резервные средства</t>
  </si>
  <si>
    <t>870</t>
  </si>
  <si>
    <t>Другие общегосударственные вопросы</t>
  </si>
  <si>
    <t>13</t>
  </si>
  <si>
    <t>Основное мероприятие программы "Обеспечение деятельности подведомственных учреждений"</t>
  </si>
  <si>
    <t>03 1 02 00000</t>
  </si>
  <si>
    <t>Обеспечение деятельности подведомственных учреждений в части расходов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</si>
  <si>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03 1 02 0010</t>
  </si>
  <si>
    <t>Расходы на выплату персоналу казенных учреждений</t>
  </si>
  <si>
    <t>110</t>
  </si>
  <si>
    <t>Обеспечение деятельности подведомственных учреждений в части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</si>
  <si>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</si>
  <si>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03 1 02 0020</t>
  </si>
  <si>
    <t>Обеспечение деятельности подведомственных учреждений в части уплаты налогов, сборов и иных платежей</t>
  </si>
  <si>
    <t>03 1 02 0030</t>
  </si>
  <si>
    <t>Основное мероприятие "Проведение мероприятий органами местного самоуправления"</t>
  </si>
  <si>
    <t>03 1 03 00000</t>
  </si>
  <si>
    <t>Проведение мероприятий органами местного самоуправления в части закупки товаров, работ и услуг для государственных (муниципальных) нужд</t>
  </si>
  <si>
    <t>03 1 03 00040</t>
  </si>
  <si>
    <t>Основное мероприятие "Оплата членских взносов в Совет муниципальных образований"</t>
  </si>
  <si>
    <t>03 1 04 00000</t>
  </si>
  <si>
    <t>Оплата членских взносов в Совет муниципальных образований в части уплаы налогов, сборов и иных платежей</t>
  </si>
  <si>
    <t>03 1 04 00050</t>
  </si>
  <si>
    <t>Подпрограмма "Управление муниципальным  имуществом"</t>
  </si>
  <si>
    <t>03 3 00 00000</t>
  </si>
  <si>
    <t>Основное мероприятие "Ремонт и содержание муниципального имущества"</t>
  </si>
  <si>
    <t>03 3 05 00000</t>
  </si>
  <si>
    <t>Ремонт и содержание муниципального имущества</t>
  </si>
  <si>
    <t>03 3 05 00060</t>
  </si>
  <si>
    <t>Иные закупки товаров, работ, услуг для обеспечения государственных (муниципальных) нужд</t>
  </si>
  <si>
    <t xml:space="preserve"> Основное мероприятие "Оценка недвижимости, признание прав и регулирование отношений по государственной и муниципальной собственности"</t>
  </si>
  <si>
    <t>03 3 06 00000</t>
  </si>
  <si>
    <t>Оценка недвижимости, признание прав и регулирование отношений по государственной и муниципальной собственности</t>
  </si>
  <si>
    <t>03 3 06 00070</t>
  </si>
  <si>
    <t>Иные закупки товаров, работ и услуг для обеспечения  государственных (муниципальных) нужд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</si>
  <si>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 на определение  поставщиков (подрядчиков, исполнителей) при осуществлении закупок  товаров, работ, услуг для обеспечения муниципальных нужд</t>
  </si>
  <si>
    <t>99 0 00 00500</t>
  </si>
  <si>
    <t>99 0 00 00510</t>
  </si>
  <si>
    <t>Прочие мероприятия в сфере регулирования отношений по государственной и муниципальной собственности</t>
  </si>
  <si>
    <t>99 0 00 25700</t>
  </si>
  <si>
    <t>НАЦИОНАЛЬНАЯ ОБОРОНА</t>
  </si>
  <si>
    <t>Осуществление  первичного воинского учета на территориях, где отсутствуют военные комиссариаты</t>
  </si>
  <si>
    <t>03</t>
  </si>
  <si>
    <t>99 0 00 51180</t>
  </si>
  <si>
    <t>Расходы на выплаты персоналу государственных ( муниципальных)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</si>
  <si>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</si>
  <si>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 гражданская оборона</t>
  </si>
  <si>
    <t>09</t>
  </si>
  <si>
    <t>Муниципальная программа "Безопасность  в городском поселении Тучково на 2015-2017 годы</t>
  </si>
  <si>
    <t>01 0 00 00000</t>
  </si>
  <si>
    <t>Подпрограмма "Гражданская оборона на территории городского поселения Тучково на 2015-2017 гг."</t>
  </si>
  <si>
    <t>01 1 00 00000</t>
  </si>
  <si>
    <t>Основное мероприятие  "Реализация  мероприятий  по гражданской  обороне на территории поселения"</t>
  </si>
  <si>
    <t>01 1 01 00000</t>
  </si>
  <si>
    <t>Реализация  мероприятий подпрограммы  "Гражданская оборона на территории городского поселения Тучково на 2015-2017 годы"</t>
  </si>
  <si>
    <t>01 1 01 00010</t>
  </si>
  <si>
    <t>Подпрограмма "Обеспечение безопасности людей на водных  объектах городского поселения Тучково на 2015-2017 годы</t>
  </si>
  <si>
    <t>01 2 00 00000</t>
  </si>
  <si>
    <t>Основное мероприятие "Обеспечение безопасности людей на водных  объектах городского поселения Тучково "</t>
  </si>
  <si>
    <t>01 2 01 00000</t>
  </si>
  <si>
    <t>Реализация  мероприятий подпрограммы  "Обеспечение безопасности людей на водных  объектах городского поселения Тучково "</t>
  </si>
  <si>
    <t>01 2 01 00020</t>
  </si>
  <si>
    <t>Подпрограмма "Предупреждение и ликвидация последствий ЧС, подготовка населения  к действиям  в условиях ЧС на территории городского поселения Тучково на 2015-2017 годы"</t>
  </si>
  <si>
    <t>01 3 00 00000</t>
  </si>
  <si>
    <t>Основное мероприятие  "Предупреждение и ликвидация последствий ЧС, подготовка населения  к действиям  в условиях ЧС на территории городского поселения Тучково "</t>
  </si>
  <si>
    <t>01 3 01 00000</t>
  </si>
  <si>
    <t>Реализация  мероприятий подпрограммы  "Предупреждение и ликвидация последствий ЧС, подготовка населения  к действиям  в условиях ЧС на территории городского поселения Тучково на 2015-2017 годы"</t>
  </si>
  <si>
    <t>01 3 01 00030</t>
  </si>
  <si>
    <t>Прочие мероприятия в сфере предупреждения и ликвидации последствий ЧС</t>
  </si>
  <si>
    <t>99 0 00 25900</t>
  </si>
  <si>
    <t>Другие вопросы в области национальной безопасности правоохранительной деятельности</t>
  </si>
  <si>
    <t>14</t>
  </si>
  <si>
    <t>Подпрограмма "Национальная безопасность и правоохранительная деятельность на территории городского поселения тучково на 2015-2017 годы"</t>
  </si>
  <si>
    <t>01 4 00 00000</t>
  </si>
  <si>
    <t>Основное мероприятие "Национальная безопасность и правоохранительная деятельность на территории городского поселения Тучково"</t>
  </si>
  <si>
    <t>01 4 01 00000</t>
  </si>
  <si>
    <t>Реализация  мероприятий подпрограммы  "Национальная безопасность и правоохранительная деятельность на территории городского поселения тучково на 2015-2017 годы"</t>
  </si>
  <si>
    <t>01 4 01 00040</t>
  </si>
  <si>
    <t>Подпрограмма "Обеспечение пожарной безопасности на территории городского поселения Тучково на 2015-2017 годы"</t>
  </si>
  <si>
    <t>01 5 00 00000</t>
  </si>
  <si>
    <t>Основное мероприятие "Обеспечение пожарной безопасности на территории городского поселения Тучково "</t>
  </si>
  <si>
    <t>01 5 01 00000</t>
  </si>
  <si>
    <t>Реализация  мероприятий вподпрограммы  "Обеспечение пожарной безопасности на территории городского поселения Тучково на 2015-2017 годы"</t>
  </si>
  <si>
    <t>01 5 01 00050</t>
  </si>
  <si>
    <t>НАЦИОНАЛЬНАЯ ЭКОНОМИКА</t>
  </si>
  <si>
    <t>Транспорт</t>
  </si>
  <si>
    <t>08</t>
  </si>
  <si>
    <t>Ведомственная целевая программа "Развитие пассажирского транспорта городского поселения Тучково на 2015-2017 гг."</t>
  </si>
  <si>
    <t>85 0 00 00000</t>
  </si>
  <si>
    <t xml:space="preserve">Осное мероприятие "Удовлетворение  потребностей населения в обеспечении       пассажирскими перевозками в границах городского поселения Тучково "         </t>
  </si>
  <si>
    <t>85 0 00 26850</t>
  </si>
  <si>
    <t>Субсидии юридическим лицам (кроме  некоммерческих организаций), индивидуальным предпринимателям, физическим лицам</t>
  </si>
  <si>
    <t>810</t>
  </si>
  <si>
    <t>Прочие мероприятия в сфере транспортного обслуживания в границах городского поселения Тучково</t>
  </si>
  <si>
    <t>99 0 00 25800</t>
  </si>
  <si>
    <t>Дорожное хозяйство (дорожные фонды)</t>
  </si>
  <si>
    <t>Муниципальная программа "Дорожное хозяйство и Благоустройство  в городском поселении Тучково на 2015-2017 годы</t>
  </si>
  <si>
    <t>02 0 00 00000</t>
  </si>
  <si>
    <t>Подпрограмма "Дороги городского поселения Тучково на 2015-2017 годы"</t>
  </si>
  <si>
    <t>02 1 00 00000</t>
  </si>
  <si>
    <t xml:space="preserve">Основное мероприятие  Содержание дорог общего пользования </t>
  </si>
  <si>
    <t>02 1 01 00000</t>
  </si>
  <si>
    <t xml:space="preserve">Содержание дорог общего пользования </t>
  </si>
  <si>
    <t>02 1 01 00100</t>
  </si>
  <si>
    <t xml:space="preserve"> "Перечисление межбюджетных трансфертов бюджету  муниципальныного  района из бюджета поселения на осуществление  части полномочий по решению вопросов местного значения в соответствии с заключенными соглашениями "</t>
  </si>
  <si>
    <t>02 1 01 00110</t>
  </si>
  <si>
    <t>Содержание дорог общего пользования</t>
  </si>
  <si>
    <t>Основное мероприятие  «Ремонт дорог общего пользования»</t>
  </si>
  <si>
    <t>02 1 02 00000</t>
  </si>
  <si>
    <t>Ремонт  дорог общего пользования</t>
  </si>
  <si>
    <t>02 1 02 00200</t>
  </si>
  <si>
    <t xml:space="preserve"> Перечисление межбюджетных трансфертов бюджету  муниципального  района из бюджета поселения на осуществление  части полномочий по решению вопросов местного значения в соответствии с заключенными соглашениями</t>
  </si>
  <si>
    <t>02 1 02 00210</t>
  </si>
  <si>
    <t xml:space="preserve"> Перечисление межбюджетных трансфертов бюджету  муниципального  района из бюджета поселения на осуществление  части полномочий по решению вопросов местного значения в соответствии с заключенными соглашениями за счет средств субсидий бюджетам муниципальных образований Московской области </t>
  </si>
  <si>
    <t>02 1 02 60240</t>
  </si>
  <si>
    <t>Ремонт  дорог общего пользования в рамках софинансирования работ по капитальному ремонту и ремонту автомобильных дорог общего пользования</t>
  </si>
  <si>
    <t>02 1 02 S0000</t>
  </si>
  <si>
    <t xml:space="preserve"> Перечисление межбюджетных трансфертов бюджету  муниципального  района из бюджета поселения на осуществление  части полномочий по решению вопросов местного значения в соответствии с заключенными соглашениями (в рамках софинансирования работ по капитальному ремонту и ремонту автомобильных дорог общего пользования)</t>
  </si>
  <si>
    <t>02 1 02 S0240</t>
  </si>
  <si>
    <t>Подпрограмма "Ремонт  и содержание улиц, внутриквартальных дорог  и тротуаров городского поселения Тучково на 2015-2017 годы"</t>
  </si>
  <si>
    <t>02 3 00 00000</t>
  </si>
  <si>
    <t>Основные мероприятия "Ямочный ремонт, ремонт   улиц, внутриквартальных дорог"</t>
  </si>
  <si>
    <t>02 3 03 00000</t>
  </si>
  <si>
    <t>Субсидии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пользования, дворовых территорий многоквартирных домов, проездов к дворовым территориям многоквартирных домов</t>
  </si>
  <si>
    <t>02 3 03 60240</t>
  </si>
  <si>
    <t>Софинансирование работ по капитальному ремонту и ремонту  дворовых территорий многоквартирных домов, проездов к дворовым территориям многоквартирных домов  за счет средств местного бюджета</t>
  </si>
  <si>
    <t>02 3 03 S0240</t>
  </si>
  <si>
    <t>Закупка товаров, работ и услуг для обеспечения государственных муниципальных нужд (в рамках софинансирования работ по капитальному ремонту и ремонту дворовых территорий многоквартирных домов, проездов к территориям многоквартирных домов)</t>
  </si>
  <si>
    <t>Иные закупки товаров, работ и услуг для обеспечения  государственных(муниципальных) нужд (в рамках софинансирования работ по капитальному ремонту и ремонту дворовых территорий многоквартирных домов, проездов к территориям многоквартирных домов)</t>
  </si>
  <si>
    <t>Связь и информатика</t>
  </si>
  <si>
    <t>10</t>
  </si>
  <si>
    <t>Ведомственная целевая программа "Информатизация городского поселения Тучково на 2015-2017 гг."</t>
  </si>
  <si>
    <t>87 0 00 00000</t>
  </si>
  <si>
    <t>Основное мероприятие "Информатизация городского поселения Тучково на 2015-2017 годы"</t>
  </si>
  <si>
    <t>87 0 00 26870</t>
  </si>
  <si>
    <t>Другие расходы в области национальной экономики</t>
  </si>
  <si>
    <t>12</t>
  </si>
  <si>
    <t>Муниципальная программа "Муниципальное управление" на 2015-2019 годы</t>
  </si>
  <si>
    <t>Подпрограмма "Территориальное развитие землеустройство и градостроительство"</t>
  </si>
  <si>
    <t>03 2 00 00000</t>
  </si>
  <si>
    <t>Основное мероприятие "Мероприятия по землеустройству и землепользованию, разработка НПА"</t>
  </si>
  <si>
    <t>03 2 07 00000</t>
  </si>
  <si>
    <t>Мероприятия по землеустройству и землепользованию, разработка НПА</t>
  </si>
  <si>
    <t>03 2 07 00080</t>
  </si>
  <si>
    <t>ЖИЛИЩНО-КОММУНАЛЬНОЕ ХОЗЯЙСТВО</t>
  </si>
  <si>
    <t>05</t>
  </si>
  <si>
    <t>Жилищное хозяйство</t>
  </si>
  <si>
    <t>Ведомственная целевая программа "Развитие жилищно-коммунального хозяйства"</t>
  </si>
  <si>
    <t>86 0 00 00000</t>
  </si>
  <si>
    <t>Основное мероприятие "Взнос  на капитальный ремонт муниципального жилого фонда "</t>
  </si>
  <si>
    <t>86 0 01 00000</t>
  </si>
  <si>
    <t>Перечисление в фонд капитального ремонта</t>
  </si>
  <si>
    <t>86 0 01 26860</t>
  </si>
  <si>
    <t>Основное мероприятие "Перечисление агентского вознаграждения за сбор взноса за капитальный ремонт муниципального жилого фонда"</t>
  </si>
  <si>
    <t>86 0 02 00000</t>
  </si>
  <si>
    <t>Перечисление агентского вознаграждения</t>
  </si>
  <si>
    <t>86 0  02 26860</t>
  </si>
  <si>
    <t>Основное мероприятие "Снос аварийных домов,  на территории городского поселения Тучково"</t>
  </si>
  <si>
    <t>86 0 04 00000</t>
  </si>
  <si>
    <t>Снос аварийных домов на территории городского поселения Тучково</t>
  </si>
  <si>
    <t>86 0 04 26870</t>
  </si>
  <si>
    <t>Основное мероприятие «Установка индивидуальных приборов учета коммунальных ресурсов в муниципальных квартирах»</t>
  </si>
  <si>
    <t>86 0 07 00000</t>
  </si>
  <si>
    <t>Установка индивидуальных приборов учета в муниципальных квартирах</t>
  </si>
  <si>
    <t>86 0 07 26900</t>
  </si>
  <si>
    <t>Ведомственная целевая программа "Переселение граждан из ветхого и аварийного жилищного фонда в городском поселении Тучково на 2016-2020 год"</t>
  </si>
  <si>
    <t>21 0 00 00000</t>
  </si>
  <si>
    <t>Подпрограмма "Переселение граждан из ветхого и аварийного жилищного фонда в городском поселении Тучково на 2016-2020 год"</t>
  </si>
  <si>
    <t>21 1 00 00000</t>
  </si>
  <si>
    <t>Основное мероприятие "Переселение граждан из ветхого и аварийного жилищного фонда в городском поселении Тучково на 2016-2020 год"</t>
  </si>
  <si>
    <t>21 1 01 00000</t>
  </si>
  <si>
    <t>Обеспечение мероприятий по Переселение граждан из ветхого и аварийного жилищного фонда в городском поселении Тучково Рузского муниципального района» на 2016-2020 годы за счет средств Московской области</t>
  </si>
  <si>
    <t>21 1 01 09602</t>
  </si>
  <si>
    <t xml:space="preserve">Бюджетные инвестиции </t>
  </si>
  <si>
    <t>410</t>
  </si>
  <si>
    <t>Обеспечение мероприятий по Переселение граждан из ветхого и аварийного жилищного фонда в городском поселении Тучково Рузского муниципального района» на 2016-2020 годы в рамках софинансирования за счет средств местного бюджета</t>
  </si>
  <si>
    <t>21 1 01 S9602</t>
  </si>
  <si>
    <t>99 0 00 00610</t>
  </si>
  <si>
    <t>Коммунальное хозяйство</t>
  </si>
  <si>
    <t>Основное мероприятие "Внесение платы  за коммунальные услуги по муниципальным помещениям"</t>
  </si>
  <si>
    <t>86 0 03 00000</t>
  </si>
  <si>
    <t>Оплата коммунальных услуг</t>
  </si>
  <si>
    <t>86 0 03 26860</t>
  </si>
  <si>
    <t>86 0  03 26860</t>
  </si>
  <si>
    <t>Основное мероприятие "Электронное моделирование  в системе коммунального хозяйства "</t>
  </si>
  <si>
    <t>86 0 05 00000</t>
  </si>
  <si>
    <t xml:space="preserve"> Разработка электронной модели объектов ЖКХ</t>
  </si>
  <si>
    <t>86 0 05 26880</t>
  </si>
  <si>
    <t>Основное мероприятие " Проведение комплекса работ, связанных с проектированием котельных на территории г.п. Тучково"</t>
  </si>
  <si>
    <t>86 0 06 00000</t>
  </si>
  <si>
    <t>Проектирование котельной  на территории городского поселения Тучково</t>
  </si>
  <si>
    <t>86 0 06 26890</t>
  </si>
  <si>
    <t>Благоустройство</t>
  </si>
  <si>
    <t>Подпрограмма  "Уличное освещение на территории городского поселения Тучково на 2015 - 2017 год</t>
  </si>
  <si>
    <t>02 2 00 00000</t>
  </si>
  <si>
    <t>Основные мероприятия "Оплата электроэнергии"</t>
  </si>
  <si>
    <t>02 2 01 00000</t>
  </si>
  <si>
    <t>Оплата за потребленную электроэнергию</t>
  </si>
  <si>
    <t>02 2 01 00020</t>
  </si>
  <si>
    <t>Основные мероприятия "Содержание линий уличного освещения"</t>
  </si>
  <si>
    <t>02 2 02 00000</t>
  </si>
  <si>
    <t>Оплата за  содержание  линий уличного освещения</t>
  </si>
  <si>
    <t>02 2 02 00020</t>
  </si>
  <si>
    <t>Основные мероприятия "Ремонт линий уличного освещения"</t>
  </si>
  <si>
    <t>02 2 03 00000</t>
  </si>
  <si>
    <t xml:space="preserve"> Ремонт линий уличного освещения</t>
  </si>
  <si>
    <t>02 2 03 00020</t>
  </si>
  <si>
    <t xml:space="preserve">Основные мероприятия "Содержание  улиц, внутриквартальных дорог" </t>
  </si>
  <si>
    <t>02 3 01 00000</t>
  </si>
  <si>
    <t>Содержание  улиц, внутриквартальных дорог</t>
  </si>
  <si>
    <t>02 3 01 00030</t>
  </si>
  <si>
    <t>Предоставление субсидий бюджетным, автономным  учреждениям и иным некоммерческим организациям</t>
  </si>
  <si>
    <t>600</t>
  </si>
  <si>
    <t>Субсидии бюджетным учреждениям</t>
  </si>
  <si>
    <t>610</t>
  </si>
  <si>
    <t>Основные мероприятия "Обустройство пешеходного  сообщения с ул. Труда на ул. Заводская "</t>
  </si>
  <si>
    <t>02 3 02 00000</t>
  </si>
  <si>
    <t xml:space="preserve">Обустройство пешеходного  сообщения с ул. Труда на ул. Заводская </t>
  </si>
  <si>
    <t>02 3 02 00030</t>
  </si>
  <si>
    <t>Ямочный ремонт, ремонт   улиц, внутриквартальных дорог</t>
  </si>
  <si>
    <t>02 3 03 00030</t>
  </si>
  <si>
    <t>Подпрограмма "Малые архитектурные формы, зоны отдыха городского поселения Тучково на 2015-2017 годы"</t>
  </si>
  <si>
    <t>02 4 00 00000</t>
  </si>
  <si>
    <t>Основные мероприятий  "Содержание парков, скверов, детских и спортивных площадок "</t>
  </si>
  <si>
    <t>02 4 01 00000</t>
  </si>
  <si>
    <t xml:space="preserve">Содержание парков, скверов, детских и спортивных площадок </t>
  </si>
  <si>
    <t>02 4 01 00040</t>
  </si>
  <si>
    <t>Основное мероприятие " Окос и опиловка опасных деревьев"</t>
  </si>
  <si>
    <t>02 4 02 00000</t>
  </si>
  <si>
    <t>Окос и опиловка опасных деревьев</t>
  </si>
  <si>
    <t>02 4 02 00040</t>
  </si>
  <si>
    <t>Основное мероприятие " Организация детских площадок"</t>
  </si>
  <si>
    <t>02 4 03 00000</t>
  </si>
  <si>
    <t xml:space="preserve"> Организация детских площадок</t>
  </si>
  <si>
    <t>02 4 03 00040</t>
  </si>
  <si>
    <t xml:space="preserve">200 </t>
  </si>
  <si>
    <t>Подпрограмма "Экология городского поселения Тучково на 2015-2017 годы"</t>
  </si>
  <si>
    <t>02 5 00 00000</t>
  </si>
  <si>
    <t>Основное мероприятий "Реализация мероприятий по обеспечению условий  и поддержанию  экологической безопасности"</t>
  </si>
  <si>
    <t>02 5 01 00000</t>
  </si>
  <si>
    <t>Обеспечение благоприятной  окружающей среды</t>
  </si>
  <si>
    <t>02 5 01 00050</t>
  </si>
  <si>
    <t>Подпрограмма "Приобретение  техники для нужд благоустройства"</t>
  </si>
  <si>
    <t>02 6 00 00000</t>
  </si>
  <si>
    <t>Субсидии бюджетам муниципальных образований Московской области на приобретение техники для нужд благоустройства территорий</t>
  </si>
  <si>
    <t>02 6 00 61360</t>
  </si>
  <si>
    <t>Софинансирование приобретения техники для нужд благоустройства за счет средств местного бюджета</t>
  </si>
  <si>
    <t>02 6 00 S1360</t>
  </si>
  <si>
    <t>Подпрограмма "Организация и содержание муниципального кладбища"</t>
  </si>
  <si>
    <t>02 7 00 00000</t>
  </si>
  <si>
    <t>Содержание муниципального кладбища</t>
  </si>
  <si>
    <t>02 7 00 00070</t>
  </si>
  <si>
    <t>Прочие мероприятия по благоустройству городских округов и поселений</t>
  </si>
  <si>
    <t>99 0 00 25600</t>
  </si>
  <si>
    <t>Уплата налогов, сборов и иных платежей в части благоустройства</t>
  </si>
  <si>
    <t>Уплата налогов, сборов и иных платежей по уличному освещению</t>
  </si>
  <si>
    <t>99 0 00 00611</t>
  </si>
  <si>
    <t>Уплата налогов, сборов и иных платежей по внутриквартальным дорогам</t>
  </si>
  <si>
    <t>99 0 00 00612</t>
  </si>
  <si>
    <t>Уплата налогов, сборов и иных платежей по содержанию парков, скверов, детских площадок</t>
  </si>
  <si>
    <t>99 0 00 00613</t>
  </si>
  <si>
    <t>ОБРАЗОВАНИЕ</t>
  </si>
  <si>
    <t>07</t>
  </si>
  <si>
    <t>Непрограмные расходы городского поселения Тучково</t>
  </si>
  <si>
    <t xml:space="preserve">Иные межбюджетные трансферты бюджетам мун. районов из бюджетов поселений </t>
  </si>
  <si>
    <t>99 0 00 00810</t>
  </si>
  <si>
    <t>Молодежная политика и оздоровление</t>
  </si>
  <si>
    <t>Ведомственная целевая программа "Обеспечение жильем молодых семей  городского поселения Тучково на 2015-2017 годы"</t>
  </si>
  <si>
    <t>98 0 00 00000</t>
  </si>
  <si>
    <t>Обеспечивающая подпрограмма "Обеспечение жильем молодых семей  городского поселения Тучково"</t>
  </si>
  <si>
    <t>98 1 02 00000</t>
  </si>
  <si>
    <t>Основное мероприятие "Перечисление межбюджетных трансфертов бюджету  муниципальныного  района из бюджета поселения на осуществление  части полномочий по решению вопросов местного значения в соответствии с заключенными соглашениями "</t>
  </si>
  <si>
    <t>Перечисление межбюджетных трансфертов бюджету  муниципальныного  района из бюджета поселения на осуществление  части полномочий по решению вопросов местного значения в соответствии с заключенными соглашениями по исполнению социальной программы обеспечения жильем молодых семей</t>
  </si>
  <si>
    <t>98 1 02 00220</t>
  </si>
  <si>
    <t>Ведомственная целевая  программа "Молодое поколение городского поселения Тучково на 2015-2017 годы"</t>
  </si>
  <si>
    <t>96 0 00 00000</t>
  </si>
  <si>
    <t>Основное мероприятие "Создание условий для гражданского становления, социальной адаптации и интеграции молодёжи г.п.Тучково в экономическую, культурную и политическую жизнь современной России"</t>
  </si>
  <si>
    <t>96 0 01 00000</t>
  </si>
  <si>
    <t>Проведение  Мероприятий в сфере молодежной политики</t>
  </si>
  <si>
    <t>96 0 01 26960</t>
  </si>
  <si>
    <t xml:space="preserve">КУЛЬТУРА, КИНЕМАТОГРАФИЯ </t>
  </si>
  <si>
    <t xml:space="preserve">Культура </t>
  </si>
  <si>
    <t>Муниципальная целевая программа «Повышение заработной платы работникам муниципальных бюджетных учреждений культуры городского поселения Тучково в 2016 году»</t>
  </si>
  <si>
    <t>02 9 03 00000</t>
  </si>
  <si>
    <t>Субсидии бюджетам муниципальных образований Московской области на софинансирование расходов на повышение заработной платы работникам муниципальных учреждений сферы культуры</t>
  </si>
  <si>
    <t>02 9 03 60440</t>
  </si>
  <si>
    <t>Софинансирование расходов на повышение заработной платы работникам муниципальных учреждений сферы культуры</t>
  </si>
  <si>
    <t>02 9 03 S0440</t>
  </si>
  <si>
    <t>Основное мероприятие  "Создание безбарьерной среды  в  домах  культуры"</t>
  </si>
  <si>
    <t>88 0 02 00000</t>
  </si>
  <si>
    <t>Обеспечение доступности  в дома культуры</t>
  </si>
  <si>
    <t>88 0 02 26880</t>
  </si>
  <si>
    <t>Основное мероприятие  "Создание безбарьерной среды  в  библиотеке"</t>
  </si>
  <si>
    <t>88 0 03 00000</t>
  </si>
  <si>
    <t>Обеспечение доступности  в библиотеки</t>
  </si>
  <si>
    <t>88 0 03 26880</t>
  </si>
  <si>
    <t>Ведомственная целевая  программа "Развитие муниципальных учреждений культуры городского поселения Тучково на 2015-2017 годы"</t>
  </si>
  <si>
    <t>93 0 00 00000</t>
  </si>
  <si>
    <t>Основное мероприятие  "Обеспечение функций  домами  культуры "</t>
  </si>
  <si>
    <t>93 0 01 00000</t>
  </si>
  <si>
    <t>Субсидии бюджетным учреждениям на выполнение  муниципального задания</t>
  </si>
  <si>
    <t>93 0 01 26930</t>
  </si>
  <si>
    <t xml:space="preserve"> Оплата труда и начисления на выплаты  по оплате труда</t>
  </si>
  <si>
    <t>93 0 01 26931</t>
  </si>
  <si>
    <t>Предоставление субсидий бюджетным, автономным  учреждениям и иным некоммерческим организациям на обеспечение деятельности учреждения</t>
  </si>
  <si>
    <t>93 0 01 26932</t>
  </si>
  <si>
    <t>Основное мероприятие  "Обеспечение функций  библиотеками "</t>
  </si>
  <si>
    <t>93 0 02 00000</t>
  </si>
  <si>
    <t>93 0 02 26930</t>
  </si>
  <si>
    <t>93 0 02 26931</t>
  </si>
  <si>
    <t>93 0 02 26932</t>
  </si>
  <si>
    <t>Основное мероприятие "Укрепление материально- технической базы    учреждений культуры"</t>
  </si>
  <si>
    <t>93 0 03 00000</t>
  </si>
  <si>
    <t>Предоставление субсидий бюджетным учреждениям на укрепление материально-технической базы учреждений культуры</t>
  </si>
  <si>
    <t>93 0 03 26930</t>
  </si>
  <si>
    <t>Укрепление материально- технической базы домов культуры</t>
  </si>
  <si>
    <t>93 0 03 26933</t>
  </si>
  <si>
    <t>Укрепление материально- технической базы библиотек</t>
  </si>
  <si>
    <t>93 0 03 26934</t>
  </si>
  <si>
    <t>Основное мероприятие Организация проведения  мероприятий, согласно календарного плана</t>
  </si>
  <si>
    <t>93 0 04 00000</t>
  </si>
  <si>
    <t>Проведение  мероприятий, согласно календарного плана учреждениями культуры</t>
  </si>
  <si>
    <t>93 0 04 26930</t>
  </si>
  <si>
    <t xml:space="preserve">Проведение мероприятий домами культуры, согласно календарного плана </t>
  </si>
  <si>
    <t>93 0 04 26935</t>
  </si>
  <si>
    <t xml:space="preserve">Проведение мероприятий муниципальнми  библиотеками, согласно календарного плана </t>
  </si>
  <si>
    <t>93 0 04 26936</t>
  </si>
  <si>
    <t>Проведение мероприятий  согласно календарного плана  органами местного самоуправления</t>
  </si>
  <si>
    <t>93 0 04 26940</t>
  </si>
  <si>
    <t>Основное мероприятие  Установка  охранно-пожарной  сигнализации в муниципальной библиотеке</t>
  </si>
  <si>
    <t>93 0 05 00000</t>
  </si>
  <si>
    <t>Выполнение работ по установке  комплекса средств для обеспечения  безопасности  в здании  библиотеки</t>
  </si>
  <si>
    <t>93 0 05 26930</t>
  </si>
  <si>
    <t>Основное мероприятие  Ремонт учреждений культуры</t>
  </si>
  <si>
    <t>93 0 06 00000</t>
  </si>
  <si>
    <t>Поддержание объектов культуры  в технически исправном  состоянии</t>
  </si>
  <si>
    <t>93 0 06 26930</t>
  </si>
  <si>
    <t>Поддержание домов  культуры  в технически исправном  состоянии</t>
  </si>
  <si>
    <t>93 0 06 26937</t>
  </si>
  <si>
    <t>Основное мероприятие  Комплектование книжных фондов, подписка на периодическую печать муниципальными библиотеками</t>
  </si>
  <si>
    <t>93 0 07 00000</t>
  </si>
  <si>
    <t>Обеспечение комплектования книжных фондов, подписки на периодическую печать</t>
  </si>
  <si>
    <t>93 0 07 26930</t>
  </si>
  <si>
    <t>Основное мероприятие  Установка  видеонаблюдения в муниципальной библиотеке</t>
  </si>
  <si>
    <t>93 0 09 00000</t>
  </si>
  <si>
    <t>Выполнение работ по установке видеонаблюдения  в здании  библиотеки</t>
  </si>
  <si>
    <t>93 0 09 26939</t>
  </si>
  <si>
    <t>Другие вопросы в области культуры, кинематографии</t>
  </si>
  <si>
    <t>Основное мероприятие "Обеспечение деятельности  централизованных бухгалтерий"</t>
  </si>
  <si>
    <t>93 0 08 00000</t>
  </si>
  <si>
    <t>Обеспечение деятельности централизованных бухгалтерий, учреждений хозяйственного обслуживания</t>
  </si>
  <si>
    <t>93 0 08 26930</t>
  </si>
  <si>
    <t>Обеспечение деятельности централизованных бухгалтерий, учреждений хозяйственного обслуживания в части Расходов на выплаты персоналу в целях обеспечения выполнения функций  государственными (муниципальными) органами, казенными учреждениями,  органами управления государственными внебюджетными фондами</t>
  </si>
  <si>
    <t>93 0 08 26931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</si>
  <si>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 органами управления государственными внебюджетными фондами</t>
  </si>
  <si>
    <t>Расходы на выплаты персоналу казенных учреждений</t>
  </si>
  <si>
    <t>Обеспечение деятельности централизованных бухгалтерий, учреждений хозяйственного обслуживания в части расходов на закупку товаров, работ и услуг для обеспечения государственных муниципальных нужд</t>
  </si>
  <si>
    <t>93 0 08 26932</t>
  </si>
  <si>
    <t>СОЦИАЛЬНАЯ ПОЛИТИКА</t>
  </si>
  <si>
    <t>Пенсионное обеспечение</t>
  </si>
  <si>
    <t>Основное мероприятие "Пенсии, выплачиваемые организациями сектора муниципального управления"</t>
  </si>
  <si>
    <t>03 1 09 00000</t>
  </si>
  <si>
    <t>Пенсии, выплачиваемые организациями сектора муниципального управления</t>
  </si>
  <si>
    <t>03 1 09 00031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</si>
  <si>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</si>
  <si>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</si>
  <si>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</si>
  <si>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310</t>
  </si>
  <si>
    <t>Социальное обеспечение населения</t>
  </si>
  <si>
    <t>Основное мероприятие "Обеспечение жильем молодых семей</t>
  </si>
  <si>
    <t>98 0 01 00000</t>
  </si>
  <si>
    <t>Перечисление межбюджетных трансфертов бюджету  муниципальныного  района из бюджета поселения на осуществление  части полномочий по решению вопросов местного значения в соответствии с заключенными соглашениями по  обеспечения жильем молодых семей</t>
  </si>
  <si>
    <t>98 0 01 00220</t>
  </si>
  <si>
    <t xml:space="preserve">ФИЗИЧЕСКАЯ КУЛЬТУРА И СПОРТ </t>
  </si>
  <si>
    <t xml:space="preserve">Физическая культура </t>
  </si>
  <si>
    <t>Основное мероприятие "Создание  безбарьерной среды в учреждениях  спорта"</t>
  </si>
  <si>
    <t>88 0 04 00000</t>
  </si>
  <si>
    <t>Обеспечение  доступности  в учреждениях спорта</t>
  </si>
  <si>
    <t>88 0 04 26880</t>
  </si>
  <si>
    <t>Ведомственная целевая программа "Развитие физической культуры и спорта на территории городского поселения Тучково на 2015-2017 годы"</t>
  </si>
  <si>
    <t>95 0 00 00000</t>
  </si>
  <si>
    <t>Основное мероприятие  "Обеспечение функций  учреждениями спорта "</t>
  </si>
  <si>
    <t>95 0 01 00000</t>
  </si>
  <si>
    <t>95 0 01 26950</t>
  </si>
  <si>
    <t>95 0 01 26951</t>
  </si>
  <si>
    <t>95 0 01 26952</t>
  </si>
  <si>
    <t>Основное мероприятие Укрепление материально- технической базы  спортивных  учреждений</t>
  </si>
  <si>
    <t>95 0 02 00000</t>
  </si>
  <si>
    <t>Приобретение оборудования  для укрепления материально- технической базы спортивных учреждений</t>
  </si>
  <si>
    <t>95 0 02 26950</t>
  </si>
  <si>
    <t>Основное мероприятие  Ремонт спортивных сооружений</t>
  </si>
  <si>
    <t>95 0 04 00000</t>
  </si>
  <si>
    <t>Поддержание объектов спорта  в технически исправном  состоянии</t>
  </si>
  <si>
    <t>95 0 04 26950</t>
  </si>
  <si>
    <t>Основное мероприятие "Разработка проектной документации по устройству спортивного стадиона"</t>
  </si>
  <si>
    <t>95 0 05 00000</t>
  </si>
  <si>
    <t>Разработка проектной документации по устройству спортивного стадиона</t>
  </si>
  <si>
    <t>95 0 05 26954</t>
  </si>
  <si>
    <t>Массовый спорт</t>
  </si>
  <si>
    <t>Основное мероприятие Организация проведения спортивных мероприятий, согласно календарного плана</t>
  </si>
  <si>
    <t>95 0 03 00000</t>
  </si>
  <si>
    <t>Проведение спортивных мероприятий, согласно календарного плана</t>
  </si>
  <si>
    <t>95 0 03 26950</t>
  </si>
  <si>
    <t>СРЕДСТВА МАССОВОЙ ИНФОРМАЦИИ</t>
  </si>
  <si>
    <t>Периодическая печать и издательство</t>
  </si>
  <si>
    <t>Ведомственная целевая  программа "Организация  работы средств массовой информации  по взаимосвязи органов местного самоуправления с населением района на 2015-2017 годы"</t>
  </si>
  <si>
    <t>97 0 00 00000</t>
  </si>
  <si>
    <t>Основное  мероприятие "Организация  работы средств массовой информации  по взаимосвязи органов местного самоуправления с населением района "</t>
  </si>
  <si>
    <t>97 0 00 26970</t>
  </si>
  <si>
    <t>*публичные нормативные обязательства</t>
  </si>
  <si>
    <t>Приложение № 3</t>
  </si>
  <si>
    <t xml:space="preserve">Исполнение расходной части бюджета городского поселения Тучково по ведомственной структуре расходов бюджета за 2016 год </t>
  </si>
  <si>
    <t>99 0 00 00700</t>
  </si>
  <si>
    <t>99 0 00 00710</t>
  </si>
  <si>
    <t>Основное мероприятие "Мероприятия в области строительства, архитектуры и градостроительства"</t>
  </si>
  <si>
    <t>03 2 08 00000</t>
  </si>
  <si>
    <t>Мероприятия в области строительства, архитектуры и градостроительства</t>
  </si>
  <si>
    <t>03 2 08 00090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</si>
  <si>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реформирования</t>
  </si>
  <si>
    <t>21 1 01 09502</t>
  </si>
  <si>
    <t>Бюджетные инвестиции</t>
  </si>
  <si>
    <t>Приложение № 4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</si>
  <si>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городского поселения Тучково по решению вопросов местного значения городского поселения Тучково за  2016 год</t>
  </si>
  <si>
    <t>(тыс. рублей)</t>
  </si>
  <si>
    <t>Наименования передаваемых межбюджетных трансфертов</t>
  </si>
  <si>
    <t>Иные 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</si>
  <si>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 трансферты  бюджету  муниципального  района из бюджета поселения на осуществление  части полномочий по решению вопросов местного значения в соответствии с заключенными соглашениями  по дорожной деятельности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</si>
  <si>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на осуществление полномочий в сфере контроля за исполнением местного бюджета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</si>
  <si>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по исполнению социальной программы обеспечения жильем молодых семей (содержание отдела)</t>
  </si>
  <si>
    <t>Межбюджетные трансферты бюджетам мун. районов из бюджетов поселений на осуществление части полномочий по вопросам местного значения в соответствии с заключенными соглашениями по исполнению социальной программы обеспечения жильем молодых семей</t>
  </si>
  <si>
    <t>Межбюджетные трансферты бюджетам мун. Районам из бюджетов поселений на осуществление части полномочий по вопросам местного значения в соответствии с заключенными соглашениями на осуществление полномочий в сфере формирования и исполнения бюджета</t>
  </si>
  <si>
    <t>ИТОГО</t>
  </si>
  <si>
    <t>Приложение № 5</t>
  </si>
  <si>
    <t>Источники внутреннего финансирования дефицита бюджета городского поселения Тучково
 За 2016  год</t>
  </si>
  <si>
    <t>тыс. руб.</t>
  </si>
  <si>
    <t>вид источников финансирования дефицитов бюджета</t>
  </si>
  <si>
    <t>Наименование</t>
  </si>
  <si>
    <t>Фактически за 2016 год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</si>
  <si>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</si>
  <si>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</si>
  <si>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</si>
  <si>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</si>
  <si>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</si>
  <si>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</si>
  <si>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</si>
  <si>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</si>
  <si>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Дефицит бюджета городского поселения Тучково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</si>
  <si>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</si>
  <si>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</si>
  <si>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000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</si>
  <si>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</si>
  <si>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</si>
  <si>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</si>
  <si>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t>710</t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</si>
  <si>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</si>
  <si>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</si>
  <si>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</si>
  <si>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t>00</t>
  </si>
  <si>
    <t>0000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</si>
  <si>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</si>
  <si>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</si>
  <si>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Получение кредитов от кредитных организаций бюджетами поселений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</si>
  <si>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</si>
  <si>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</si>
  <si>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</si>
  <si>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</si>
  <si>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</si>
  <si>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 xml:space="preserve">     Погашение кредитов, предоставленных другими бюджетами бюджетной системы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</si>
  <si>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</si>
  <si>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</si>
  <si>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</si>
  <si>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поселения</t>
  </si>
  <si>
    <r>
      <t xml:space="preserve">     Уменьшение прочих остатков денежных средств бюджета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поселения</t>
    </r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</si>
  <si>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</si>
  <si>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</si>
  <si>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</si>
  <si>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</si>
  <si>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</si>
  <si>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</si>
  <si>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</si>
  <si>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</si>
  <si>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</si>
  <si>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</si>
  <si>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Предоставление бюджетных кредитов из местных бюджетов</t>
  </si>
  <si>
    <t>Предоставление бюджетных кредитов юридическим лицам из местных бюджетов</t>
  </si>
  <si>
    <t>Приложение № 6</t>
  </si>
  <si>
    <t>Расходы бюджета городского поселения Тучково</t>
  </si>
  <si>
    <t>на финансирование мероприятий муниципальных и ведомственных целевых программ</t>
  </si>
  <si>
    <t>городского поселения Тучково за 2016 год</t>
  </si>
  <si>
    <t>№№ пп</t>
  </si>
  <si>
    <t>Наименование программы, подпрограммы</t>
  </si>
  <si>
    <t>Рз, ПР</t>
  </si>
  <si>
    <t>Утверждено решением о бюджете</t>
  </si>
  <si>
    <t>Фактически исполнено</t>
  </si>
  <si>
    <r>
      <t>МП «Муниципальное управление»</t>
    </r>
    <r>
      <rPr>
        <sz val="10"/>
        <rFont val="Times New Roman"/>
        <family val="1"/>
      </rPr>
      <t>, обеспечение деятельности органов местного самоуправления</t>
    </r>
  </si>
  <si>
    <t>0104</t>
  </si>
  <si>
    <t>0310100010</t>
  </si>
  <si>
    <t>МП «Муниципальное управление», обеспечение муниципальных нужд</t>
  </si>
  <si>
    <t>0310100020</t>
  </si>
  <si>
    <t>МП «Муниципальное управление», уплата налогов, сборов и иных платежей</t>
  </si>
  <si>
    <t>0310100030</t>
  </si>
  <si>
    <r>
      <t>МП «Муниципальное управление»</t>
    </r>
    <r>
      <rPr>
        <sz val="10"/>
        <rFont val="Times New Roman"/>
        <family val="1"/>
      </rPr>
      <t>, обеспечение деятельности подведомственных учреждений</t>
    </r>
  </si>
  <si>
    <t>0113</t>
  </si>
  <si>
    <t>0310200010</t>
  </si>
  <si>
    <r>
      <t>МП «Муниципальное управление»</t>
    </r>
    <r>
      <rPr>
        <sz val="10"/>
        <rFont val="Times New Roman"/>
        <family val="1"/>
      </rPr>
      <t>, обеспечение муниципальных нужд в подведомственных учреждениях</t>
    </r>
  </si>
  <si>
    <t>0310200020</t>
  </si>
  <si>
    <r>
      <t>МП «Муниципальное управление»</t>
    </r>
    <r>
      <rPr>
        <sz val="10"/>
        <rFont val="Times New Roman"/>
        <family val="1"/>
      </rPr>
      <t>, уплата налогов, сборов и иных платежей в подведомственных учреждениях</t>
    </r>
  </si>
  <si>
    <t>0310200030</t>
  </si>
  <si>
    <r>
      <t>МП «Муниципальное управление»</t>
    </r>
    <r>
      <rPr>
        <sz val="10"/>
        <rFont val="Times New Roman"/>
        <family val="1"/>
      </rPr>
      <t>, проведение мероприятий органами местного самоуправления</t>
    </r>
  </si>
  <si>
    <t>0310300040</t>
  </si>
  <si>
    <r>
      <t>МП «Муниципальное управление»</t>
    </r>
    <r>
      <rPr>
        <sz val="10"/>
        <rFont val="Times New Roman"/>
        <family val="1"/>
      </rPr>
      <t>, взнос в Совет муниципальных образований</t>
    </r>
  </si>
  <si>
    <t>0310400050</t>
  </si>
  <si>
    <r>
      <t>МП «Муниципальное управление»</t>
    </r>
    <r>
      <rPr>
        <sz val="10"/>
        <rFont val="Times New Roman"/>
        <family val="1"/>
      </rPr>
      <t>, ремонт и содержание муниципального имущества</t>
    </r>
  </si>
  <si>
    <t>0330500060</t>
  </si>
  <si>
    <r>
      <t>МП «Муниципальное управление»</t>
    </r>
    <r>
      <rPr>
        <sz val="10"/>
        <rFont val="Times New Roman"/>
        <family val="1"/>
      </rPr>
      <t>, оценка недвижимости, признание прав и регулирование отношений по муниципальной собственности</t>
    </r>
  </si>
  <si>
    <t>0330600070</t>
  </si>
  <si>
    <r>
      <t xml:space="preserve">МП "Безопасность в городском поселении Тучково на 2015-2017 гг.", подпрограмма </t>
    </r>
    <r>
      <rPr>
        <b/>
        <sz val="10"/>
        <rFont val="Times New Roman"/>
        <family val="1"/>
      </rPr>
      <t>"Гражданская оборона на территории городского поселения Тучково"</t>
    </r>
  </si>
  <si>
    <t>0309</t>
  </si>
  <si>
    <t>0110100010</t>
  </si>
  <si>
    <r>
      <t xml:space="preserve">МП "Безопасность в городском поселении Тучково на 2015-2017 гг.", подпрограмма </t>
    </r>
    <r>
      <rPr>
        <b/>
        <sz val="10"/>
        <rFont val="Times New Roman"/>
        <family val="1"/>
      </rPr>
      <t>"Обеспечение безопасности людей на водных объектах"</t>
    </r>
  </si>
  <si>
    <t>0310</t>
  </si>
  <si>
    <t>0120200020</t>
  </si>
  <si>
    <r>
      <t xml:space="preserve">МП "Безопасность в городском поселении Тучково на 2015-2017 гг.", подпрограмма </t>
    </r>
    <r>
      <rPr>
        <b/>
        <sz val="10"/>
        <rFont val="Times New Roman"/>
        <family val="1"/>
      </rPr>
      <t>"Предупреждение и ликвидация последствий ЧС, подготовка населения к действиям в условиях ЧС на территории городского поселения Тучково"</t>
    </r>
  </si>
  <si>
    <t>0311</t>
  </si>
  <si>
    <t>0130100030</t>
  </si>
  <si>
    <r>
      <t xml:space="preserve">МП "Безопасность в городском поселении Тучково на 2015-2017 гг.", подпрограмма </t>
    </r>
    <r>
      <rPr>
        <b/>
        <sz val="10"/>
        <rFont val="Times New Roman"/>
        <family val="1"/>
      </rPr>
      <t>"Национальная безопасность и правоохранительная деятельность"</t>
    </r>
  </si>
  <si>
    <t>0314</t>
  </si>
  <si>
    <t>0140100040</t>
  </si>
  <si>
    <r>
      <t xml:space="preserve">МП "Безопасность в городском поселении Тучково на 2015-2017 гг.", подпрограмма </t>
    </r>
    <r>
      <rPr>
        <b/>
        <sz val="10"/>
        <rFont val="Times New Roman"/>
        <family val="1"/>
      </rPr>
      <t>"Обеспечение пожарной безопасности на территории городского поселения Тучково"</t>
    </r>
  </si>
  <si>
    <t>0150100050</t>
  </si>
  <si>
    <t>ВЦП "Развитие пассажирского транспорта городского поселения Тучково на 2015-2017 гг."</t>
  </si>
  <si>
    <t>0408</t>
  </si>
  <si>
    <t>8500026850</t>
  </si>
  <si>
    <r>
      <t xml:space="preserve">МП "Дорожное хозяйство и благоустройство городского поселения Тучково на 2015-2017 гг.", подпрограмма </t>
    </r>
    <r>
      <rPr>
        <b/>
        <sz val="10"/>
        <rFont val="Times New Roman"/>
        <family val="1"/>
      </rPr>
      <t>"Дороги городского поселения Тучково"</t>
    </r>
    <r>
      <rPr>
        <sz val="10"/>
        <rFont val="Times New Roman"/>
        <family val="1"/>
      </rPr>
      <t>, МБТ бюджету Рузского муниципального района на содержание дорог общего пользования городского поселения Тучково</t>
    </r>
  </si>
  <si>
    <t>0409</t>
  </si>
  <si>
    <t>0210100110</t>
  </si>
  <si>
    <r>
      <t xml:space="preserve">МП "Дорожное хозяйство и благоустройство городского поселения Тучково на 2015-2017 гг.", подпрограмма </t>
    </r>
    <r>
      <rPr>
        <b/>
        <sz val="10"/>
        <rFont val="Times New Roman"/>
        <family val="1"/>
      </rPr>
      <t>"Дороги городского поселения Тучково"</t>
    </r>
    <r>
      <rPr>
        <sz val="10"/>
        <rFont val="Times New Roman"/>
        <family val="1"/>
      </rPr>
      <t>, МБТ бюджету Рузского муниципального района на ремонт  дорог общего пользования городского поселения Тучково</t>
    </r>
  </si>
  <si>
    <t>0210200210</t>
  </si>
  <si>
    <r>
      <t xml:space="preserve">МП "Дорожное хозяйство и благоустройство городского поселения Тучково на 2015-2017 гг.", подпрограмма </t>
    </r>
    <r>
      <rPr>
        <b/>
        <sz val="10"/>
        <rFont val="Times New Roman"/>
        <family val="1"/>
      </rPr>
      <t>"Дороги городского поселения Тучково"</t>
    </r>
    <r>
      <rPr>
        <sz val="10"/>
        <rFont val="Times New Roman"/>
        <family val="1"/>
      </rPr>
      <t xml:space="preserve">, МБТ бюджету Рузского муниципального района на ремонт  дорог общего пользования городского поселения Тучково </t>
    </r>
  </si>
  <si>
    <t>920</t>
  </si>
  <si>
    <t>0210260240</t>
  </si>
  <si>
    <t>02102S 0240</t>
  </si>
  <si>
    <r>
      <t xml:space="preserve">МП "Дорожное хозяйство и благоустройство городского поселения Тучково на 2015-2017 гг.", подпрограмма </t>
    </r>
    <r>
      <rPr>
        <b/>
        <sz val="10"/>
        <rFont val="Times New Roman"/>
        <family val="1"/>
      </rPr>
      <t>"Ремонт и содержание улиц, внутриквартальных дорог и тротуаров городского поселения Тучково"</t>
    </r>
    <r>
      <rPr>
        <sz val="10"/>
        <rFont val="Times New Roman"/>
        <family val="1"/>
      </rPr>
      <t xml:space="preserve">, ремонт  улиц и внутриквартальных дорог, внутридомовых территорий городского поселения Тучково </t>
    </r>
  </si>
  <si>
    <t>0230360240</t>
  </si>
  <si>
    <t>02303S0240</t>
  </si>
  <si>
    <t>ВЦП «Информатизация городского поселения Тучково на 2015-2017 г.г.»</t>
  </si>
  <si>
    <t>0410</t>
  </si>
  <si>
    <t>8700026870</t>
  </si>
  <si>
    <r>
      <t>МП «Муниципальное управление»</t>
    </r>
    <r>
      <rPr>
        <sz val="10"/>
        <rFont val="Times New Roman"/>
        <family val="1"/>
      </rPr>
      <t>, мероприятия по землеустройству и землепользованию</t>
    </r>
  </si>
  <si>
    <t>0412</t>
  </si>
  <si>
    <t>0320700080</t>
  </si>
  <si>
    <r>
      <t xml:space="preserve">ВЦП "Развитие жилищно-коммунального хозяйства на территории городского поселения Тучково Рузского муниципального района Московской области на 2015-2017 гг.", </t>
    </r>
    <r>
      <rPr>
        <sz val="10"/>
        <rFont val="Times New Roman"/>
        <family val="1"/>
      </rPr>
      <t>взнос на капитальный ремонт муниципального жилого фонда</t>
    </r>
  </si>
  <si>
    <t>0501</t>
  </si>
  <si>
    <t>8600126860</t>
  </si>
  <si>
    <r>
      <t xml:space="preserve">ВЦП "Развитие жилищно-коммунального хозяйства на территории городского поселения Тучково Рузского муниципального района Московской области на 2015-2017 гг.", </t>
    </r>
    <r>
      <rPr>
        <sz val="10"/>
        <rFont val="Times New Roman"/>
        <family val="1"/>
      </rPr>
      <t>перечисление агентского вознаграждения за сбор платежей за найм муниципального жилья</t>
    </r>
  </si>
  <si>
    <t>8600226860</t>
  </si>
  <si>
    <r>
      <t xml:space="preserve">ВЦП "Развитие жилищно-коммунального хозяйства на территории городского поселения Тучково Рузского муниципального района Московской области на 2015-2017 гг.", </t>
    </r>
    <r>
      <rPr>
        <sz val="10"/>
        <rFont val="Times New Roman"/>
        <family val="1"/>
      </rPr>
      <t>снос аварийных домов</t>
    </r>
  </si>
  <si>
    <t>8600426870</t>
  </si>
  <si>
    <r>
      <t xml:space="preserve">ВЦП "Развитие жилищно-коммунального хозяйства на территории городского поселения Тучково Рузского муниципального района Московской области на 2015-2017 гг.", </t>
    </r>
    <r>
      <rPr>
        <sz val="10"/>
        <rFont val="Times New Roman"/>
        <family val="1"/>
      </rPr>
      <t>установка индивидуальных приборов учета в муниципальных квартирах</t>
    </r>
  </si>
  <si>
    <t>8600726900</t>
  </si>
  <si>
    <t>ВЦП "Переселение граждан из аварийного жилищного фонда в городском поселении Тучково на 2014 год"</t>
  </si>
  <si>
    <t>2110109602</t>
  </si>
  <si>
    <t>21101S9602</t>
  </si>
  <si>
    <r>
      <t xml:space="preserve">ВЦП "Развитие жилищно-коммунального хозяйства на территории городского поселения Тучково Рузского муниципального района Московской области на 2015-2017 гг.", </t>
    </r>
    <r>
      <rPr>
        <sz val="10"/>
        <rFont val="Times New Roman"/>
        <family val="1"/>
      </rPr>
      <t>внесение платы за коммунальные услуги по пустующим муниципальным помещениям</t>
    </r>
  </si>
  <si>
    <t>0502</t>
  </si>
  <si>
    <t>8600326860</t>
  </si>
  <si>
    <t>ВЦП "Развитие жилищно-коммунального хозяйства на территории городского поселения Тучково Рузского муниципального района Московской области на 2015-2017 гг.", электронное моделирование в системе коммунального хозяйства</t>
  </si>
  <si>
    <t>860052680</t>
  </si>
  <si>
    <t>ВЦП "Развитие жилищно-коммунального хозяйства на территории городского поселения Тучково Рузского муниципального района Московской области на 2015-2017 гг.", проведение комплекса работ, связанных с проектированием котельных на территории гп Тучково</t>
  </si>
  <si>
    <t>8600626890</t>
  </si>
  <si>
    <r>
      <t xml:space="preserve">МП "Дорожное хозяйство и благоустройство городского поселения Тучково на 2015-2017 гг.", </t>
    </r>
    <r>
      <rPr>
        <b/>
        <sz val="10"/>
        <rFont val="Times New Roman"/>
        <family val="1"/>
      </rPr>
      <t xml:space="preserve">подпрограмма "Уличное освещение на территории городского поселения Тучк ово", </t>
    </r>
    <r>
      <rPr>
        <sz val="10"/>
        <rFont val="Times New Roman"/>
        <family val="1"/>
      </rPr>
      <t>оплата электроэнергии по уличному освещению</t>
    </r>
  </si>
  <si>
    <t>0503</t>
  </si>
  <si>
    <t>0220100020</t>
  </si>
  <si>
    <t>МП "Дорожное хозяйство и благоустройство городского поселения Тучково на 2015-2017 гг.", подпрограмма "Уличное освещение на территории городского поселения Тучк ово", содержание линий уличного освещения</t>
  </si>
  <si>
    <t>0220200020</t>
  </si>
  <si>
    <t>МП "Дорожное хозяйство и благоустройство городского поселения Тучково на 2015-2017 гг.", подпрограмма "Уличное освещение на территории городского поселения Тучк ово", ремонт линий уличного освещения</t>
  </si>
  <si>
    <t>0220300020</t>
  </si>
  <si>
    <t>МП "Дорожное хозяйство и благоустройство городского поселения Тучково на 2015-2017 гг.", подпрограмма "Ремонт и содержание улиц, внутриквартальных дорог и тротуаров городского поселения Тучково", содержание внутриквартальных дорог</t>
  </si>
  <si>
    <t>0230100030</t>
  </si>
  <si>
    <t>МП "Дорожное хозяйство и благоустройство городского поселения Тучково на 2015-2017 гг.", подпрограмма "Ремонт и содержание улиц, внутриквартальных дорог и тротуаров городского поселения Тучково", обустройство пешеходного сообщения с ул. Труда на ул. Заводская</t>
  </si>
  <si>
    <t>0230200030</t>
  </si>
  <si>
    <t>МП "Дорожное хозяйство и благоустройство городского поселения Тучково на 2015-2017 гг.", подпрограмма "Ремонт и содержание улиц, внутриквартальных дорог и тротуаров городского поселения Тучково", ремонт внутриквартальных дорог</t>
  </si>
  <si>
    <t>0230300030</t>
  </si>
  <si>
    <t>МП "Дорожное хозяйство и благоустройство городского поселения Тучково на 2015-2017 гг.", подпрограмма "Малые архитектурные формы, зоны отдыха городского поселения Тучково", содержание и уборка парков, скверов, детских и спортивных площадок, устройство цветников, приобретение посадочного материала</t>
  </si>
  <si>
    <t>0240100040</t>
  </si>
  <si>
    <t>МП "Дорожное хозяйство и благоустройство городского поселения Тучково на 2015-2017 гг.", подпрограмма "Малые архитектурные формы, зоны отдыха городского поселения Тучково", окос и опиловка опасных деревьев</t>
  </si>
  <si>
    <t>0240200040</t>
  </si>
  <si>
    <t>МП "Дорожное хозяйство и благоустройство городского поселения Тучково на 2015-2017 гг.", подпрограмма "Малые архитектурные формы, зоны отдыха городского поселения Тучково", организация детских площадок</t>
  </si>
  <si>
    <t>0240300040</t>
  </si>
  <si>
    <r>
      <t xml:space="preserve">МП "Дорожное хозяйство и благоустройство городского поселения Тучково на 2015-2017 гг.", </t>
    </r>
    <r>
      <rPr>
        <b/>
        <sz val="10"/>
        <rFont val="Times New Roman"/>
        <family val="1"/>
      </rPr>
      <t>подпрограмма "Экология городского поселения Тучково"</t>
    </r>
  </si>
  <si>
    <t>0250100050</t>
  </si>
  <si>
    <r>
      <t xml:space="preserve">МП "Дорожное хозяйство и благоустройство городского поселения Тучково на 2015-2017 гг.", </t>
    </r>
    <r>
      <rPr>
        <b/>
        <sz val="10"/>
        <rFont val="Times New Roman"/>
        <family val="1"/>
      </rPr>
      <t>подпрограмма "Приобретение техники для нужд благоустройства</t>
    </r>
    <r>
      <rPr>
        <sz val="10"/>
        <rFont val="Times New Roman"/>
        <family val="1"/>
      </rPr>
      <t>»</t>
    </r>
  </si>
  <si>
    <t>0260061360</t>
  </si>
  <si>
    <t>02600S1360</t>
  </si>
  <si>
    <r>
      <t xml:space="preserve">МП "Дорожное хозяйство и благоустройство городского поселения Тучково на 2015-2017 гг.", </t>
    </r>
    <r>
      <rPr>
        <b/>
        <sz val="10"/>
        <rFont val="Times New Roman"/>
        <family val="1"/>
      </rPr>
      <t>подпрограмма "Организация и содержание муниципального кладбища"</t>
    </r>
  </si>
  <si>
    <t>0270000070</t>
  </si>
  <si>
    <t>ВЦП "Молодое поколение городского поселения Тучково на 2015-2017 годы"</t>
  </si>
  <si>
    <t>0707</t>
  </si>
  <si>
    <t>9600126960</t>
  </si>
  <si>
    <r>
      <t xml:space="preserve">ВЦП "Обеспечение жильем молодых семей городского поселения Тучково на 2015-2017 гг", </t>
    </r>
    <r>
      <rPr>
        <sz val="10"/>
        <rFont val="Times New Roman"/>
        <family val="1"/>
      </rPr>
      <t>перечисление МБР Рузскому району на содержание специалиста отдела</t>
    </r>
  </si>
  <si>
    <t>9810200220</t>
  </si>
  <si>
    <t>МЦП «Повышение заработной платы работникам муниципальных бюджетных учреждений культуры городского поселения Тучково в 2016 году»</t>
  </si>
  <si>
    <t>0801</t>
  </si>
  <si>
    <t>0290360440</t>
  </si>
  <si>
    <t>02903S0440</t>
  </si>
  <si>
    <r>
      <t>ВЦП "Доступная среда на территории городского поселения Тучково на период 2015-2017 гг.",</t>
    </r>
    <r>
      <rPr>
        <sz val="10"/>
        <rFont val="Times New Roman"/>
        <family val="1"/>
      </rPr>
      <t xml:space="preserve"> создание безбарьерной среды в органах местного самоуправления, домах культуры, библиотеках, учреждениях спорта</t>
    </r>
  </si>
  <si>
    <t>8800126880</t>
  </si>
  <si>
    <t>8800226880</t>
  </si>
  <si>
    <t>8800326880</t>
  </si>
  <si>
    <t>1101</t>
  </si>
  <si>
    <t>8800426880</t>
  </si>
  <si>
    <t>ВЦП "Развитие муниципальных учреждений культуры городского поселения Тучково на 2015-2017 годы"</t>
  </si>
  <si>
    <t>9300126931</t>
  </si>
  <si>
    <t>9300126932</t>
  </si>
  <si>
    <t>9300226931</t>
  </si>
  <si>
    <t>9300222932</t>
  </si>
  <si>
    <t>9300326933</t>
  </si>
  <si>
    <t>9300326934</t>
  </si>
  <si>
    <t>9300426935</t>
  </si>
  <si>
    <t>9300426936</t>
  </si>
  <si>
    <t>9300426940</t>
  </si>
  <si>
    <t>9300526930</t>
  </si>
  <si>
    <t>9300626937</t>
  </si>
  <si>
    <t>9300726930</t>
  </si>
  <si>
    <t>9300826931</t>
  </si>
  <si>
    <t>9300826932</t>
  </si>
  <si>
    <t>9300926939</t>
  </si>
  <si>
    <r>
      <t>МП «Муниципальное управление»</t>
    </r>
    <r>
      <rPr>
        <sz val="10"/>
        <rFont val="Times New Roman"/>
        <family val="1"/>
      </rPr>
      <t>, выплата пенсий огранизациями сектора муниципального управления</t>
    </r>
  </si>
  <si>
    <t>1001</t>
  </si>
  <si>
    <t>0310900031</t>
  </si>
  <si>
    <t>ВЦП "Обеспечение жильем молодых семей городского поселения Тучково на 2015-2017 гг"</t>
  </si>
  <si>
    <t>1003</t>
  </si>
  <si>
    <t>9800100220</t>
  </si>
  <si>
    <t>ВЦП "Развитие физической культуры и спорта на территории городского поселения Тучково на 2015-2017 годы"</t>
  </si>
  <si>
    <t>9500126951</t>
  </si>
  <si>
    <t>9500126952</t>
  </si>
  <si>
    <t>9500226950</t>
  </si>
  <si>
    <t>9500426950</t>
  </si>
  <si>
    <t>1102</t>
  </si>
  <si>
    <t>9500326950</t>
  </si>
  <si>
    <t>9500526954</t>
  </si>
  <si>
    <t>ВЦП "Организация работы средств массовой информации по взаимосвязи органов местного самоуправления с населением района на 2015-2017 годы"</t>
  </si>
  <si>
    <t>9700026970</t>
  </si>
  <si>
    <t>Приложение № 7</t>
  </si>
  <si>
    <t>Информация о численности работников органов местного самоуправления и муниципальных учреждений и расходах на оплату труда за 2016 г.</t>
  </si>
  <si>
    <t>Наименование категорий работников</t>
  </si>
  <si>
    <t>Численность, ставок</t>
  </si>
  <si>
    <t>Расходы на оплату труда (без начислений), тыс. руб.</t>
  </si>
  <si>
    <t>утверждено штатным расписанием на 31.12.2016 г.</t>
  </si>
  <si>
    <t>фактически на 01.01.2017</t>
  </si>
  <si>
    <t>по плану</t>
  </si>
  <si>
    <t>фактически</t>
  </si>
  <si>
    <t>Работники органов местного самоуправления</t>
  </si>
  <si>
    <t>Работники центра обслуживания</t>
  </si>
  <si>
    <t>Работники учреждений культуры</t>
  </si>
  <si>
    <t>Работники учреждений спорта</t>
  </si>
  <si>
    <t>Работники учреждения благоустройства</t>
  </si>
  <si>
    <t xml:space="preserve">ИТОГО </t>
  </si>
  <si>
    <t>Приложение № 8</t>
  </si>
  <si>
    <t>Информация по муниципальным внутренним заимствованиям городского поселения Тучково за 2016 год</t>
  </si>
  <si>
    <t>I. Привлеченные заимствования</t>
  </si>
  <si>
    <t>№ п/п</t>
  </si>
  <si>
    <t>Виды заимствований</t>
  </si>
  <si>
    <t>Объем привлечения средств в 2016 году (тыс.руб.)</t>
  </si>
  <si>
    <t>Кредитные договоры и соглашения, заключенные от имени городского поселения Тучково</t>
  </si>
  <si>
    <t>Бюджетные кредиты, полученные от других бюджетов бюджетной системы</t>
  </si>
  <si>
    <t xml:space="preserve">Итого: </t>
  </si>
  <si>
    <t>II. Погашенные заимствования</t>
  </si>
  <si>
    <t>Объем средств, направленных на погашение основной суммы долга в 2016 году (тыс. руб.)</t>
  </si>
  <si>
    <t>Приложение № 9</t>
  </si>
  <si>
    <t xml:space="preserve">Информация </t>
  </si>
  <si>
    <t>по муниципальному долгу городского поселения Тучково за 2016 год</t>
  </si>
  <si>
    <t>по видам долговых обязательств</t>
  </si>
  <si>
    <t>Форма долгового обязательства</t>
  </si>
  <si>
    <t>Объем долгового обязательства</t>
  </si>
  <si>
    <t>в т.ч. Просроченные</t>
  </si>
  <si>
    <t>Муниципальные займы, осуществленные путем выпуска муниципальных ценных бумаг муниципального образования городское поселение Тучково</t>
  </si>
  <si>
    <t>Кредитные соглашения и договора, заключенные от имени городского поселения Тучково как заемщика</t>
  </si>
  <si>
    <t>Договора/ соглашения о предоставлении муниципальным образованием городское поселение Тучково муниципальных гарантий</t>
  </si>
  <si>
    <t>Договора и соглашения о получении городским поселением Тучково бюджетных кредитов от бюджетов других уровней бюджетной системы Российской Федерации</t>
  </si>
  <si>
    <t>Иные долговые обязательства городского поселения Тучково (поручительства, векселя, заимствования)</t>
  </si>
  <si>
    <t>Иные межбюджетные трансферты бюджетам мун. Районам из бюджетов поселений на осуществление части полномочий по вопросам местного значения в соответствии с заключенными соглашениями на финансирование дополнительных мероприятий в социально-культурной сфере - на ремонт здания МБОУ "Тучковская средняя школа № 2"</t>
  </si>
  <si>
    <t>к решению Совета депутатов Рузского городского округа Московской области</t>
  </si>
  <si>
    <t>от "26" июля 2017 года № 77/7</t>
  </si>
  <si>
    <t xml:space="preserve">от "26" июля 2017 года № 77/7      </t>
  </si>
  <si>
    <t xml:space="preserve">от "26" июля 2017 года №77/7      </t>
  </si>
  <si>
    <t>от "26" июля 2017 года №77/7</t>
  </si>
  <si>
    <t xml:space="preserve">от "26" июля 2017 года №77/7            </t>
  </si>
  <si>
    <t xml:space="preserve">от "26" июля 2017 года №77/7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</si>
</sst>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#,##0.00&quot;    &quot;;\-#,##0.00&quot;    &quot;;&quot; -&quot;#&quot;    &quot;;@\ "/>
    <numFmt numFmtId="165" formatCode="#,##0.0"/>
    <numFmt numFmtId="166" formatCode="0.0"/>
  </numFmts>
  <fonts count="68">
    <font>
      <sz val="10"/>
      <name val="Arial"/>
      <family val="2"/>
    </font>
    <font>
      <sz val="10"/>
      <name val="Arial Cyr"/>
      <family val="2"/>
    </font>
    <font>
      <sz val="9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7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vertAlign val="superscript"/>
      <sz val="10"/>
      <name val="Times New Roman"/>
      <family val="1"/>
    </font>
    <font>
      <sz val="10"/>
      <color indexed="9"/>
      <name val="Times New Roman Cyr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Border="0" applyProtection="0">
      <alignment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612">
    <xf numFmtId="0" fontId="0" fillId="0" borderId="0" xfId="0" applyAlignment="1">
      <alignment/>
    </xf>
    <xf numFmtId="49" fontId="3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vertical="top"/>
    </xf>
    <xf numFmtId="0" fontId="3" fillId="34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6" fontId="4" fillId="34" borderId="0" xfId="0" applyNumberFormat="1" applyFont="1" applyFill="1" applyAlignment="1">
      <alignment/>
    </xf>
    <xf numFmtId="49" fontId="4" fillId="34" borderId="0" xfId="0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center" vertical="top"/>
    </xf>
    <xf numFmtId="0" fontId="3" fillId="34" borderId="0" xfId="0" applyFont="1" applyFill="1" applyAlignment="1">
      <alignment horizontal="center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6" fontId="4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166" fontId="4" fillId="34" borderId="11" xfId="0" applyNumberFormat="1" applyFont="1" applyFill="1" applyBorder="1" applyAlignment="1">
      <alignment/>
    </xf>
    <xf numFmtId="49" fontId="7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165" fontId="7" fillId="34" borderId="11" xfId="0" applyNumberFormat="1" applyFont="1" applyFill="1" applyBorder="1" applyAlignment="1">
      <alignment vertical="center"/>
    </xf>
    <xf numFmtId="166" fontId="7" fillId="34" borderId="11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49" fontId="4" fillId="35" borderId="11" xfId="0" applyNumberFormat="1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top" wrapText="1"/>
    </xf>
    <xf numFmtId="165" fontId="4" fillId="35" borderId="11" xfId="0" applyNumberFormat="1" applyFont="1" applyFill="1" applyBorder="1" applyAlignment="1">
      <alignment/>
    </xf>
    <xf numFmtId="166" fontId="4" fillId="35" borderId="11" xfId="0" applyNumberFormat="1" applyFont="1" applyFill="1" applyBorder="1" applyAlignment="1">
      <alignment vertical="center"/>
    </xf>
    <xf numFmtId="49" fontId="4" fillId="34" borderId="11" xfId="0" applyNumberFormat="1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165" fontId="4" fillId="34" borderId="11" xfId="0" applyNumberFormat="1" applyFont="1" applyFill="1" applyBorder="1" applyAlignment="1">
      <alignment/>
    </xf>
    <xf numFmtId="166" fontId="4" fillId="34" borderId="11" xfId="0" applyNumberFormat="1" applyFont="1" applyFill="1" applyBorder="1" applyAlignment="1">
      <alignment vertical="center"/>
    </xf>
    <xf numFmtId="165" fontId="8" fillId="0" borderId="11" xfId="0" applyNumberFormat="1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vertical="top" wrapText="1"/>
    </xf>
    <xf numFmtId="165" fontId="4" fillId="34" borderId="11" xfId="0" applyNumberFormat="1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vertical="center"/>
    </xf>
    <xf numFmtId="0" fontId="4" fillId="35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49" fontId="4" fillId="0" borderId="11" xfId="0" applyNumberFormat="1" applyFont="1" applyBorder="1" applyAlignment="1">
      <alignment vertical="top" wrapText="1"/>
    </xf>
    <xf numFmtId="49" fontId="4" fillId="35" borderId="11" xfId="0" applyNumberFormat="1" applyFont="1" applyFill="1" applyBorder="1" applyAlignment="1">
      <alignment horizontal="left" wrapText="1"/>
    </xf>
    <xf numFmtId="0" fontId="4" fillId="35" borderId="11" xfId="0" applyFont="1" applyFill="1" applyBorder="1" applyAlignment="1">
      <alignment wrapText="1"/>
    </xf>
    <xf numFmtId="0" fontId="9" fillId="34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0" fontId="10" fillId="35" borderId="11" xfId="0" applyFont="1" applyFill="1" applyBorder="1" applyAlignment="1">
      <alignment horizontal="left" vertical="top" wrapText="1"/>
    </xf>
    <xf numFmtId="49" fontId="10" fillId="35" borderId="11" xfId="0" applyNumberFormat="1" applyFont="1" applyFill="1" applyBorder="1" applyAlignment="1">
      <alignment horizontal="left" vertical="top" wrapText="1"/>
    </xf>
    <xf numFmtId="49" fontId="10" fillId="35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10" fillId="35" borderId="11" xfId="0" applyNumberFormat="1" applyFont="1" applyFill="1" applyBorder="1" applyAlignment="1" applyProtection="1">
      <alignment horizontal="left" wrapText="1"/>
      <protection hidden="1"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165" fontId="4" fillId="34" borderId="11" xfId="0" applyNumberFormat="1" applyFont="1" applyFill="1" applyBorder="1" applyAlignment="1">
      <alignment horizontal="right" vertical="center"/>
    </xf>
    <xf numFmtId="166" fontId="4" fillId="35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49" fontId="7" fillId="34" borderId="11" xfId="0" applyNumberFormat="1" applyFont="1" applyFill="1" applyBorder="1" applyAlignment="1">
      <alignment vertical="top"/>
    </xf>
    <xf numFmtId="165" fontId="7" fillId="34" borderId="11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vertical="top" wrapText="1"/>
    </xf>
    <xf numFmtId="49" fontId="4" fillId="34" borderId="11" xfId="0" applyNumberFormat="1" applyFont="1" applyFill="1" applyBorder="1" applyAlignment="1">
      <alignment vertical="top" wrapText="1"/>
    </xf>
    <xf numFmtId="0" fontId="10" fillId="34" borderId="11" xfId="0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top" wrapText="1"/>
    </xf>
    <xf numFmtId="165" fontId="4" fillId="0" borderId="11" xfId="0" applyNumberFormat="1" applyFont="1" applyFill="1" applyBorder="1" applyAlignment="1">
      <alignment vertical="top"/>
    </xf>
    <xf numFmtId="166" fontId="4" fillId="34" borderId="11" xfId="0" applyNumberFormat="1" applyFont="1" applyFill="1" applyBorder="1" applyAlignment="1">
      <alignment vertical="top"/>
    </xf>
    <xf numFmtId="49" fontId="4" fillId="36" borderId="11" xfId="0" applyNumberFormat="1" applyFont="1" applyFill="1" applyBorder="1" applyAlignment="1">
      <alignment horizontal="left" vertical="top" wrapText="1"/>
    </xf>
    <xf numFmtId="49" fontId="7" fillId="36" borderId="11" xfId="0" applyNumberFormat="1" applyFont="1" applyFill="1" applyBorder="1" applyAlignment="1">
      <alignment vertical="top"/>
    </xf>
    <xf numFmtId="165" fontId="7" fillId="36" borderId="11" xfId="0" applyNumberFormat="1" applyFont="1" applyFill="1" applyBorder="1" applyAlignment="1">
      <alignment/>
    </xf>
    <xf numFmtId="166" fontId="7" fillId="36" borderId="11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49" fontId="11" fillId="34" borderId="0" xfId="0" applyNumberFormat="1" applyFont="1" applyFill="1" applyBorder="1" applyAlignment="1">
      <alignment vertical="top" wrapText="1"/>
    </xf>
    <xf numFmtId="165" fontId="11" fillId="34" borderId="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4" fillId="37" borderId="12" xfId="0" applyFont="1" applyFill="1" applyBorder="1" applyAlignment="1" applyProtection="1">
      <alignment horizontal="left" vertical="top" wrapText="1"/>
      <protection/>
    </xf>
    <xf numFmtId="49" fontId="4" fillId="37" borderId="12" xfId="0" applyNumberFormat="1" applyFont="1" applyFill="1" applyBorder="1" applyAlignment="1" applyProtection="1">
      <alignment horizontal="center" vertical="top"/>
      <protection/>
    </xf>
    <xf numFmtId="49" fontId="4" fillId="37" borderId="13" xfId="0" applyNumberFormat="1" applyFont="1" applyFill="1" applyBorder="1" applyAlignment="1" applyProtection="1">
      <alignment horizontal="center" vertical="top"/>
      <protection/>
    </xf>
    <xf numFmtId="165" fontId="4" fillId="37" borderId="12" xfId="0" applyNumberFormat="1" applyFont="1" applyFill="1" applyBorder="1" applyAlignment="1" applyProtection="1">
      <alignment horizontal="center" vertical="top"/>
      <protection/>
    </xf>
    <xf numFmtId="165" fontId="4" fillId="37" borderId="11" xfId="0" applyNumberFormat="1" applyFont="1" applyFill="1" applyBorder="1" applyAlignment="1">
      <alignment horizontal="center" vertical="top"/>
    </xf>
    <xf numFmtId="0" fontId="4" fillId="38" borderId="12" xfId="0" applyFont="1" applyFill="1" applyBorder="1" applyAlignment="1" applyProtection="1">
      <alignment horizontal="left" vertical="top" wrapText="1"/>
      <protection/>
    </xf>
    <xf numFmtId="49" fontId="4" fillId="38" borderId="12" xfId="0" applyNumberFormat="1" applyFont="1" applyFill="1" applyBorder="1" applyAlignment="1" applyProtection="1">
      <alignment horizontal="center" vertical="top"/>
      <protection/>
    </xf>
    <xf numFmtId="49" fontId="4" fillId="38" borderId="13" xfId="0" applyNumberFormat="1" applyFont="1" applyFill="1" applyBorder="1" applyAlignment="1" applyProtection="1">
      <alignment horizontal="center" vertical="top"/>
      <protection/>
    </xf>
    <xf numFmtId="165" fontId="4" fillId="38" borderId="12" xfId="0" applyNumberFormat="1" applyFont="1" applyFill="1" applyBorder="1" applyAlignment="1" applyProtection="1">
      <alignment horizontal="center" vertical="top"/>
      <protection/>
    </xf>
    <xf numFmtId="165" fontId="4" fillId="39" borderId="11" xfId="0" applyNumberFormat="1" applyFont="1" applyFill="1" applyBorder="1" applyAlignment="1">
      <alignment horizontal="center" vertical="top"/>
    </xf>
    <xf numFmtId="0" fontId="7" fillId="40" borderId="12" xfId="0" applyFont="1" applyFill="1" applyBorder="1" applyAlignment="1" applyProtection="1">
      <alignment horizontal="left" vertical="top" wrapText="1"/>
      <protection/>
    </xf>
    <xf numFmtId="49" fontId="7" fillId="40" borderId="12" xfId="0" applyNumberFormat="1" applyFont="1" applyFill="1" applyBorder="1" applyAlignment="1" applyProtection="1">
      <alignment horizontal="center" vertical="top"/>
      <protection/>
    </xf>
    <xf numFmtId="49" fontId="7" fillId="40" borderId="13" xfId="0" applyNumberFormat="1" applyFont="1" applyFill="1" applyBorder="1" applyAlignment="1" applyProtection="1">
      <alignment horizontal="center" vertical="top"/>
      <protection/>
    </xf>
    <xf numFmtId="165" fontId="7" fillId="40" borderId="12" xfId="0" applyNumberFormat="1" applyFont="1" applyFill="1" applyBorder="1" applyAlignment="1" applyProtection="1">
      <alignment horizontal="center" vertical="top"/>
      <protection/>
    </xf>
    <xf numFmtId="165" fontId="4" fillId="41" borderId="11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 applyProtection="1">
      <alignment horizontal="left" vertical="top" wrapText="1"/>
      <protection/>
    </xf>
    <xf numFmtId="49" fontId="4" fillId="0" borderId="12" xfId="0" applyNumberFormat="1" applyFont="1" applyBorder="1" applyAlignment="1" applyProtection="1">
      <alignment horizontal="center" vertical="top"/>
      <protection/>
    </xf>
    <xf numFmtId="49" fontId="4" fillId="34" borderId="12" xfId="0" applyNumberFormat="1" applyFont="1" applyFill="1" applyBorder="1" applyAlignment="1" applyProtection="1">
      <alignment horizontal="center" vertical="top"/>
      <protection/>
    </xf>
    <xf numFmtId="49" fontId="4" fillId="0" borderId="13" xfId="0" applyNumberFormat="1" applyFont="1" applyBorder="1" applyAlignment="1" applyProtection="1">
      <alignment horizontal="center" vertical="top"/>
      <protection/>
    </xf>
    <xf numFmtId="165" fontId="4" fillId="0" borderId="12" xfId="0" applyNumberFormat="1" applyFont="1" applyBorder="1" applyAlignment="1" applyProtection="1">
      <alignment horizontal="center" vertical="top"/>
      <protection/>
    </xf>
    <xf numFmtId="165" fontId="4" fillId="0" borderId="11" xfId="0" applyNumberFormat="1" applyFont="1" applyBorder="1" applyAlignment="1">
      <alignment horizontal="center" vertical="top"/>
    </xf>
    <xf numFmtId="0" fontId="4" fillId="34" borderId="12" xfId="0" applyNumberFormat="1" applyFont="1" applyFill="1" applyBorder="1" applyAlignment="1" applyProtection="1">
      <alignment horizontal="left" vertical="top" wrapText="1"/>
      <protection/>
    </xf>
    <xf numFmtId="165" fontId="4" fillId="34" borderId="12" xfId="0" applyNumberFormat="1" applyFont="1" applyFill="1" applyBorder="1" applyAlignment="1" applyProtection="1">
      <alignment horizontal="center" vertical="top"/>
      <protection/>
    </xf>
    <xf numFmtId="0" fontId="7" fillId="34" borderId="13" xfId="0" applyNumberFormat="1" applyFont="1" applyFill="1" applyBorder="1" applyAlignment="1">
      <alignment vertical="top" wrapText="1"/>
    </xf>
    <xf numFmtId="0" fontId="7" fillId="34" borderId="12" xfId="0" applyNumberFormat="1" applyFont="1" applyFill="1" applyBorder="1" applyAlignment="1">
      <alignment vertical="top" wrapText="1"/>
    </xf>
    <xf numFmtId="49" fontId="7" fillId="34" borderId="12" xfId="0" applyNumberFormat="1" applyFont="1" applyFill="1" applyBorder="1" applyAlignment="1" applyProtection="1">
      <alignment horizontal="center" vertical="top"/>
      <protection/>
    </xf>
    <xf numFmtId="0" fontId="4" fillId="34" borderId="12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5" fontId="4" fillId="34" borderId="12" xfId="0" applyNumberFormat="1" applyFont="1" applyFill="1" applyBorder="1" applyAlignment="1" applyProtection="1">
      <alignment horizontal="center" vertical="top"/>
      <protection locked="0"/>
    </xf>
    <xf numFmtId="165" fontId="4" fillId="34" borderId="12" xfId="0" applyNumberFormat="1" applyFont="1" applyFill="1" applyBorder="1" applyAlignment="1">
      <alignment horizontal="center" vertical="top"/>
    </xf>
    <xf numFmtId="0" fontId="14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 applyProtection="1">
      <alignment horizontal="center" vertical="top"/>
      <protection/>
    </xf>
    <xf numFmtId="49" fontId="7" fillId="0" borderId="13" xfId="0" applyNumberFormat="1" applyFont="1" applyBorder="1" applyAlignment="1" applyProtection="1">
      <alignment horizontal="center" vertical="top"/>
      <protection/>
    </xf>
    <xf numFmtId="165" fontId="7" fillId="34" borderId="12" xfId="0" applyNumberFormat="1" applyFont="1" applyFill="1" applyBorder="1" applyAlignment="1">
      <alignment horizontal="center" vertical="top"/>
    </xf>
    <xf numFmtId="0" fontId="14" fillId="34" borderId="12" xfId="0" applyNumberFormat="1" applyFont="1" applyFill="1" applyBorder="1" applyAlignment="1">
      <alignment vertical="top" wrapText="1"/>
    </xf>
    <xf numFmtId="0" fontId="10" fillId="34" borderId="12" xfId="0" applyNumberFormat="1" applyFont="1" applyFill="1" applyBorder="1" applyAlignment="1">
      <alignment vertical="top" wrapText="1"/>
    </xf>
    <xf numFmtId="0" fontId="14" fillId="41" borderId="12" xfId="0" applyFont="1" applyFill="1" applyBorder="1" applyAlignment="1" applyProtection="1">
      <alignment horizontal="left" vertical="top" wrapText="1"/>
      <protection/>
    </xf>
    <xf numFmtId="49" fontId="14" fillId="41" borderId="12" xfId="0" applyNumberFormat="1" applyFont="1" applyFill="1" applyBorder="1" applyAlignment="1" applyProtection="1">
      <alignment horizontal="center" vertical="top"/>
      <protection/>
    </xf>
    <xf numFmtId="49" fontId="14" fillId="41" borderId="13" xfId="0" applyNumberFormat="1" applyFont="1" applyFill="1" applyBorder="1" applyAlignment="1" applyProtection="1">
      <alignment horizontal="center" vertical="top"/>
      <protection/>
    </xf>
    <xf numFmtId="165" fontId="14" fillId="41" borderId="12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0" fontId="10" fillId="34" borderId="12" xfId="0" applyFont="1" applyFill="1" applyBorder="1" applyAlignment="1" applyProtection="1">
      <alignment horizontal="left" vertical="top" wrapText="1"/>
      <protection/>
    </xf>
    <xf numFmtId="49" fontId="10" fillId="34" borderId="12" xfId="0" applyNumberFormat="1" applyFont="1" applyFill="1" applyBorder="1" applyAlignment="1" applyProtection="1">
      <alignment horizontal="center" vertical="top"/>
      <protection/>
    </xf>
    <xf numFmtId="49" fontId="10" fillId="34" borderId="13" xfId="0" applyNumberFormat="1" applyFont="1" applyFill="1" applyBorder="1" applyAlignment="1" applyProtection="1">
      <alignment horizontal="center" vertical="top"/>
      <protection/>
    </xf>
    <xf numFmtId="165" fontId="10" fillId="0" borderId="12" xfId="0" applyNumberFormat="1" applyFont="1" applyBorder="1" applyAlignment="1">
      <alignment horizontal="center" vertical="top"/>
    </xf>
    <xf numFmtId="0" fontId="16" fillId="34" borderId="0" xfId="0" applyFont="1" applyFill="1" applyAlignment="1">
      <alignment/>
    </xf>
    <xf numFmtId="0" fontId="10" fillId="0" borderId="12" xfId="0" applyFont="1" applyBorder="1" applyAlignment="1">
      <alignment vertical="top" wrapText="1"/>
    </xf>
    <xf numFmtId="49" fontId="10" fillId="0" borderId="12" xfId="0" applyNumberFormat="1" applyFont="1" applyFill="1" applyBorder="1" applyAlignment="1" applyProtection="1">
      <alignment horizontal="center" vertical="top"/>
      <protection/>
    </xf>
    <xf numFmtId="49" fontId="10" fillId="34" borderId="12" xfId="0" applyNumberFormat="1" applyFont="1" applyFill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 applyProtection="1">
      <alignment horizontal="center" vertical="top"/>
      <protection/>
    </xf>
    <xf numFmtId="165" fontId="10" fillId="34" borderId="12" xfId="0" applyNumberFormat="1" applyFont="1" applyFill="1" applyBorder="1" applyAlignment="1">
      <alignment horizontal="center" vertical="top"/>
    </xf>
    <xf numFmtId="165" fontId="7" fillId="40" borderId="12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>
      <alignment/>
    </xf>
    <xf numFmtId="165" fontId="4" fillId="0" borderId="12" xfId="0" applyNumberFormat="1" applyFont="1" applyBorder="1" applyAlignment="1" applyProtection="1">
      <alignment horizontal="center" vertical="top"/>
      <protection locked="0"/>
    </xf>
    <xf numFmtId="0" fontId="4" fillId="40" borderId="12" xfId="0" applyFont="1" applyFill="1" applyBorder="1" applyAlignment="1" applyProtection="1">
      <alignment horizontal="left" vertical="top" wrapText="1"/>
      <protection/>
    </xf>
    <xf numFmtId="49" fontId="4" fillId="40" borderId="12" xfId="0" applyNumberFormat="1" applyFont="1" applyFill="1" applyBorder="1" applyAlignment="1" applyProtection="1">
      <alignment horizontal="center" vertical="top"/>
      <protection/>
    </xf>
    <xf numFmtId="49" fontId="4" fillId="40" borderId="13" xfId="0" applyNumberFormat="1" applyFont="1" applyFill="1" applyBorder="1" applyAlignment="1" applyProtection="1">
      <alignment horizontal="center" vertical="top"/>
      <protection/>
    </xf>
    <xf numFmtId="165" fontId="4" fillId="40" borderId="12" xfId="0" applyNumberFormat="1" applyFont="1" applyFill="1" applyBorder="1" applyAlignment="1" applyProtection="1">
      <alignment horizontal="center" vertical="top"/>
      <protection locked="0"/>
    </xf>
    <xf numFmtId="0" fontId="17" fillId="34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Border="1" applyAlignment="1">
      <alignment vertical="top" wrapText="1"/>
    </xf>
    <xf numFmtId="49" fontId="4" fillId="34" borderId="13" xfId="0" applyNumberFormat="1" applyFont="1" applyFill="1" applyBorder="1" applyAlignment="1" applyProtection="1">
      <alignment horizontal="center" vertical="top"/>
      <protection/>
    </xf>
    <xf numFmtId="0" fontId="7" fillId="0" borderId="12" xfId="0" applyFont="1" applyBorder="1" applyAlignment="1">
      <alignment vertical="top" wrapText="1"/>
    </xf>
    <xf numFmtId="49" fontId="7" fillId="34" borderId="13" xfId="0" applyNumberFormat="1" applyFont="1" applyFill="1" applyBorder="1" applyAlignment="1" applyProtection="1">
      <alignment horizontal="center" vertical="top"/>
      <protection/>
    </xf>
    <xf numFmtId="165" fontId="7" fillId="34" borderId="12" xfId="0" applyNumberFormat="1" applyFont="1" applyFill="1" applyBorder="1" applyAlignment="1" applyProtection="1">
      <alignment horizontal="center" vertical="top"/>
      <protection/>
    </xf>
    <xf numFmtId="0" fontId="7" fillId="34" borderId="12" xfId="0" applyNumberFormat="1" applyFont="1" applyFill="1" applyBorder="1" applyAlignment="1" applyProtection="1">
      <alignment horizontal="left" vertical="top" wrapText="1"/>
      <protection/>
    </xf>
    <xf numFmtId="165" fontId="7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49" fontId="7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53" applyFont="1" applyBorder="1" applyAlignment="1">
      <alignment vertical="top" wrapText="1"/>
      <protection/>
    </xf>
    <xf numFmtId="49" fontId="4" fillId="0" borderId="13" xfId="0" applyNumberFormat="1" applyFont="1" applyBorder="1" applyAlignment="1">
      <alignment horizontal="center" vertical="top"/>
    </xf>
    <xf numFmtId="165" fontId="10" fillId="38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2" xfId="0" applyNumberFormat="1" applyFont="1" applyBorder="1" applyAlignment="1" applyProtection="1">
      <alignment horizontal="center" vertical="top"/>
      <protection/>
    </xf>
    <xf numFmtId="49" fontId="10" fillId="0" borderId="13" xfId="0" applyNumberFormat="1" applyFont="1" applyBorder="1" applyAlignment="1" applyProtection="1">
      <alignment horizontal="center" vertical="top"/>
      <protection/>
    </xf>
    <xf numFmtId="165" fontId="10" fillId="0" borderId="12" xfId="0" applyNumberFormat="1" applyFont="1" applyBorder="1" applyAlignment="1" applyProtection="1">
      <alignment horizontal="center" vertical="top"/>
      <protection locked="0"/>
    </xf>
    <xf numFmtId="165" fontId="10" fillId="34" borderId="12" xfId="0" applyNumberFormat="1" applyFont="1" applyFill="1" applyBorder="1" applyAlignment="1" applyProtection="1">
      <alignment horizontal="center" vertical="top"/>
      <protection locked="0"/>
    </xf>
    <xf numFmtId="0" fontId="10" fillId="0" borderId="12" xfId="0" applyFont="1" applyBorder="1" applyAlignment="1" applyProtection="1">
      <alignment horizontal="left" vertical="top" wrapText="1"/>
      <protection/>
    </xf>
    <xf numFmtId="165" fontId="4" fillId="0" borderId="11" xfId="0" applyNumberFormat="1" applyFont="1" applyFill="1" applyBorder="1" applyAlignment="1">
      <alignment horizontal="center" vertical="top"/>
    </xf>
    <xf numFmtId="165" fontId="4" fillId="38" borderId="12" xfId="0" applyNumberFormat="1" applyFont="1" applyFill="1" applyBorder="1" applyAlignment="1" applyProtection="1">
      <alignment horizontal="center" vertical="top"/>
      <protection locked="0"/>
    </xf>
    <xf numFmtId="49" fontId="7" fillId="40" borderId="12" xfId="0" applyNumberFormat="1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center" vertical="top"/>
    </xf>
    <xf numFmtId="0" fontId="7" fillId="34" borderId="12" xfId="0" applyFont="1" applyFill="1" applyBorder="1" applyAlignment="1" applyProtection="1">
      <alignment horizontal="left" vertical="top" wrapText="1"/>
      <protection/>
    </xf>
    <xf numFmtId="49" fontId="4" fillId="34" borderId="12" xfId="0" applyNumberFormat="1" applyFont="1" applyFill="1" applyBorder="1" applyAlignment="1">
      <alignment horizontal="center" vertical="top"/>
    </xf>
    <xf numFmtId="49" fontId="4" fillId="38" borderId="12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34" borderId="12" xfId="0" applyNumberFormat="1" applyFont="1" applyFill="1" applyBorder="1" applyAlignment="1">
      <alignment horizontal="left" vertical="top" wrapText="1"/>
    </xf>
    <xf numFmtId="0" fontId="4" fillId="34" borderId="13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>
      <alignment vertical="top" wrapText="1"/>
    </xf>
    <xf numFmtId="49" fontId="7" fillId="34" borderId="12" xfId="0" applyNumberFormat="1" applyFont="1" applyFill="1" applyBorder="1" applyAlignment="1">
      <alignment horizontal="center" vertical="top"/>
    </xf>
    <xf numFmtId="49" fontId="7" fillId="34" borderId="13" xfId="0" applyNumberFormat="1" applyFont="1" applyFill="1" applyBorder="1" applyAlignment="1">
      <alignment horizontal="center" vertical="top"/>
    </xf>
    <xf numFmtId="0" fontId="7" fillId="34" borderId="12" xfId="0" applyNumberFormat="1" applyFont="1" applyFill="1" applyBorder="1" applyAlignment="1">
      <alignment horizontal="left" vertical="top" wrapText="1"/>
    </xf>
    <xf numFmtId="49" fontId="7" fillId="34" borderId="0" xfId="0" applyNumberFormat="1" applyFont="1" applyFill="1" applyBorder="1" applyAlignment="1">
      <alignment horizontal="center" vertical="top"/>
    </xf>
    <xf numFmtId="0" fontId="4" fillId="34" borderId="14" xfId="0" applyNumberFormat="1" applyFont="1" applyFill="1" applyBorder="1" applyAlignment="1">
      <alignment vertical="top" wrapText="1"/>
    </xf>
    <xf numFmtId="49" fontId="4" fillId="34" borderId="14" xfId="0" applyNumberFormat="1" applyFont="1" applyFill="1" applyBorder="1" applyAlignment="1" applyProtection="1">
      <alignment horizontal="center" vertical="top"/>
      <protection/>
    </xf>
    <xf numFmtId="49" fontId="4" fillId="34" borderId="15" xfId="0" applyNumberFormat="1" applyFont="1" applyFill="1" applyBorder="1" applyAlignment="1">
      <alignment horizontal="center" vertical="top"/>
    </xf>
    <xf numFmtId="165" fontId="4" fillId="34" borderId="14" xfId="0" applyNumberFormat="1" applyFont="1" applyFill="1" applyBorder="1" applyAlignment="1" applyProtection="1">
      <alignment horizontal="center" vertical="top"/>
      <protection locked="0"/>
    </xf>
    <xf numFmtId="165" fontId="4" fillId="0" borderId="12" xfId="0" applyNumberFormat="1" applyFont="1" applyFill="1" applyBorder="1" applyAlignment="1" applyProtection="1">
      <alignment horizontal="center" vertical="top"/>
      <protection locked="0"/>
    </xf>
    <xf numFmtId="49" fontId="7" fillId="34" borderId="12" xfId="0" applyNumberFormat="1" applyFont="1" applyFill="1" applyBorder="1" applyAlignment="1">
      <alignment horizontal="left" vertical="top" wrapText="1"/>
    </xf>
    <xf numFmtId="165" fontId="4" fillId="0" borderId="12" xfId="0" applyNumberFormat="1" applyFont="1" applyFill="1" applyBorder="1" applyAlignment="1" applyProtection="1">
      <alignment horizontal="center" vertical="top"/>
      <protection/>
    </xf>
    <xf numFmtId="0" fontId="4" fillId="34" borderId="12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  <protection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165" fontId="7" fillId="0" borderId="12" xfId="0" applyNumberFormat="1" applyFont="1" applyFill="1" applyBorder="1" applyAlignment="1" applyProtection="1">
      <alignment horizontal="center" vertical="top"/>
      <protection/>
    </xf>
    <xf numFmtId="0" fontId="4" fillId="34" borderId="12" xfId="33" applyNumberFormat="1" applyFont="1" applyFill="1" applyBorder="1" applyAlignment="1" applyProtection="1">
      <alignment vertical="top" wrapText="1"/>
      <protection/>
    </xf>
    <xf numFmtId="0" fontId="4" fillId="34" borderId="12" xfId="33" applyNumberFormat="1" applyFont="1" applyFill="1" applyBorder="1" applyAlignment="1" applyProtection="1">
      <alignment horizontal="center" vertical="top"/>
      <protection/>
    </xf>
    <xf numFmtId="49" fontId="4" fillId="34" borderId="15" xfId="0" applyNumberFormat="1" applyFont="1" applyFill="1" applyBorder="1" applyAlignment="1" applyProtection="1">
      <alignment horizontal="center" vertical="top"/>
      <protection/>
    </xf>
    <xf numFmtId="165" fontId="4" fillId="34" borderId="12" xfId="33" applyNumberFormat="1" applyFont="1" applyFill="1" applyBorder="1" applyAlignment="1" applyProtection="1">
      <alignment horizontal="center" vertical="top"/>
      <protection/>
    </xf>
    <xf numFmtId="0" fontId="7" fillId="41" borderId="12" xfId="0" applyFont="1" applyFill="1" applyBorder="1" applyAlignment="1" applyProtection="1">
      <alignment horizontal="left" vertical="top" wrapText="1"/>
      <protection/>
    </xf>
    <xf numFmtId="49" fontId="7" fillId="41" borderId="12" xfId="0" applyNumberFormat="1" applyFont="1" applyFill="1" applyBorder="1" applyAlignment="1" applyProtection="1">
      <alignment horizontal="center" vertical="top"/>
      <protection/>
    </xf>
    <xf numFmtId="49" fontId="7" fillId="41" borderId="16" xfId="0" applyNumberFormat="1" applyFont="1" applyFill="1" applyBorder="1" applyAlignment="1" applyProtection="1">
      <alignment horizontal="center" vertical="top"/>
      <protection/>
    </xf>
    <xf numFmtId="49" fontId="7" fillId="41" borderId="17" xfId="0" applyNumberFormat="1" applyFont="1" applyFill="1" applyBorder="1" applyAlignment="1" applyProtection="1">
      <alignment horizontal="center" vertical="top"/>
      <protection/>
    </xf>
    <xf numFmtId="165" fontId="7" fillId="41" borderId="12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Border="1" applyAlignment="1">
      <alignment vertical="top" wrapText="1"/>
    </xf>
    <xf numFmtId="0" fontId="11" fillId="34" borderId="12" xfId="0" applyFont="1" applyFill="1" applyBorder="1" applyAlignment="1">
      <alignment vertical="top" wrapText="1"/>
    </xf>
    <xf numFmtId="49" fontId="4" fillId="38" borderId="14" xfId="0" applyNumberFormat="1" applyFont="1" applyFill="1" applyBorder="1" applyAlignment="1" applyProtection="1">
      <alignment horizontal="center" vertical="top"/>
      <protection/>
    </xf>
    <xf numFmtId="49" fontId="4" fillId="38" borderId="15" xfId="0" applyNumberFormat="1" applyFont="1" applyFill="1" applyBorder="1" applyAlignment="1" applyProtection="1">
      <alignment horizontal="center" vertical="top"/>
      <protection/>
    </xf>
    <xf numFmtId="0" fontId="4" fillId="34" borderId="12" xfId="53" applyNumberFormat="1" applyFont="1" applyFill="1" applyBorder="1" applyAlignment="1">
      <alignment vertical="top" wrapText="1"/>
      <protection/>
    </xf>
    <xf numFmtId="49" fontId="7" fillId="41" borderId="0" xfId="0" applyNumberFormat="1" applyFont="1" applyFill="1" applyBorder="1" applyAlignment="1">
      <alignment horizontal="left" vertical="top" wrapText="1"/>
    </xf>
    <xf numFmtId="49" fontId="7" fillId="41" borderId="13" xfId="0" applyNumberFormat="1" applyFont="1" applyFill="1" applyBorder="1" applyAlignment="1" applyProtection="1">
      <alignment horizontal="center" vertical="top"/>
      <protection/>
    </xf>
    <xf numFmtId="0" fontId="4" fillId="40" borderId="14" xfId="0" applyFont="1" applyFill="1" applyBorder="1" applyAlignment="1" applyProtection="1">
      <alignment horizontal="left" vertical="top" wrapText="1"/>
      <protection/>
    </xf>
    <xf numFmtId="49" fontId="4" fillId="40" borderId="14" xfId="0" applyNumberFormat="1" applyFont="1" applyFill="1" applyBorder="1" applyAlignment="1" applyProtection="1">
      <alignment horizontal="center" vertical="top"/>
      <protection/>
    </xf>
    <xf numFmtId="49" fontId="4" fillId="40" borderId="15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49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49" fontId="4" fillId="0" borderId="14" xfId="0" applyNumberFormat="1" applyFont="1" applyFill="1" applyBorder="1" applyAlignment="1" applyProtection="1">
      <alignment horizontal="center" vertical="top"/>
      <protection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165" fontId="4" fillId="34" borderId="11" xfId="0" applyNumberFormat="1" applyFont="1" applyFill="1" applyBorder="1" applyAlignment="1">
      <alignment horizontal="center" vertical="top"/>
    </xf>
    <xf numFmtId="0" fontId="14" fillId="34" borderId="16" xfId="0" applyNumberFormat="1" applyFont="1" applyFill="1" applyBorder="1" applyAlignment="1">
      <alignment vertical="top" wrapText="1"/>
    </xf>
    <xf numFmtId="49" fontId="4" fillId="34" borderId="16" xfId="0" applyNumberFormat="1" applyFont="1" applyFill="1" applyBorder="1" applyAlignment="1" applyProtection="1">
      <alignment horizontal="center" vertical="top"/>
      <protection/>
    </xf>
    <xf numFmtId="49" fontId="7" fillId="34" borderId="16" xfId="0" applyNumberFormat="1" applyFont="1" applyFill="1" applyBorder="1" applyAlignment="1" applyProtection="1">
      <alignment horizontal="center" vertical="top"/>
      <protection/>
    </xf>
    <xf numFmtId="49" fontId="7" fillId="34" borderId="17" xfId="0" applyNumberFormat="1" applyFont="1" applyFill="1" applyBorder="1" applyAlignment="1" applyProtection="1">
      <alignment horizontal="center" vertical="top"/>
      <protection/>
    </xf>
    <xf numFmtId="49" fontId="7" fillId="34" borderId="12" xfId="0" applyNumberFormat="1" applyFont="1" applyFill="1" applyBorder="1" applyAlignment="1" applyProtection="1">
      <alignment horizontal="center" vertical="top"/>
      <protection locked="0"/>
    </xf>
    <xf numFmtId="49" fontId="7" fillId="34" borderId="13" xfId="0" applyNumberFormat="1" applyFont="1" applyFill="1" applyBorder="1" applyAlignment="1" applyProtection="1">
      <alignment horizontal="center" vertical="top"/>
      <protection locked="0"/>
    </xf>
    <xf numFmtId="49" fontId="4" fillId="34" borderId="12" xfId="0" applyNumberFormat="1" applyFont="1" applyFill="1" applyBorder="1" applyAlignment="1" applyProtection="1">
      <alignment horizontal="center" vertical="top"/>
      <protection locked="0"/>
    </xf>
    <xf numFmtId="49" fontId="4" fillId="34" borderId="13" xfId="0" applyNumberFormat="1" applyFont="1" applyFill="1" applyBorder="1" applyAlignment="1" applyProtection="1">
      <alignment horizontal="center" vertical="top"/>
      <protection locked="0"/>
    </xf>
    <xf numFmtId="165" fontId="7" fillId="0" borderId="12" xfId="0" applyNumberFormat="1" applyFont="1" applyFill="1" applyBorder="1" applyAlignment="1" applyProtection="1">
      <alignment horizontal="center" vertical="top"/>
      <protection locked="0"/>
    </xf>
    <xf numFmtId="165" fontId="4" fillId="0" borderId="12" xfId="0" applyNumberFormat="1" applyFont="1" applyFill="1" applyBorder="1" applyAlignment="1">
      <alignment horizontal="center" vertical="top"/>
    </xf>
    <xf numFmtId="0" fontId="19" fillId="34" borderId="12" xfId="0" applyFont="1" applyFill="1" applyBorder="1" applyAlignment="1">
      <alignment vertical="top" wrapText="1"/>
    </xf>
    <xf numFmtId="0" fontId="7" fillId="34" borderId="13" xfId="33" applyNumberFormat="1" applyFont="1" applyFill="1" applyBorder="1" applyAlignment="1" applyProtection="1">
      <alignment horizontal="center" vertical="top"/>
      <protection/>
    </xf>
    <xf numFmtId="0" fontId="4" fillId="34" borderId="13" xfId="33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 applyProtection="1">
      <alignment horizontal="center" vertical="top"/>
      <protection locked="0"/>
    </xf>
    <xf numFmtId="49" fontId="4" fillId="0" borderId="13" xfId="0" applyNumberFormat="1" applyFont="1" applyFill="1" applyBorder="1" applyAlignment="1" applyProtection="1">
      <alignment horizontal="center" vertical="top"/>
      <protection locked="0"/>
    </xf>
    <xf numFmtId="0" fontId="11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7" fillId="40" borderId="0" xfId="0" applyFont="1" applyFill="1" applyAlignment="1">
      <alignment vertical="top"/>
    </xf>
    <xf numFmtId="49" fontId="7" fillId="40" borderId="13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9" fontId="7" fillId="38" borderId="12" xfId="0" applyNumberFormat="1" applyFont="1" applyFill="1" applyBorder="1" applyAlignment="1">
      <alignment horizontal="left" vertical="top" wrapText="1"/>
    </xf>
    <xf numFmtId="49" fontId="7" fillId="38" borderId="12" xfId="0" applyNumberFormat="1" applyFont="1" applyFill="1" applyBorder="1" applyAlignment="1" applyProtection="1">
      <alignment horizontal="center" vertical="top"/>
      <protection/>
    </xf>
    <xf numFmtId="49" fontId="7" fillId="38" borderId="12" xfId="0" applyNumberFormat="1" applyFont="1" applyFill="1" applyBorder="1" applyAlignment="1" applyProtection="1">
      <alignment horizontal="center" vertical="top"/>
      <protection locked="0"/>
    </xf>
    <xf numFmtId="49" fontId="7" fillId="38" borderId="13" xfId="0" applyNumberFormat="1" applyFont="1" applyFill="1" applyBorder="1" applyAlignment="1" applyProtection="1">
      <alignment horizontal="center" vertical="top"/>
      <protection locked="0"/>
    </xf>
    <xf numFmtId="165" fontId="7" fillId="38" borderId="12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40" borderId="12" xfId="0" applyNumberFormat="1" applyFont="1" applyFill="1" applyBorder="1" applyAlignment="1" applyProtection="1">
      <alignment horizontal="center" vertical="top"/>
      <protection locked="0"/>
    </xf>
    <xf numFmtId="49" fontId="7" fillId="40" borderId="13" xfId="0" applyNumberFormat="1" applyFont="1" applyFill="1" applyBorder="1" applyAlignment="1" applyProtection="1">
      <alignment horizontal="center" vertical="top"/>
      <protection locked="0"/>
    </xf>
    <xf numFmtId="165" fontId="7" fillId="41" borderId="12" xfId="0" applyNumberFormat="1" applyFont="1" applyFill="1" applyBorder="1" applyAlignment="1" applyProtection="1">
      <alignment horizontal="center" vertical="top"/>
      <protection locked="0"/>
    </xf>
    <xf numFmtId="49" fontId="7" fillId="0" borderId="12" xfId="0" applyNumberFormat="1" applyFont="1" applyBorder="1" applyAlignment="1" applyProtection="1">
      <alignment horizontal="center" vertical="top"/>
      <protection locked="0"/>
    </xf>
    <xf numFmtId="49" fontId="7" fillId="0" borderId="13" xfId="0" applyNumberFormat="1" applyFont="1" applyBorder="1" applyAlignment="1" applyProtection="1">
      <alignment horizontal="center" vertical="top"/>
      <protection locked="0"/>
    </xf>
    <xf numFmtId="49" fontId="4" fillId="0" borderId="12" xfId="0" applyNumberFormat="1" applyFont="1" applyBorder="1" applyAlignment="1" applyProtection="1">
      <alignment horizontal="center" vertical="top"/>
      <protection locked="0"/>
    </xf>
    <xf numFmtId="0" fontId="7" fillId="40" borderId="12" xfId="0" applyFont="1" applyFill="1" applyBorder="1" applyAlignment="1">
      <alignment vertical="top" wrapText="1"/>
    </xf>
    <xf numFmtId="49" fontId="7" fillId="40" borderId="12" xfId="0" applyNumberFormat="1" applyFont="1" applyFill="1" applyBorder="1" applyAlignment="1">
      <alignment horizontal="center" vertical="top"/>
    </xf>
    <xf numFmtId="165" fontId="7" fillId="40" borderId="12" xfId="0" applyNumberFormat="1" applyFont="1" applyFill="1" applyBorder="1" applyAlignment="1">
      <alignment horizontal="center" vertical="top"/>
    </xf>
    <xf numFmtId="0" fontId="7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7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7" fillId="38" borderId="12" xfId="0" applyFont="1" applyFill="1" applyBorder="1" applyAlignment="1">
      <alignment vertical="top" wrapText="1"/>
    </xf>
    <xf numFmtId="49" fontId="7" fillId="38" borderId="12" xfId="0" applyNumberFormat="1" applyFont="1" applyFill="1" applyBorder="1" applyAlignment="1">
      <alignment horizontal="center" vertical="top"/>
    </xf>
    <xf numFmtId="49" fontId="7" fillId="38" borderId="13" xfId="0" applyNumberFormat="1" applyFont="1" applyFill="1" applyBorder="1" applyAlignment="1">
      <alignment horizontal="center" vertical="top"/>
    </xf>
    <xf numFmtId="165" fontId="7" fillId="38" borderId="12" xfId="0" applyNumberFormat="1" applyFont="1" applyFill="1" applyBorder="1" applyAlignment="1">
      <alignment horizontal="center" vertical="top"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49" fontId="4" fillId="34" borderId="14" xfId="0" applyNumberFormat="1" applyFont="1" applyFill="1" applyBorder="1" applyAlignment="1" applyProtection="1">
      <alignment horizontal="center" vertical="top"/>
      <protection locked="0"/>
    </xf>
    <xf numFmtId="165" fontId="4" fillId="34" borderId="14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 applyProtection="1">
      <alignment horizontal="center" vertical="center" wrapText="1"/>
      <protection/>
    </xf>
    <xf numFmtId="49" fontId="4" fillId="37" borderId="12" xfId="0" applyNumberFormat="1" applyFont="1" applyFill="1" applyBorder="1" applyAlignment="1" applyProtection="1">
      <alignment horizontal="center" vertical="center"/>
      <protection/>
    </xf>
    <xf numFmtId="49" fontId="4" fillId="37" borderId="13" xfId="0" applyNumberFormat="1" applyFont="1" applyFill="1" applyBorder="1" applyAlignment="1" applyProtection="1">
      <alignment horizontal="center" vertical="center"/>
      <protection/>
    </xf>
    <xf numFmtId="165" fontId="4" fillId="37" borderId="12" xfId="0" applyNumberFormat="1" applyFont="1" applyFill="1" applyBorder="1" applyAlignment="1" applyProtection="1">
      <alignment horizontal="center"/>
      <protection/>
    </xf>
    <xf numFmtId="165" fontId="4" fillId="37" borderId="11" xfId="0" applyNumberFormat="1" applyFont="1" applyFill="1" applyBorder="1" applyAlignment="1">
      <alignment horizontal="center"/>
    </xf>
    <xf numFmtId="0" fontId="4" fillId="38" borderId="12" xfId="0" applyFont="1" applyFill="1" applyBorder="1" applyAlignment="1" applyProtection="1">
      <alignment horizontal="center" vertical="center" wrapText="1"/>
      <protection/>
    </xf>
    <xf numFmtId="49" fontId="4" fillId="38" borderId="12" xfId="0" applyNumberFormat="1" applyFont="1" applyFill="1" applyBorder="1" applyAlignment="1" applyProtection="1">
      <alignment horizontal="center" vertical="center"/>
      <protection/>
    </xf>
    <xf numFmtId="49" fontId="4" fillId="38" borderId="13" xfId="0" applyNumberFormat="1" applyFont="1" applyFill="1" applyBorder="1" applyAlignment="1" applyProtection="1">
      <alignment horizontal="center" vertical="center"/>
      <protection/>
    </xf>
    <xf numFmtId="165" fontId="4" fillId="38" borderId="12" xfId="0" applyNumberFormat="1" applyFont="1" applyFill="1" applyBorder="1" applyAlignment="1" applyProtection="1">
      <alignment horizontal="center"/>
      <protection/>
    </xf>
    <xf numFmtId="165" fontId="4" fillId="39" borderId="11" xfId="0" applyNumberFormat="1" applyFont="1" applyFill="1" applyBorder="1" applyAlignment="1">
      <alignment horizontal="center"/>
    </xf>
    <xf numFmtId="0" fontId="4" fillId="40" borderId="12" xfId="0" applyFont="1" applyFill="1" applyBorder="1" applyAlignment="1" applyProtection="1">
      <alignment horizontal="center" vertical="center" wrapText="1"/>
      <protection/>
    </xf>
    <xf numFmtId="49" fontId="7" fillId="40" borderId="12" xfId="0" applyNumberFormat="1" applyFont="1" applyFill="1" applyBorder="1" applyAlignment="1" applyProtection="1">
      <alignment horizontal="center" vertical="center"/>
      <protection/>
    </xf>
    <xf numFmtId="49" fontId="7" fillId="40" borderId="13" xfId="0" applyNumberFormat="1" applyFont="1" applyFill="1" applyBorder="1" applyAlignment="1" applyProtection="1">
      <alignment horizontal="center" vertical="center"/>
      <protection/>
    </xf>
    <xf numFmtId="165" fontId="7" fillId="40" borderId="12" xfId="0" applyNumberFormat="1" applyFont="1" applyFill="1" applyBorder="1" applyAlignment="1" applyProtection="1">
      <alignment horizontal="center"/>
      <protection/>
    </xf>
    <xf numFmtId="165" fontId="4" fillId="41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11" xfId="0" applyNumberFormat="1" applyFont="1" applyBorder="1" applyAlignment="1">
      <alignment horizontal="center"/>
    </xf>
    <xf numFmtId="165" fontId="4" fillId="34" borderId="12" xfId="0" applyNumberFormat="1" applyFont="1" applyFill="1" applyBorder="1" applyAlignment="1" applyProtection="1">
      <alignment horizontal="center"/>
      <protection/>
    </xf>
    <xf numFmtId="0" fontId="7" fillId="34" borderId="13" xfId="0" applyNumberFormat="1" applyFont="1" applyFill="1" applyBorder="1" applyAlignment="1">
      <alignment wrapText="1"/>
    </xf>
    <xf numFmtId="0" fontId="7" fillId="34" borderId="12" xfId="0" applyNumberFormat="1" applyFont="1" applyFill="1" applyBorder="1" applyAlignment="1">
      <alignment wrapText="1"/>
    </xf>
    <xf numFmtId="49" fontId="7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2" xfId="0" applyNumberFormat="1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65" fontId="4" fillId="34" borderId="12" xfId="0" applyNumberFormat="1" applyFont="1" applyFill="1" applyBorder="1" applyAlignment="1" applyProtection="1">
      <alignment horizontal="center"/>
      <protection locked="0"/>
    </xf>
    <xf numFmtId="165" fontId="4" fillId="34" borderId="12" xfId="0" applyNumberFormat="1" applyFont="1" applyFill="1" applyBorder="1" applyAlignment="1">
      <alignment horizontal="center"/>
    </xf>
    <xf numFmtId="0" fontId="14" fillId="0" borderId="12" xfId="0" applyNumberFormat="1" applyFont="1" applyBorder="1" applyAlignment="1">
      <alignment wrapText="1"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165" fontId="7" fillId="34" borderId="12" xfId="0" applyNumberFormat="1" applyFont="1" applyFill="1" applyBorder="1" applyAlignment="1">
      <alignment horizontal="center"/>
    </xf>
    <xf numFmtId="0" fontId="14" fillId="34" borderId="12" xfId="0" applyNumberFormat="1" applyFont="1" applyFill="1" applyBorder="1" applyAlignment="1">
      <alignment wrapText="1"/>
    </xf>
    <xf numFmtId="0" fontId="10" fillId="34" borderId="12" xfId="0" applyNumberFormat="1" applyFont="1" applyFill="1" applyBorder="1" applyAlignment="1">
      <alignment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41" borderId="12" xfId="0" applyNumberFormat="1" applyFont="1" applyFill="1" applyBorder="1" applyAlignment="1" applyProtection="1">
      <alignment horizontal="center" vertical="center"/>
      <protection/>
    </xf>
    <xf numFmtId="49" fontId="14" fillId="41" borderId="13" xfId="0" applyNumberFormat="1" applyFont="1" applyFill="1" applyBorder="1" applyAlignment="1" applyProtection="1">
      <alignment horizontal="center" vertical="center"/>
      <protection/>
    </xf>
    <xf numFmtId="165" fontId="14" fillId="41" borderId="12" xfId="0" applyNumberFormat="1" applyFont="1" applyFill="1" applyBorder="1" applyAlignment="1">
      <alignment horizontal="center"/>
    </xf>
    <xf numFmtId="49" fontId="10" fillId="34" borderId="12" xfId="0" applyNumberFormat="1" applyFont="1" applyFill="1" applyBorder="1" applyAlignment="1" applyProtection="1">
      <alignment horizontal="center" vertical="center"/>
      <protection/>
    </xf>
    <xf numFmtId="49" fontId="10" fillId="34" borderId="13" xfId="0" applyNumberFormat="1" applyFont="1" applyFill="1" applyBorder="1" applyAlignment="1" applyProtection="1">
      <alignment horizontal="center" vertical="center"/>
      <protection/>
    </xf>
    <xf numFmtId="165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34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165" fontId="10" fillId="34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 wrapText="1"/>
    </xf>
    <xf numFmtId="165" fontId="7" fillId="40" borderId="12" xfId="0" applyNumberFormat="1" applyFont="1" applyFill="1" applyBorder="1" applyAlignment="1" applyProtection="1">
      <alignment horizontal="center"/>
      <protection locked="0"/>
    </xf>
    <xf numFmtId="165" fontId="4" fillId="0" borderId="12" xfId="0" applyNumberFormat="1" applyFont="1" applyBorder="1" applyAlignment="1" applyProtection="1">
      <alignment horizontal="center"/>
      <protection locked="0"/>
    </xf>
    <xf numFmtId="49" fontId="4" fillId="40" borderId="12" xfId="0" applyNumberFormat="1" applyFont="1" applyFill="1" applyBorder="1" applyAlignment="1" applyProtection="1">
      <alignment horizontal="center" vertical="center"/>
      <protection/>
    </xf>
    <xf numFmtId="49" fontId="4" fillId="40" borderId="13" xfId="0" applyNumberFormat="1" applyFont="1" applyFill="1" applyBorder="1" applyAlignment="1" applyProtection="1">
      <alignment horizontal="center" vertical="center"/>
      <protection/>
    </xf>
    <xf numFmtId="165" fontId="4" fillId="40" borderId="12" xfId="0" applyNumberFormat="1" applyFont="1" applyFill="1" applyBorder="1" applyAlignment="1" applyProtection="1">
      <alignment horizontal="center"/>
      <protection locked="0"/>
    </xf>
    <xf numFmtId="0" fontId="17" fillId="34" borderId="13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>
      <alignment wrapText="1"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wrapText="1"/>
    </xf>
    <xf numFmtId="49" fontId="7" fillId="34" borderId="13" xfId="0" applyNumberFormat="1" applyFont="1" applyFill="1" applyBorder="1" applyAlignment="1" applyProtection="1">
      <alignment horizontal="center" vertical="center"/>
      <protection/>
    </xf>
    <xf numFmtId="165" fontId="7" fillId="34" borderId="12" xfId="0" applyNumberFormat="1" applyFont="1" applyFill="1" applyBorder="1" applyAlignment="1" applyProtection="1">
      <alignment horizontal="center"/>
      <protection/>
    </xf>
    <xf numFmtId="165" fontId="7" fillId="34" borderId="12" xfId="0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53" applyFont="1" applyBorder="1" applyAlignment="1">
      <alignment wrapText="1"/>
      <protection/>
    </xf>
    <xf numFmtId="49" fontId="4" fillId="0" borderId="13" xfId="0" applyNumberFormat="1" applyFont="1" applyBorder="1" applyAlignment="1">
      <alignment horizontal="center" vertical="center"/>
    </xf>
    <xf numFmtId="165" fontId="10" fillId="38" borderId="12" xfId="0" applyNumberFormat="1" applyFont="1" applyFill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center" vertical="center"/>
      <protection/>
    </xf>
    <xf numFmtId="165" fontId="10" fillId="0" borderId="12" xfId="0" applyNumberFormat="1" applyFont="1" applyBorder="1" applyAlignment="1" applyProtection="1">
      <alignment horizontal="center"/>
      <protection locked="0"/>
    </xf>
    <xf numFmtId="165" fontId="10" fillId="34" borderId="12" xfId="0" applyNumberFormat="1" applyFont="1" applyFill="1" applyBorder="1" applyAlignment="1" applyProtection="1">
      <alignment horizontal="center"/>
      <protection locked="0"/>
    </xf>
    <xf numFmtId="165" fontId="4" fillId="0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 applyProtection="1">
      <alignment horizontal="center"/>
      <protection locked="0"/>
    </xf>
    <xf numFmtId="49" fontId="7" fillId="4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wrapText="1"/>
    </xf>
    <xf numFmtId="49" fontId="4" fillId="34" borderId="12" xfId="0" applyNumberFormat="1" applyFont="1" applyFill="1" applyBorder="1" applyAlignment="1">
      <alignment horizontal="center" vertical="center"/>
    </xf>
    <xf numFmtId="49" fontId="4" fillId="38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left" vertical="center" wrapText="1"/>
    </xf>
    <xf numFmtId="49" fontId="7" fillId="34" borderId="0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wrapText="1"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>
      <alignment horizontal="center" vertical="center"/>
    </xf>
    <xf numFmtId="165" fontId="4" fillId="34" borderId="14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65" fontId="4" fillId="0" borderId="12" xfId="0" applyNumberFormat="1" applyFont="1" applyFill="1" applyBorder="1" applyAlignment="1" applyProtection="1">
      <alignment horizontal="center"/>
      <protection locked="0"/>
    </xf>
    <xf numFmtId="49" fontId="7" fillId="34" borderId="12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165" fontId="4" fillId="34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Alignment="1">
      <alignment wrapText="1"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165" fontId="7" fillId="0" borderId="12" xfId="0" applyNumberFormat="1" applyFont="1" applyFill="1" applyBorder="1" applyAlignment="1" applyProtection="1">
      <alignment horizontal="center"/>
      <protection/>
    </xf>
    <xf numFmtId="0" fontId="4" fillId="34" borderId="12" xfId="33" applyNumberFormat="1" applyFont="1" applyFill="1" applyBorder="1" applyAlignment="1" applyProtection="1">
      <alignment wrapText="1"/>
      <protection/>
    </xf>
    <xf numFmtId="0" fontId="4" fillId="34" borderId="12" xfId="33" applyNumberFormat="1" applyFont="1" applyFill="1" applyBorder="1" applyAlignment="1" applyProtection="1">
      <alignment horizont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165" fontId="4" fillId="34" borderId="12" xfId="33" applyNumberFormat="1" applyFont="1" applyFill="1" applyBorder="1" applyAlignment="1" applyProtection="1">
      <alignment horizontal="center"/>
      <protection/>
    </xf>
    <xf numFmtId="0" fontId="4" fillId="41" borderId="12" xfId="0" applyFont="1" applyFill="1" applyBorder="1" applyAlignment="1" applyProtection="1">
      <alignment horizontal="center" vertical="center" wrapText="1"/>
      <protection/>
    </xf>
    <xf numFmtId="49" fontId="7" fillId="41" borderId="12" xfId="0" applyNumberFormat="1" applyFont="1" applyFill="1" applyBorder="1" applyAlignment="1" applyProtection="1">
      <alignment horizontal="center" vertical="center"/>
      <protection/>
    </xf>
    <xf numFmtId="49" fontId="7" fillId="41" borderId="16" xfId="0" applyNumberFormat="1" applyFont="1" applyFill="1" applyBorder="1" applyAlignment="1" applyProtection="1">
      <alignment horizontal="center" vertical="center"/>
      <protection/>
    </xf>
    <xf numFmtId="49" fontId="7" fillId="41" borderId="17" xfId="0" applyNumberFormat="1" applyFont="1" applyFill="1" applyBorder="1" applyAlignment="1" applyProtection="1">
      <alignment horizontal="center" vertical="center"/>
      <protection/>
    </xf>
    <xf numFmtId="165" fontId="7" fillId="41" borderId="12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 wrapText="1"/>
    </xf>
    <xf numFmtId="0" fontId="11" fillId="34" borderId="12" xfId="0" applyFont="1" applyFill="1" applyBorder="1" applyAlignment="1">
      <alignment vertical="center" wrapText="1"/>
    </xf>
    <xf numFmtId="49" fontId="4" fillId="38" borderId="14" xfId="0" applyNumberFormat="1" applyFont="1" applyFill="1" applyBorder="1" applyAlignment="1" applyProtection="1">
      <alignment horizontal="center" vertical="center"/>
      <protection/>
    </xf>
    <xf numFmtId="49" fontId="4" fillId="38" borderId="15" xfId="0" applyNumberFormat="1" applyFont="1" applyFill="1" applyBorder="1" applyAlignment="1" applyProtection="1">
      <alignment horizontal="center" vertical="center"/>
      <protection/>
    </xf>
    <xf numFmtId="0" fontId="4" fillId="34" borderId="12" xfId="53" applyNumberFormat="1" applyFont="1" applyFill="1" applyBorder="1" applyAlignment="1">
      <alignment wrapText="1"/>
      <protection/>
    </xf>
    <xf numFmtId="49" fontId="7" fillId="41" borderId="0" xfId="0" applyNumberFormat="1" applyFont="1" applyFill="1" applyBorder="1" applyAlignment="1">
      <alignment horizontal="left" vertical="center" wrapText="1"/>
    </xf>
    <xf numFmtId="49" fontId="7" fillId="41" borderId="13" xfId="0" applyNumberFormat="1" applyFont="1" applyFill="1" applyBorder="1" applyAlignment="1" applyProtection="1">
      <alignment horizontal="center" vertical="center"/>
      <protection/>
    </xf>
    <xf numFmtId="49" fontId="4" fillId="40" borderId="14" xfId="0" applyNumberFormat="1" applyFont="1" applyFill="1" applyBorder="1" applyAlignment="1" applyProtection="1">
      <alignment horizontal="center" vertical="center"/>
      <protection/>
    </xf>
    <xf numFmtId="49" fontId="4" fillId="40" borderId="1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14" fillId="34" borderId="16" xfId="0" applyNumberFormat="1" applyFont="1" applyFill="1" applyBorder="1" applyAlignment="1">
      <alignment wrapText="1"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7" fillId="34" borderId="16" xfId="0" applyNumberFormat="1" applyFont="1" applyFill="1" applyBorder="1" applyAlignment="1" applyProtection="1">
      <alignment horizontal="center" vertical="center"/>
      <protection/>
    </xf>
    <xf numFmtId="49" fontId="7" fillId="34" borderId="17" xfId="0" applyNumberFormat="1" applyFont="1" applyFill="1" applyBorder="1" applyAlignment="1" applyProtection="1">
      <alignment horizontal="center" vertical="center"/>
      <protection/>
    </xf>
    <xf numFmtId="49" fontId="7" fillId="34" borderId="12" xfId="0" applyNumberFormat="1" applyFont="1" applyFill="1" applyBorder="1" applyAlignment="1" applyProtection="1">
      <alignment horizontal="center" vertical="center"/>
      <protection locked="0"/>
    </xf>
    <xf numFmtId="49" fontId="7" fillId="34" borderId="13" xfId="0" applyNumberFormat="1" applyFont="1" applyFill="1" applyBorder="1" applyAlignment="1" applyProtection="1">
      <alignment horizontal="center" vertical="center"/>
      <protection locked="0"/>
    </xf>
    <xf numFmtId="49" fontId="4" fillId="34" borderId="12" xfId="0" applyNumberFormat="1" applyFont="1" applyFill="1" applyBorder="1" applyAlignment="1" applyProtection="1">
      <alignment horizontal="center" vertical="center"/>
      <protection locked="0"/>
    </xf>
    <xf numFmtId="49" fontId="4" fillId="34" borderId="13" xfId="0" applyNumberFormat="1" applyFont="1" applyFill="1" applyBorder="1" applyAlignment="1" applyProtection="1">
      <alignment horizontal="center" vertical="center"/>
      <protection locked="0"/>
    </xf>
    <xf numFmtId="165" fontId="7" fillId="0" borderId="12" xfId="0" applyNumberFormat="1" applyFont="1" applyFill="1" applyBorder="1" applyAlignment="1" applyProtection="1">
      <alignment horizontal="center"/>
      <protection locked="0"/>
    </xf>
    <xf numFmtId="165" fontId="4" fillId="0" borderId="12" xfId="0" applyNumberFormat="1" applyFont="1" applyFill="1" applyBorder="1" applyAlignment="1">
      <alignment horizontal="center"/>
    </xf>
    <xf numFmtId="0" fontId="19" fillId="34" borderId="12" xfId="0" applyFont="1" applyFill="1" applyBorder="1" applyAlignment="1">
      <alignment vertical="center" wrapText="1"/>
    </xf>
    <xf numFmtId="0" fontId="7" fillId="34" borderId="13" xfId="33" applyNumberFormat="1" applyFont="1" applyFill="1" applyBorder="1" applyAlignment="1" applyProtection="1">
      <alignment horizontal="center"/>
      <protection/>
    </xf>
    <xf numFmtId="0" fontId="4" fillId="34" borderId="13" xfId="33" applyNumberFormat="1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49" fontId="7" fillId="40" borderId="13" xfId="0" applyNumberFormat="1" applyFont="1" applyFill="1" applyBorder="1" applyAlignment="1">
      <alignment horizontal="center" vertical="center"/>
    </xf>
    <xf numFmtId="49" fontId="7" fillId="38" borderId="12" xfId="0" applyNumberFormat="1" applyFont="1" applyFill="1" applyBorder="1" applyAlignment="1">
      <alignment horizontal="left" vertical="center" wrapText="1"/>
    </xf>
    <xf numFmtId="49" fontId="7" fillId="38" borderId="12" xfId="0" applyNumberFormat="1" applyFont="1" applyFill="1" applyBorder="1" applyAlignment="1" applyProtection="1">
      <alignment horizontal="center" vertical="center"/>
      <protection/>
    </xf>
    <xf numFmtId="49" fontId="7" fillId="38" borderId="12" xfId="0" applyNumberFormat="1" applyFont="1" applyFill="1" applyBorder="1" applyAlignment="1" applyProtection="1">
      <alignment horizontal="center" vertical="center"/>
      <protection locked="0"/>
    </xf>
    <xf numFmtId="49" fontId="7" fillId="38" borderId="13" xfId="0" applyNumberFormat="1" applyFont="1" applyFill="1" applyBorder="1" applyAlignment="1" applyProtection="1">
      <alignment horizontal="center" vertical="center"/>
      <protection locked="0"/>
    </xf>
    <xf numFmtId="165" fontId="7" fillId="38" borderId="12" xfId="0" applyNumberFormat="1" applyFont="1" applyFill="1" applyBorder="1" applyAlignment="1" applyProtection="1">
      <alignment horizontal="center"/>
      <protection locked="0"/>
    </xf>
    <xf numFmtId="49" fontId="7" fillId="40" borderId="12" xfId="0" applyNumberFormat="1" applyFont="1" applyFill="1" applyBorder="1" applyAlignment="1" applyProtection="1">
      <alignment horizontal="center" vertical="center"/>
      <protection locked="0"/>
    </xf>
    <xf numFmtId="49" fontId="7" fillId="40" borderId="13" xfId="0" applyNumberFormat="1" applyFont="1" applyFill="1" applyBorder="1" applyAlignment="1" applyProtection="1">
      <alignment horizontal="center" vertical="center"/>
      <protection locked="0"/>
    </xf>
    <xf numFmtId="165" fontId="7" fillId="41" borderId="12" xfId="0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7" fillId="34" borderId="12" xfId="0" applyNumberFormat="1" applyFont="1" applyFill="1" applyBorder="1" applyAlignment="1">
      <alignment horizontal="left" wrapText="1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7" fillId="40" borderId="12" xfId="0" applyFont="1" applyFill="1" applyBorder="1" applyAlignment="1">
      <alignment wrapText="1"/>
    </xf>
    <xf numFmtId="49" fontId="7" fillId="40" borderId="12" xfId="0" applyNumberFormat="1" applyFont="1" applyFill="1" applyBorder="1" applyAlignment="1">
      <alignment horizontal="center" vertical="center"/>
    </xf>
    <xf numFmtId="165" fontId="7" fillId="40" borderId="12" xfId="0" applyNumberFormat="1" applyFont="1" applyFill="1" applyBorder="1" applyAlignment="1">
      <alignment horizontal="center"/>
    </xf>
    <xf numFmtId="0" fontId="7" fillId="38" borderId="12" xfId="0" applyFont="1" applyFill="1" applyBorder="1" applyAlignment="1">
      <alignment wrapText="1"/>
    </xf>
    <xf numFmtId="49" fontId="7" fillId="38" borderId="12" xfId="0" applyNumberFormat="1" applyFont="1" applyFill="1" applyBorder="1" applyAlignment="1">
      <alignment horizontal="center" vertical="center"/>
    </xf>
    <xf numFmtId="49" fontId="7" fillId="38" borderId="13" xfId="0" applyNumberFormat="1" applyFont="1" applyFill="1" applyBorder="1" applyAlignment="1">
      <alignment horizontal="center" vertical="center"/>
    </xf>
    <xf numFmtId="165" fontId="7" fillId="38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 applyProtection="1">
      <alignment horizontal="center" vertical="center"/>
      <protection locked="0"/>
    </xf>
    <xf numFmtId="165" fontId="4" fillId="34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49" fontId="4" fillId="34" borderId="0" xfId="0" applyNumberFormat="1" applyFont="1" applyFill="1" applyBorder="1" applyAlignment="1">
      <alignment vertical="top" wrapText="1"/>
    </xf>
    <xf numFmtId="0" fontId="1" fillId="0" borderId="0" xfId="53" applyFont="1">
      <alignment/>
      <protection/>
    </xf>
    <xf numFmtId="166" fontId="1" fillId="0" borderId="0" xfId="53" applyNumberFormat="1" applyFont="1">
      <alignment/>
      <protection/>
    </xf>
    <xf numFmtId="0" fontId="7" fillId="0" borderId="13" xfId="53" applyFont="1" applyBorder="1" applyAlignment="1">
      <alignment horizontal="center" vertical="center" wrapText="1"/>
      <protection/>
    </xf>
    <xf numFmtId="166" fontId="7" fillId="0" borderId="12" xfId="53" applyNumberFormat="1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wrapText="1"/>
      <protection/>
    </xf>
    <xf numFmtId="1" fontId="4" fillId="0" borderId="12" xfId="53" applyNumberFormat="1" applyFont="1" applyBorder="1" applyAlignment="1">
      <alignment horizontal="center" vertical="center" wrapText="1"/>
      <protection/>
    </xf>
    <xf numFmtId="166" fontId="4" fillId="0" borderId="12" xfId="53" applyNumberFormat="1" applyFont="1" applyFill="1" applyBorder="1" applyAlignment="1">
      <alignment horizontal="center" vertical="center" wrapText="1"/>
      <protection/>
    </xf>
    <xf numFmtId="166" fontId="4" fillId="0" borderId="12" xfId="53" applyNumberFormat="1" applyFont="1" applyFill="1" applyBorder="1" applyAlignment="1">
      <alignment horizontal="center" vertical="center"/>
      <protection/>
    </xf>
    <xf numFmtId="0" fontId="10" fillId="0" borderId="13" xfId="0" applyFont="1" applyBorder="1" applyAlignment="1">
      <alignment wrapText="1"/>
    </xf>
    <xf numFmtId="0" fontId="7" fillId="0" borderId="13" xfId="53" applyFont="1" applyBorder="1" applyAlignment="1">
      <alignment horizontal="left"/>
      <protection/>
    </xf>
    <xf numFmtId="166" fontId="7" fillId="0" borderId="12" xfId="53" applyNumberFormat="1" applyFont="1" applyFill="1" applyBorder="1" applyAlignment="1">
      <alignment horizontal="center" vertical="center"/>
      <protection/>
    </xf>
    <xf numFmtId="165" fontId="8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right" wrapText="1"/>
    </xf>
    <xf numFmtId="0" fontId="4" fillId="0" borderId="0" xfId="33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 wrapText="1"/>
    </xf>
    <xf numFmtId="165" fontId="7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65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165" fontId="7" fillId="0" borderId="12" xfId="0" applyNumberFormat="1" applyFont="1" applyBorder="1" applyAlignment="1">
      <alignment wrapText="1"/>
    </xf>
    <xf numFmtId="165" fontId="7" fillId="0" borderId="12" xfId="0" applyNumberFormat="1" applyFont="1" applyBorder="1" applyAlignment="1">
      <alignment horizontal="center" vertical="top" wrapText="1"/>
    </xf>
    <xf numFmtId="165" fontId="7" fillId="0" borderId="12" xfId="0" applyNumberFormat="1" applyFont="1" applyBorder="1" applyAlignment="1">
      <alignment vertical="top" wrapText="1"/>
    </xf>
    <xf numFmtId="165" fontId="7" fillId="34" borderId="16" xfId="0" applyNumberFormat="1" applyFont="1" applyFill="1" applyBorder="1" applyAlignment="1">
      <alignment horizontal="right" vertical="top" wrapText="1"/>
    </xf>
    <xf numFmtId="165" fontId="7" fillId="34" borderId="11" xfId="0" applyNumberFormat="1" applyFont="1" applyFill="1" applyBorder="1" applyAlignment="1">
      <alignment horizontal="right" vertical="top" wrapText="1"/>
    </xf>
    <xf numFmtId="165" fontId="20" fillId="0" borderId="0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horizontal="center" vertical="top" wrapText="1"/>
    </xf>
    <xf numFmtId="165" fontId="7" fillId="0" borderId="12" xfId="0" applyNumberFormat="1" applyFont="1" applyBorder="1" applyAlignment="1">
      <alignment horizontal="left" vertical="top" wrapText="1" indent="2"/>
    </xf>
    <xf numFmtId="165" fontId="7" fillId="34" borderId="12" xfId="0" applyNumberFormat="1" applyFont="1" applyFill="1" applyBorder="1" applyAlignment="1">
      <alignment horizontal="right" vertical="top" wrapText="1"/>
    </xf>
    <xf numFmtId="165" fontId="20" fillId="0" borderId="11" xfId="0" applyNumberFormat="1" applyFont="1" applyBorder="1" applyAlignment="1">
      <alignment wrapText="1"/>
    </xf>
    <xf numFmtId="165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left" vertical="top" wrapText="1"/>
    </xf>
    <xf numFmtId="165" fontId="7" fillId="0" borderId="12" xfId="0" applyNumberFormat="1" applyFont="1" applyBorder="1" applyAlignment="1">
      <alignment horizontal="right" vertical="top" wrapText="1"/>
    </xf>
    <xf numFmtId="165" fontId="8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right" vertical="top" wrapText="1"/>
    </xf>
    <xf numFmtId="165" fontId="4" fillId="0" borderId="12" xfId="0" applyNumberFormat="1" applyFont="1" applyBorder="1" applyAlignment="1">
      <alignment wrapText="1"/>
    </xf>
    <xf numFmtId="165" fontId="4" fillId="0" borderId="12" xfId="0" applyNumberFormat="1" applyFont="1" applyBorder="1" applyAlignment="1">
      <alignment horizontal="right" vertical="top" wrapText="1"/>
    </xf>
    <xf numFmtId="165" fontId="7" fillId="0" borderId="12" xfId="0" applyNumberFormat="1" applyFont="1" applyBorder="1" applyAlignment="1">
      <alignment horizontal="right" vertical="center" wrapText="1"/>
    </xf>
    <xf numFmtId="165" fontId="8" fillId="0" borderId="11" xfId="0" applyNumberFormat="1" applyFont="1" applyBorder="1" applyAlignment="1">
      <alignment vertical="center" wrapText="1"/>
    </xf>
    <xf numFmtId="165" fontId="4" fillId="0" borderId="12" xfId="0" applyNumberFormat="1" applyFont="1" applyBorder="1" applyAlignment="1">
      <alignment vertical="top" wrapText="1"/>
    </xf>
    <xf numFmtId="165" fontId="4" fillId="0" borderId="12" xfId="0" applyNumberFormat="1" applyFont="1" applyBorder="1" applyAlignment="1">
      <alignment horizontal="right" vertical="center" wrapText="1"/>
    </xf>
    <xf numFmtId="165" fontId="4" fillId="34" borderId="12" xfId="0" applyNumberFormat="1" applyFont="1" applyFill="1" applyBorder="1" applyAlignment="1">
      <alignment horizontal="right" vertical="center" wrapText="1"/>
    </xf>
    <xf numFmtId="165" fontId="4" fillId="34" borderId="12" xfId="0" applyNumberFormat="1" applyFont="1" applyFill="1" applyBorder="1" applyAlignment="1">
      <alignment horizontal="right" vertical="top" wrapText="1"/>
    </xf>
    <xf numFmtId="165" fontId="4" fillId="34" borderId="11" xfId="0" applyNumberFormat="1" applyFont="1" applyFill="1" applyBorder="1" applyAlignment="1">
      <alignment horizontal="right" vertical="top" wrapText="1"/>
    </xf>
    <xf numFmtId="165" fontId="4" fillId="0" borderId="11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left" wrapText="1"/>
    </xf>
    <xf numFmtId="165" fontId="7" fillId="0" borderId="11" xfId="0" applyNumberFormat="1" applyFont="1" applyBorder="1" applyAlignment="1">
      <alignment horizontal="right" vertical="top" wrapText="1"/>
    </xf>
    <xf numFmtId="165" fontId="22" fillId="34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 applyProtection="1">
      <alignment/>
      <protection locked="0"/>
    </xf>
    <xf numFmtId="49" fontId="23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 wrapText="1"/>
    </xf>
    <xf numFmtId="0" fontId="7" fillId="0" borderId="12" xfId="0" applyFont="1" applyBorder="1" applyAlignment="1" applyProtection="1">
      <alignment horizontal="center" wrapText="1"/>
      <protection locked="0"/>
    </xf>
    <xf numFmtId="4" fontId="7" fillId="0" borderId="12" xfId="0" applyNumberFormat="1" applyFont="1" applyBorder="1" applyAlignment="1" applyProtection="1">
      <alignment horizontal="center"/>
      <protection locked="0"/>
    </xf>
    <xf numFmtId="166" fontId="10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25" fillId="0" borderId="12" xfId="0" applyNumberFormat="1" applyFont="1" applyBorder="1" applyAlignment="1" applyProtection="1">
      <alignment horizontal="center" wrapText="1"/>
      <protection locked="0"/>
    </xf>
    <xf numFmtId="4" fontId="14" fillId="0" borderId="12" xfId="0" applyNumberFormat="1" applyFont="1" applyBorder="1" applyAlignment="1" applyProtection="1">
      <alignment horizontal="center" shrinkToFit="1"/>
      <protection locked="0"/>
    </xf>
    <xf numFmtId="49" fontId="25" fillId="0" borderId="12" xfId="0" applyNumberFormat="1" applyFont="1" applyBorder="1" applyAlignment="1" applyProtection="1">
      <alignment horizontal="center" shrinkToFit="1"/>
      <protection locked="0"/>
    </xf>
    <xf numFmtId="49" fontId="4" fillId="0" borderId="12" xfId="0" applyNumberFormat="1" applyFont="1" applyBorder="1" applyAlignment="1" applyProtection="1">
      <alignment horizontal="center" wrapText="1"/>
      <protection locked="0"/>
    </xf>
    <xf numFmtId="49" fontId="7" fillId="0" borderId="12" xfId="0" applyNumberFormat="1" applyFont="1" applyBorder="1" applyAlignment="1" applyProtection="1">
      <alignment horizontal="center" wrapText="1"/>
      <protection locked="0"/>
    </xf>
    <xf numFmtId="49" fontId="25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" fontId="14" fillId="0" borderId="12" xfId="0" applyNumberFormat="1" applyFont="1" applyBorder="1" applyAlignment="1" applyProtection="1">
      <alignment horizontal="center" vertical="center" shrinkToFit="1"/>
      <protection locked="0"/>
    </xf>
    <xf numFmtId="166" fontId="10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 applyProtection="1">
      <alignment horizontal="center" vertical="center" shrinkToFit="1"/>
      <protection locked="0"/>
    </xf>
    <xf numFmtId="4" fontId="7" fillId="0" borderId="12" xfId="0" applyNumberFormat="1" applyFont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49" fontId="5" fillId="0" borderId="12" xfId="0" applyNumberFormat="1" applyFont="1" applyBorder="1" applyAlignment="1" applyProtection="1">
      <alignment horizontal="center" wrapText="1"/>
      <protection locked="0"/>
    </xf>
    <xf numFmtId="4" fontId="5" fillId="0" borderId="12" xfId="0" applyNumberFormat="1" applyFont="1" applyBorder="1" applyAlignment="1" applyProtection="1">
      <alignment horizontal="center" shrinkToFit="1"/>
      <protection locked="0"/>
    </xf>
    <xf numFmtId="166" fontId="26" fillId="0" borderId="12" xfId="0" applyNumberFormat="1" applyFont="1" applyBorder="1" applyAlignment="1">
      <alignment horizontal="center" wrapText="1"/>
    </xf>
    <xf numFmtId="0" fontId="2" fillId="0" borderId="0" xfId="54">
      <alignment/>
      <protection/>
    </xf>
    <xf numFmtId="0" fontId="28" fillId="0" borderId="18" xfId="54" applyFont="1" applyBorder="1" applyAlignment="1">
      <alignment horizontal="left"/>
      <protection/>
    </xf>
    <xf numFmtId="0" fontId="28" fillId="0" borderId="0" xfId="54" applyFont="1" applyBorder="1" applyAlignment="1">
      <alignment horizontal="left"/>
      <protection/>
    </xf>
    <xf numFmtId="0" fontId="29" fillId="0" borderId="12" xfId="54" applyFont="1" applyBorder="1" applyAlignment="1">
      <alignment horizontal="center" vertical="center" wrapText="1"/>
      <protection/>
    </xf>
    <xf numFmtId="0" fontId="29" fillId="0" borderId="12" xfId="54" applyFont="1" applyBorder="1" applyAlignment="1">
      <alignment horizontal="center" wrapText="1"/>
      <protection/>
    </xf>
    <xf numFmtId="0" fontId="29" fillId="0" borderId="12" xfId="54" applyFont="1" applyBorder="1" applyAlignment="1">
      <alignment horizontal="center" vertical="center"/>
      <protection/>
    </xf>
    <xf numFmtId="0" fontId="29" fillId="0" borderId="12" xfId="54" applyFont="1" applyBorder="1" applyAlignment="1">
      <alignment horizontal="center" vertical="center" wrapText="1"/>
      <protection/>
    </xf>
    <xf numFmtId="49" fontId="28" fillId="0" borderId="12" xfId="54" applyNumberFormat="1" applyFont="1" applyBorder="1" applyAlignment="1">
      <alignment horizontal="left" vertical="top" wrapText="1"/>
      <protection/>
    </xf>
    <xf numFmtId="166" fontId="28" fillId="0" borderId="12" xfId="54" applyNumberFormat="1" applyFont="1" applyFill="1" applyBorder="1" applyAlignment="1">
      <alignment horizontal="right" wrapText="1"/>
      <protection/>
    </xf>
    <xf numFmtId="165" fontId="28" fillId="0" borderId="12" xfId="54" applyNumberFormat="1" applyFont="1" applyBorder="1" applyAlignment="1">
      <alignment horizontal="right" wrapText="1"/>
      <protection/>
    </xf>
    <xf numFmtId="165" fontId="28" fillId="0" borderId="12" xfId="54" applyNumberFormat="1" applyFont="1" applyBorder="1">
      <alignment/>
      <protection/>
    </xf>
    <xf numFmtId="166" fontId="28" fillId="0" borderId="12" xfId="54" applyNumberFormat="1" applyFont="1" applyBorder="1" applyAlignment="1">
      <alignment/>
      <protection/>
    </xf>
    <xf numFmtId="49" fontId="28" fillId="0" borderId="12" xfId="54" applyNumberFormat="1" applyFont="1" applyFill="1" applyBorder="1" applyAlignment="1">
      <alignment horizontal="left" vertical="top" wrapText="1"/>
      <protection/>
    </xf>
    <xf numFmtId="166" fontId="28" fillId="34" borderId="12" xfId="54" applyNumberFormat="1" applyFont="1" applyFill="1" applyBorder="1" applyAlignment="1">
      <alignment horizontal="right" wrapText="1"/>
      <protection/>
    </xf>
    <xf numFmtId="165" fontId="28" fillId="34" borderId="12" xfId="54" applyNumberFormat="1" applyFont="1" applyFill="1" applyBorder="1" applyAlignment="1">
      <alignment horizontal="right" wrapText="1"/>
      <protection/>
    </xf>
    <xf numFmtId="165" fontId="28" fillId="34" borderId="12" xfId="54" applyNumberFormat="1" applyFont="1" applyFill="1" applyBorder="1">
      <alignment/>
      <protection/>
    </xf>
    <xf numFmtId="166" fontId="28" fillId="34" borderId="12" xfId="54" applyNumberFormat="1" applyFont="1" applyFill="1" applyBorder="1" applyAlignment="1">
      <alignment/>
      <protection/>
    </xf>
    <xf numFmtId="165" fontId="28" fillId="34" borderId="12" xfId="54" applyNumberFormat="1" applyFont="1" applyFill="1" applyBorder="1" applyAlignment="1">
      <alignment horizontal="right"/>
      <protection/>
    </xf>
    <xf numFmtId="0" fontId="5" fillId="0" borderId="12" xfId="54" applyFont="1" applyBorder="1" applyAlignment="1">
      <alignment horizontal="left" wrapText="1"/>
      <protection/>
    </xf>
    <xf numFmtId="166" fontId="5" fillId="0" borderId="12" xfId="54" applyNumberFormat="1" applyFont="1" applyBorder="1" applyAlignment="1">
      <alignment horizontal="right"/>
      <protection/>
    </xf>
    <xf numFmtId="165" fontId="5" fillId="0" borderId="12" xfId="54" applyNumberFormat="1" applyFont="1" applyBorder="1" applyAlignment="1">
      <alignment horizontal="right"/>
      <protection/>
    </xf>
    <xf numFmtId="166" fontId="5" fillId="0" borderId="12" xfId="54" applyNumberFormat="1" applyFont="1" applyBorder="1" applyAlignment="1">
      <alignment/>
      <protection/>
    </xf>
    <xf numFmtId="0" fontId="4" fillId="0" borderId="0" xfId="33" applyFont="1" applyBorder="1" applyProtection="1">
      <alignment/>
      <protection/>
    </xf>
    <xf numFmtId="165" fontId="4" fillId="0" borderId="0" xfId="0" applyNumberFormat="1" applyFont="1" applyBorder="1" applyAlignment="1">
      <alignment/>
    </xf>
    <xf numFmtId="0" fontId="4" fillId="0" borderId="12" xfId="33" applyFont="1" applyBorder="1" applyAlignment="1" applyProtection="1">
      <alignment horizontal="center" vertical="top" wrapText="1"/>
      <protection/>
    </xf>
    <xf numFmtId="0" fontId="4" fillId="0" borderId="12" xfId="33" applyFont="1" applyBorder="1" applyAlignment="1" applyProtection="1">
      <alignment horizontal="center" wrapText="1"/>
      <protection/>
    </xf>
    <xf numFmtId="165" fontId="4" fillId="34" borderId="12" xfId="33" applyNumberFormat="1" applyFont="1" applyFill="1" applyBorder="1" applyAlignment="1" applyProtection="1">
      <alignment horizontal="center" wrapText="1"/>
      <protection/>
    </xf>
    <xf numFmtId="165" fontId="30" fillId="0" borderId="0" xfId="33" applyNumberFormat="1" applyFont="1" applyBorder="1" applyProtection="1">
      <alignment/>
      <protection/>
    </xf>
    <xf numFmtId="0" fontId="30" fillId="0" borderId="0" xfId="33" applyFont="1" applyBorder="1" applyProtection="1">
      <alignment/>
      <protection/>
    </xf>
    <xf numFmtId="0" fontId="31" fillId="0" borderId="12" xfId="33" applyFont="1" applyBorder="1" applyAlignment="1" applyProtection="1">
      <alignment horizontal="center" wrapText="1"/>
      <protection/>
    </xf>
    <xf numFmtId="0" fontId="7" fillId="0" borderId="12" xfId="33" applyFont="1" applyBorder="1" applyAlignment="1" applyProtection="1">
      <alignment horizontal="center" wrapText="1"/>
      <protection/>
    </xf>
    <xf numFmtId="165" fontId="7" fillId="0" borderId="12" xfId="33" applyNumberFormat="1" applyFont="1" applyBorder="1" applyAlignment="1" applyProtection="1">
      <alignment horizontal="center" wrapText="1"/>
      <protection/>
    </xf>
    <xf numFmtId="0" fontId="7" fillId="0" borderId="0" xfId="33" applyFont="1" applyBorder="1" applyProtection="1">
      <alignment/>
      <protection/>
    </xf>
    <xf numFmtId="165" fontId="4" fillId="0" borderId="0" xfId="33" applyNumberFormat="1" applyFont="1" applyBorder="1" applyProtection="1">
      <alignment/>
      <protection/>
    </xf>
    <xf numFmtId="0" fontId="31" fillId="0" borderId="0" xfId="33" applyFont="1" applyBorder="1" applyProtection="1">
      <alignment/>
      <protection/>
    </xf>
    <xf numFmtId="0" fontId="10" fillId="0" borderId="0" xfId="0" applyFont="1" applyBorder="1" applyAlignment="1">
      <alignment horizontal="right" wrapText="1"/>
    </xf>
    <xf numFmtId="0" fontId="32" fillId="0" borderId="0" xfId="0" applyFont="1" applyBorder="1" applyAlignment="1">
      <alignment wrapText="1"/>
    </xf>
    <xf numFmtId="0" fontId="1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center" wrapText="1"/>
    </xf>
    <xf numFmtId="2" fontId="33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right" vertical="top" wrapText="1"/>
    </xf>
    <xf numFmtId="49" fontId="5" fillId="34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right" vertical="top" wrapText="1"/>
    </xf>
    <xf numFmtId="0" fontId="7" fillId="0" borderId="0" xfId="53" applyFont="1" applyBorder="1" applyAlignment="1">
      <alignment horizontal="center" vertical="center" wrapText="1"/>
      <protection/>
    </xf>
    <xf numFmtId="166" fontId="4" fillId="0" borderId="0" xfId="53" applyNumberFormat="1" applyFont="1" applyBorder="1" applyAlignment="1">
      <alignment horizontal="right"/>
      <protection/>
    </xf>
    <xf numFmtId="165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5" fontId="20" fillId="0" borderId="11" xfId="0" applyNumberFormat="1" applyFont="1" applyBorder="1" applyAlignment="1">
      <alignment horizontal="center" vertical="center" wrapText="1"/>
    </xf>
    <xf numFmtId="0" fontId="4" fillId="0" borderId="0" xfId="33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right" wrapText="1"/>
    </xf>
    <xf numFmtId="4" fontId="7" fillId="0" borderId="12" xfId="0" applyNumberFormat="1" applyFont="1" applyBorder="1" applyAlignment="1" applyProtection="1">
      <alignment horizontal="center" vertical="center" shrinkToFit="1"/>
      <protection locked="0"/>
    </xf>
    <xf numFmtId="166" fontId="10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25" fillId="0" borderId="12" xfId="0" applyNumberFormat="1" applyFont="1" applyBorder="1" applyAlignment="1" applyProtection="1">
      <alignment horizont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 applyProtection="1">
      <alignment horizontal="center"/>
      <protection locked="0"/>
    </xf>
    <xf numFmtId="0" fontId="4" fillId="0" borderId="0" xfId="54" applyFont="1" applyBorder="1" applyAlignment="1">
      <alignment horizontal="right" wrapText="1"/>
      <protection/>
    </xf>
    <xf numFmtId="0" fontId="27" fillId="0" borderId="0" xfId="54" applyFont="1" applyBorder="1" applyAlignment="1">
      <alignment horizontal="center" vertical="center" wrapText="1"/>
      <protection/>
    </xf>
    <xf numFmtId="0" fontId="29" fillId="0" borderId="12" xfId="54" applyFont="1" applyBorder="1" applyAlignment="1">
      <alignment horizontal="center" vertical="center" wrapText="1"/>
      <protection/>
    </xf>
    <xf numFmtId="0" fontId="29" fillId="0" borderId="12" xfId="54" applyFont="1" applyBorder="1" applyAlignment="1">
      <alignment horizontal="center" wrapText="1"/>
      <protection/>
    </xf>
    <xf numFmtId="0" fontId="7" fillId="0" borderId="0" xfId="33" applyFont="1" applyBorder="1" applyAlignment="1" applyProtection="1">
      <alignment horizontal="center" wrapText="1"/>
      <protection/>
    </xf>
    <xf numFmtId="165" fontId="4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к тексту Главы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Финансовый 5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60" zoomScalePageLayoutView="0" workbookViewId="0" topLeftCell="A46">
      <selection activeCell="A3" sqref="A3:E3"/>
    </sheetView>
  </sheetViews>
  <sheetFormatPr defaultColWidth="9.140625" defaultRowHeight="12.75" customHeight="1"/>
  <cols>
    <col min="1" max="1" width="25.421875" style="1" customWidth="1"/>
    <col min="2" max="2" width="91.8515625" style="2" customWidth="1"/>
    <col min="3" max="3" width="15.57421875" style="3" customWidth="1"/>
    <col min="4" max="4" width="13.421875" style="4" customWidth="1"/>
    <col min="5" max="5" width="13.7109375" style="5" customWidth="1"/>
    <col min="6" max="245" width="9.140625" style="3" customWidth="1"/>
  </cols>
  <sheetData>
    <row r="1" spans="1:5" ht="13.5" customHeight="1">
      <c r="A1" s="575" t="s">
        <v>0</v>
      </c>
      <c r="B1" s="575"/>
      <c r="C1" s="575"/>
      <c r="D1" s="575"/>
      <c r="E1" s="575"/>
    </row>
    <row r="2" spans="1:5" ht="13.5" customHeight="1">
      <c r="A2" s="575" t="s">
        <v>843</v>
      </c>
      <c r="B2" s="575"/>
      <c r="C2" s="575"/>
      <c r="D2" s="575"/>
      <c r="E2" s="575"/>
    </row>
    <row r="3" spans="1:5" ht="13.5" customHeight="1">
      <c r="A3" s="575" t="s">
        <v>844</v>
      </c>
      <c r="B3" s="575"/>
      <c r="C3" s="575"/>
      <c r="D3" s="575"/>
      <c r="E3" s="575"/>
    </row>
    <row r="4" spans="1:5" ht="13.5" customHeight="1">
      <c r="A4" s="575" t="s">
        <v>1</v>
      </c>
      <c r="B4" s="575"/>
      <c r="C4" s="575"/>
      <c r="D4" s="575"/>
      <c r="E4" s="575"/>
    </row>
    <row r="5" spans="1:5" ht="13.5" customHeight="1">
      <c r="A5" s="6"/>
      <c r="B5" s="6"/>
      <c r="C5" s="6"/>
      <c r="D5" s="6"/>
      <c r="E5" s="6"/>
    </row>
    <row r="6" spans="1:5" ht="13.5" customHeight="1">
      <c r="A6" s="575"/>
      <c r="B6" s="575"/>
      <c r="C6" s="575"/>
      <c r="D6" s="575"/>
      <c r="E6" s="575"/>
    </row>
    <row r="7" spans="1:5" ht="18" customHeight="1">
      <c r="A7" s="576" t="s">
        <v>2</v>
      </c>
      <c r="B7" s="576"/>
      <c r="C7" s="576"/>
      <c r="D7" s="576"/>
      <c r="E7" s="576"/>
    </row>
    <row r="8" spans="2:5" ht="15.75" customHeight="1">
      <c r="B8" s="7"/>
      <c r="C8" s="8"/>
      <c r="E8" s="5" t="s">
        <v>3</v>
      </c>
    </row>
    <row r="9" spans="1:5" ht="54" customHeight="1">
      <c r="A9" s="9" t="s">
        <v>4</v>
      </c>
      <c r="B9" s="10" t="s">
        <v>5</v>
      </c>
      <c r="C9" s="10" t="s">
        <v>6</v>
      </c>
      <c r="D9" s="11" t="s">
        <v>7</v>
      </c>
      <c r="E9" s="12" t="s">
        <v>8</v>
      </c>
    </row>
    <row r="10" spans="1:5" ht="15.75" customHeight="1">
      <c r="A10" s="13">
        <v>1</v>
      </c>
      <c r="B10" s="14">
        <v>2</v>
      </c>
      <c r="C10" s="15">
        <v>3</v>
      </c>
      <c r="D10" s="16"/>
      <c r="E10" s="17"/>
    </row>
    <row r="11" spans="1:5" s="22" customFormat="1" ht="15.75" customHeight="1">
      <c r="A11" s="18" t="s">
        <v>9</v>
      </c>
      <c r="B11" s="19" t="s">
        <v>10</v>
      </c>
      <c r="C11" s="20">
        <f>C12+C14+C19+C24+C26+C31+C34+C37+C42</f>
        <v>177061</v>
      </c>
      <c r="D11" s="20">
        <f>D12+D14+D19+D24+D26+D31+D34+D37+D42</f>
        <v>190138.80000000002</v>
      </c>
      <c r="E11" s="21">
        <f aca="true" t="shared" si="0" ref="E11:E17">D11/C11*100</f>
        <v>107.38604209848583</v>
      </c>
    </row>
    <row r="12" spans="1:5" ht="15.75" customHeight="1">
      <c r="A12" s="23" t="s">
        <v>11</v>
      </c>
      <c r="B12" s="24" t="s">
        <v>12</v>
      </c>
      <c r="C12" s="25">
        <f>C13</f>
        <v>81516</v>
      </c>
      <c r="D12" s="25">
        <f>D13</f>
        <v>82519.3</v>
      </c>
      <c r="E12" s="26">
        <f t="shared" si="0"/>
        <v>101.23080131507925</v>
      </c>
    </row>
    <row r="13" spans="1:5" ht="15.75" customHeight="1">
      <c r="A13" s="27" t="s">
        <v>13</v>
      </c>
      <c r="B13" s="28" t="s">
        <v>14</v>
      </c>
      <c r="C13" s="29">
        <v>81516</v>
      </c>
      <c r="D13" s="16">
        <v>82519.3</v>
      </c>
      <c r="E13" s="30">
        <f t="shared" si="0"/>
        <v>101.23080131507925</v>
      </c>
    </row>
    <row r="14" spans="1:5" ht="27.75" customHeight="1">
      <c r="A14" s="23" t="s">
        <v>15</v>
      </c>
      <c r="B14" s="24" t="s">
        <v>16</v>
      </c>
      <c r="C14" s="25">
        <f>SUM(C15:C18)</f>
        <v>7823</v>
      </c>
      <c r="D14" s="25">
        <f>SUM(D15:D18)</f>
        <v>8324.9</v>
      </c>
      <c r="E14" s="26">
        <f t="shared" si="0"/>
        <v>106.41569730282501</v>
      </c>
    </row>
    <row r="15" spans="1:5" ht="29.25" customHeight="1">
      <c r="A15" s="31" t="s">
        <v>17</v>
      </c>
      <c r="B15" s="32" t="s">
        <v>18</v>
      </c>
      <c r="C15" s="33">
        <v>2618</v>
      </c>
      <c r="D15" s="34">
        <v>2846</v>
      </c>
      <c r="E15" s="30">
        <f t="shared" si="0"/>
        <v>108.70893812070284</v>
      </c>
    </row>
    <row r="16" spans="1:5" ht="34.5" customHeight="1">
      <c r="A16" s="31" t="s">
        <v>19</v>
      </c>
      <c r="B16" s="32" t="s">
        <v>20</v>
      </c>
      <c r="C16" s="33">
        <v>47</v>
      </c>
      <c r="D16" s="34">
        <v>43.4</v>
      </c>
      <c r="E16" s="30">
        <f t="shared" si="0"/>
        <v>92.34042553191489</v>
      </c>
    </row>
    <row r="17" spans="1:5" ht="31.5" customHeight="1">
      <c r="A17" s="31" t="s">
        <v>21</v>
      </c>
      <c r="B17" s="32" t="s">
        <v>22</v>
      </c>
      <c r="C17" s="33">
        <v>5095</v>
      </c>
      <c r="D17" s="34">
        <v>5857</v>
      </c>
      <c r="E17" s="30">
        <f t="shared" si="0"/>
        <v>114.9558390578999</v>
      </c>
    </row>
    <row r="18" spans="1:5" ht="31.5" customHeight="1">
      <c r="A18" s="31" t="s">
        <v>23</v>
      </c>
      <c r="B18" s="32" t="s">
        <v>24</v>
      </c>
      <c r="C18" s="33">
        <v>63</v>
      </c>
      <c r="D18" s="34">
        <v>-421.5</v>
      </c>
      <c r="E18" s="30"/>
    </row>
    <row r="19" spans="1:5" ht="15.75" customHeight="1">
      <c r="A19" s="23" t="s">
        <v>25</v>
      </c>
      <c r="B19" s="24" t="s">
        <v>26</v>
      </c>
      <c r="C19" s="25">
        <f>SUM(C20+C21)</f>
        <v>64000</v>
      </c>
      <c r="D19" s="25">
        <f>SUM(D20+D21)</f>
        <v>70540.2</v>
      </c>
      <c r="E19" s="26">
        <f aca="true" t="shared" si="1" ref="E19:E34">D19/C19*100</f>
        <v>110.21906249999999</v>
      </c>
    </row>
    <row r="20" spans="1:5" ht="31.5" customHeight="1">
      <c r="A20" s="27" t="s">
        <v>27</v>
      </c>
      <c r="B20" s="28" t="s">
        <v>28</v>
      </c>
      <c r="C20" s="33">
        <v>4000</v>
      </c>
      <c r="D20" s="34">
        <v>5100.9</v>
      </c>
      <c r="E20" s="30">
        <f t="shared" si="1"/>
        <v>127.52249999999998</v>
      </c>
    </row>
    <row r="21" spans="1:5" ht="15.75" customHeight="1">
      <c r="A21" s="27" t="s">
        <v>29</v>
      </c>
      <c r="B21" s="28" t="s">
        <v>30</v>
      </c>
      <c r="C21" s="33">
        <f>SUM(C22:C23)</f>
        <v>60000</v>
      </c>
      <c r="D21" s="33">
        <f>SUM(D22:D23)</f>
        <v>65439.299999999996</v>
      </c>
      <c r="E21" s="30">
        <f t="shared" si="1"/>
        <v>109.06549999999999</v>
      </c>
    </row>
    <row r="22" spans="1:5" ht="30.75" customHeight="1">
      <c r="A22" s="27" t="s">
        <v>31</v>
      </c>
      <c r="B22" s="28" t="s">
        <v>32</v>
      </c>
      <c r="C22" s="33">
        <v>45000</v>
      </c>
      <c r="D22" s="34">
        <v>46068.2</v>
      </c>
      <c r="E22" s="30">
        <f t="shared" si="1"/>
        <v>102.37377777777776</v>
      </c>
    </row>
    <row r="23" spans="1:5" ht="30.75" customHeight="1">
      <c r="A23" s="27" t="s">
        <v>33</v>
      </c>
      <c r="B23" s="28" t="s">
        <v>34</v>
      </c>
      <c r="C23" s="33">
        <v>15000</v>
      </c>
      <c r="D23" s="34">
        <v>19371.1</v>
      </c>
      <c r="E23" s="30">
        <f t="shared" si="1"/>
        <v>129.14066666666665</v>
      </c>
    </row>
    <row r="24" spans="1:5" ht="24.75" customHeight="1">
      <c r="A24" s="23" t="s">
        <v>35</v>
      </c>
      <c r="B24" s="35" t="s">
        <v>36</v>
      </c>
      <c r="C24" s="25">
        <f>C25</f>
        <v>7.6</v>
      </c>
      <c r="D24" s="25">
        <f>D25</f>
        <v>8.7</v>
      </c>
      <c r="E24" s="26">
        <f t="shared" si="1"/>
        <v>114.4736842105263</v>
      </c>
    </row>
    <row r="25" spans="1:5" ht="27.75" customHeight="1">
      <c r="A25" s="36" t="s">
        <v>37</v>
      </c>
      <c r="B25" s="37" t="s">
        <v>38</v>
      </c>
      <c r="C25" s="29">
        <v>7.6</v>
      </c>
      <c r="D25" s="16">
        <v>8.7</v>
      </c>
      <c r="E25" s="30">
        <f t="shared" si="1"/>
        <v>114.4736842105263</v>
      </c>
    </row>
    <row r="26" spans="1:5" ht="24.75" customHeight="1">
      <c r="A26" s="38" t="s">
        <v>39</v>
      </c>
      <c r="B26" s="39" t="s">
        <v>40</v>
      </c>
      <c r="C26" s="25">
        <f>C27+C30</f>
        <v>15448.3</v>
      </c>
      <c r="D26" s="25">
        <f>D27+D30</f>
        <v>9873.8</v>
      </c>
      <c r="E26" s="26">
        <f t="shared" si="1"/>
        <v>63.915123346905474</v>
      </c>
    </row>
    <row r="27" spans="1:5" ht="21" customHeight="1">
      <c r="A27" s="27" t="s">
        <v>41</v>
      </c>
      <c r="B27" s="40" t="s">
        <v>42</v>
      </c>
      <c r="C27" s="33">
        <f>C28+C29</f>
        <v>13936.3</v>
      </c>
      <c r="D27" s="33">
        <f>D28+D29</f>
        <v>9023.8</v>
      </c>
      <c r="E27" s="30">
        <f t="shared" si="1"/>
        <v>64.75032827938549</v>
      </c>
    </row>
    <row r="28" spans="1:5" ht="48" customHeight="1">
      <c r="A28" s="27" t="s">
        <v>43</v>
      </c>
      <c r="B28" s="28" t="s">
        <v>44</v>
      </c>
      <c r="C28" s="33">
        <v>13321.3</v>
      </c>
      <c r="D28" s="34">
        <v>8405.4</v>
      </c>
      <c r="E28" s="30">
        <f t="shared" si="1"/>
        <v>63.09744544451368</v>
      </c>
    </row>
    <row r="29" spans="1:5" ht="41.25" customHeight="1">
      <c r="A29" s="27" t="s">
        <v>45</v>
      </c>
      <c r="B29" s="41" t="s">
        <v>46</v>
      </c>
      <c r="C29" s="33">
        <v>615</v>
      </c>
      <c r="D29" s="34">
        <v>618.4</v>
      </c>
      <c r="E29" s="30">
        <f t="shared" si="1"/>
        <v>100.55284552845526</v>
      </c>
    </row>
    <row r="30" spans="1:5" ht="43.5" customHeight="1">
      <c r="A30" s="27" t="s">
        <v>47</v>
      </c>
      <c r="B30" s="41" t="s">
        <v>48</v>
      </c>
      <c r="C30" s="33">
        <v>1512</v>
      </c>
      <c r="D30" s="34">
        <v>850</v>
      </c>
      <c r="E30" s="30">
        <f t="shared" si="1"/>
        <v>56.21693121693122</v>
      </c>
    </row>
    <row r="31" spans="1:5" ht="15.75" customHeight="1">
      <c r="A31" s="23" t="s">
        <v>49</v>
      </c>
      <c r="B31" s="23" t="s">
        <v>50</v>
      </c>
      <c r="C31" s="25">
        <f>C32+C33</f>
        <v>317.2</v>
      </c>
      <c r="D31" s="25">
        <f>D32+D33</f>
        <v>452.2</v>
      </c>
      <c r="E31" s="26">
        <f t="shared" si="1"/>
        <v>142.5598991172762</v>
      </c>
    </row>
    <row r="32" spans="1:5" ht="19.5" customHeight="1">
      <c r="A32" s="42" t="s">
        <v>51</v>
      </c>
      <c r="B32" s="41" t="s">
        <v>52</v>
      </c>
      <c r="C32" s="33">
        <v>270</v>
      </c>
      <c r="D32" s="34">
        <v>405</v>
      </c>
      <c r="E32" s="30">
        <f t="shared" si="1"/>
        <v>150</v>
      </c>
    </row>
    <row r="33" spans="1:5" ht="19.5" customHeight="1">
      <c r="A33" s="42" t="s">
        <v>53</v>
      </c>
      <c r="B33" s="41" t="s">
        <v>54</v>
      </c>
      <c r="C33" s="33">
        <v>47.2</v>
      </c>
      <c r="D33" s="34">
        <v>47.2</v>
      </c>
      <c r="E33" s="30">
        <f t="shared" si="1"/>
        <v>100</v>
      </c>
    </row>
    <row r="34" spans="1:5" ht="15.75" customHeight="1">
      <c r="A34" s="43" t="s">
        <v>55</v>
      </c>
      <c r="B34" s="44" t="s">
        <v>56</v>
      </c>
      <c r="C34" s="25">
        <f>C35+C36</f>
        <v>7436</v>
      </c>
      <c r="D34" s="25">
        <f>D35+D36</f>
        <v>7561.7</v>
      </c>
      <c r="E34" s="30">
        <f t="shared" si="1"/>
        <v>101.69042495965573</v>
      </c>
    </row>
    <row r="35" spans="1:5" ht="46.5" customHeight="1">
      <c r="A35" s="42" t="s">
        <v>57</v>
      </c>
      <c r="B35" s="41" t="s">
        <v>58</v>
      </c>
      <c r="C35" s="33">
        <v>5936</v>
      </c>
      <c r="D35" s="34">
        <v>5947.7</v>
      </c>
      <c r="E35" s="30">
        <f>D35/C35*100</f>
        <v>100.19710242587601</v>
      </c>
    </row>
    <row r="36" spans="1:5" ht="30.75" customHeight="1">
      <c r="A36" s="28" t="s">
        <v>59</v>
      </c>
      <c r="B36" s="27" t="s">
        <v>60</v>
      </c>
      <c r="C36" s="33">
        <v>1500</v>
      </c>
      <c r="D36" s="34">
        <v>1614</v>
      </c>
      <c r="E36" s="30">
        <f>D36/C36*100</f>
        <v>107.60000000000001</v>
      </c>
    </row>
    <row r="37" spans="1:5" ht="24.75" customHeight="1">
      <c r="A37" s="45" t="s">
        <v>61</v>
      </c>
      <c r="B37" s="46" t="s">
        <v>62</v>
      </c>
      <c r="C37" s="25">
        <f>C38+C39+C40+C41</f>
        <v>512.9</v>
      </c>
      <c r="D37" s="25">
        <f>D38+D39+D40+D41</f>
        <v>573.7</v>
      </c>
      <c r="E37" s="26">
        <f>D37/C37*100</f>
        <v>111.85416260479629</v>
      </c>
    </row>
    <row r="38" spans="1:5" ht="24.75" customHeight="1">
      <c r="A38" s="28" t="s">
        <v>63</v>
      </c>
      <c r="B38" s="47" t="s">
        <v>64</v>
      </c>
      <c r="C38" s="16">
        <v>0</v>
      </c>
      <c r="D38" s="16">
        <v>20.8</v>
      </c>
      <c r="E38" s="30"/>
    </row>
    <row r="39" spans="1:5" ht="24.75" customHeight="1">
      <c r="A39" s="28" t="s">
        <v>65</v>
      </c>
      <c r="B39" s="27" t="s">
        <v>66</v>
      </c>
      <c r="C39" s="48">
        <v>118.9</v>
      </c>
      <c r="D39" s="34">
        <v>158.9</v>
      </c>
      <c r="E39" s="30">
        <f>D39/C39*100</f>
        <v>133.6417157275021</v>
      </c>
    </row>
    <row r="40" spans="1:5" ht="24.75" customHeight="1">
      <c r="A40" s="28" t="s">
        <v>67</v>
      </c>
      <c r="B40" s="27" t="s">
        <v>68</v>
      </c>
      <c r="C40" s="48">
        <v>16</v>
      </c>
      <c r="D40" s="34">
        <v>16</v>
      </c>
      <c r="E40" s="30">
        <f>D40/C40*100</f>
        <v>100</v>
      </c>
    </row>
    <row r="41" spans="1:5" ht="24.75" customHeight="1">
      <c r="A41" s="28" t="s">
        <v>69</v>
      </c>
      <c r="B41" s="27" t="s">
        <v>70</v>
      </c>
      <c r="C41" s="48">
        <v>378</v>
      </c>
      <c r="D41" s="34">
        <v>378</v>
      </c>
      <c r="E41" s="30">
        <f>D41/C41*100</f>
        <v>100</v>
      </c>
    </row>
    <row r="42" spans="1:5" ht="15.75" customHeight="1">
      <c r="A42" s="43" t="s">
        <v>71</v>
      </c>
      <c r="B42" s="44" t="s">
        <v>72</v>
      </c>
      <c r="C42" s="25">
        <f>C43</f>
        <v>0</v>
      </c>
      <c r="D42" s="25">
        <f>D43</f>
        <v>10284.3</v>
      </c>
      <c r="E42" s="49"/>
    </row>
    <row r="43" spans="1:5" ht="15.75" customHeight="1">
      <c r="A43" s="50" t="s">
        <v>73</v>
      </c>
      <c r="B43" s="41" t="s">
        <v>74</v>
      </c>
      <c r="C43" s="29">
        <v>0</v>
      </c>
      <c r="D43" s="16">
        <v>10284.3</v>
      </c>
      <c r="E43" s="17"/>
    </row>
    <row r="44" spans="1:5" ht="15.75" customHeight="1">
      <c r="A44" s="18" t="s">
        <v>75</v>
      </c>
      <c r="B44" s="51" t="s">
        <v>76</v>
      </c>
      <c r="C44" s="52">
        <f>C45+C54</f>
        <v>61172.6</v>
      </c>
      <c r="D44" s="52">
        <f>D45+D54</f>
        <v>57528.299999999996</v>
      </c>
      <c r="E44" s="21">
        <f aca="true" t="shared" si="2" ref="E44:E53">D44/C44*100</f>
        <v>94.04259423336592</v>
      </c>
    </row>
    <row r="45" spans="1:5" ht="15.75" customHeight="1">
      <c r="A45" s="23" t="s">
        <v>77</v>
      </c>
      <c r="B45" s="53" t="s">
        <v>78</v>
      </c>
      <c r="C45" s="25">
        <f>C46+C48+C52</f>
        <v>61172.6</v>
      </c>
      <c r="D45" s="25">
        <f>D46+D48+D52</f>
        <v>58573.299999999996</v>
      </c>
      <c r="E45" s="26">
        <f t="shared" si="2"/>
        <v>95.75087539192383</v>
      </c>
    </row>
    <row r="46" spans="1:5" ht="19.5" customHeight="1">
      <c r="A46" s="27" t="s">
        <v>79</v>
      </c>
      <c r="B46" s="54" t="s">
        <v>80</v>
      </c>
      <c r="C46" s="33">
        <f>C47</f>
        <v>576</v>
      </c>
      <c r="D46" s="33">
        <f>D47</f>
        <v>576</v>
      </c>
      <c r="E46" s="30">
        <f t="shared" si="2"/>
        <v>100</v>
      </c>
    </row>
    <row r="47" spans="1:5" ht="19.5" customHeight="1">
      <c r="A47" s="27" t="s">
        <v>81</v>
      </c>
      <c r="B47" s="54" t="s">
        <v>82</v>
      </c>
      <c r="C47" s="33">
        <v>576</v>
      </c>
      <c r="D47" s="34">
        <v>576</v>
      </c>
      <c r="E47" s="30">
        <f t="shared" si="2"/>
        <v>100</v>
      </c>
    </row>
    <row r="48" spans="1:5" ht="29.25" customHeight="1">
      <c r="A48" s="27" t="s">
        <v>83</v>
      </c>
      <c r="B48" s="54" t="s">
        <v>84</v>
      </c>
      <c r="C48" s="33">
        <f>C49+C50+C51</f>
        <v>59551.6</v>
      </c>
      <c r="D48" s="33">
        <f>D49+D50+D51</f>
        <v>56952.299999999996</v>
      </c>
      <c r="E48" s="30">
        <f t="shared" si="2"/>
        <v>95.6352138313664</v>
      </c>
    </row>
    <row r="49" spans="1:5" ht="42" customHeight="1">
      <c r="A49" s="55" t="s">
        <v>85</v>
      </c>
      <c r="B49" s="55" t="s">
        <v>86</v>
      </c>
      <c r="C49" s="33">
        <v>44726.9</v>
      </c>
      <c r="D49" s="34">
        <v>44726.9</v>
      </c>
      <c r="E49" s="30">
        <f t="shared" si="2"/>
        <v>100</v>
      </c>
    </row>
    <row r="50" spans="1:5" ht="42" customHeight="1">
      <c r="A50" s="55" t="s">
        <v>87</v>
      </c>
      <c r="B50" s="55" t="s">
        <v>88</v>
      </c>
      <c r="C50" s="33">
        <v>9410</v>
      </c>
      <c r="D50" s="34">
        <v>6810.7</v>
      </c>
      <c r="E50" s="30">
        <f t="shared" si="2"/>
        <v>72.37725823591923</v>
      </c>
    </row>
    <row r="51" spans="1:5" ht="20.25" customHeight="1">
      <c r="A51" s="55" t="s">
        <v>89</v>
      </c>
      <c r="B51" s="55" t="s">
        <v>90</v>
      </c>
      <c r="C51" s="33">
        <v>5414.7</v>
      </c>
      <c r="D51" s="34">
        <v>5414.7</v>
      </c>
      <c r="E51" s="30">
        <f t="shared" si="2"/>
        <v>100</v>
      </c>
    </row>
    <row r="52" spans="1:5" ht="18.75" customHeight="1">
      <c r="A52" s="55" t="s">
        <v>91</v>
      </c>
      <c r="B52" s="56" t="s">
        <v>92</v>
      </c>
      <c r="C52" s="33">
        <f>C53</f>
        <v>1045</v>
      </c>
      <c r="D52" s="33">
        <f>D53</f>
        <v>1045</v>
      </c>
      <c r="E52" s="30">
        <f t="shared" si="2"/>
        <v>100</v>
      </c>
    </row>
    <row r="53" spans="1:5" ht="33" customHeight="1">
      <c r="A53" s="55" t="s">
        <v>93</v>
      </c>
      <c r="B53" s="57" t="s">
        <v>94</v>
      </c>
      <c r="C53" s="33">
        <v>1045</v>
      </c>
      <c r="D53" s="34">
        <v>1045</v>
      </c>
      <c r="E53" s="30">
        <f t="shared" si="2"/>
        <v>100</v>
      </c>
    </row>
    <row r="54" spans="1:5" ht="29.25" customHeight="1">
      <c r="A54" s="23" t="s">
        <v>95</v>
      </c>
      <c r="B54" s="53" t="s">
        <v>96</v>
      </c>
      <c r="C54" s="25">
        <f>C55</f>
        <v>0</v>
      </c>
      <c r="D54" s="25">
        <f>D55</f>
        <v>-1045</v>
      </c>
      <c r="E54" s="49"/>
    </row>
    <row r="55" spans="1:5" ht="24.75" customHeight="1">
      <c r="A55" s="27" t="s">
        <v>97</v>
      </c>
      <c r="B55" s="41" t="s">
        <v>98</v>
      </c>
      <c r="C55" s="58">
        <v>0</v>
      </c>
      <c r="D55" s="58">
        <v>-1045</v>
      </c>
      <c r="E55" s="59"/>
    </row>
    <row r="56" spans="1:5" ht="15.75" customHeight="1">
      <c r="A56" s="60"/>
      <c r="B56" s="61" t="s">
        <v>99</v>
      </c>
      <c r="C56" s="62">
        <f>C11+C44</f>
        <v>238233.6</v>
      </c>
      <c r="D56" s="62">
        <f>D11+D44</f>
        <v>247667.1</v>
      </c>
      <c r="E56" s="63">
        <f>D56/C56*100</f>
        <v>103.95976889909736</v>
      </c>
    </row>
  </sheetData>
  <sheetProtection selectLockedCells="1" selectUnlockedCells="1"/>
  <mergeCells count="6">
    <mergeCell ref="A1:E1"/>
    <mergeCell ref="A2:E2"/>
    <mergeCell ref="A3:E3"/>
    <mergeCell ref="A4:E4"/>
    <mergeCell ref="A6:E6"/>
    <mergeCell ref="A7:E7"/>
  </mergeCells>
  <printOptions/>
  <pageMargins left="0.7875" right="0.7875" top="0.27847222222222223" bottom="0.29305555555555557" header="0.5118055555555555" footer="0.5118055555555555"/>
  <pageSetup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48"/>
  <sheetViews>
    <sheetView view="pageBreakPreview" zoomScale="60" zoomScalePageLayoutView="0" workbookViewId="0" topLeftCell="A436">
      <selection activeCell="A4" sqref="A4:H4"/>
    </sheetView>
  </sheetViews>
  <sheetFormatPr defaultColWidth="9.140625" defaultRowHeight="14.25" customHeight="1"/>
  <cols>
    <col min="1" max="1" width="77.28125" style="64" customWidth="1"/>
    <col min="2" max="3" width="4.8515625" style="64" customWidth="1"/>
    <col min="4" max="4" width="13.00390625" style="65" customWidth="1"/>
    <col min="5" max="5" width="7.140625" style="65" customWidth="1"/>
    <col min="6" max="6" width="13.57421875" style="66" customWidth="1"/>
    <col min="7" max="7" width="15.7109375" style="66" customWidth="1"/>
    <col min="8" max="8" width="15.28125" style="66" customWidth="1"/>
    <col min="9" max="9" width="14.8515625" style="64" customWidth="1"/>
    <col min="10" max="10" width="11.00390625" style="64" customWidth="1"/>
    <col min="11" max="11" width="9.140625" style="64" customWidth="1"/>
    <col min="12" max="12" width="9.421875" style="64" customWidth="1"/>
    <col min="13" max="13" width="13.140625" style="64" customWidth="1"/>
    <col min="14" max="150" width="9.140625" style="64" customWidth="1"/>
  </cols>
  <sheetData>
    <row r="1" spans="1:8" ht="13.5" customHeight="1">
      <c r="A1" s="575" t="s">
        <v>100</v>
      </c>
      <c r="B1" s="575"/>
      <c r="C1" s="575"/>
      <c r="D1" s="575"/>
      <c r="E1" s="575"/>
      <c r="F1" s="575"/>
      <c r="G1" s="575"/>
      <c r="H1" s="575"/>
    </row>
    <row r="2" spans="1:8" ht="13.5" customHeight="1">
      <c r="A2" s="575" t="s">
        <v>843</v>
      </c>
      <c r="B2" s="575"/>
      <c r="C2" s="575"/>
      <c r="D2" s="575"/>
      <c r="E2" s="575"/>
      <c r="F2" s="575"/>
      <c r="G2" s="575"/>
      <c r="H2" s="575"/>
    </row>
    <row r="3" spans="1:8" ht="13.5" customHeight="1">
      <c r="A3" s="575" t="s">
        <v>845</v>
      </c>
      <c r="B3" s="575"/>
      <c r="C3" s="575"/>
      <c r="D3" s="575"/>
      <c r="E3" s="575"/>
      <c r="F3" s="575"/>
      <c r="G3" s="575"/>
      <c r="H3" s="575"/>
    </row>
    <row r="4" spans="1:8" ht="13.5" customHeight="1">
      <c r="A4" s="575" t="s">
        <v>1</v>
      </c>
      <c r="B4" s="575"/>
      <c r="C4" s="575"/>
      <c r="D4" s="575"/>
      <c r="E4" s="575"/>
      <c r="F4" s="575"/>
      <c r="G4" s="575"/>
      <c r="H4" s="575"/>
    </row>
    <row r="5" spans="1:6" ht="13.5" customHeight="1">
      <c r="A5" s="6"/>
      <c r="B5" s="6"/>
      <c r="C5" s="6"/>
      <c r="D5" s="6"/>
      <c r="E5" s="6"/>
      <c r="F5" s="6"/>
    </row>
    <row r="6" spans="1:6" ht="14.25" customHeight="1">
      <c r="A6" s="67"/>
      <c r="B6" s="67"/>
      <c r="C6" s="67"/>
      <c r="D6" s="67"/>
      <c r="E6" s="67"/>
      <c r="F6" s="68"/>
    </row>
    <row r="7" spans="1:8" ht="41.25" customHeight="1">
      <c r="A7" s="577" t="s">
        <v>101</v>
      </c>
      <c r="B7" s="577"/>
      <c r="C7" s="577"/>
      <c r="D7" s="577"/>
      <c r="E7" s="577"/>
      <c r="F7" s="577"/>
      <c r="G7" s="577"/>
      <c r="H7" s="577"/>
    </row>
    <row r="8" spans="1:8" ht="14.25" customHeight="1">
      <c r="A8" s="69"/>
      <c r="H8" s="66" t="s">
        <v>3</v>
      </c>
    </row>
    <row r="9" spans="1:8" ht="48" customHeight="1">
      <c r="A9" s="70"/>
      <c r="B9" s="70" t="s">
        <v>102</v>
      </c>
      <c r="C9" s="70" t="s">
        <v>103</v>
      </c>
      <c r="D9" s="71" t="s">
        <v>104</v>
      </c>
      <c r="E9" s="72" t="s">
        <v>105</v>
      </c>
      <c r="F9" s="73" t="s">
        <v>6</v>
      </c>
      <c r="G9" s="74" t="s">
        <v>7</v>
      </c>
      <c r="H9" s="74" t="s">
        <v>8</v>
      </c>
    </row>
    <row r="10" spans="1:150" ht="19.5" customHeight="1">
      <c r="A10" s="75" t="s">
        <v>106</v>
      </c>
      <c r="B10" s="76"/>
      <c r="C10" s="76"/>
      <c r="D10" s="76"/>
      <c r="E10" s="77"/>
      <c r="F10" s="78">
        <f>F11+F81+F87+F121+F172+F295+F312+F394+F408+F442</f>
        <v>290143.55292</v>
      </c>
      <c r="G10" s="78">
        <f>G11+G81+G87+G121+G172+G295+G312+G394+G408+G442</f>
        <v>261555.63481000002</v>
      </c>
      <c r="H10" s="79">
        <f aca="true" t="shared" si="0" ref="H10:H73">G10/F10*100</f>
        <v>90.14697455025569</v>
      </c>
      <c r="ET10"/>
    </row>
    <row r="11" spans="1:150" ht="19.5" customHeight="1">
      <c r="A11" s="80" t="s">
        <v>107</v>
      </c>
      <c r="B11" s="81" t="s">
        <v>108</v>
      </c>
      <c r="C11" s="81"/>
      <c r="D11" s="81"/>
      <c r="E11" s="82"/>
      <c r="F11" s="83">
        <f>F12+F16+F34+F39+F44</f>
        <v>38591.96</v>
      </c>
      <c r="G11" s="83">
        <f>G12+G16+G34+G39+G44</f>
        <v>37485.2</v>
      </c>
      <c r="H11" s="84">
        <f t="shared" si="0"/>
        <v>97.13214876881091</v>
      </c>
      <c r="ET11"/>
    </row>
    <row r="12" spans="1:219" s="90" customFormat="1" ht="38.25" customHeight="1">
      <c r="A12" s="85" t="s">
        <v>109</v>
      </c>
      <c r="B12" s="86" t="s">
        <v>108</v>
      </c>
      <c r="C12" s="86" t="s">
        <v>110</v>
      </c>
      <c r="D12" s="86"/>
      <c r="E12" s="87"/>
      <c r="F12" s="88">
        <f aca="true" t="shared" si="1" ref="F12:G14">F13</f>
        <v>1280</v>
      </c>
      <c r="G12" s="88">
        <f t="shared" si="1"/>
        <v>1260.4</v>
      </c>
      <c r="H12" s="89">
        <f t="shared" si="0"/>
        <v>98.46875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</row>
    <row r="13" spans="1:150" ht="18" customHeight="1">
      <c r="A13" s="92" t="s">
        <v>111</v>
      </c>
      <c r="B13" s="93" t="s">
        <v>108</v>
      </c>
      <c r="C13" s="93" t="s">
        <v>110</v>
      </c>
      <c r="D13" s="94" t="s">
        <v>112</v>
      </c>
      <c r="E13" s="95"/>
      <c r="F13" s="96">
        <f t="shared" si="1"/>
        <v>1280</v>
      </c>
      <c r="G13" s="96">
        <f t="shared" si="1"/>
        <v>1260.4</v>
      </c>
      <c r="H13" s="97">
        <f t="shared" si="0"/>
        <v>98.46875</v>
      </c>
      <c r="ET13"/>
    </row>
    <row r="14" spans="1:150" ht="42" customHeight="1">
      <c r="A14" s="98" t="s">
        <v>113</v>
      </c>
      <c r="B14" s="93" t="s">
        <v>108</v>
      </c>
      <c r="C14" s="93" t="s">
        <v>110</v>
      </c>
      <c r="D14" s="94" t="s">
        <v>112</v>
      </c>
      <c r="E14" s="95" t="s">
        <v>114</v>
      </c>
      <c r="F14" s="96">
        <f t="shared" si="1"/>
        <v>1280</v>
      </c>
      <c r="G14" s="96">
        <f t="shared" si="1"/>
        <v>1260.4</v>
      </c>
      <c r="H14" s="97">
        <f t="shared" si="0"/>
        <v>98.46875</v>
      </c>
      <c r="ET14"/>
    </row>
    <row r="15" spans="1:150" ht="21.75" customHeight="1">
      <c r="A15" s="92" t="s">
        <v>115</v>
      </c>
      <c r="B15" s="93" t="s">
        <v>108</v>
      </c>
      <c r="C15" s="93" t="s">
        <v>110</v>
      </c>
      <c r="D15" s="94" t="s">
        <v>112</v>
      </c>
      <c r="E15" s="95" t="s">
        <v>116</v>
      </c>
      <c r="F15" s="99">
        <v>1280</v>
      </c>
      <c r="G15" s="97">
        <v>1260.4</v>
      </c>
      <c r="H15" s="97">
        <f t="shared" si="0"/>
        <v>98.46875</v>
      </c>
      <c r="ET15"/>
    </row>
    <row r="16" spans="1:219" s="90" customFormat="1" ht="34.5" customHeight="1">
      <c r="A16" s="85" t="s">
        <v>117</v>
      </c>
      <c r="B16" s="86" t="s">
        <v>108</v>
      </c>
      <c r="C16" s="86" t="s">
        <v>118</v>
      </c>
      <c r="D16" s="86"/>
      <c r="E16" s="87"/>
      <c r="F16" s="88">
        <f>SUM(F17+F29)</f>
        <v>18569</v>
      </c>
      <c r="G16" s="88">
        <f>SUM(G17+G29)</f>
        <v>18423.2</v>
      </c>
      <c r="H16" s="89">
        <f t="shared" si="0"/>
        <v>99.21482039959072</v>
      </c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</row>
    <row r="17" spans="1:150" ht="21.75" customHeight="1">
      <c r="A17" s="100" t="s">
        <v>119</v>
      </c>
      <c r="B17" s="93" t="s">
        <v>108</v>
      </c>
      <c r="C17" s="93" t="s">
        <v>118</v>
      </c>
      <c r="D17" s="93" t="s">
        <v>120</v>
      </c>
      <c r="E17" s="95"/>
      <c r="F17" s="96">
        <f>F18</f>
        <v>18469</v>
      </c>
      <c r="G17" s="96">
        <f>G18</f>
        <v>18328.9</v>
      </c>
      <c r="H17" s="97">
        <f t="shared" si="0"/>
        <v>99.2414315880665</v>
      </c>
      <c r="ET17"/>
    </row>
    <row r="18" spans="1:150" ht="21" customHeight="1">
      <c r="A18" s="101" t="s">
        <v>121</v>
      </c>
      <c r="B18" s="93" t="s">
        <v>108</v>
      </c>
      <c r="C18" s="93" t="s">
        <v>118</v>
      </c>
      <c r="D18" s="93" t="s">
        <v>122</v>
      </c>
      <c r="E18" s="95"/>
      <c r="F18" s="96">
        <f>F19</f>
        <v>18469</v>
      </c>
      <c r="G18" s="96">
        <f>G19</f>
        <v>18328.9</v>
      </c>
      <c r="H18" s="97">
        <f t="shared" si="0"/>
        <v>99.2414315880665</v>
      </c>
      <c r="ET18"/>
    </row>
    <row r="19" spans="1:150" ht="36.75" customHeight="1">
      <c r="A19" s="101" t="s">
        <v>123</v>
      </c>
      <c r="B19" s="93" t="s">
        <v>108</v>
      </c>
      <c r="C19" s="93" t="s">
        <v>118</v>
      </c>
      <c r="D19" s="102" t="s">
        <v>124</v>
      </c>
      <c r="E19" s="95"/>
      <c r="F19" s="96">
        <f>F20+F23</f>
        <v>18469</v>
      </c>
      <c r="G19" s="96">
        <f>G20+G23</f>
        <v>18328.9</v>
      </c>
      <c r="H19" s="97">
        <f t="shared" si="0"/>
        <v>99.2414315880665</v>
      </c>
      <c r="ET19"/>
    </row>
    <row r="20" spans="1:150" ht="61.5" customHeight="1">
      <c r="A20" s="103" t="s">
        <v>125</v>
      </c>
      <c r="B20" s="93" t="s">
        <v>108</v>
      </c>
      <c r="C20" s="93" t="s">
        <v>118</v>
      </c>
      <c r="D20" s="94" t="s">
        <v>126</v>
      </c>
      <c r="E20" s="95"/>
      <c r="F20" s="96">
        <f>F21</f>
        <v>15659</v>
      </c>
      <c r="G20" s="96">
        <f>G21</f>
        <v>15641.4</v>
      </c>
      <c r="H20" s="97">
        <f t="shared" si="0"/>
        <v>99.88760457245036</v>
      </c>
      <c r="ET20"/>
    </row>
    <row r="21" spans="1:150" ht="45.75" customHeight="1">
      <c r="A21" s="103" t="s">
        <v>113</v>
      </c>
      <c r="B21" s="93" t="s">
        <v>108</v>
      </c>
      <c r="C21" s="93" t="s">
        <v>118</v>
      </c>
      <c r="D21" s="94" t="s">
        <v>126</v>
      </c>
      <c r="E21" s="95" t="s">
        <v>114</v>
      </c>
      <c r="F21" s="96">
        <f>F22</f>
        <v>15659</v>
      </c>
      <c r="G21" s="96">
        <f>G22</f>
        <v>15641.4</v>
      </c>
      <c r="H21" s="97">
        <f t="shared" si="0"/>
        <v>99.88760457245036</v>
      </c>
      <c r="ET21"/>
    </row>
    <row r="22" spans="1:150" ht="21.75" customHeight="1">
      <c r="A22" s="92" t="s">
        <v>115</v>
      </c>
      <c r="B22" s="93" t="s">
        <v>108</v>
      </c>
      <c r="C22" s="93" t="s">
        <v>118</v>
      </c>
      <c r="D22" s="94" t="s">
        <v>126</v>
      </c>
      <c r="E22" s="95" t="s">
        <v>116</v>
      </c>
      <c r="F22" s="99">
        <v>15659</v>
      </c>
      <c r="G22" s="97">
        <v>15641.4</v>
      </c>
      <c r="H22" s="97">
        <f t="shared" si="0"/>
        <v>99.88760457245036</v>
      </c>
      <c r="ET22"/>
    </row>
    <row r="23" spans="1:150" ht="44.25" customHeight="1">
      <c r="A23" s="92" t="s">
        <v>127</v>
      </c>
      <c r="B23" s="93" t="s">
        <v>108</v>
      </c>
      <c r="C23" s="93" t="s">
        <v>118</v>
      </c>
      <c r="D23" s="94" t="s">
        <v>128</v>
      </c>
      <c r="E23" s="95"/>
      <c r="F23" s="99">
        <f>F24+F26</f>
        <v>2810</v>
      </c>
      <c r="G23" s="99">
        <f>G24+G26</f>
        <v>2687.5</v>
      </c>
      <c r="H23" s="97">
        <f t="shared" si="0"/>
        <v>95.64056939501779</v>
      </c>
      <c r="ET23"/>
    </row>
    <row r="24" spans="1:150" ht="19.5" customHeight="1">
      <c r="A24" s="92" t="s">
        <v>129</v>
      </c>
      <c r="B24" s="93" t="s">
        <v>108</v>
      </c>
      <c r="C24" s="93" t="s">
        <v>118</v>
      </c>
      <c r="D24" s="94" t="s">
        <v>128</v>
      </c>
      <c r="E24" s="95" t="s">
        <v>130</v>
      </c>
      <c r="F24" s="96">
        <f>F25</f>
        <v>2684.4</v>
      </c>
      <c r="G24" s="96">
        <f>G25</f>
        <v>2565.1</v>
      </c>
      <c r="H24" s="97">
        <f t="shared" si="0"/>
        <v>95.55580390403814</v>
      </c>
      <c r="ET24"/>
    </row>
    <row r="25" spans="1:150" ht="28.5" customHeight="1">
      <c r="A25" s="104" t="s">
        <v>131</v>
      </c>
      <c r="B25" s="93" t="s">
        <v>108</v>
      </c>
      <c r="C25" s="93" t="s">
        <v>118</v>
      </c>
      <c r="D25" s="94" t="s">
        <v>128</v>
      </c>
      <c r="E25" s="95" t="s">
        <v>132</v>
      </c>
      <c r="F25" s="105">
        <v>2684.4</v>
      </c>
      <c r="G25" s="97">
        <v>2565.1</v>
      </c>
      <c r="H25" s="97">
        <f t="shared" si="0"/>
        <v>95.55580390403814</v>
      </c>
      <c r="ET25"/>
    </row>
    <row r="26" spans="1:150" ht="32.25" customHeight="1">
      <c r="A26" s="104" t="s">
        <v>133</v>
      </c>
      <c r="B26" s="93" t="s">
        <v>108</v>
      </c>
      <c r="C26" s="93" t="s">
        <v>118</v>
      </c>
      <c r="D26" s="94" t="s">
        <v>134</v>
      </c>
      <c r="E26" s="95"/>
      <c r="F26" s="105">
        <f>F27</f>
        <v>125.6</v>
      </c>
      <c r="G26" s="105">
        <f>G27</f>
        <v>122.4</v>
      </c>
      <c r="H26" s="97">
        <f t="shared" si="0"/>
        <v>97.45222929936307</v>
      </c>
      <c r="ET26"/>
    </row>
    <row r="27" spans="1:150" ht="21" customHeight="1">
      <c r="A27" s="104" t="s">
        <v>135</v>
      </c>
      <c r="B27" s="93" t="s">
        <v>108</v>
      </c>
      <c r="C27" s="93" t="s">
        <v>118</v>
      </c>
      <c r="D27" s="94" t="s">
        <v>134</v>
      </c>
      <c r="E27" s="95" t="s">
        <v>136</v>
      </c>
      <c r="F27" s="96">
        <f>F28</f>
        <v>125.6</v>
      </c>
      <c r="G27" s="96">
        <f>G28</f>
        <v>122.4</v>
      </c>
      <c r="H27" s="97">
        <f t="shared" si="0"/>
        <v>97.45222929936307</v>
      </c>
      <c r="ET27"/>
    </row>
    <row r="28" spans="1:150" ht="14.25" customHeight="1">
      <c r="A28" s="104" t="s">
        <v>137</v>
      </c>
      <c r="B28" s="93" t="s">
        <v>108</v>
      </c>
      <c r="C28" s="93" t="s">
        <v>118</v>
      </c>
      <c r="D28" s="94" t="s">
        <v>134</v>
      </c>
      <c r="E28" s="95" t="s">
        <v>138</v>
      </c>
      <c r="F28" s="106">
        <v>125.6</v>
      </c>
      <c r="G28" s="97">
        <v>122.4</v>
      </c>
      <c r="H28" s="97">
        <f t="shared" si="0"/>
        <v>97.45222929936307</v>
      </c>
      <c r="ET28"/>
    </row>
    <row r="29" spans="1:219" s="90" customFormat="1" ht="39.75" customHeight="1">
      <c r="A29" s="107" t="s">
        <v>139</v>
      </c>
      <c r="B29" s="108" t="s">
        <v>108</v>
      </c>
      <c r="C29" s="108" t="s">
        <v>118</v>
      </c>
      <c r="D29" s="108" t="s">
        <v>140</v>
      </c>
      <c r="E29" s="109"/>
      <c r="F29" s="110">
        <f aca="true" t="shared" si="2" ref="F29:G32">F30</f>
        <v>100</v>
      </c>
      <c r="G29" s="110">
        <f t="shared" si="2"/>
        <v>94.3</v>
      </c>
      <c r="H29" s="97">
        <f t="shared" si="0"/>
        <v>94.3</v>
      </c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</row>
    <row r="30" spans="1:219" s="90" customFormat="1" ht="33" customHeight="1">
      <c r="A30" s="111" t="s">
        <v>141</v>
      </c>
      <c r="B30" s="108" t="s">
        <v>108</v>
      </c>
      <c r="C30" s="108" t="s">
        <v>118</v>
      </c>
      <c r="D30" s="108" t="s">
        <v>142</v>
      </c>
      <c r="E30" s="109"/>
      <c r="F30" s="110">
        <f t="shared" si="2"/>
        <v>100</v>
      </c>
      <c r="G30" s="110">
        <f t="shared" si="2"/>
        <v>94.3</v>
      </c>
      <c r="H30" s="97">
        <f t="shared" si="0"/>
        <v>94.3</v>
      </c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</row>
    <row r="31" spans="1:150" ht="14.25" customHeight="1">
      <c r="A31" s="112" t="s">
        <v>143</v>
      </c>
      <c r="B31" s="93" t="s">
        <v>108</v>
      </c>
      <c r="C31" s="93" t="s">
        <v>118</v>
      </c>
      <c r="D31" s="94" t="s">
        <v>144</v>
      </c>
      <c r="E31" s="95"/>
      <c r="F31" s="106">
        <f t="shared" si="2"/>
        <v>100</v>
      </c>
      <c r="G31" s="106">
        <f t="shared" si="2"/>
        <v>94.3</v>
      </c>
      <c r="H31" s="97">
        <f t="shared" si="0"/>
        <v>94.3</v>
      </c>
      <c r="ET31"/>
    </row>
    <row r="32" spans="1:150" ht="23.25" customHeight="1">
      <c r="A32" s="98" t="s">
        <v>129</v>
      </c>
      <c r="B32" s="93" t="s">
        <v>108</v>
      </c>
      <c r="C32" s="93" t="s">
        <v>118</v>
      </c>
      <c r="D32" s="94" t="s">
        <v>144</v>
      </c>
      <c r="E32" s="95" t="s">
        <v>130</v>
      </c>
      <c r="F32" s="106">
        <f t="shared" si="2"/>
        <v>100</v>
      </c>
      <c r="G32" s="106">
        <f t="shared" si="2"/>
        <v>94.3</v>
      </c>
      <c r="H32" s="97">
        <f t="shared" si="0"/>
        <v>94.3</v>
      </c>
      <c r="ET32"/>
    </row>
    <row r="33" spans="1:150" ht="36" customHeight="1">
      <c r="A33" s="104" t="s">
        <v>131</v>
      </c>
      <c r="B33" s="93" t="s">
        <v>108</v>
      </c>
      <c r="C33" s="93" t="s">
        <v>118</v>
      </c>
      <c r="D33" s="94" t="s">
        <v>144</v>
      </c>
      <c r="E33" s="95" t="s">
        <v>132</v>
      </c>
      <c r="F33" s="106">
        <v>100</v>
      </c>
      <c r="G33" s="97">
        <v>94.3</v>
      </c>
      <c r="H33" s="97">
        <f t="shared" si="0"/>
        <v>94.3</v>
      </c>
      <c r="ET33"/>
    </row>
    <row r="34" spans="1:8" s="117" customFormat="1" ht="34.5" customHeight="1">
      <c r="A34" s="113" t="s">
        <v>145</v>
      </c>
      <c r="B34" s="114" t="s">
        <v>108</v>
      </c>
      <c r="C34" s="114" t="s">
        <v>146</v>
      </c>
      <c r="D34" s="114"/>
      <c r="E34" s="115"/>
      <c r="F34" s="116">
        <f aca="true" t="shared" si="3" ref="F34:G37">F35</f>
        <v>314.1</v>
      </c>
      <c r="G34" s="116">
        <f t="shared" si="3"/>
        <v>314.1</v>
      </c>
      <c r="H34" s="89">
        <f t="shared" si="0"/>
        <v>100</v>
      </c>
    </row>
    <row r="35" spans="1:8" s="122" customFormat="1" ht="14.25" customHeight="1">
      <c r="A35" s="118" t="s">
        <v>147</v>
      </c>
      <c r="B35" s="119" t="s">
        <v>108</v>
      </c>
      <c r="C35" s="119" t="s">
        <v>146</v>
      </c>
      <c r="D35" s="119" t="s">
        <v>148</v>
      </c>
      <c r="E35" s="120"/>
      <c r="F35" s="121">
        <f t="shared" si="3"/>
        <v>314.1</v>
      </c>
      <c r="G35" s="121">
        <f t="shared" si="3"/>
        <v>314.1</v>
      </c>
      <c r="H35" s="97">
        <f t="shared" si="0"/>
        <v>100</v>
      </c>
    </row>
    <row r="36" spans="1:8" s="127" customFormat="1" ht="47.25" customHeight="1">
      <c r="A36" s="123" t="s">
        <v>149</v>
      </c>
      <c r="B36" s="124" t="s">
        <v>108</v>
      </c>
      <c r="C36" s="124" t="s">
        <v>146</v>
      </c>
      <c r="D36" s="125" t="s">
        <v>150</v>
      </c>
      <c r="E36" s="126"/>
      <c r="F36" s="121">
        <f t="shared" si="3"/>
        <v>314.1</v>
      </c>
      <c r="G36" s="121">
        <f t="shared" si="3"/>
        <v>314.1</v>
      </c>
      <c r="H36" s="97">
        <f t="shared" si="0"/>
        <v>100</v>
      </c>
    </row>
    <row r="37" spans="1:8" s="127" customFormat="1" ht="14.25" customHeight="1">
      <c r="A37" s="103" t="s">
        <v>151</v>
      </c>
      <c r="B37" s="128" t="s">
        <v>108</v>
      </c>
      <c r="C37" s="128" t="s">
        <v>146</v>
      </c>
      <c r="D37" s="94" t="s">
        <v>152</v>
      </c>
      <c r="E37" s="126" t="s">
        <v>153</v>
      </c>
      <c r="F37" s="121">
        <f t="shared" si="3"/>
        <v>314.1</v>
      </c>
      <c r="G37" s="121">
        <f t="shared" si="3"/>
        <v>314.1</v>
      </c>
      <c r="H37" s="97">
        <f t="shared" si="0"/>
        <v>100</v>
      </c>
    </row>
    <row r="38" spans="1:8" s="127" customFormat="1" ht="14.25" customHeight="1">
      <c r="A38" s="104" t="s">
        <v>154</v>
      </c>
      <c r="B38" s="128" t="s">
        <v>108</v>
      </c>
      <c r="C38" s="128" t="s">
        <v>146</v>
      </c>
      <c r="D38" s="94" t="s">
        <v>152</v>
      </c>
      <c r="E38" s="95" t="s">
        <v>155</v>
      </c>
      <c r="F38" s="129">
        <v>314.1</v>
      </c>
      <c r="G38" s="97">
        <v>314.1</v>
      </c>
      <c r="H38" s="97">
        <f t="shared" si="0"/>
        <v>100</v>
      </c>
    </row>
    <row r="39" spans="1:219" s="90" customFormat="1" ht="14.25" customHeight="1">
      <c r="A39" s="85" t="s">
        <v>156</v>
      </c>
      <c r="B39" s="86" t="s">
        <v>108</v>
      </c>
      <c r="C39" s="86" t="s">
        <v>157</v>
      </c>
      <c r="D39" s="86"/>
      <c r="E39" s="87"/>
      <c r="F39" s="130">
        <f aca="true" t="shared" si="4" ref="F39:G42">F40</f>
        <v>400</v>
      </c>
      <c r="G39" s="130">
        <f t="shared" si="4"/>
        <v>0</v>
      </c>
      <c r="H39" s="89">
        <f t="shared" si="0"/>
        <v>0</v>
      </c>
      <c r="I39" s="13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</row>
    <row r="40" spans="1:150" ht="14.25" customHeight="1">
      <c r="A40" s="92" t="s">
        <v>158</v>
      </c>
      <c r="B40" s="93" t="s">
        <v>108</v>
      </c>
      <c r="C40" s="93" t="s">
        <v>157</v>
      </c>
      <c r="D40" s="93" t="s">
        <v>148</v>
      </c>
      <c r="E40" s="95"/>
      <c r="F40" s="132">
        <f t="shared" si="4"/>
        <v>400</v>
      </c>
      <c r="G40" s="132">
        <f t="shared" si="4"/>
        <v>0</v>
      </c>
      <c r="H40" s="97">
        <f t="shared" si="0"/>
        <v>0</v>
      </c>
      <c r="ET40"/>
    </row>
    <row r="41" spans="1:150" ht="14.25" customHeight="1">
      <c r="A41" s="92" t="s">
        <v>159</v>
      </c>
      <c r="B41" s="93" t="s">
        <v>108</v>
      </c>
      <c r="C41" s="93" t="s">
        <v>157</v>
      </c>
      <c r="D41" s="93" t="s">
        <v>160</v>
      </c>
      <c r="E41" s="95"/>
      <c r="F41" s="132">
        <f t="shared" si="4"/>
        <v>400</v>
      </c>
      <c r="G41" s="132">
        <f t="shared" si="4"/>
        <v>0</v>
      </c>
      <c r="H41" s="97">
        <f t="shared" si="0"/>
        <v>0</v>
      </c>
      <c r="ET41"/>
    </row>
    <row r="42" spans="1:150" ht="14.25" customHeight="1">
      <c r="A42" s="103" t="s">
        <v>135</v>
      </c>
      <c r="B42" s="93" t="s">
        <v>108</v>
      </c>
      <c r="C42" s="93" t="s">
        <v>157</v>
      </c>
      <c r="D42" s="94" t="s">
        <v>160</v>
      </c>
      <c r="E42" s="95" t="s">
        <v>136</v>
      </c>
      <c r="F42" s="132">
        <f t="shared" si="4"/>
        <v>400</v>
      </c>
      <c r="G42" s="132">
        <f t="shared" si="4"/>
        <v>0</v>
      </c>
      <c r="H42" s="97">
        <f t="shared" si="0"/>
        <v>0</v>
      </c>
      <c r="ET42"/>
    </row>
    <row r="43" spans="1:150" ht="14.25" customHeight="1">
      <c r="A43" s="92" t="s">
        <v>161</v>
      </c>
      <c r="B43" s="93" t="s">
        <v>108</v>
      </c>
      <c r="C43" s="93" t="s">
        <v>157</v>
      </c>
      <c r="D43" s="94" t="s">
        <v>160</v>
      </c>
      <c r="E43" s="95" t="s">
        <v>162</v>
      </c>
      <c r="F43" s="132">
        <v>400</v>
      </c>
      <c r="G43" s="97">
        <v>0</v>
      </c>
      <c r="H43" s="97">
        <f t="shared" si="0"/>
        <v>0</v>
      </c>
      <c r="ET43"/>
    </row>
    <row r="44" spans="1:150" ht="14.25" customHeight="1">
      <c r="A44" s="133" t="s">
        <v>163</v>
      </c>
      <c r="B44" s="134" t="s">
        <v>108</v>
      </c>
      <c r="C44" s="134" t="s">
        <v>164</v>
      </c>
      <c r="D44" s="134"/>
      <c r="E44" s="135"/>
      <c r="F44" s="136">
        <f>F45+F74</f>
        <v>18028.86</v>
      </c>
      <c r="G44" s="136">
        <f>G45+G74</f>
        <v>17487.5</v>
      </c>
      <c r="H44" s="89">
        <f t="shared" si="0"/>
        <v>96.99725883943854</v>
      </c>
      <c r="ET44"/>
    </row>
    <row r="45" spans="1:150" ht="38.25" customHeight="1">
      <c r="A45" s="137" t="s">
        <v>119</v>
      </c>
      <c r="B45" s="93" t="s">
        <v>108</v>
      </c>
      <c r="C45" s="93" t="s">
        <v>164</v>
      </c>
      <c r="D45" s="128" t="s">
        <v>120</v>
      </c>
      <c r="E45" s="138"/>
      <c r="F45" s="105">
        <f>F46+F65</f>
        <v>17386.8</v>
      </c>
      <c r="G45" s="105">
        <f>G46+G65</f>
        <v>16845.4</v>
      </c>
      <c r="H45" s="97">
        <f t="shared" si="0"/>
        <v>96.88614351116941</v>
      </c>
      <c r="ET45"/>
    </row>
    <row r="46" spans="1:150" ht="24.75" customHeight="1">
      <c r="A46" s="101" t="s">
        <v>121</v>
      </c>
      <c r="B46" s="93" t="s">
        <v>108</v>
      </c>
      <c r="C46" s="93" t="s">
        <v>164</v>
      </c>
      <c r="D46" s="93" t="s">
        <v>122</v>
      </c>
      <c r="E46" s="95"/>
      <c r="F46" s="132">
        <f>F47+F57+F61</f>
        <v>16236.6</v>
      </c>
      <c r="G46" s="132">
        <f>G47+G57+G61</f>
        <v>15841.2</v>
      </c>
      <c r="H46" s="97">
        <f t="shared" si="0"/>
        <v>97.56476109530321</v>
      </c>
      <c r="ET46"/>
    </row>
    <row r="47" spans="1:150" ht="36.75" customHeight="1">
      <c r="A47" s="101" t="s">
        <v>165</v>
      </c>
      <c r="B47" s="93" t="s">
        <v>108</v>
      </c>
      <c r="C47" s="93" t="s">
        <v>164</v>
      </c>
      <c r="D47" s="108" t="s">
        <v>166</v>
      </c>
      <c r="E47" s="95"/>
      <c r="F47" s="132">
        <f>F48+F51+F54</f>
        <v>14468.6</v>
      </c>
      <c r="G47" s="132">
        <f>G48+G51+G54</f>
        <v>14167.5</v>
      </c>
      <c r="H47" s="97">
        <f t="shared" si="0"/>
        <v>97.91894170825097</v>
      </c>
      <c r="ET47"/>
    </row>
    <row r="48" spans="1:150" ht="60.75" customHeight="1">
      <c r="A48" s="103" t="s">
        <v>167</v>
      </c>
      <c r="B48" s="93" t="s">
        <v>108</v>
      </c>
      <c r="C48" s="93" t="s">
        <v>164</v>
      </c>
      <c r="D48" s="94" t="s">
        <v>168</v>
      </c>
      <c r="E48" s="95"/>
      <c r="F48" s="132">
        <f>F49</f>
        <v>13020</v>
      </c>
      <c r="G48" s="132">
        <f>G49</f>
        <v>12844.7</v>
      </c>
      <c r="H48" s="97">
        <f t="shared" si="0"/>
        <v>98.65360983102919</v>
      </c>
      <c r="ET48"/>
    </row>
    <row r="49" spans="1:150" ht="45.75" customHeight="1">
      <c r="A49" s="103" t="s">
        <v>113</v>
      </c>
      <c r="B49" s="93" t="s">
        <v>108</v>
      </c>
      <c r="C49" s="93" t="s">
        <v>164</v>
      </c>
      <c r="D49" s="94" t="s">
        <v>168</v>
      </c>
      <c r="E49" s="95" t="s">
        <v>114</v>
      </c>
      <c r="F49" s="132">
        <f>F50</f>
        <v>13020</v>
      </c>
      <c r="G49" s="132">
        <f>G50</f>
        <v>12844.7</v>
      </c>
      <c r="H49" s="97">
        <f t="shared" si="0"/>
        <v>98.65360983102919</v>
      </c>
      <c r="ET49"/>
    </row>
    <row r="50" spans="1:150" ht="14.25" customHeight="1">
      <c r="A50" s="139" t="s">
        <v>169</v>
      </c>
      <c r="B50" s="93" t="s">
        <v>108</v>
      </c>
      <c r="C50" s="93" t="s">
        <v>164</v>
      </c>
      <c r="D50" s="94" t="s">
        <v>168</v>
      </c>
      <c r="E50" s="95" t="s">
        <v>170</v>
      </c>
      <c r="F50" s="132">
        <v>13020</v>
      </c>
      <c r="G50" s="97">
        <v>12844.7</v>
      </c>
      <c r="H50" s="97">
        <f t="shared" si="0"/>
        <v>98.65360983102919</v>
      </c>
      <c r="ET50"/>
    </row>
    <row r="51" spans="1:150" ht="29.25" customHeight="1">
      <c r="A51" s="103" t="s">
        <v>171</v>
      </c>
      <c r="B51" s="93"/>
      <c r="C51" s="93"/>
      <c r="D51" s="94"/>
      <c r="E51" s="95"/>
      <c r="F51" s="132">
        <f>F52</f>
        <v>1347</v>
      </c>
      <c r="G51" s="132">
        <f>G52</f>
        <v>1273.4</v>
      </c>
      <c r="H51" s="97">
        <f t="shared" si="0"/>
        <v>94.536005939124</v>
      </c>
      <c r="ET51"/>
    </row>
    <row r="52" spans="1:150" ht="23.25" customHeight="1">
      <c r="A52" s="103" t="s">
        <v>172</v>
      </c>
      <c r="B52" s="93" t="s">
        <v>108</v>
      </c>
      <c r="C52" s="93" t="s">
        <v>164</v>
      </c>
      <c r="D52" s="94" t="s">
        <v>173</v>
      </c>
      <c r="E52" s="95" t="s">
        <v>130</v>
      </c>
      <c r="F52" s="132">
        <f>F53</f>
        <v>1347</v>
      </c>
      <c r="G52" s="132">
        <f>G53</f>
        <v>1273.4</v>
      </c>
      <c r="H52" s="97">
        <f t="shared" si="0"/>
        <v>94.536005939124</v>
      </c>
      <c r="ET52"/>
    </row>
    <row r="53" spans="1:150" ht="32.25" customHeight="1">
      <c r="A53" s="104" t="s">
        <v>131</v>
      </c>
      <c r="B53" s="93" t="s">
        <v>108</v>
      </c>
      <c r="C53" s="93" t="s">
        <v>164</v>
      </c>
      <c r="D53" s="94" t="s">
        <v>173</v>
      </c>
      <c r="E53" s="95" t="s">
        <v>132</v>
      </c>
      <c r="F53" s="132">
        <v>1347</v>
      </c>
      <c r="G53" s="132">
        <v>1273.4</v>
      </c>
      <c r="H53" s="97">
        <f t="shared" si="0"/>
        <v>94.536005939124</v>
      </c>
      <c r="ET53"/>
    </row>
    <row r="54" spans="1:150" ht="24.75" customHeight="1">
      <c r="A54" s="104" t="s">
        <v>174</v>
      </c>
      <c r="B54" s="93" t="s">
        <v>108</v>
      </c>
      <c r="C54" s="93" t="s">
        <v>164</v>
      </c>
      <c r="D54" s="94" t="s">
        <v>175</v>
      </c>
      <c r="E54" s="95"/>
      <c r="F54" s="132">
        <f>F55</f>
        <v>101.6</v>
      </c>
      <c r="G54" s="132">
        <f>G55</f>
        <v>49.4</v>
      </c>
      <c r="H54" s="97">
        <f t="shared" si="0"/>
        <v>48.62204724409449</v>
      </c>
      <c r="ET54"/>
    </row>
    <row r="55" spans="1:150" ht="14.25" customHeight="1">
      <c r="A55" s="103" t="s">
        <v>135</v>
      </c>
      <c r="B55" s="93" t="s">
        <v>108</v>
      </c>
      <c r="C55" s="93" t="s">
        <v>164</v>
      </c>
      <c r="D55" s="94" t="s">
        <v>175</v>
      </c>
      <c r="E55" s="95" t="s">
        <v>136</v>
      </c>
      <c r="F55" s="132">
        <f>F56</f>
        <v>101.6</v>
      </c>
      <c r="G55" s="132">
        <f>G56</f>
        <v>49.4</v>
      </c>
      <c r="H55" s="97">
        <f t="shared" si="0"/>
        <v>48.62204724409449</v>
      </c>
      <c r="ET55"/>
    </row>
    <row r="56" spans="1:150" ht="14.25" customHeight="1">
      <c r="A56" s="103" t="s">
        <v>137</v>
      </c>
      <c r="B56" s="93" t="s">
        <v>108</v>
      </c>
      <c r="C56" s="93" t="s">
        <v>164</v>
      </c>
      <c r="D56" s="94" t="s">
        <v>175</v>
      </c>
      <c r="E56" s="95" t="s">
        <v>138</v>
      </c>
      <c r="F56" s="132">
        <v>101.6</v>
      </c>
      <c r="G56" s="97">
        <v>49.4</v>
      </c>
      <c r="H56" s="97">
        <f t="shared" si="0"/>
        <v>48.62204724409449</v>
      </c>
      <c r="ET56"/>
    </row>
    <row r="57" spans="1:150" ht="27" customHeight="1">
      <c r="A57" s="101" t="s">
        <v>176</v>
      </c>
      <c r="B57" s="93" t="s">
        <v>108</v>
      </c>
      <c r="C57" s="93" t="s">
        <v>164</v>
      </c>
      <c r="D57" s="102" t="s">
        <v>177</v>
      </c>
      <c r="E57" s="95"/>
      <c r="F57" s="132">
        <f aca="true" t="shared" si="5" ref="F57:G59">F58</f>
        <v>1750</v>
      </c>
      <c r="G57" s="132">
        <f t="shared" si="5"/>
        <v>1656.7</v>
      </c>
      <c r="H57" s="97">
        <f t="shared" si="0"/>
        <v>94.66857142857144</v>
      </c>
      <c r="ET57"/>
    </row>
    <row r="58" spans="1:150" ht="34.5" customHeight="1">
      <c r="A58" s="103" t="s">
        <v>178</v>
      </c>
      <c r="B58" s="93" t="s">
        <v>108</v>
      </c>
      <c r="C58" s="93" t="s">
        <v>164</v>
      </c>
      <c r="D58" s="94" t="s">
        <v>179</v>
      </c>
      <c r="E58" s="95"/>
      <c r="F58" s="132">
        <f t="shared" si="5"/>
        <v>1750</v>
      </c>
      <c r="G58" s="132">
        <f t="shared" si="5"/>
        <v>1656.7</v>
      </c>
      <c r="H58" s="97">
        <f t="shared" si="0"/>
        <v>94.66857142857144</v>
      </c>
      <c r="ET58"/>
    </row>
    <row r="59" spans="1:150" ht="25.5" customHeight="1">
      <c r="A59" s="103" t="s">
        <v>172</v>
      </c>
      <c r="B59" s="93" t="s">
        <v>108</v>
      </c>
      <c r="C59" s="93" t="s">
        <v>164</v>
      </c>
      <c r="D59" s="94" t="s">
        <v>179</v>
      </c>
      <c r="E59" s="95" t="s">
        <v>130</v>
      </c>
      <c r="F59" s="132">
        <f t="shared" si="5"/>
        <v>1750</v>
      </c>
      <c r="G59" s="132">
        <f t="shared" si="5"/>
        <v>1656.7</v>
      </c>
      <c r="H59" s="97">
        <f t="shared" si="0"/>
        <v>94.66857142857144</v>
      </c>
      <c r="ET59"/>
    </row>
    <row r="60" spans="1:150" ht="34.5" customHeight="1">
      <c r="A60" s="104" t="s">
        <v>131</v>
      </c>
      <c r="B60" s="93" t="s">
        <v>108</v>
      </c>
      <c r="C60" s="93" t="s">
        <v>164</v>
      </c>
      <c r="D60" s="94" t="s">
        <v>179</v>
      </c>
      <c r="E60" s="95" t="s">
        <v>132</v>
      </c>
      <c r="F60" s="105">
        <v>1750</v>
      </c>
      <c r="G60" s="97">
        <v>1656.7</v>
      </c>
      <c r="H60" s="97">
        <f t="shared" si="0"/>
        <v>94.66857142857144</v>
      </c>
      <c r="ET60"/>
    </row>
    <row r="61" spans="1:150" ht="32.25" customHeight="1">
      <c r="A61" s="101" t="s">
        <v>180</v>
      </c>
      <c r="B61" s="93" t="s">
        <v>108</v>
      </c>
      <c r="C61" s="93" t="s">
        <v>164</v>
      </c>
      <c r="D61" s="102" t="s">
        <v>181</v>
      </c>
      <c r="E61" s="95"/>
      <c r="F61" s="132">
        <f aca="true" t="shared" si="6" ref="F61:G63">F62</f>
        <v>18</v>
      </c>
      <c r="G61" s="132">
        <f t="shared" si="6"/>
        <v>17</v>
      </c>
      <c r="H61" s="97">
        <f t="shared" si="0"/>
        <v>94.44444444444444</v>
      </c>
      <c r="ET61"/>
    </row>
    <row r="62" spans="1:150" ht="24.75" customHeight="1">
      <c r="A62" s="103" t="s">
        <v>182</v>
      </c>
      <c r="B62" s="93" t="s">
        <v>108</v>
      </c>
      <c r="C62" s="93" t="s">
        <v>164</v>
      </c>
      <c r="D62" s="94" t="s">
        <v>183</v>
      </c>
      <c r="E62" s="95"/>
      <c r="F62" s="132">
        <f t="shared" si="6"/>
        <v>18</v>
      </c>
      <c r="G62" s="132">
        <f t="shared" si="6"/>
        <v>17</v>
      </c>
      <c r="H62" s="97">
        <f t="shared" si="0"/>
        <v>94.44444444444444</v>
      </c>
      <c r="ET62"/>
    </row>
    <row r="63" spans="1:150" ht="14.25" customHeight="1">
      <c r="A63" s="103" t="s">
        <v>135</v>
      </c>
      <c r="B63" s="93" t="s">
        <v>108</v>
      </c>
      <c r="C63" s="93" t="s">
        <v>164</v>
      </c>
      <c r="D63" s="94" t="s">
        <v>183</v>
      </c>
      <c r="E63" s="95" t="s">
        <v>136</v>
      </c>
      <c r="F63" s="105">
        <f t="shared" si="6"/>
        <v>18</v>
      </c>
      <c r="G63" s="105">
        <f t="shared" si="6"/>
        <v>17</v>
      </c>
      <c r="H63" s="97">
        <f t="shared" si="0"/>
        <v>94.44444444444444</v>
      </c>
      <c r="ET63"/>
    </row>
    <row r="64" spans="1:150" ht="14.25" customHeight="1">
      <c r="A64" s="104" t="s">
        <v>137</v>
      </c>
      <c r="B64" s="93" t="s">
        <v>108</v>
      </c>
      <c r="C64" s="93" t="s">
        <v>164</v>
      </c>
      <c r="D64" s="94" t="s">
        <v>183</v>
      </c>
      <c r="E64" s="140" t="s">
        <v>138</v>
      </c>
      <c r="F64" s="105">
        <v>18</v>
      </c>
      <c r="G64" s="97">
        <v>17</v>
      </c>
      <c r="H64" s="97">
        <f t="shared" si="0"/>
        <v>94.44444444444444</v>
      </c>
      <c r="ET64"/>
    </row>
    <row r="65" spans="1:244" s="90" customFormat="1" ht="14.25" customHeight="1">
      <c r="A65" s="141" t="s">
        <v>184</v>
      </c>
      <c r="B65" s="93" t="s">
        <v>108</v>
      </c>
      <c r="C65" s="93" t="s">
        <v>164</v>
      </c>
      <c r="D65" s="102" t="s">
        <v>185</v>
      </c>
      <c r="E65" s="142"/>
      <c r="F65" s="143">
        <f>SUM(F66+F70)</f>
        <v>1150.2</v>
      </c>
      <c r="G65" s="143">
        <f>SUM(G66+G70)</f>
        <v>1004.1999999999999</v>
      </c>
      <c r="H65" s="97">
        <f t="shared" si="0"/>
        <v>87.30655538167275</v>
      </c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</row>
    <row r="66" spans="1:219" s="90" customFormat="1" ht="14.25" customHeight="1">
      <c r="A66" s="101" t="s">
        <v>186</v>
      </c>
      <c r="B66" s="108" t="s">
        <v>108</v>
      </c>
      <c r="C66" s="108" t="s">
        <v>164</v>
      </c>
      <c r="D66" s="102" t="s">
        <v>187</v>
      </c>
      <c r="E66" s="142"/>
      <c r="F66" s="143">
        <f aca="true" t="shared" si="7" ref="F66:G68">F67</f>
        <v>820.2</v>
      </c>
      <c r="G66" s="143">
        <f t="shared" si="7"/>
        <v>675.8</v>
      </c>
      <c r="H66" s="97">
        <f t="shared" si="0"/>
        <v>82.39453791758106</v>
      </c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</row>
    <row r="67" spans="1:150" ht="19.5" customHeight="1">
      <c r="A67" s="103" t="s">
        <v>188</v>
      </c>
      <c r="B67" s="93" t="s">
        <v>108</v>
      </c>
      <c r="C67" s="93" t="s">
        <v>164</v>
      </c>
      <c r="D67" s="94" t="s">
        <v>189</v>
      </c>
      <c r="E67" s="142"/>
      <c r="F67" s="99">
        <f t="shared" si="7"/>
        <v>820.2</v>
      </c>
      <c r="G67" s="99">
        <f t="shared" si="7"/>
        <v>675.8</v>
      </c>
      <c r="H67" s="97">
        <f t="shared" si="0"/>
        <v>82.39453791758106</v>
      </c>
      <c r="ET67"/>
    </row>
    <row r="68" spans="1:150" ht="21.75" customHeight="1">
      <c r="A68" s="103" t="s">
        <v>172</v>
      </c>
      <c r="B68" s="93" t="s">
        <v>108</v>
      </c>
      <c r="C68" s="93" t="s">
        <v>164</v>
      </c>
      <c r="D68" s="94" t="s">
        <v>189</v>
      </c>
      <c r="E68" s="140" t="s">
        <v>130</v>
      </c>
      <c r="F68" s="99">
        <f t="shared" si="7"/>
        <v>820.2</v>
      </c>
      <c r="G68" s="99">
        <f t="shared" si="7"/>
        <v>675.8</v>
      </c>
      <c r="H68" s="97">
        <f t="shared" si="0"/>
        <v>82.39453791758106</v>
      </c>
      <c r="ET68"/>
    </row>
    <row r="69" spans="1:150" ht="38.25" customHeight="1">
      <c r="A69" s="103" t="s">
        <v>190</v>
      </c>
      <c r="B69" s="93" t="s">
        <v>108</v>
      </c>
      <c r="C69" s="93" t="s">
        <v>164</v>
      </c>
      <c r="D69" s="94" t="s">
        <v>189</v>
      </c>
      <c r="E69" s="140" t="s">
        <v>132</v>
      </c>
      <c r="F69" s="99">
        <v>820.2</v>
      </c>
      <c r="G69" s="97">
        <v>675.8</v>
      </c>
      <c r="H69" s="97">
        <f t="shared" si="0"/>
        <v>82.39453791758106</v>
      </c>
      <c r="ET69"/>
    </row>
    <row r="70" spans="1:150" ht="42" customHeight="1">
      <c r="A70" s="144" t="s">
        <v>191</v>
      </c>
      <c r="B70" s="108" t="s">
        <v>108</v>
      </c>
      <c r="C70" s="108" t="s">
        <v>164</v>
      </c>
      <c r="D70" s="102" t="s">
        <v>192</v>
      </c>
      <c r="E70" s="140"/>
      <c r="F70" s="145">
        <f aca="true" t="shared" si="8" ref="F70:G72">F71</f>
        <v>330</v>
      </c>
      <c r="G70" s="145">
        <f t="shared" si="8"/>
        <v>328.4</v>
      </c>
      <c r="H70" s="97">
        <f t="shared" si="0"/>
        <v>99.51515151515152</v>
      </c>
      <c r="ET70"/>
    </row>
    <row r="71" spans="1:244" ht="38.25" customHeight="1">
      <c r="A71" s="98" t="s">
        <v>193</v>
      </c>
      <c r="B71" s="93" t="s">
        <v>108</v>
      </c>
      <c r="C71" s="93" t="s">
        <v>164</v>
      </c>
      <c r="D71" s="94" t="s">
        <v>194</v>
      </c>
      <c r="E71" s="140"/>
      <c r="F71" s="105">
        <f t="shared" si="8"/>
        <v>330</v>
      </c>
      <c r="G71" s="105">
        <f t="shared" si="8"/>
        <v>328.4</v>
      </c>
      <c r="H71" s="97">
        <f t="shared" si="0"/>
        <v>99.51515151515152</v>
      </c>
      <c r="ET71" s="146"/>
      <c r="EU71" s="146"/>
      <c r="EV71" s="146"/>
      <c r="EW71" s="146"/>
      <c r="EX71" s="146"/>
      <c r="EY71" s="146"/>
      <c r="EZ71" s="146"/>
      <c r="FA71" s="146"/>
      <c r="FB71" s="146"/>
      <c r="FC71" s="146"/>
      <c r="FD71" s="146"/>
      <c r="FE71" s="146"/>
      <c r="FF71" s="146"/>
      <c r="FG71" s="146"/>
      <c r="FH71" s="146"/>
      <c r="FI71" s="146"/>
      <c r="FJ71" s="146"/>
      <c r="FK71" s="146"/>
      <c r="FL71" s="146"/>
      <c r="FM71" s="146"/>
      <c r="FN71" s="146"/>
      <c r="FO71" s="146"/>
      <c r="FP71" s="146"/>
      <c r="FQ71" s="146"/>
      <c r="FR71" s="146"/>
      <c r="FS71" s="146"/>
      <c r="FT71" s="146"/>
      <c r="FU71" s="146"/>
      <c r="FV71" s="146"/>
      <c r="FW71" s="146"/>
      <c r="FX71" s="146"/>
      <c r="FY71" s="146"/>
      <c r="FZ71" s="146"/>
      <c r="GA71" s="146"/>
      <c r="GB71" s="146"/>
      <c r="GC71" s="146"/>
      <c r="GD71" s="146"/>
      <c r="GE71" s="146"/>
      <c r="GF71" s="146"/>
      <c r="GG71" s="146"/>
      <c r="GH71" s="146"/>
      <c r="GI71" s="146"/>
      <c r="GJ71" s="146"/>
      <c r="GK71" s="146"/>
      <c r="GL71" s="146"/>
      <c r="GM71" s="146"/>
      <c r="GN71" s="146"/>
      <c r="GO71" s="146"/>
      <c r="GP71" s="146"/>
      <c r="GQ71" s="146"/>
      <c r="GR71" s="146"/>
      <c r="GS71" s="146"/>
      <c r="GT71" s="146"/>
      <c r="GU71" s="146"/>
      <c r="GV71" s="146"/>
      <c r="GW71" s="146"/>
      <c r="GX71" s="146"/>
      <c r="GY71" s="146"/>
      <c r="GZ71" s="146"/>
      <c r="HA71" s="146"/>
      <c r="HB71" s="146"/>
      <c r="HC71" s="146"/>
      <c r="HD71" s="146"/>
      <c r="HE71" s="146"/>
      <c r="HF71" s="146"/>
      <c r="HG71" s="146"/>
      <c r="HH71" s="146"/>
      <c r="HI71" s="146"/>
      <c r="HJ71" s="146"/>
      <c r="HK71" s="146"/>
      <c r="HL71" s="146"/>
      <c r="HM71" s="146"/>
      <c r="HN71" s="146"/>
      <c r="HO71" s="146"/>
      <c r="HP71" s="146"/>
      <c r="HQ71" s="146"/>
      <c r="HR71" s="146"/>
      <c r="HS71" s="146"/>
      <c r="HT71" s="146"/>
      <c r="HU71" s="146"/>
      <c r="HV71" s="146"/>
      <c r="HW71" s="146"/>
      <c r="HX71" s="146"/>
      <c r="HY71" s="146"/>
      <c r="HZ71" s="146"/>
      <c r="IA71" s="146"/>
      <c r="IB71" s="146"/>
      <c r="IC71" s="146"/>
      <c r="ID71" s="146"/>
      <c r="IE71" s="146"/>
      <c r="IF71" s="146"/>
      <c r="IG71" s="146"/>
      <c r="IH71" s="146"/>
      <c r="II71" s="146"/>
      <c r="IJ71" s="146"/>
    </row>
    <row r="72" spans="1:150" ht="24.75" customHeight="1">
      <c r="A72" s="98" t="s">
        <v>129</v>
      </c>
      <c r="B72" s="93" t="s">
        <v>108</v>
      </c>
      <c r="C72" s="93" t="s">
        <v>164</v>
      </c>
      <c r="D72" s="94" t="s">
        <v>194</v>
      </c>
      <c r="E72" s="140" t="s">
        <v>130</v>
      </c>
      <c r="F72" s="132">
        <f t="shared" si="8"/>
        <v>330</v>
      </c>
      <c r="G72" s="132">
        <f t="shared" si="8"/>
        <v>328.4</v>
      </c>
      <c r="H72" s="97">
        <f t="shared" si="0"/>
        <v>99.51515151515152</v>
      </c>
      <c r="ET72"/>
    </row>
    <row r="73" spans="1:150" ht="32.25" customHeight="1">
      <c r="A73" s="104" t="s">
        <v>195</v>
      </c>
      <c r="B73" s="93" t="s">
        <v>108</v>
      </c>
      <c r="C73" s="93" t="s">
        <v>164</v>
      </c>
      <c r="D73" s="94" t="s">
        <v>194</v>
      </c>
      <c r="E73" s="140" t="s">
        <v>132</v>
      </c>
      <c r="F73" s="105">
        <v>330</v>
      </c>
      <c r="G73" s="97">
        <v>328.4</v>
      </c>
      <c r="H73" s="97">
        <f t="shared" si="0"/>
        <v>99.51515151515152</v>
      </c>
      <c r="ET73"/>
    </row>
    <row r="74" spans="1:150" ht="21" customHeight="1">
      <c r="A74" s="144" t="s">
        <v>158</v>
      </c>
      <c r="B74" s="147" t="s">
        <v>108</v>
      </c>
      <c r="C74" s="147" t="s">
        <v>164</v>
      </c>
      <c r="D74" s="102" t="s">
        <v>148</v>
      </c>
      <c r="E74" s="140"/>
      <c r="F74" s="105">
        <f>F75+F78</f>
        <v>642.06</v>
      </c>
      <c r="G74" s="105">
        <f>G75+G78</f>
        <v>642.1</v>
      </c>
      <c r="H74" s="97">
        <f aca="true" t="shared" si="9" ref="H74:H137">G74/F74*100</f>
        <v>100.00622994735696</v>
      </c>
      <c r="ET74"/>
    </row>
    <row r="75" spans="1:150" ht="61.5" customHeight="1">
      <c r="A75" s="148" t="s">
        <v>196</v>
      </c>
      <c r="B75" s="93" t="s">
        <v>108</v>
      </c>
      <c r="C75" s="93" t="s">
        <v>164</v>
      </c>
      <c r="D75" s="94" t="s">
        <v>197</v>
      </c>
      <c r="E75" s="95"/>
      <c r="F75" s="105">
        <f>F76</f>
        <v>426.06</v>
      </c>
      <c r="G75" s="105">
        <f>G76</f>
        <v>426.1</v>
      </c>
      <c r="H75" s="97">
        <f t="shared" si="9"/>
        <v>100.00938834905881</v>
      </c>
      <c r="ET75"/>
    </row>
    <row r="76" spans="1:150" ht="14.25" customHeight="1">
      <c r="A76" s="103" t="s">
        <v>151</v>
      </c>
      <c r="B76" s="93" t="s">
        <v>108</v>
      </c>
      <c r="C76" s="93" t="s">
        <v>164</v>
      </c>
      <c r="D76" s="94" t="s">
        <v>198</v>
      </c>
      <c r="E76" s="95" t="s">
        <v>153</v>
      </c>
      <c r="F76" s="105">
        <f>F77</f>
        <v>426.06</v>
      </c>
      <c r="G76" s="105">
        <f>G77</f>
        <v>426.1</v>
      </c>
      <c r="H76" s="97">
        <f t="shared" si="9"/>
        <v>100.00938834905881</v>
      </c>
      <c r="ET76"/>
    </row>
    <row r="77" spans="1:150" ht="14.25" customHeight="1">
      <c r="A77" s="139" t="s">
        <v>154</v>
      </c>
      <c r="B77" s="93" t="s">
        <v>108</v>
      </c>
      <c r="C77" s="93" t="s">
        <v>164</v>
      </c>
      <c r="D77" s="94" t="s">
        <v>198</v>
      </c>
      <c r="E77" s="149" t="s">
        <v>155</v>
      </c>
      <c r="F77" s="105">
        <v>426.06</v>
      </c>
      <c r="G77" s="97">
        <v>426.1</v>
      </c>
      <c r="H77" s="97">
        <f t="shared" si="9"/>
        <v>100.00938834905881</v>
      </c>
      <c r="ET77"/>
    </row>
    <row r="78" spans="1:150" ht="36" customHeight="1">
      <c r="A78" s="104" t="s">
        <v>199</v>
      </c>
      <c r="B78" s="93" t="s">
        <v>108</v>
      </c>
      <c r="C78" s="93" t="s">
        <v>164</v>
      </c>
      <c r="D78" s="94" t="s">
        <v>200</v>
      </c>
      <c r="E78" s="140"/>
      <c r="F78" s="105">
        <f>F79</f>
        <v>216</v>
      </c>
      <c r="G78" s="105">
        <f>G79</f>
        <v>216</v>
      </c>
      <c r="H78" s="97">
        <f t="shared" si="9"/>
        <v>100</v>
      </c>
      <c r="ET78"/>
    </row>
    <row r="79" spans="1:150" ht="14.25" customHeight="1">
      <c r="A79" s="103" t="s">
        <v>172</v>
      </c>
      <c r="B79" s="93" t="s">
        <v>108</v>
      </c>
      <c r="C79" s="93" t="s">
        <v>164</v>
      </c>
      <c r="D79" s="94" t="s">
        <v>200</v>
      </c>
      <c r="E79" s="140" t="s">
        <v>130</v>
      </c>
      <c r="F79" s="105">
        <f>F80</f>
        <v>216</v>
      </c>
      <c r="G79" s="105">
        <f>G80</f>
        <v>216</v>
      </c>
      <c r="H79" s="97">
        <f t="shared" si="9"/>
        <v>100</v>
      </c>
      <c r="ET79"/>
    </row>
    <row r="80" spans="1:150" ht="36.75" customHeight="1">
      <c r="A80" s="103" t="s">
        <v>190</v>
      </c>
      <c r="B80" s="93" t="s">
        <v>108</v>
      </c>
      <c r="C80" s="93" t="s">
        <v>164</v>
      </c>
      <c r="D80" s="94" t="s">
        <v>200</v>
      </c>
      <c r="E80" s="140" t="s">
        <v>132</v>
      </c>
      <c r="F80" s="105">
        <v>216</v>
      </c>
      <c r="G80" s="97">
        <v>216</v>
      </c>
      <c r="H80" s="97">
        <f t="shared" si="9"/>
        <v>100</v>
      </c>
      <c r="ET80"/>
    </row>
    <row r="81" spans="1:150" ht="30.75" customHeight="1">
      <c r="A81" s="80" t="s">
        <v>201</v>
      </c>
      <c r="B81" s="81" t="s">
        <v>110</v>
      </c>
      <c r="C81" s="81"/>
      <c r="D81" s="81"/>
      <c r="E81" s="82"/>
      <c r="F81" s="150">
        <f>F82</f>
        <v>1044.99</v>
      </c>
      <c r="G81" s="150">
        <f>G82</f>
        <v>993.1</v>
      </c>
      <c r="H81" s="84">
        <f t="shared" si="9"/>
        <v>95.03440224308368</v>
      </c>
      <c r="ET81"/>
    </row>
    <row r="82" spans="1:8" s="127" customFormat="1" ht="42" customHeight="1">
      <c r="A82" s="144" t="s">
        <v>202</v>
      </c>
      <c r="B82" s="151" t="s">
        <v>110</v>
      </c>
      <c r="C82" s="151" t="s">
        <v>203</v>
      </c>
      <c r="D82" s="102" t="s">
        <v>204</v>
      </c>
      <c r="E82" s="152"/>
      <c r="F82" s="153">
        <f>F83+F85</f>
        <v>1044.99</v>
      </c>
      <c r="G82" s="153">
        <f>G83+G85</f>
        <v>993.1</v>
      </c>
      <c r="H82" s="97">
        <f t="shared" si="9"/>
        <v>95.03440224308368</v>
      </c>
    </row>
    <row r="83" spans="1:8" s="127" customFormat="1" ht="51.75" customHeight="1">
      <c r="A83" s="103" t="s">
        <v>113</v>
      </c>
      <c r="B83" s="151" t="s">
        <v>110</v>
      </c>
      <c r="C83" s="151" t="s">
        <v>203</v>
      </c>
      <c r="D83" s="94" t="s">
        <v>204</v>
      </c>
      <c r="E83" s="152" t="s">
        <v>114</v>
      </c>
      <c r="F83" s="154">
        <f>F84</f>
        <v>901.144</v>
      </c>
      <c r="G83" s="154">
        <f>G84</f>
        <v>874.6</v>
      </c>
      <c r="H83" s="97">
        <f t="shared" si="9"/>
        <v>97.05441083777954</v>
      </c>
    </row>
    <row r="84" spans="1:8" s="127" customFormat="1" ht="14.25" customHeight="1">
      <c r="A84" s="155" t="s">
        <v>205</v>
      </c>
      <c r="B84" s="151" t="s">
        <v>110</v>
      </c>
      <c r="C84" s="151" t="s">
        <v>203</v>
      </c>
      <c r="D84" s="94" t="s">
        <v>204</v>
      </c>
      <c r="E84" s="152" t="s">
        <v>116</v>
      </c>
      <c r="F84" s="154">
        <v>901.144</v>
      </c>
      <c r="G84" s="156">
        <v>874.6</v>
      </c>
      <c r="H84" s="97">
        <f t="shared" si="9"/>
        <v>97.05441083777954</v>
      </c>
    </row>
    <row r="85" spans="1:8" s="127" customFormat="1" ht="23.25" customHeight="1">
      <c r="A85" s="98" t="s">
        <v>129</v>
      </c>
      <c r="B85" s="151" t="s">
        <v>110</v>
      </c>
      <c r="C85" s="151" t="s">
        <v>203</v>
      </c>
      <c r="D85" s="94" t="s">
        <v>204</v>
      </c>
      <c r="E85" s="152" t="s">
        <v>130</v>
      </c>
      <c r="F85" s="154">
        <f>F86</f>
        <v>143.846</v>
      </c>
      <c r="G85" s="154">
        <f>G86</f>
        <v>118.5</v>
      </c>
      <c r="H85" s="97">
        <f t="shared" si="9"/>
        <v>82.37976725108797</v>
      </c>
    </row>
    <row r="86" spans="1:8" s="127" customFormat="1" ht="29.25" customHeight="1">
      <c r="A86" s="123" t="s">
        <v>131</v>
      </c>
      <c r="B86" s="151" t="s">
        <v>110</v>
      </c>
      <c r="C86" s="151" t="s">
        <v>203</v>
      </c>
      <c r="D86" s="94" t="s">
        <v>204</v>
      </c>
      <c r="E86" s="152" t="s">
        <v>132</v>
      </c>
      <c r="F86" s="154">
        <v>143.846</v>
      </c>
      <c r="G86" s="97">
        <v>118.5</v>
      </c>
      <c r="H86" s="97">
        <f t="shared" si="9"/>
        <v>82.37976725108797</v>
      </c>
    </row>
    <row r="87" spans="1:150" ht="23.25" customHeight="1">
      <c r="A87" s="80" t="s">
        <v>206</v>
      </c>
      <c r="B87" s="81" t="s">
        <v>203</v>
      </c>
      <c r="C87" s="81"/>
      <c r="D87" s="81"/>
      <c r="E87" s="82"/>
      <c r="F87" s="157">
        <f>F88+F109</f>
        <v>918.1</v>
      </c>
      <c r="G87" s="157">
        <f>G88+G109</f>
        <v>917.1</v>
      </c>
      <c r="H87" s="84">
        <f t="shared" si="9"/>
        <v>99.89107940311513</v>
      </c>
      <c r="ET87"/>
    </row>
    <row r="88" spans="1:219" s="90" customFormat="1" ht="38.25" customHeight="1">
      <c r="A88" s="158" t="s">
        <v>207</v>
      </c>
      <c r="B88" s="86" t="s">
        <v>203</v>
      </c>
      <c r="C88" s="86" t="s">
        <v>208</v>
      </c>
      <c r="D88" s="86"/>
      <c r="E88" s="87"/>
      <c r="F88" s="130">
        <f>F89+F105</f>
        <v>427.1</v>
      </c>
      <c r="G88" s="130">
        <f>G89+G105</f>
        <v>427.1</v>
      </c>
      <c r="H88" s="89">
        <f t="shared" si="9"/>
        <v>100</v>
      </c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</row>
    <row r="89" spans="1:150" ht="30.75" customHeight="1">
      <c r="A89" s="159" t="s">
        <v>209</v>
      </c>
      <c r="B89" s="94" t="s">
        <v>203</v>
      </c>
      <c r="C89" s="94" t="s">
        <v>208</v>
      </c>
      <c r="D89" s="94" t="s">
        <v>210</v>
      </c>
      <c r="E89" s="140"/>
      <c r="F89" s="105">
        <f>F90+F95+F100</f>
        <v>327.2</v>
      </c>
      <c r="G89" s="105">
        <f>G90+G95+G100</f>
        <v>327.2</v>
      </c>
      <c r="H89" s="97">
        <f t="shared" si="9"/>
        <v>100</v>
      </c>
      <c r="ET89"/>
    </row>
    <row r="90" spans="1:150" ht="39.75" customHeight="1">
      <c r="A90" s="144" t="s">
        <v>211</v>
      </c>
      <c r="B90" s="94" t="s">
        <v>203</v>
      </c>
      <c r="C90" s="94" t="s">
        <v>208</v>
      </c>
      <c r="D90" s="102" t="s">
        <v>212</v>
      </c>
      <c r="E90" s="140"/>
      <c r="F90" s="105">
        <f aca="true" t="shared" si="10" ref="F90:G93">F91</f>
        <v>198</v>
      </c>
      <c r="G90" s="105">
        <f t="shared" si="10"/>
        <v>198</v>
      </c>
      <c r="H90" s="97">
        <f t="shared" si="9"/>
        <v>100</v>
      </c>
      <c r="ET90"/>
    </row>
    <row r="91" spans="1:150" ht="44.25" customHeight="1">
      <c r="A91" s="144" t="s">
        <v>213</v>
      </c>
      <c r="B91" s="94" t="s">
        <v>203</v>
      </c>
      <c r="C91" s="94" t="s">
        <v>208</v>
      </c>
      <c r="D91" s="102" t="s">
        <v>214</v>
      </c>
      <c r="E91" s="95"/>
      <c r="F91" s="105">
        <f t="shared" si="10"/>
        <v>198</v>
      </c>
      <c r="G91" s="105">
        <f t="shared" si="10"/>
        <v>198</v>
      </c>
      <c r="H91" s="97">
        <f t="shared" si="9"/>
        <v>100</v>
      </c>
      <c r="ET91"/>
    </row>
    <row r="92" spans="1:150" ht="36.75" customHeight="1">
      <c r="A92" s="123" t="s">
        <v>215</v>
      </c>
      <c r="B92" s="94" t="s">
        <v>203</v>
      </c>
      <c r="C92" s="94" t="s">
        <v>208</v>
      </c>
      <c r="D92" s="94" t="s">
        <v>216</v>
      </c>
      <c r="E92" s="160"/>
      <c r="F92" s="105">
        <f t="shared" si="10"/>
        <v>198</v>
      </c>
      <c r="G92" s="105">
        <f t="shared" si="10"/>
        <v>198</v>
      </c>
      <c r="H92" s="97">
        <f t="shared" si="9"/>
        <v>100</v>
      </c>
      <c r="ET92"/>
    </row>
    <row r="93" spans="1:150" ht="25.5" customHeight="1">
      <c r="A93" s="98" t="s">
        <v>129</v>
      </c>
      <c r="B93" s="94" t="s">
        <v>203</v>
      </c>
      <c r="C93" s="94" t="s">
        <v>208</v>
      </c>
      <c r="D93" s="94" t="s">
        <v>216</v>
      </c>
      <c r="E93" s="160" t="s">
        <v>130</v>
      </c>
      <c r="F93" s="105">
        <f t="shared" si="10"/>
        <v>198</v>
      </c>
      <c r="G93" s="105">
        <f t="shared" si="10"/>
        <v>198</v>
      </c>
      <c r="H93" s="97">
        <f t="shared" si="9"/>
        <v>100</v>
      </c>
      <c r="ET93"/>
    </row>
    <row r="94" spans="1:150" ht="30.75" customHeight="1">
      <c r="A94" s="103" t="s">
        <v>131</v>
      </c>
      <c r="B94" s="94" t="s">
        <v>203</v>
      </c>
      <c r="C94" s="94" t="s">
        <v>208</v>
      </c>
      <c r="D94" s="94" t="s">
        <v>216</v>
      </c>
      <c r="E94" s="160" t="s">
        <v>132</v>
      </c>
      <c r="F94" s="105">
        <v>198</v>
      </c>
      <c r="G94" s="97">
        <v>198</v>
      </c>
      <c r="H94" s="97">
        <f t="shared" si="9"/>
        <v>100</v>
      </c>
      <c r="ET94"/>
    </row>
    <row r="95" spans="1:150" ht="39.75" customHeight="1">
      <c r="A95" s="161" t="s">
        <v>217</v>
      </c>
      <c r="B95" s="94" t="s">
        <v>203</v>
      </c>
      <c r="C95" s="94" t="s">
        <v>208</v>
      </c>
      <c r="D95" s="102" t="s">
        <v>218</v>
      </c>
      <c r="E95" s="95"/>
      <c r="F95" s="105">
        <f aca="true" t="shared" si="11" ref="F95:G98">F96</f>
        <v>37.5</v>
      </c>
      <c r="G95" s="105">
        <f t="shared" si="11"/>
        <v>37.5</v>
      </c>
      <c r="H95" s="97">
        <f t="shared" si="9"/>
        <v>100</v>
      </c>
      <c r="ET95"/>
    </row>
    <row r="96" spans="1:150" ht="36.75" customHeight="1">
      <c r="A96" s="144" t="s">
        <v>219</v>
      </c>
      <c r="B96" s="94" t="s">
        <v>203</v>
      </c>
      <c r="C96" s="94" t="s">
        <v>208</v>
      </c>
      <c r="D96" s="94" t="s">
        <v>220</v>
      </c>
      <c r="E96" s="95"/>
      <c r="F96" s="105">
        <f t="shared" si="11"/>
        <v>37.5</v>
      </c>
      <c r="G96" s="105">
        <f t="shared" si="11"/>
        <v>37.5</v>
      </c>
      <c r="H96" s="97">
        <f t="shared" si="9"/>
        <v>100</v>
      </c>
      <c r="ET96"/>
    </row>
    <row r="97" spans="1:150" ht="34.5" customHeight="1">
      <c r="A97" s="112" t="s">
        <v>221</v>
      </c>
      <c r="B97" s="94" t="s">
        <v>203</v>
      </c>
      <c r="C97" s="94" t="s">
        <v>208</v>
      </c>
      <c r="D97" s="162" t="s">
        <v>222</v>
      </c>
      <c r="E97" s="160"/>
      <c r="F97" s="105">
        <f t="shared" si="11"/>
        <v>37.5</v>
      </c>
      <c r="G97" s="105">
        <f t="shared" si="11"/>
        <v>37.5</v>
      </c>
      <c r="H97" s="97">
        <f t="shared" si="9"/>
        <v>100</v>
      </c>
      <c r="ET97"/>
    </row>
    <row r="98" spans="1:150" ht="21.75" customHeight="1">
      <c r="A98" s="98" t="s">
        <v>129</v>
      </c>
      <c r="B98" s="94" t="s">
        <v>203</v>
      </c>
      <c r="C98" s="94" t="s">
        <v>208</v>
      </c>
      <c r="D98" s="162" t="s">
        <v>222</v>
      </c>
      <c r="E98" s="160" t="s">
        <v>130</v>
      </c>
      <c r="F98" s="105">
        <f t="shared" si="11"/>
        <v>37.5</v>
      </c>
      <c r="G98" s="105">
        <f t="shared" si="11"/>
        <v>37.5</v>
      </c>
      <c r="H98" s="97">
        <f t="shared" si="9"/>
        <v>100</v>
      </c>
      <c r="ET98"/>
    </row>
    <row r="99" spans="1:150" ht="29.25" customHeight="1">
      <c r="A99" s="103" t="s">
        <v>131</v>
      </c>
      <c r="B99" s="94" t="s">
        <v>203</v>
      </c>
      <c r="C99" s="94" t="s">
        <v>208</v>
      </c>
      <c r="D99" s="162" t="s">
        <v>222</v>
      </c>
      <c r="E99" s="160" t="s">
        <v>132</v>
      </c>
      <c r="F99" s="106">
        <v>37.5</v>
      </c>
      <c r="G99" s="97">
        <v>37.5</v>
      </c>
      <c r="H99" s="97">
        <f t="shared" si="9"/>
        <v>100</v>
      </c>
      <c r="ET99"/>
    </row>
    <row r="100" spans="1:150" ht="47.25" customHeight="1">
      <c r="A100" s="144" t="s">
        <v>223</v>
      </c>
      <c r="B100" s="94" t="s">
        <v>203</v>
      </c>
      <c r="C100" s="94" t="s">
        <v>208</v>
      </c>
      <c r="D100" s="102" t="s">
        <v>224</v>
      </c>
      <c r="E100" s="95"/>
      <c r="F100" s="106">
        <f aca="true" t="shared" si="12" ref="F100:G103">F101</f>
        <v>91.7</v>
      </c>
      <c r="G100" s="106">
        <f t="shared" si="12"/>
        <v>91.7</v>
      </c>
      <c r="H100" s="97">
        <f t="shared" si="9"/>
        <v>100</v>
      </c>
      <c r="ET100"/>
    </row>
    <row r="101" spans="1:150" ht="39.75" customHeight="1">
      <c r="A101" s="144" t="s">
        <v>225</v>
      </c>
      <c r="B101" s="94" t="s">
        <v>203</v>
      </c>
      <c r="C101" s="94" t="s">
        <v>208</v>
      </c>
      <c r="D101" s="102" t="s">
        <v>226</v>
      </c>
      <c r="E101" s="160"/>
      <c r="F101" s="106">
        <f t="shared" si="12"/>
        <v>91.7</v>
      </c>
      <c r="G101" s="106">
        <f t="shared" si="12"/>
        <v>91.7</v>
      </c>
      <c r="H101" s="97">
        <f t="shared" si="9"/>
        <v>100</v>
      </c>
      <c r="ET101"/>
    </row>
    <row r="102" spans="1:150" ht="48" customHeight="1">
      <c r="A102" s="112" t="s">
        <v>227</v>
      </c>
      <c r="B102" s="94" t="s">
        <v>203</v>
      </c>
      <c r="C102" s="94" t="s">
        <v>208</v>
      </c>
      <c r="D102" s="162" t="s">
        <v>228</v>
      </c>
      <c r="E102" s="160"/>
      <c r="F102" s="106">
        <f t="shared" si="12"/>
        <v>91.7</v>
      </c>
      <c r="G102" s="106">
        <f t="shared" si="12"/>
        <v>91.7</v>
      </c>
      <c r="H102" s="97">
        <f t="shared" si="9"/>
        <v>100</v>
      </c>
      <c r="ET102"/>
    </row>
    <row r="103" spans="1:150" ht="21" customHeight="1">
      <c r="A103" s="98" t="s">
        <v>129</v>
      </c>
      <c r="B103" s="94" t="s">
        <v>203</v>
      </c>
      <c r="C103" s="94" t="s">
        <v>208</v>
      </c>
      <c r="D103" s="162" t="s">
        <v>228</v>
      </c>
      <c r="E103" s="160" t="s">
        <v>130</v>
      </c>
      <c r="F103" s="106">
        <f t="shared" si="12"/>
        <v>91.7</v>
      </c>
      <c r="G103" s="106">
        <f t="shared" si="12"/>
        <v>91.7</v>
      </c>
      <c r="H103" s="97">
        <f t="shared" si="9"/>
        <v>100</v>
      </c>
      <c r="ET103"/>
    </row>
    <row r="104" spans="1:150" ht="28.5" customHeight="1">
      <c r="A104" s="103" t="s">
        <v>131</v>
      </c>
      <c r="B104" s="94" t="s">
        <v>203</v>
      </c>
      <c r="C104" s="94" t="s">
        <v>208</v>
      </c>
      <c r="D104" s="162" t="s">
        <v>228</v>
      </c>
      <c r="E104" s="160" t="s">
        <v>132</v>
      </c>
      <c r="F104" s="106">
        <v>91.7</v>
      </c>
      <c r="G104" s="97">
        <v>91.7</v>
      </c>
      <c r="H104" s="97">
        <f t="shared" si="9"/>
        <v>100</v>
      </c>
      <c r="ET104"/>
    </row>
    <row r="105" spans="1:150" ht="21" customHeight="1">
      <c r="A105" s="144" t="s">
        <v>158</v>
      </c>
      <c r="B105" s="147" t="s">
        <v>203</v>
      </c>
      <c r="C105" s="147" t="s">
        <v>208</v>
      </c>
      <c r="D105" s="102" t="s">
        <v>148</v>
      </c>
      <c r="E105" s="160"/>
      <c r="F105" s="110">
        <f aca="true" t="shared" si="13" ref="F105:G107">F106</f>
        <v>99.9</v>
      </c>
      <c r="G105" s="110">
        <f t="shared" si="13"/>
        <v>99.9</v>
      </c>
      <c r="H105" s="97">
        <f t="shared" si="9"/>
        <v>100</v>
      </c>
      <c r="ET105"/>
    </row>
    <row r="106" spans="1:150" ht="21" customHeight="1">
      <c r="A106" s="103" t="s">
        <v>229</v>
      </c>
      <c r="B106" s="94" t="s">
        <v>203</v>
      </c>
      <c r="C106" s="94" t="s">
        <v>208</v>
      </c>
      <c r="D106" s="162" t="s">
        <v>230</v>
      </c>
      <c r="E106" s="160"/>
      <c r="F106" s="106">
        <f t="shared" si="13"/>
        <v>99.9</v>
      </c>
      <c r="G106" s="106">
        <f t="shared" si="13"/>
        <v>99.9</v>
      </c>
      <c r="H106" s="97">
        <f t="shared" si="9"/>
        <v>100</v>
      </c>
      <c r="ET106"/>
    </row>
    <row r="107" spans="1:150" ht="21.75" customHeight="1">
      <c r="A107" s="98" t="s">
        <v>129</v>
      </c>
      <c r="B107" s="94" t="s">
        <v>203</v>
      </c>
      <c r="C107" s="94" t="s">
        <v>208</v>
      </c>
      <c r="D107" s="162" t="s">
        <v>230</v>
      </c>
      <c r="E107" s="160" t="s">
        <v>130</v>
      </c>
      <c r="F107" s="106">
        <f t="shared" si="13"/>
        <v>99.9</v>
      </c>
      <c r="G107" s="106">
        <f t="shared" si="13"/>
        <v>99.9</v>
      </c>
      <c r="H107" s="97">
        <f t="shared" si="9"/>
        <v>100</v>
      </c>
      <c r="ET107"/>
    </row>
    <row r="108" spans="1:150" ht="36" customHeight="1">
      <c r="A108" s="103" t="s">
        <v>131</v>
      </c>
      <c r="B108" s="94" t="s">
        <v>203</v>
      </c>
      <c r="C108" s="94" t="s">
        <v>208</v>
      </c>
      <c r="D108" s="162" t="s">
        <v>230</v>
      </c>
      <c r="E108" s="160" t="s">
        <v>132</v>
      </c>
      <c r="F108" s="106">
        <v>99.9</v>
      </c>
      <c r="G108" s="97">
        <v>99.9</v>
      </c>
      <c r="H108" s="97">
        <f t="shared" si="9"/>
        <v>100</v>
      </c>
      <c r="ET108"/>
    </row>
    <row r="109" spans="1:219" s="90" customFormat="1" ht="36.75" customHeight="1">
      <c r="A109" s="85" t="s">
        <v>231</v>
      </c>
      <c r="B109" s="86" t="s">
        <v>203</v>
      </c>
      <c r="C109" s="86" t="s">
        <v>232</v>
      </c>
      <c r="D109" s="86"/>
      <c r="E109" s="87"/>
      <c r="F109" s="130">
        <f>F110</f>
        <v>491</v>
      </c>
      <c r="G109" s="130">
        <f>G110</f>
        <v>490</v>
      </c>
      <c r="H109" s="89">
        <f t="shared" si="9"/>
        <v>99.79633401221996</v>
      </c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</row>
    <row r="110" spans="1:150" ht="40.5" customHeight="1">
      <c r="A110" s="159" t="s">
        <v>209</v>
      </c>
      <c r="B110" s="94" t="s">
        <v>203</v>
      </c>
      <c r="C110" s="94" t="s">
        <v>232</v>
      </c>
      <c r="D110" s="94" t="s">
        <v>210</v>
      </c>
      <c r="E110" s="140"/>
      <c r="F110" s="105">
        <f>F111+F116</f>
        <v>491</v>
      </c>
      <c r="G110" s="105">
        <f>G111+G116</f>
        <v>490</v>
      </c>
      <c r="H110" s="97">
        <f t="shared" si="9"/>
        <v>99.79633401221996</v>
      </c>
      <c r="ET110"/>
    </row>
    <row r="111" spans="1:150" ht="40.5" customHeight="1">
      <c r="A111" s="144" t="s">
        <v>233</v>
      </c>
      <c r="B111" s="94" t="s">
        <v>203</v>
      </c>
      <c r="C111" s="94" t="s">
        <v>232</v>
      </c>
      <c r="D111" s="102" t="s">
        <v>234</v>
      </c>
      <c r="E111" s="95"/>
      <c r="F111" s="106">
        <f aca="true" t="shared" si="14" ref="F111:G114">F112</f>
        <v>132</v>
      </c>
      <c r="G111" s="106">
        <f t="shared" si="14"/>
        <v>132</v>
      </c>
      <c r="H111" s="97">
        <f t="shared" si="9"/>
        <v>100</v>
      </c>
      <c r="ET111"/>
    </row>
    <row r="112" spans="1:150" ht="40.5" customHeight="1">
      <c r="A112" s="144" t="s">
        <v>235</v>
      </c>
      <c r="B112" s="94" t="s">
        <v>203</v>
      </c>
      <c r="C112" s="94" t="s">
        <v>232</v>
      </c>
      <c r="D112" s="102" t="s">
        <v>236</v>
      </c>
      <c r="E112" s="160"/>
      <c r="F112" s="106">
        <f t="shared" si="14"/>
        <v>132</v>
      </c>
      <c r="G112" s="106">
        <f t="shared" si="14"/>
        <v>132</v>
      </c>
      <c r="H112" s="97">
        <f t="shared" si="9"/>
        <v>100</v>
      </c>
      <c r="ET112"/>
    </row>
    <row r="113" spans="1:150" ht="42" customHeight="1">
      <c r="A113" s="112" t="s">
        <v>237</v>
      </c>
      <c r="B113" s="94" t="s">
        <v>203</v>
      </c>
      <c r="C113" s="94" t="s">
        <v>232</v>
      </c>
      <c r="D113" s="162" t="s">
        <v>238</v>
      </c>
      <c r="E113" s="160"/>
      <c r="F113" s="106">
        <f t="shared" si="14"/>
        <v>132</v>
      </c>
      <c r="G113" s="106">
        <f t="shared" si="14"/>
        <v>132</v>
      </c>
      <c r="H113" s="97">
        <f t="shared" si="9"/>
        <v>100</v>
      </c>
      <c r="ET113"/>
    </row>
    <row r="114" spans="1:150" ht="24.75" customHeight="1">
      <c r="A114" s="98" t="s">
        <v>129</v>
      </c>
      <c r="B114" s="94" t="s">
        <v>203</v>
      </c>
      <c r="C114" s="94" t="s">
        <v>232</v>
      </c>
      <c r="D114" s="162" t="s">
        <v>238</v>
      </c>
      <c r="E114" s="160" t="s">
        <v>130</v>
      </c>
      <c r="F114" s="106">
        <f t="shared" si="14"/>
        <v>132</v>
      </c>
      <c r="G114" s="106">
        <f t="shared" si="14"/>
        <v>132</v>
      </c>
      <c r="H114" s="97">
        <f t="shared" si="9"/>
        <v>100</v>
      </c>
      <c r="ET114"/>
    </row>
    <row r="115" spans="1:150" ht="33" customHeight="1">
      <c r="A115" s="103" t="s">
        <v>131</v>
      </c>
      <c r="B115" s="94" t="s">
        <v>203</v>
      </c>
      <c r="C115" s="94" t="s">
        <v>232</v>
      </c>
      <c r="D115" s="162" t="s">
        <v>238</v>
      </c>
      <c r="E115" s="160" t="s">
        <v>132</v>
      </c>
      <c r="F115" s="106">
        <v>132</v>
      </c>
      <c r="G115" s="97">
        <v>132</v>
      </c>
      <c r="H115" s="97">
        <f t="shared" si="9"/>
        <v>100</v>
      </c>
      <c r="ET115"/>
    </row>
    <row r="116" spans="1:150" ht="39.75" customHeight="1">
      <c r="A116" s="161" t="s">
        <v>239</v>
      </c>
      <c r="B116" s="94" t="s">
        <v>203</v>
      </c>
      <c r="C116" s="94" t="s">
        <v>232</v>
      </c>
      <c r="D116" s="102" t="s">
        <v>240</v>
      </c>
      <c r="E116" s="95"/>
      <c r="F116" s="105">
        <f aca="true" t="shared" si="15" ref="F116:G119">F117</f>
        <v>359</v>
      </c>
      <c r="G116" s="105">
        <f t="shared" si="15"/>
        <v>358</v>
      </c>
      <c r="H116" s="97">
        <f t="shared" si="9"/>
        <v>99.72144846796658</v>
      </c>
      <c r="ET116"/>
    </row>
    <row r="117" spans="1:150" ht="36.75" customHeight="1">
      <c r="A117" s="144" t="s">
        <v>241</v>
      </c>
      <c r="B117" s="94" t="s">
        <v>203</v>
      </c>
      <c r="C117" s="94" t="s">
        <v>232</v>
      </c>
      <c r="D117" s="102" t="s">
        <v>242</v>
      </c>
      <c r="E117" s="95"/>
      <c r="F117" s="105">
        <f t="shared" si="15"/>
        <v>359</v>
      </c>
      <c r="G117" s="105">
        <f t="shared" si="15"/>
        <v>358</v>
      </c>
      <c r="H117" s="97">
        <f t="shared" si="9"/>
        <v>99.72144846796658</v>
      </c>
      <c r="ET117"/>
    </row>
    <row r="118" spans="1:150" ht="24.75" customHeight="1">
      <c r="A118" s="123" t="s">
        <v>243</v>
      </c>
      <c r="B118" s="94" t="s">
        <v>203</v>
      </c>
      <c r="C118" s="94" t="s">
        <v>232</v>
      </c>
      <c r="D118" s="162" t="s">
        <v>244</v>
      </c>
      <c r="E118" s="160"/>
      <c r="F118" s="105">
        <f t="shared" si="15"/>
        <v>359</v>
      </c>
      <c r="G118" s="105">
        <f t="shared" si="15"/>
        <v>358</v>
      </c>
      <c r="H118" s="97">
        <f t="shared" si="9"/>
        <v>99.72144846796658</v>
      </c>
      <c r="ET118"/>
    </row>
    <row r="119" spans="1:150" ht="21" customHeight="1">
      <c r="A119" s="98" t="s">
        <v>129</v>
      </c>
      <c r="B119" s="94" t="s">
        <v>203</v>
      </c>
      <c r="C119" s="94" t="s">
        <v>232</v>
      </c>
      <c r="D119" s="162" t="s">
        <v>244</v>
      </c>
      <c r="E119" s="160" t="s">
        <v>130</v>
      </c>
      <c r="F119" s="105">
        <f t="shared" si="15"/>
        <v>359</v>
      </c>
      <c r="G119" s="105">
        <f t="shared" si="15"/>
        <v>358</v>
      </c>
      <c r="H119" s="97">
        <f t="shared" si="9"/>
        <v>99.72144846796658</v>
      </c>
      <c r="ET119"/>
    </row>
    <row r="120" spans="1:150" ht="33" customHeight="1">
      <c r="A120" s="103" t="s">
        <v>131</v>
      </c>
      <c r="B120" s="94" t="s">
        <v>203</v>
      </c>
      <c r="C120" s="94" t="s">
        <v>232</v>
      </c>
      <c r="D120" s="162" t="s">
        <v>244</v>
      </c>
      <c r="E120" s="160" t="s">
        <v>132</v>
      </c>
      <c r="F120" s="105">
        <v>359</v>
      </c>
      <c r="G120" s="97">
        <v>358</v>
      </c>
      <c r="H120" s="97">
        <f t="shared" si="9"/>
        <v>99.72144846796658</v>
      </c>
      <c r="ET120"/>
    </row>
    <row r="121" spans="1:219" s="164" customFormat="1" ht="14.25" customHeight="1">
      <c r="A121" s="163" t="s">
        <v>245</v>
      </c>
      <c r="B121" s="81" t="s">
        <v>118</v>
      </c>
      <c r="C121" s="81"/>
      <c r="D121" s="81"/>
      <c r="E121" s="82"/>
      <c r="F121" s="157">
        <f>+F122+F131+F160+F165</f>
        <v>39480.93886</v>
      </c>
      <c r="G121" s="157">
        <f>+G122+G131+G160+G165</f>
        <v>32096.3</v>
      </c>
      <c r="H121" s="84">
        <f t="shared" si="9"/>
        <v>81.29568578349658</v>
      </c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  <c r="FF121" s="165"/>
      <c r="FG121" s="165"/>
      <c r="FH121" s="165"/>
      <c r="FI121" s="165"/>
      <c r="FJ121" s="165"/>
      <c r="FK121" s="165"/>
      <c r="FL121" s="165"/>
      <c r="FM121" s="165"/>
      <c r="FN121" s="165"/>
      <c r="FO121" s="165"/>
      <c r="FP121" s="165"/>
      <c r="FQ121" s="165"/>
      <c r="FR121" s="165"/>
      <c r="FS121" s="165"/>
      <c r="FT121" s="165"/>
      <c r="FU121" s="165"/>
      <c r="FV121" s="165"/>
      <c r="FW121" s="165"/>
      <c r="FX121" s="165"/>
      <c r="FY121" s="165"/>
      <c r="FZ121" s="165"/>
      <c r="GA121" s="165"/>
      <c r="GB121" s="165"/>
      <c r="GC121" s="165"/>
      <c r="GD121" s="165"/>
      <c r="GE121" s="165"/>
      <c r="GF121" s="165"/>
      <c r="GG121" s="165"/>
      <c r="GH121" s="165"/>
      <c r="GI121" s="165"/>
      <c r="GJ121" s="165"/>
      <c r="GK121" s="165"/>
      <c r="GL121" s="165"/>
      <c r="GM121" s="165"/>
      <c r="GN121" s="165"/>
      <c r="GO121" s="165"/>
      <c r="GP121" s="165"/>
      <c r="GQ121" s="165"/>
      <c r="GR121" s="165"/>
      <c r="GS121" s="165"/>
      <c r="GT121" s="165"/>
      <c r="GU121" s="165"/>
      <c r="GV121" s="165"/>
      <c r="GW121" s="165"/>
      <c r="GX121" s="165"/>
      <c r="GY121" s="165"/>
      <c r="GZ121" s="165"/>
      <c r="HA121" s="165"/>
      <c r="HB121" s="165"/>
      <c r="HC121" s="165"/>
      <c r="HD121" s="165"/>
      <c r="HE121" s="165"/>
      <c r="HF121" s="165"/>
      <c r="HG121" s="165"/>
      <c r="HH121" s="165"/>
      <c r="HI121" s="165"/>
      <c r="HJ121" s="165"/>
      <c r="HK121" s="165"/>
    </row>
    <row r="122" spans="1:8" s="131" customFormat="1" ht="19.5" customHeight="1">
      <c r="A122" s="158" t="s">
        <v>246</v>
      </c>
      <c r="B122" s="86" t="s">
        <v>118</v>
      </c>
      <c r="C122" s="86" t="s">
        <v>247</v>
      </c>
      <c r="D122" s="86"/>
      <c r="E122" s="87"/>
      <c r="F122" s="130">
        <f>SUM(F123+F127)</f>
        <v>512.4</v>
      </c>
      <c r="G122" s="130">
        <f>SUM(G123+G127)</f>
        <v>512.3</v>
      </c>
      <c r="H122" s="89">
        <f t="shared" si="9"/>
        <v>99.98048399687744</v>
      </c>
    </row>
    <row r="123" spans="1:8" s="164" customFormat="1" ht="40.5" customHeight="1">
      <c r="A123" s="144" t="s">
        <v>248</v>
      </c>
      <c r="B123" s="94" t="s">
        <v>118</v>
      </c>
      <c r="C123" s="94" t="s">
        <v>247</v>
      </c>
      <c r="D123" s="102" t="s">
        <v>249</v>
      </c>
      <c r="E123" s="140"/>
      <c r="F123" s="105">
        <f aca="true" t="shared" si="16" ref="F123:G125">F124</f>
        <v>500</v>
      </c>
      <c r="G123" s="105">
        <f t="shared" si="16"/>
        <v>500</v>
      </c>
      <c r="H123" s="97">
        <f t="shared" si="9"/>
        <v>100</v>
      </c>
    </row>
    <row r="124" spans="1:8" s="164" customFormat="1" ht="40.5" customHeight="1">
      <c r="A124" s="111" t="s">
        <v>250</v>
      </c>
      <c r="B124" s="94" t="s">
        <v>118</v>
      </c>
      <c r="C124" s="94" t="s">
        <v>247</v>
      </c>
      <c r="D124" s="102" t="s">
        <v>251</v>
      </c>
      <c r="E124" s="140"/>
      <c r="F124" s="105">
        <f t="shared" si="16"/>
        <v>500</v>
      </c>
      <c r="G124" s="105">
        <f t="shared" si="16"/>
        <v>500</v>
      </c>
      <c r="H124" s="97">
        <f t="shared" si="9"/>
        <v>100</v>
      </c>
    </row>
    <row r="125" spans="1:8" s="164" customFormat="1" ht="14.25" customHeight="1">
      <c r="A125" s="112" t="s">
        <v>135</v>
      </c>
      <c r="B125" s="94" t="s">
        <v>118</v>
      </c>
      <c r="C125" s="94" t="s">
        <v>247</v>
      </c>
      <c r="D125" s="94" t="s">
        <v>251</v>
      </c>
      <c r="E125" s="140" t="s">
        <v>136</v>
      </c>
      <c r="F125" s="105">
        <f t="shared" si="16"/>
        <v>500</v>
      </c>
      <c r="G125" s="105">
        <f t="shared" si="16"/>
        <v>500</v>
      </c>
      <c r="H125" s="97">
        <f t="shared" si="9"/>
        <v>100</v>
      </c>
    </row>
    <row r="126" spans="1:8" s="164" customFormat="1" ht="24.75" customHeight="1">
      <c r="A126" s="166" t="s">
        <v>252</v>
      </c>
      <c r="B126" s="94" t="s">
        <v>118</v>
      </c>
      <c r="C126" s="94" t="s">
        <v>247</v>
      </c>
      <c r="D126" s="94" t="s">
        <v>251</v>
      </c>
      <c r="E126" s="140" t="s">
        <v>253</v>
      </c>
      <c r="F126" s="105">
        <v>500</v>
      </c>
      <c r="G126" s="156">
        <v>500</v>
      </c>
      <c r="H126" s="97">
        <f t="shared" si="9"/>
        <v>100</v>
      </c>
    </row>
    <row r="127" spans="1:8" s="164" customFormat="1" ht="14.25" customHeight="1">
      <c r="A127" s="144" t="s">
        <v>158</v>
      </c>
      <c r="B127" s="147" t="s">
        <v>118</v>
      </c>
      <c r="C127" s="147" t="s">
        <v>247</v>
      </c>
      <c r="D127" s="102" t="s">
        <v>148</v>
      </c>
      <c r="E127" s="140"/>
      <c r="F127" s="105">
        <f aca="true" t="shared" si="17" ref="F127:G129">F128</f>
        <v>12.4</v>
      </c>
      <c r="G127" s="105">
        <f t="shared" si="17"/>
        <v>12.3</v>
      </c>
      <c r="H127" s="97">
        <f t="shared" si="9"/>
        <v>99.19354838709677</v>
      </c>
    </row>
    <row r="128" spans="1:8" s="164" customFormat="1" ht="33" customHeight="1">
      <c r="A128" s="98" t="s">
        <v>254</v>
      </c>
      <c r="B128" s="128" t="s">
        <v>118</v>
      </c>
      <c r="C128" s="128" t="s">
        <v>247</v>
      </c>
      <c r="D128" s="94" t="s">
        <v>255</v>
      </c>
      <c r="E128" s="140"/>
      <c r="F128" s="105">
        <f t="shared" si="17"/>
        <v>12.4</v>
      </c>
      <c r="G128" s="105">
        <f t="shared" si="17"/>
        <v>12.3</v>
      </c>
      <c r="H128" s="97">
        <f t="shared" si="9"/>
        <v>99.19354838709677</v>
      </c>
    </row>
    <row r="129" spans="1:8" s="164" customFormat="1" ht="14.25" customHeight="1">
      <c r="A129" s="167" t="s">
        <v>129</v>
      </c>
      <c r="B129" s="94" t="s">
        <v>118</v>
      </c>
      <c r="C129" s="94" t="s">
        <v>247</v>
      </c>
      <c r="D129" s="94" t="s">
        <v>255</v>
      </c>
      <c r="E129" s="140" t="s">
        <v>130</v>
      </c>
      <c r="F129" s="105">
        <f t="shared" si="17"/>
        <v>12.4</v>
      </c>
      <c r="G129" s="105">
        <f t="shared" si="17"/>
        <v>12.3</v>
      </c>
      <c r="H129" s="97">
        <f t="shared" si="9"/>
        <v>99.19354838709677</v>
      </c>
    </row>
    <row r="130" spans="1:8" s="164" customFormat="1" ht="32.25" customHeight="1">
      <c r="A130" s="168" t="s">
        <v>131</v>
      </c>
      <c r="B130" s="94" t="s">
        <v>118</v>
      </c>
      <c r="C130" s="94" t="s">
        <v>247</v>
      </c>
      <c r="D130" s="94" t="s">
        <v>255</v>
      </c>
      <c r="E130" s="140" t="s">
        <v>132</v>
      </c>
      <c r="F130" s="105">
        <v>12.4</v>
      </c>
      <c r="G130" s="156">
        <v>12.3</v>
      </c>
      <c r="H130" s="97">
        <f t="shared" si="9"/>
        <v>99.19354838709677</v>
      </c>
    </row>
    <row r="131" spans="1:8" s="164" customFormat="1" ht="21.75" customHeight="1">
      <c r="A131" s="158" t="s">
        <v>256</v>
      </c>
      <c r="B131" s="86" t="s">
        <v>118</v>
      </c>
      <c r="C131" s="86" t="s">
        <v>208</v>
      </c>
      <c r="D131" s="86"/>
      <c r="E131" s="87"/>
      <c r="F131" s="130">
        <f>F132</f>
        <v>37028.53886</v>
      </c>
      <c r="G131" s="130">
        <f>G132</f>
        <v>29718</v>
      </c>
      <c r="H131" s="89">
        <f t="shared" si="9"/>
        <v>80.25701503470019</v>
      </c>
    </row>
    <row r="132" spans="1:150" ht="36.75" customHeight="1">
      <c r="A132" s="101" t="s">
        <v>257</v>
      </c>
      <c r="B132" s="94" t="s">
        <v>118</v>
      </c>
      <c r="C132" s="94" t="s">
        <v>208</v>
      </c>
      <c r="D132" s="169" t="s">
        <v>258</v>
      </c>
      <c r="E132" s="170"/>
      <c r="F132" s="105">
        <f>F133+F152</f>
        <v>37028.53886</v>
      </c>
      <c r="G132" s="105">
        <f>G133+G152</f>
        <v>29718</v>
      </c>
      <c r="H132" s="97">
        <f t="shared" si="9"/>
        <v>80.25701503470019</v>
      </c>
      <c r="ET132"/>
    </row>
    <row r="133" spans="1:150" ht="14.25" customHeight="1">
      <c r="A133" s="144" t="s">
        <v>259</v>
      </c>
      <c r="B133" s="94" t="s">
        <v>118</v>
      </c>
      <c r="C133" s="94" t="s">
        <v>208</v>
      </c>
      <c r="D133" s="102" t="s">
        <v>260</v>
      </c>
      <c r="E133" s="142"/>
      <c r="F133" s="105">
        <f>F134+F140</f>
        <v>26417.1</v>
      </c>
      <c r="G133" s="105">
        <f>G134+G140</f>
        <v>21777.9</v>
      </c>
      <c r="H133" s="97">
        <f t="shared" si="9"/>
        <v>82.43864769410723</v>
      </c>
      <c r="ET133"/>
    </row>
    <row r="134" spans="1:150" ht="14.25" customHeight="1">
      <c r="A134" s="144" t="s">
        <v>261</v>
      </c>
      <c r="B134" s="94" t="s">
        <v>118</v>
      </c>
      <c r="C134" s="94" t="s">
        <v>208</v>
      </c>
      <c r="D134" s="102" t="s">
        <v>262</v>
      </c>
      <c r="E134" s="142"/>
      <c r="F134" s="105">
        <f aca="true" t="shared" si="18" ref="F134:G138">F135</f>
        <v>13045.1</v>
      </c>
      <c r="G134" s="105">
        <f t="shared" si="18"/>
        <v>10237.1</v>
      </c>
      <c r="H134" s="97">
        <f t="shared" si="9"/>
        <v>78.4746763152448</v>
      </c>
      <c r="ET134"/>
    </row>
    <row r="135" spans="1:150" ht="14.25" customHeight="1">
      <c r="A135" s="144" t="s">
        <v>263</v>
      </c>
      <c r="B135" s="94" t="s">
        <v>118</v>
      </c>
      <c r="C135" s="94" t="s">
        <v>208</v>
      </c>
      <c r="D135" s="102" t="s">
        <v>264</v>
      </c>
      <c r="E135" s="142"/>
      <c r="F135" s="105">
        <f t="shared" si="18"/>
        <v>13045.1</v>
      </c>
      <c r="G135" s="105">
        <f t="shared" si="18"/>
        <v>10237.1</v>
      </c>
      <c r="H135" s="97">
        <f t="shared" si="9"/>
        <v>78.4746763152448</v>
      </c>
      <c r="ET135"/>
    </row>
    <row r="136" spans="1:150" ht="49.5" customHeight="1">
      <c r="A136" s="103" t="s">
        <v>265</v>
      </c>
      <c r="B136" s="94" t="s">
        <v>118</v>
      </c>
      <c r="C136" s="94" t="s">
        <v>208</v>
      </c>
      <c r="D136" s="94" t="s">
        <v>266</v>
      </c>
      <c r="E136" s="140"/>
      <c r="F136" s="105">
        <f t="shared" si="18"/>
        <v>13045.1</v>
      </c>
      <c r="G136" s="105">
        <f t="shared" si="18"/>
        <v>10237.1</v>
      </c>
      <c r="H136" s="97">
        <f t="shared" si="9"/>
        <v>78.4746763152448</v>
      </c>
      <c r="ET136"/>
    </row>
    <row r="137" spans="1:150" ht="14.25" customHeight="1">
      <c r="A137" s="103" t="s">
        <v>267</v>
      </c>
      <c r="B137" s="94" t="s">
        <v>118</v>
      </c>
      <c r="C137" s="94" t="s">
        <v>208</v>
      </c>
      <c r="D137" s="94" t="s">
        <v>266</v>
      </c>
      <c r="E137" s="140"/>
      <c r="F137" s="105">
        <f t="shared" si="18"/>
        <v>13045.1</v>
      </c>
      <c r="G137" s="105">
        <f t="shared" si="18"/>
        <v>10237.1</v>
      </c>
      <c r="H137" s="97">
        <f t="shared" si="9"/>
        <v>78.4746763152448</v>
      </c>
      <c r="ET137"/>
    </row>
    <row r="138" spans="1:150" ht="14.25" customHeight="1">
      <c r="A138" s="103" t="s">
        <v>151</v>
      </c>
      <c r="B138" s="94" t="s">
        <v>118</v>
      </c>
      <c r="C138" s="94" t="s">
        <v>208</v>
      </c>
      <c r="D138" s="94" t="s">
        <v>266</v>
      </c>
      <c r="E138" s="160" t="s">
        <v>153</v>
      </c>
      <c r="F138" s="105">
        <f t="shared" si="18"/>
        <v>13045.1</v>
      </c>
      <c r="G138" s="105">
        <f t="shared" si="18"/>
        <v>10237.1</v>
      </c>
      <c r="H138" s="97">
        <f aca="true" t="shared" si="19" ref="H138:H201">G138/F138*100</f>
        <v>78.4746763152448</v>
      </c>
      <c r="ET138"/>
    </row>
    <row r="139" spans="1:150" ht="14.25" customHeight="1">
      <c r="A139" s="103" t="s">
        <v>154</v>
      </c>
      <c r="B139" s="94" t="s">
        <v>118</v>
      </c>
      <c r="C139" s="94" t="s">
        <v>208</v>
      </c>
      <c r="D139" s="94" t="s">
        <v>266</v>
      </c>
      <c r="E139" s="160" t="s">
        <v>155</v>
      </c>
      <c r="F139" s="105">
        <v>13045.1</v>
      </c>
      <c r="G139" s="97">
        <v>10237.1</v>
      </c>
      <c r="H139" s="97">
        <f t="shared" si="19"/>
        <v>78.4746763152448</v>
      </c>
      <c r="ET139"/>
    </row>
    <row r="140" spans="1:150" ht="21" customHeight="1">
      <c r="A140" s="171" t="s">
        <v>268</v>
      </c>
      <c r="B140" s="94" t="s">
        <v>118</v>
      </c>
      <c r="C140" s="94" t="s">
        <v>208</v>
      </c>
      <c r="D140" s="102" t="s">
        <v>269</v>
      </c>
      <c r="E140" s="170"/>
      <c r="F140" s="105">
        <f>F141+F145+F148</f>
        <v>13372</v>
      </c>
      <c r="G140" s="105">
        <f>G141+G145+G148</f>
        <v>11540.8</v>
      </c>
      <c r="H140" s="97">
        <f t="shared" si="19"/>
        <v>86.30571343104995</v>
      </c>
      <c r="ET140"/>
    </row>
    <row r="141" spans="1:150" ht="19.5" customHeight="1">
      <c r="A141" s="171" t="s">
        <v>270</v>
      </c>
      <c r="B141" s="94" t="s">
        <v>118</v>
      </c>
      <c r="C141" s="94" t="s">
        <v>208</v>
      </c>
      <c r="D141" s="94" t="s">
        <v>271</v>
      </c>
      <c r="E141" s="170"/>
      <c r="F141" s="105">
        <f aca="true" t="shared" si="20" ref="F141:G143">F142</f>
        <v>9149.48454</v>
      </c>
      <c r="G141" s="105">
        <f t="shared" si="20"/>
        <v>7484.4</v>
      </c>
      <c r="H141" s="97">
        <f t="shared" si="19"/>
        <v>81.80132954243999</v>
      </c>
      <c r="ET141"/>
    </row>
    <row r="142" spans="1:150" ht="45.75" customHeight="1">
      <c r="A142" s="103" t="s">
        <v>272</v>
      </c>
      <c r="B142" s="94" t="s">
        <v>118</v>
      </c>
      <c r="C142" s="94" t="s">
        <v>208</v>
      </c>
      <c r="D142" s="94" t="s">
        <v>273</v>
      </c>
      <c r="E142" s="170"/>
      <c r="F142" s="105">
        <f t="shared" si="20"/>
        <v>9149.48454</v>
      </c>
      <c r="G142" s="105">
        <f t="shared" si="20"/>
        <v>7484.4</v>
      </c>
      <c r="H142" s="97">
        <f t="shared" si="19"/>
        <v>81.80132954243999</v>
      </c>
      <c r="ET142"/>
    </row>
    <row r="143" spans="1:150" ht="14.25" customHeight="1">
      <c r="A143" s="103" t="s">
        <v>151</v>
      </c>
      <c r="B143" s="94" t="s">
        <v>118</v>
      </c>
      <c r="C143" s="94" t="s">
        <v>208</v>
      </c>
      <c r="D143" s="94" t="s">
        <v>273</v>
      </c>
      <c r="E143" s="160" t="s">
        <v>153</v>
      </c>
      <c r="F143" s="105">
        <f t="shared" si="20"/>
        <v>9149.48454</v>
      </c>
      <c r="G143" s="105">
        <f t="shared" si="20"/>
        <v>7484.4</v>
      </c>
      <c r="H143" s="97">
        <f t="shared" si="19"/>
        <v>81.80132954243999</v>
      </c>
      <c r="ET143"/>
    </row>
    <row r="144" spans="1:150" ht="14.25" customHeight="1">
      <c r="A144" s="103" t="s">
        <v>154</v>
      </c>
      <c r="B144" s="94" t="s">
        <v>118</v>
      </c>
      <c r="C144" s="94" t="s">
        <v>208</v>
      </c>
      <c r="D144" s="94" t="s">
        <v>273</v>
      </c>
      <c r="E144" s="160" t="s">
        <v>155</v>
      </c>
      <c r="F144" s="105">
        <v>9149.48454</v>
      </c>
      <c r="G144" s="97">
        <v>7484.4</v>
      </c>
      <c r="H144" s="97">
        <f t="shared" si="19"/>
        <v>81.80132954243999</v>
      </c>
      <c r="ET144"/>
    </row>
    <row r="145" spans="1:250" s="90" customFormat="1" ht="65.25" customHeight="1">
      <c r="A145" s="101" t="s">
        <v>274</v>
      </c>
      <c r="B145" s="102"/>
      <c r="C145" s="102"/>
      <c r="D145" s="102" t="s">
        <v>275</v>
      </c>
      <c r="E145" s="172"/>
      <c r="F145" s="145">
        <f>F146</f>
        <v>2372</v>
      </c>
      <c r="G145" s="145">
        <f>G146</f>
        <v>2253.2</v>
      </c>
      <c r="H145" s="97">
        <f t="shared" si="19"/>
        <v>94.99156829679595</v>
      </c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1"/>
      <c r="HT145" s="91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</row>
    <row r="146" spans="1:150" ht="14.25" customHeight="1">
      <c r="A146" s="103" t="s">
        <v>151</v>
      </c>
      <c r="B146" s="94" t="s">
        <v>118</v>
      </c>
      <c r="C146" s="94" t="s">
        <v>208</v>
      </c>
      <c r="D146" s="94" t="s">
        <v>275</v>
      </c>
      <c r="E146" s="160" t="s">
        <v>153</v>
      </c>
      <c r="F146" s="105">
        <f>F147</f>
        <v>2372</v>
      </c>
      <c r="G146" s="105">
        <f>G147</f>
        <v>2253.2</v>
      </c>
      <c r="H146" s="97">
        <f t="shared" si="19"/>
        <v>94.99156829679595</v>
      </c>
      <c r="ET146"/>
    </row>
    <row r="147" spans="1:150" ht="14.25" customHeight="1">
      <c r="A147" s="173" t="s">
        <v>154</v>
      </c>
      <c r="B147" s="174" t="s">
        <v>118</v>
      </c>
      <c r="C147" s="174" t="s">
        <v>208</v>
      </c>
      <c r="D147" s="174" t="s">
        <v>275</v>
      </c>
      <c r="E147" s="175" t="s">
        <v>155</v>
      </c>
      <c r="F147" s="176">
        <v>2372</v>
      </c>
      <c r="G147" s="97">
        <v>2253.2</v>
      </c>
      <c r="H147" s="97">
        <f t="shared" si="19"/>
        <v>94.99156829679595</v>
      </c>
      <c r="ET147"/>
    </row>
    <row r="148" spans="1:219" s="90" customFormat="1" ht="38.25" customHeight="1">
      <c r="A148" s="101" t="s">
        <v>276</v>
      </c>
      <c r="B148" s="102" t="s">
        <v>118</v>
      </c>
      <c r="C148" s="102" t="s">
        <v>208</v>
      </c>
      <c r="D148" s="102" t="s">
        <v>277</v>
      </c>
      <c r="E148" s="169"/>
      <c r="F148" s="145">
        <f aca="true" t="shared" si="21" ref="F148:G150">F149</f>
        <v>1850.51546</v>
      </c>
      <c r="G148" s="145">
        <f t="shared" si="21"/>
        <v>1803.2</v>
      </c>
      <c r="H148" s="97">
        <f t="shared" si="19"/>
        <v>97.44311998344504</v>
      </c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</row>
    <row r="149" spans="1:219" s="90" customFormat="1" ht="60.75" customHeight="1">
      <c r="A149" s="103" t="s">
        <v>278</v>
      </c>
      <c r="B149" s="94" t="s">
        <v>118</v>
      </c>
      <c r="C149" s="94" t="s">
        <v>208</v>
      </c>
      <c r="D149" s="102" t="s">
        <v>279</v>
      </c>
      <c r="E149" s="162"/>
      <c r="F149" s="105">
        <f t="shared" si="21"/>
        <v>1850.51546</v>
      </c>
      <c r="G149" s="105">
        <f t="shared" si="21"/>
        <v>1803.2</v>
      </c>
      <c r="H149" s="97">
        <f t="shared" si="19"/>
        <v>97.44311998344504</v>
      </c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1"/>
      <c r="GD149" s="91"/>
      <c r="GE149" s="91"/>
      <c r="GF149" s="91"/>
      <c r="GG149" s="91"/>
      <c r="GH149" s="91"/>
      <c r="GI149" s="91"/>
      <c r="GJ149" s="91"/>
      <c r="GK149" s="91"/>
      <c r="GL149" s="91"/>
      <c r="GM149" s="91"/>
      <c r="GN149" s="91"/>
      <c r="GO149" s="91"/>
      <c r="GP149" s="91"/>
      <c r="GQ149" s="91"/>
      <c r="GR149" s="91"/>
      <c r="GS149" s="91"/>
      <c r="GT149" s="91"/>
      <c r="GU149" s="91"/>
      <c r="GV149" s="91"/>
      <c r="GW149" s="91"/>
      <c r="GX149" s="91"/>
      <c r="GY149" s="91"/>
      <c r="GZ149" s="91"/>
      <c r="HA149" s="91"/>
      <c r="HB149" s="91"/>
      <c r="HC149" s="91"/>
      <c r="HD149" s="91"/>
      <c r="HE149" s="91"/>
      <c r="HF149" s="91"/>
      <c r="HG149" s="91"/>
      <c r="HH149" s="91"/>
      <c r="HI149" s="91"/>
      <c r="HJ149" s="91"/>
      <c r="HK149" s="91"/>
    </row>
    <row r="150" spans="1:150" ht="14.25" customHeight="1">
      <c r="A150" s="103" t="s">
        <v>151</v>
      </c>
      <c r="B150" s="94" t="s">
        <v>118</v>
      </c>
      <c r="C150" s="94" t="s">
        <v>208</v>
      </c>
      <c r="D150" s="94" t="s">
        <v>279</v>
      </c>
      <c r="E150" s="162" t="s">
        <v>153</v>
      </c>
      <c r="F150" s="105">
        <f t="shared" si="21"/>
        <v>1850.51546</v>
      </c>
      <c r="G150" s="105">
        <f t="shared" si="21"/>
        <v>1803.2</v>
      </c>
      <c r="H150" s="97">
        <f t="shared" si="19"/>
        <v>97.44311998344504</v>
      </c>
      <c r="ET150"/>
    </row>
    <row r="151" spans="1:150" ht="14.25" customHeight="1">
      <c r="A151" s="103" t="s">
        <v>154</v>
      </c>
      <c r="B151" s="94" t="s">
        <v>118</v>
      </c>
      <c r="C151" s="94" t="s">
        <v>208</v>
      </c>
      <c r="D151" s="94" t="s">
        <v>279</v>
      </c>
      <c r="E151" s="162" t="s">
        <v>155</v>
      </c>
      <c r="F151" s="105">
        <v>1850.51546</v>
      </c>
      <c r="G151" s="97">
        <v>1803.2</v>
      </c>
      <c r="H151" s="97">
        <f t="shared" si="19"/>
        <v>97.44311998344504</v>
      </c>
      <c r="ET151"/>
    </row>
    <row r="152" spans="1:150" ht="38.25" customHeight="1">
      <c r="A152" s="111" t="s">
        <v>280</v>
      </c>
      <c r="B152" s="128" t="s">
        <v>118</v>
      </c>
      <c r="C152" s="128" t="s">
        <v>208</v>
      </c>
      <c r="D152" s="102" t="s">
        <v>281</v>
      </c>
      <c r="E152" s="142"/>
      <c r="F152" s="105">
        <f>F153</f>
        <v>10611.43886</v>
      </c>
      <c r="G152" s="105">
        <f>G153</f>
        <v>7940.1</v>
      </c>
      <c r="H152" s="97">
        <f t="shared" si="19"/>
        <v>74.82585636836059</v>
      </c>
      <c r="ET152"/>
    </row>
    <row r="153" spans="1:150" ht="23.25" customHeight="1">
      <c r="A153" s="101" t="s">
        <v>282</v>
      </c>
      <c r="B153" s="128" t="s">
        <v>118</v>
      </c>
      <c r="C153" s="128" t="s">
        <v>208</v>
      </c>
      <c r="D153" s="102" t="s">
        <v>283</v>
      </c>
      <c r="E153" s="160"/>
      <c r="F153" s="105">
        <f>F154+F157</f>
        <v>10611.43886</v>
      </c>
      <c r="G153" s="105">
        <f>G154+G157</f>
        <v>7940.1</v>
      </c>
      <c r="H153" s="97">
        <f t="shared" si="19"/>
        <v>74.82585636836059</v>
      </c>
      <c r="ET153"/>
    </row>
    <row r="154" spans="1:150" ht="59.25" customHeight="1">
      <c r="A154" s="100" t="s">
        <v>284</v>
      </c>
      <c r="B154" s="102" t="s">
        <v>118</v>
      </c>
      <c r="C154" s="102" t="s">
        <v>208</v>
      </c>
      <c r="D154" s="102" t="s">
        <v>285</v>
      </c>
      <c r="E154" s="170"/>
      <c r="F154" s="145">
        <f>F155</f>
        <v>7038</v>
      </c>
      <c r="G154" s="145">
        <f>G155</f>
        <v>4557.5</v>
      </c>
      <c r="H154" s="97">
        <f t="shared" si="19"/>
        <v>64.75561238988348</v>
      </c>
      <c r="ET154"/>
    </row>
    <row r="155" spans="1:150" ht="21" customHeight="1">
      <c r="A155" s="167" t="s">
        <v>129</v>
      </c>
      <c r="B155" s="94" t="s">
        <v>118</v>
      </c>
      <c r="C155" s="94" t="s">
        <v>208</v>
      </c>
      <c r="D155" s="94" t="s">
        <v>285</v>
      </c>
      <c r="E155" s="160" t="s">
        <v>130</v>
      </c>
      <c r="F155" s="105">
        <f>F156</f>
        <v>7038</v>
      </c>
      <c r="G155" s="105">
        <f>G156</f>
        <v>4557.5</v>
      </c>
      <c r="H155" s="97">
        <f t="shared" si="19"/>
        <v>64.75561238988348</v>
      </c>
      <c r="ET155"/>
    </row>
    <row r="156" spans="1:150" ht="34.5" customHeight="1">
      <c r="A156" s="168" t="s">
        <v>131</v>
      </c>
      <c r="B156" s="94" t="s">
        <v>118</v>
      </c>
      <c r="C156" s="94" t="s">
        <v>208</v>
      </c>
      <c r="D156" s="94" t="s">
        <v>285</v>
      </c>
      <c r="E156" s="160" t="s">
        <v>132</v>
      </c>
      <c r="F156" s="105">
        <v>7038</v>
      </c>
      <c r="G156" s="97">
        <v>4557.5</v>
      </c>
      <c r="H156" s="97">
        <f t="shared" si="19"/>
        <v>64.75561238988348</v>
      </c>
      <c r="ET156"/>
    </row>
    <row r="157" spans="1:150" ht="47.25" customHeight="1">
      <c r="A157" s="100" t="s">
        <v>286</v>
      </c>
      <c r="B157" s="102" t="s">
        <v>118</v>
      </c>
      <c r="C157" s="102" t="s">
        <v>208</v>
      </c>
      <c r="D157" s="102" t="s">
        <v>287</v>
      </c>
      <c r="E157" s="170"/>
      <c r="F157" s="145">
        <f>F158</f>
        <v>3573.43886</v>
      </c>
      <c r="G157" s="145">
        <f>G158</f>
        <v>3382.6</v>
      </c>
      <c r="H157" s="97">
        <f t="shared" si="19"/>
        <v>94.65951797479472</v>
      </c>
      <c r="ET157"/>
    </row>
    <row r="158" spans="1:150" ht="44.25" customHeight="1">
      <c r="A158" s="103" t="s">
        <v>288</v>
      </c>
      <c r="B158" s="94" t="s">
        <v>118</v>
      </c>
      <c r="C158" s="94" t="s">
        <v>208</v>
      </c>
      <c r="D158" s="94" t="s">
        <v>287</v>
      </c>
      <c r="E158" s="160" t="s">
        <v>130</v>
      </c>
      <c r="F158" s="99">
        <f>F159</f>
        <v>3573.43886</v>
      </c>
      <c r="G158" s="99">
        <f>G159</f>
        <v>3382.6</v>
      </c>
      <c r="H158" s="97">
        <f t="shared" si="19"/>
        <v>94.65951797479472</v>
      </c>
      <c r="ET158"/>
    </row>
    <row r="159" spans="1:150" ht="49.5" customHeight="1">
      <c r="A159" s="103" t="s">
        <v>289</v>
      </c>
      <c r="B159" s="94" t="s">
        <v>118</v>
      </c>
      <c r="C159" s="94" t="s">
        <v>208</v>
      </c>
      <c r="D159" s="94" t="s">
        <v>287</v>
      </c>
      <c r="E159" s="160" t="s">
        <v>132</v>
      </c>
      <c r="F159" s="99">
        <v>3573.43886</v>
      </c>
      <c r="G159" s="97">
        <v>3382.6</v>
      </c>
      <c r="H159" s="97">
        <f t="shared" si="19"/>
        <v>94.65951797479472</v>
      </c>
      <c r="ET159"/>
    </row>
    <row r="160" spans="1:150" ht="14.25" customHeight="1">
      <c r="A160" s="85" t="s">
        <v>290</v>
      </c>
      <c r="B160" s="86" t="s">
        <v>118</v>
      </c>
      <c r="C160" s="86" t="s">
        <v>291</v>
      </c>
      <c r="D160" s="86"/>
      <c r="E160" s="87"/>
      <c r="F160" s="130">
        <f aca="true" t="shared" si="22" ref="F160:G163">F161</f>
        <v>1570</v>
      </c>
      <c r="G160" s="130">
        <f t="shared" si="22"/>
        <v>1496</v>
      </c>
      <c r="H160" s="89">
        <f t="shared" si="19"/>
        <v>95.28662420382166</v>
      </c>
      <c r="ET160"/>
    </row>
    <row r="161" spans="1:150" ht="36.75" customHeight="1">
      <c r="A161" s="144" t="s">
        <v>292</v>
      </c>
      <c r="B161" s="94" t="s">
        <v>118</v>
      </c>
      <c r="C161" s="94" t="s">
        <v>291</v>
      </c>
      <c r="D161" s="102" t="s">
        <v>293</v>
      </c>
      <c r="E161" s="140"/>
      <c r="F161" s="177">
        <f t="shared" si="22"/>
        <v>1570</v>
      </c>
      <c r="G161" s="177">
        <f t="shared" si="22"/>
        <v>1496</v>
      </c>
      <c r="H161" s="97">
        <f t="shared" si="19"/>
        <v>95.28662420382166</v>
      </c>
      <c r="ET161"/>
    </row>
    <row r="162" spans="1:150" ht="39.75" customHeight="1">
      <c r="A162" s="111" t="s">
        <v>294</v>
      </c>
      <c r="B162" s="94" t="s">
        <v>118</v>
      </c>
      <c r="C162" s="94" t="s">
        <v>291</v>
      </c>
      <c r="D162" s="102" t="s">
        <v>295</v>
      </c>
      <c r="E162" s="140"/>
      <c r="F162" s="177">
        <f t="shared" si="22"/>
        <v>1570</v>
      </c>
      <c r="G162" s="177">
        <f t="shared" si="22"/>
        <v>1496</v>
      </c>
      <c r="H162" s="97">
        <f t="shared" si="19"/>
        <v>95.28662420382166</v>
      </c>
      <c r="ET162"/>
    </row>
    <row r="163" spans="1:150" ht="14.25" customHeight="1">
      <c r="A163" s="98" t="s">
        <v>129</v>
      </c>
      <c r="B163" s="94" t="s">
        <v>118</v>
      </c>
      <c r="C163" s="94" t="s">
        <v>291</v>
      </c>
      <c r="D163" s="94" t="s">
        <v>295</v>
      </c>
      <c r="E163" s="140" t="s">
        <v>130</v>
      </c>
      <c r="F163" s="177">
        <f t="shared" si="22"/>
        <v>1570</v>
      </c>
      <c r="G163" s="177">
        <f t="shared" si="22"/>
        <v>1496</v>
      </c>
      <c r="H163" s="97">
        <f t="shared" si="19"/>
        <v>95.28662420382166</v>
      </c>
      <c r="ET163"/>
    </row>
    <row r="164" spans="1:150" ht="33" customHeight="1">
      <c r="A164" s="103" t="s">
        <v>131</v>
      </c>
      <c r="B164" s="94" t="s">
        <v>118</v>
      </c>
      <c r="C164" s="94" t="s">
        <v>291</v>
      </c>
      <c r="D164" s="94" t="s">
        <v>295</v>
      </c>
      <c r="E164" s="140" t="s">
        <v>132</v>
      </c>
      <c r="F164" s="177">
        <v>1570</v>
      </c>
      <c r="G164" s="97">
        <v>1496</v>
      </c>
      <c r="H164" s="97">
        <f t="shared" si="19"/>
        <v>95.28662420382166</v>
      </c>
      <c r="ET164"/>
    </row>
    <row r="165" spans="1:150" ht="14.25" customHeight="1">
      <c r="A165" s="158" t="s">
        <v>296</v>
      </c>
      <c r="B165" s="86" t="s">
        <v>118</v>
      </c>
      <c r="C165" s="86" t="s">
        <v>297</v>
      </c>
      <c r="D165" s="86"/>
      <c r="E165" s="87"/>
      <c r="F165" s="130">
        <f aca="true" t="shared" si="23" ref="F165:G170">F166</f>
        <v>370</v>
      </c>
      <c r="G165" s="130">
        <f t="shared" si="23"/>
        <v>370</v>
      </c>
      <c r="H165" s="89">
        <f t="shared" si="19"/>
        <v>100</v>
      </c>
      <c r="EN165"/>
      <c r="EO165"/>
      <c r="EP165"/>
      <c r="EQ165"/>
      <c r="ER165"/>
      <c r="ES165"/>
      <c r="ET165"/>
    </row>
    <row r="166" spans="1:150" ht="14.25" customHeight="1">
      <c r="A166" s="178" t="s">
        <v>298</v>
      </c>
      <c r="B166" s="94" t="s">
        <v>118</v>
      </c>
      <c r="C166" s="94" t="s">
        <v>297</v>
      </c>
      <c r="D166" s="94" t="s">
        <v>120</v>
      </c>
      <c r="E166" s="142"/>
      <c r="F166" s="105">
        <f t="shared" si="23"/>
        <v>370</v>
      </c>
      <c r="G166" s="105">
        <f t="shared" si="23"/>
        <v>370</v>
      </c>
      <c r="H166" s="97">
        <f t="shared" si="19"/>
        <v>100</v>
      </c>
      <c r="EN166"/>
      <c r="EO166"/>
      <c r="EP166"/>
      <c r="EQ166"/>
      <c r="ER166"/>
      <c r="ES166"/>
      <c r="ET166"/>
    </row>
    <row r="167" spans="1:150" ht="14.25" customHeight="1">
      <c r="A167" s="178" t="s">
        <v>299</v>
      </c>
      <c r="B167" s="94" t="s">
        <v>118</v>
      </c>
      <c r="C167" s="94" t="s">
        <v>297</v>
      </c>
      <c r="D167" s="94" t="s">
        <v>300</v>
      </c>
      <c r="E167" s="142"/>
      <c r="F167" s="145">
        <f t="shared" si="23"/>
        <v>370</v>
      </c>
      <c r="G167" s="145">
        <f t="shared" si="23"/>
        <v>370</v>
      </c>
      <c r="H167" s="97">
        <f t="shared" si="19"/>
        <v>100</v>
      </c>
      <c r="EN167"/>
      <c r="EO167"/>
      <c r="EP167"/>
      <c r="EQ167"/>
      <c r="ER167"/>
      <c r="ES167"/>
      <c r="ET167"/>
    </row>
    <row r="168" spans="1:8" s="164" customFormat="1" ht="38.25" customHeight="1">
      <c r="A168" s="144" t="s">
        <v>301</v>
      </c>
      <c r="B168" s="94" t="s">
        <v>118</v>
      </c>
      <c r="C168" s="94" t="s">
        <v>297</v>
      </c>
      <c r="D168" s="102" t="s">
        <v>302</v>
      </c>
      <c r="E168" s="140"/>
      <c r="F168" s="105">
        <f t="shared" si="23"/>
        <v>370</v>
      </c>
      <c r="G168" s="105">
        <f t="shared" si="23"/>
        <v>370</v>
      </c>
      <c r="H168" s="97">
        <f t="shared" si="19"/>
        <v>100</v>
      </c>
    </row>
    <row r="169" spans="1:8" s="164" customFormat="1" ht="14.25" customHeight="1">
      <c r="A169" s="144" t="s">
        <v>303</v>
      </c>
      <c r="B169" s="94" t="s">
        <v>118</v>
      </c>
      <c r="C169" s="94" t="s">
        <v>297</v>
      </c>
      <c r="D169" s="102" t="s">
        <v>304</v>
      </c>
      <c r="E169" s="140"/>
      <c r="F169" s="105">
        <f t="shared" si="23"/>
        <v>370</v>
      </c>
      <c r="G169" s="105">
        <f t="shared" si="23"/>
        <v>370</v>
      </c>
      <c r="H169" s="97">
        <f t="shared" si="19"/>
        <v>100</v>
      </c>
    </row>
    <row r="170" spans="1:8" s="164" customFormat="1" ht="21" customHeight="1">
      <c r="A170" s="98" t="s">
        <v>129</v>
      </c>
      <c r="B170" s="94" t="s">
        <v>118</v>
      </c>
      <c r="C170" s="94" t="s">
        <v>297</v>
      </c>
      <c r="D170" s="102" t="s">
        <v>304</v>
      </c>
      <c r="E170" s="140" t="s">
        <v>130</v>
      </c>
      <c r="F170" s="105">
        <f t="shared" si="23"/>
        <v>370</v>
      </c>
      <c r="G170" s="105">
        <f t="shared" si="23"/>
        <v>370</v>
      </c>
      <c r="H170" s="97">
        <f t="shared" si="19"/>
        <v>100</v>
      </c>
    </row>
    <row r="171" spans="1:150" ht="33" customHeight="1">
      <c r="A171" s="103" t="s">
        <v>131</v>
      </c>
      <c r="B171" s="94" t="s">
        <v>118</v>
      </c>
      <c r="C171" s="94" t="s">
        <v>297</v>
      </c>
      <c r="D171" s="102" t="s">
        <v>304</v>
      </c>
      <c r="E171" s="160" t="s">
        <v>132</v>
      </c>
      <c r="F171" s="105">
        <v>370</v>
      </c>
      <c r="G171" s="97">
        <v>370</v>
      </c>
      <c r="H171" s="97">
        <f t="shared" si="19"/>
        <v>100</v>
      </c>
      <c r="EN171"/>
      <c r="EO171"/>
      <c r="EP171"/>
      <c r="EQ171"/>
      <c r="ER171"/>
      <c r="ES171"/>
      <c r="ET171"/>
    </row>
    <row r="172" spans="1:150" ht="14.25" customHeight="1">
      <c r="A172" s="80" t="s">
        <v>305</v>
      </c>
      <c r="B172" s="81" t="s">
        <v>306</v>
      </c>
      <c r="C172" s="81"/>
      <c r="D172" s="81"/>
      <c r="E172" s="82"/>
      <c r="F172" s="83">
        <f>F173+F202+F216</f>
        <v>124737.14901</v>
      </c>
      <c r="G172" s="83">
        <f>G173+G202+G216</f>
        <v>115827.33481</v>
      </c>
      <c r="H172" s="84">
        <f t="shared" si="19"/>
        <v>92.85712855335045</v>
      </c>
      <c r="EN172"/>
      <c r="EO172"/>
      <c r="EP172"/>
      <c r="EQ172"/>
      <c r="ER172"/>
      <c r="ES172"/>
      <c r="ET172"/>
    </row>
    <row r="173" spans="1:150" ht="21" customHeight="1">
      <c r="A173" s="85" t="s">
        <v>307</v>
      </c>
      <c r="B173" s="86" t="s">
        <v>306</v>
      </c>
      <c r="C173" s="86" t="s">
        <v>108</v>
      </c>
      <c r="D173" s="86"/>
      <c r="E173" s="87"/>
      <c r="F173" s="88">
        <f>F174+F191+F198</f>
        <v>65392.57787</v>
      </c>
      <c r="G173" s="88">
        <f>G174+G191+G198</f>
        <v>64405.33481</v>
      </c>
      <c r="H173" s="89">
        <f t="shared" si="19"/>
        <v>98.49028270155883</v>
      </c>
      <c r="EN173"/>
      <c r="EO173"/>
      <c r="EP173"/>
      <c r="EQ173"/>
      <c r="ER173"/>
      <c r="ES173"/>
      <c r="ET173"/>
    </row>
    <row r="174" spans="1:150" ht="23.25" customHeight="1">
      <c r="A174" s="171" t="s">
        <v>308</v>
      </c>
      <c r="B174" s="128" t="s">
        <v>306</v>
      </c>
      <c r="C174" s="128" t="s">
        <v>108</v>
      </c>
      <c r="D174" s="102" t="s">
        <v>309</v>
      </c>
      <c r="E174" s="142"/>
      <c r="F174" s="179">
        <f>F175+F179+F183+F187</f>
        <v>5351</v>
      </c>
      <c r="G174" s="179">
        <f>G175+G179+G183+G187</f>
        <v>4446.1</v>
      </c>
      <c r="H174" s="97">
        <f t="shared" si="19"/>
        <v>83.08914221640815</v>
      </c>
      <c r="EN174"/>
      <c r="EO174"/>
      <c r="EP174"/>
      <c r="EQ174"/>
      <c r="ER174"/>
      <c r="ES174"/>
      <c r="ET174"/>
    </row>
    <row r="175" spans="1:150" ht="29.25" customHeight="1">
      <c r="A175" s="171" t="s">
        <v>310</v>
      </c>
      <c r="B175" s="128" t="s">
        <v>306</v>
      </c>
      <c r="C175" s="128" t="s">
        <v>108</v>
      </c>
      <c r="D175" s="94" t="s">
        <v>311</v>
      </c>
      <c r="E175" s="140"/>
      <c r="F175" s="99">
        <f aca="true" t="shared" si="24" ref="F175:G177">F176</f>
        <v>3904</v>
      </c>
      <c r="G175" s="99">
        <f t="shared" si="24"/>
        <v>3585.3</v>
      </c>
      <c r="H175" s="97">
        <f t="shared" si="19"/>
        <v>91.83657786885246</v>
      </c>
      <c r="ET175"/>
    </row>
    <row r="176" spans="1:150" ht="14.25" customHeight="1">
      <c r="A176" s="180" t="s">
        <v>312</v>
      </c>
      <c r="B176" s="128" t="s">
        <v>306</v>
      </c>
      <c r="C176" s="128" t="s">
        <v>108</v>
      </c>
      <c r="D176" s="94" t="s">
        <v>313</v>
      </c>
      <c r="E176" s="140"/>
      <c r="F176" s="99">
        <f t="shared" si="24"/>
        <v>3904</v>
      </c>
      <c r="G176" s="99">
        <f t="shared" si="24"/>
        <v>3585.3</v>
      </c>
      <c r="H176" s="97">
        <f t="shared" si="19"/>
        <v>91.83657786885246</v>
      </c>
      <c r="ET176"/>
    </row>
    <row r="177" spans="1:150" ht="14.25" customHeight="1">
      <c r="A177" s="112" t="s">
        <v>135</v>
      </c>
      <c r="B177" s="128" t="s">
        <v>306</v>
      </c>
      <c r="C177" s="128" t="s">
        <v>108</v>
      </c>
      <c r="D177" s="94" t="s">
        <v>313</v>
      </c>
      <c r="E177" s="140" t="s">
        <v>136</v>
      </c>
      <c r="F177" s="99">
        <f t="shared" si="24"/>
        <v>3904</v>
      </c>
      <c r="G177" s="99">
        <f t="shared" si="24"/>
        <v>3585.3</v>
      </c>
      <c r="H177" s="97">
        <f t="shared" si="19"/>
        <v>91.83657786885246</v>
      </c>
      <c r="ET177"/>
    </row>
    <row r="178" spans="1:8" s="164" customFormat="1" ht="14.25" customHeight="1">
      <c r="A178" s="180" t="s">
        <v>137</v>
      </c>
      <c r="B178" s="128" t="s">
        <v>306</v>
      </c>
      <c r="C178" s="128" t="s">
        <v>108</v>
      </c>
      <c r="D178" s="94" t="s">
        <v>313</v>
      </c>
      <c r="E178" s="140" t="s">
        <v>138</v>
      </c>
      <c r="F178" s="99">
        <v>3904</v>
      </c>
      <c r="G178" s="156">
        <v>3585.3</v>
      </c>
      <c r="H178" s="97">
        <f t="shared" si="19"/>
        <v>91.83657786885246</v>
      </c>
    </row>
    <row r="179" spans="1:8" s="164" customFormat="1" ht="45.75" customHeight="1">
      <c r="A179" s="171" t="s">
        <v>314</v>
      </c>
      <c r="B179" s="128" t="s">
        <v>306</v>
      </c>
      <c r="C179" s="128" t="s">
        <v>108</v>
      </c>
      <c r="D179" s="94" t="s">
        <v>315</v>
      </c>
      <c r="E179" s="140"/>
      <c r="F179" s="99">
        <f aca="true" t="shared" si="25" ref="F179:G181">F180</f>
        <v>43</v>
      </c>
      <c r="G179" s="99">
        <f t="shared" si="25"/>
        <v>13</v>
      </c>
      <c r="H179" s="97">
        <f t="shared" si="19"/>
        <v>30.23255813953488</v>
      </c>
    </row>
    <row r="180" spans="1:8" s="164" customFormat="1" ht="19.5" customHeight="1">
      <c r="A180" s="180" t="s">
        <v>316</v>
      </c>
      <c r="B180" s="128" t="s">
        <v>306</v>
      </c>
      <c r="C180" s="128" t="s">
        <v>108</v>
      </c>
      <c r="D180" s="102" t="s">
        <v>317</v>
      </c>
      <c r="E180" s="142"/>
      <c r="F180" s="99">
        <f t="shared" si="25"/>
        <v>43</v>
      </c>
      <c r="G180" s="99">
        <f t="shared" si="25"/>
        <v>13</v>
      </c>
      <c r="H180" s="97">
        <f t="shared" si="19"/>
        <v>30.23255813953488</v>
      </c>
    </row>
    <row r="181" spans="1:8" s="164" customFormat="1" ht="19.5" customHeight="1">
      <c r="A181" s="98" t="s">
        <v>129</v>
      </c>
      <c r="B181" s="128" t="s">
        <v>306</v>
      </c>
      <c r="C181" s="128" t="s">
        <v>108</v>
      </c>
      <c r="D181" s="94" t="s">
        <v>317</v>
      </c>
      <c r="E181" s="140" t="s">
        <v>130</v>
      </c>
      <c r="F181" s="99">
        <f t="shared" si="25"/>
        <v>43</v>
      </c>
      <c r="G181" s="99">
        <f t="shared" si="25"/>
        <v>13</v>
      </c>
      <c r="H181" s="97">
        <f t="shared" si="19"/>
        <v>30.23255813953488</v>
      </c>
    </row>
    <row r="182" spans="1:8" s="164" customFormat="1" ht="33" customHeight="1">
      <c r="A182" s="103" t="s">
        <v>131</v>
      </c>
      <c r="B182" s="128" t="s">
        <v>306</v>
      </c>
      <c r="C182" s="128" t="s">
        <v>108</v>
      </c>
      <c r="D182" s="94" t="s">
        <v>317</v>
      </c>
      <c r="E182" s="140" t="s">
        <v>132</v>
      </c>
      <c r="F182" s="179">
        <v>43</v>
      </c>
      <c r="G182" s="156">
        <v>13</v>
      </c>
      <c r="H182" s="97">
        <f t="shared" si="19"/>
        <v>30.23255813953488</v>
      </c>
    </row>
    <row r="183" spans="1:8" s="164" customFormat="1" ht="38.25" customHeight="1">
      <c r="A183" s="101" t="s">
        <v>318</v>
      </c>
      <c r="B183" s="128" t="s">
        <v>306</v>
      </c>
      <c r="C183" s="128" t="s">
        <v>108</v>
      </c>
      <c r="D183" s="102" t="s">
        <v>319</v>
      </c>
      <c r="E183" s="140"/>
      <c r="F183" s="99">
        <f aca="true" t="shared" si="26" ref="F183:G185">F184</f>
        <v>1394</v>
      </c>
      <c r="G183" s="99">
        <f t="shared" si="26"/>
        <v>844.5</v>
      </c>
      <c r="H183" s="97">
        <f t="shared" si="19"/>
        <v>60.581061692969875</v>
      </c>
    </row>
    <row r="184" spans="1:8" s="164" customFormat="1" ht="14.25" customHeight="1">
      <c r="A184" s="103" t="s">
        <v>320</v>
      </c>
      <c r="B184" s="128" t="s">
        <v>306</v>
      </c>
      <c r="C184" s="128" t="s">
        <v>108</v>
      </c>
      <c r="D184" s="94" t="s">
        <v>321</v>
      </c>
      <c r="E184" s="140"/>
      <c r="F184" s="99">
        <f t="shared" si="26"/>
        <v>1394</v>
      </c>
      <c r="G184" s="99">
        <f t="shared" si="26"/>
        <v>844.5</v>
      </c>
      <c r="H184" s="97">
        <f t="shared" si="19"/>
        <v>60.581061692969875</v>
      </c>
    </row>
    <row r="185" spans="1:8" s="164" customFormat="1" ht="14.25" customHeight="1">
      <c r="A185" s="98" t="s">
        <v>129</v>
      </c>
      <c r="B185" s="128" t="s">
        <v>306</v>
      </c>
      <c r="C185" s="128" t="s">
        <v>108</v>
      </c>
      <c r="D185" s="94" t="s">
        <v>321</v>
      </c>
      <c r="E185" s="140" t="s">
        <v>130</v>
      </c>
      <c r="F185" s="99">
        <f t="shared" si="26"/>
        <v>1394</v>
      </c>
      <c r="G185" s="99">
        <f t="shared" si="26"/>
        <v>844.5</v>
      </c>
      <c r="H185" s="97">
        <f t="shared" si="19"/>
        <v>60.581061692969875</v>
      </c>
    </row>
    <row r="186" spans="1:8" s="164" customFormat="1" ht="32.25" customHeight="1">
      <c r="A186" s="103" t="s">
        <v>131</v>
      </c>
      <c r="B186" s="128" t="s">
        <v>306</v>
      </c>
      <c r="C186" s="128" t="s">
        <v>108</v>
      </c>
      <c r="D186" s="94" t="s">
        <v>321</v>
      </c>
      <c r="E186" s="140" t="s">
        <v>132</v>
      </c>
      <c r="F186" s="179">
        <v>1394</v>
      </c>
      <c r="G186" s="156">
        <v>844.5</v>
      </c>
      <c r="H186" s="97">
        <f t="shared" si="19"/>
        <v>60.581061692969875</v>
      </c>
    </row>
    <row r="187" spans="1:8" s="164" customFormat="1" ht="36" customHeight="1">
      <c r="A187" s="101" t="s">
        <v>322</v>
      </c>
      <c r="B187" s="147" t="s">
        <v>306</v>
      </c>
      <c r="C187" s="147" t="s">
        <v>108</v>
      </c>
      <c r="D187" s="102" t="s">
        <v>323</v>
      </c>
      <c r="E187" s="142"/>
      <c r="F187" s="179">
        <f aca="true" t="shared" si="27" ref="F187:G189">F188</f>
        <v>10</v>
      </c>
      <c r="G187" s="179">
        <f t="shared" si="27"/>
        <v>3.3</v>
      </c>
      <c r="H187" s="97">
        <f t="shared" si="19"/>
        <v>32.99999999999999</v>
      </c>
    </row>
    <row r="188" spans="1:8" s="164" customFormat="1" ht="14.25" customHeight="1">
      <c r="A188" s="103" t="s">
        <v>324</v>
      </c>
      <c r="B188" s="128" t="s">
        <v>306</v>
      </c>
      <c r="C188" s="128" t="s">
        <v>108</v>
      </c>
      <c r="D188" s="94" t="s">
        <v>325</v>
      </c>
      <c r="E188" s="140"/>
      <c r="F188" s="179">
        <f t="shared" si="27"/>
        <v>10</v>
      </c>
      <c r="G188" s="179">
        <f t="shared" si="27"/>
        <v>3.3</v>
      </c>
      <c r="H188" s="97">
        <f t="shared" si="19"/>
        <v>32.99999999999999</v>
      </c>
    </row>
    <row r="189" spans="1:8" s="164" customFormat="1" ht="14.25" customHeight="1">
      <c r="A189" s="98" t="s">
        <v>129</v>
      </c>
      <c r="B189" s="128" t="s">
        <v>306</v>
      </c>
      <c r="C189" s="128" t="s">
        <v>108</v>
      </c>
      <c r="D189" s="94" t="s">
        <v>325</v>
      </c>
      <c r="E189" s="140" t="s">
        <v>130</v>
      </c>
      <c r="F189" s="179">
        <f t="shared" si="27"/>
        <v>10</v>
      </c>
      <c r="G189" s="179">
        <f t="shared" si="27"/>
        <v>3.3</v>
      </c>
      <c r="H189" s="97">
        <f t="shared" si="19"/>
        <v>32.99999999999999</v>
      </c>
    </row>
    <row r="190" spans="1:8" s="164" customFormat="1" ht="33" customHeight="1">
      <c r="A190" s="103" t="s">
        <v>131</v>
      </c>
      <c r="B190" s="128" t="s">
        <v>306</v>
      </c>
      <c r="C190" s="128" t="s">
        <v>108</v>
      </c>
      <c r="D190" s="94" t="s">
        <v>325</v>
      </c>
      <c r="E190" s="140" t="s">
        <v>132</v>
      </c>
      <c r="F190" s="179">
        <v>10</v>
      </c>
      <c r="G190" s="156">
        <v>3.3</v>
      </c>
      <c r="H190" s="97">
        <f t="shared" si="19"/>
        <v>32.99999999999999</v>
      </c>
    </row>
    <row r="191" spans="1:8" s="164" customFormat="1" ht="36.75" customHeight="1">
      <c r="A191" s="111" t="s">
        <v>326</v>
      </c>
      <c r="B191" s="94" t="s">
        <v>306</v>
      </c>
      <c r="C191" s="94" t="s">
        <v>108</v>
      </c>
      <c r="D191" s="102" t="s">
        <v>327</v>
      </c>
      <c r="E191" s="140"/>
      <c r="F191" s="99">
        <f>F192</f>
        <v>60031.57787</v>
      </c>
      <c r="G191" s="99">
        <f>G192</f>
        <v>59949.23481</v>
      </c>
      <c r="H191" s="97">
        <f t="shared" si="19"/>
        <v>99.86283375696318</v>
      </c>
    </row>
    <row r="192" spans="1:8" s="164" customFormat="1" ht="24.75" customHeight="1">
      <c r="A192" s="112" t="s">
        <v>328</v>
      </c>
      <c r="B192" s="94" t="s">
        <v>306</v>
      </c>
      <c r="C192" s="94" t="s">
        <v>108</v>
      </c>
      <c r="D192" s="94" t="s">
        <v>329</v>
      </c>
      <c r="E192" s="140"/>
      <c r="F192" s="99">
        <f>F193</f>
        <v>60031.57787</v>
      </c>
      <c r="G192" s="99">
        <f>G193</f>
        <v>59949.23481</v>
      </c>
      <c r="H192" s="97">
        <f t="shared" si="19"/>
        <v>99.86283375696318</v>
      </c>
    </row>
    <row r="193" spans="1:8" s="164" customFormat="1" ht="24.75" customHeight="1">
      <c r="A193" s="112" t="s">
        <v>330</v>
      </c>
      <c r="B193" s="94" t="s">
        <v>306</v>
      </c>
      <c r="C193" s="94" t="s">
        <v>108</v>
      </c>
      <c r="D193" s="94" t="s">
        <v>331</v>
      </c>
      <c r="E193" s="140"/>
      <c r="F193" s="99">
        <f>F194+F196</f>
        <v>60031.57787</v>
      </c>
      <c r="G193" s="99">
        <f>G194+G196</f>
        <v>59949.23481</v>
      </c>
      <c r="H193" s="97">
        <f t="shared" si="19"/>
        <v>99.86283375696318</v>
      </c>
    </row>
    <row r="194" spans="1:8" s="164" customFormat="1" ht="51" customHeight="1">
      <c r="A194" s="103" t="s">
        <v>332</v>
      </c>
      <c r="B194" s="94" t="s">
        <v>306</v>
      </c>
      <c r="C194" s="94" t="s">
        <v>108</v>
      </c>
      <c r="D194" s="102" t="s">
        <v>333</v>
      </c>
      <c r="E194" s="140"/>
      <c r="F194" s="99">
        <f>F195</f>
        <v>44726.93163</v>
      </c>
      <c r="G194" s="99">
        <f>G195</f>
        <v>44726.93163</v>
      </c>
      <c r="H194" s="97">
        <f t="shared" si="19"/>
        <v>100</v>
      </c>
    </row>
    <row r="195" spans="1:8" s="164" customFormat="1" ht="14.25" customHeight="1">
      <c r="A195" s="98" t="s">
        <v>334</v>
      </c>
      <c r="B195" s="94"/>
      <c r="C195" s="94"/>
      <c r="D195" s="102" t="s">
        <v>333</v>
      </c>
      <c r="E195" s="140" t="s">
        <v>335</v>
      </c>
      <c r="F195" s="99">
        <v>44726.93163</v>
      </c>
      <c r="G195" s="156">
        <v>44726.93163</v>
      </c>
      <c r="H195" s="97">
        <f t="shared" si="19"/>
        <v>100</v>
      </c>
    </row>
    <row r="196" spans="1:8" s="164" customFormat="1" ht="47.25" customHeight="1">
      <c r="A196" s="103" t="s">
        <v>336</v>
      </c>
      <c r="B196" s="94" t="s">
        <v>306</v>
      </c>
      <c r="C196" s="94" t="s">
        <v>108</v>
      </c>
      <c r="D196" s="102" t="s">
        <v>337</v>
      </c>
      <c r="E196" s="140"/>
      <c r="F196" s="99">
        <f>F197</f>
        <v>15304.64624</v>
      </c>
      <c r="G196" s="99">
        <f>G197</f>
        <v>15222.30318</v>
      </c>
      <c r="H196" s="97">
        <f t="shared" si="19"/>
        <v>99.4619734510113</v>
      </c>
    </row>
    <row r="197" spans="1:8" s="164" customFormat="1" ht="14.25" customHeight="1">
      <c r="A197" s="98" t="s">
        <v>334</v>
      </c>
      <c r="B197" s="94" t="s">
        <v>306</v>
      </c>
      <c r="C197" s="94" t="s">
        <v>108</v>
      </c>
      <c r="D197" s="102" t="s">
        <v>337</v>
      </c>
      <c r="E197" s="140" t="s">
        <v>335</v>
      </c>
      <c r="F197" s="99">
        <v>15304.64624</v>
      </c>
      <c r="G197" s="156">
        <v>15222.30318</v>
      </c>
      <c r="H197" s="97">
        <f t="shared" si="19"/>
        <v>99.4619734510113</v>
      </c>
    </row>
    <row r="198" spans="1:8" s="131" customFormat="1" ht="14.25" customHeight="1">
      <c r="A198" s="144" t="s">
        <v>158</v>
      </c>
      <c r="B198" s="147" t="s">
        <v>306</v>
      </c>
      <c r="C198" s="147" t="s">
        <v>108</v>
      </c>
      <c r="D198" s="102" t="s">
        <v>148</v>
      </c>
      <c r="E198" s="142"/>
      <c r="F198" s="143">
        <f aca="true" t="shared" si="28" ref="F198:G200">F199</f>
        <v>10</v>
      </c>
      <c r="G198" s="143">
        <f t="shared" si="28"/>
        <v>10</v>
      </c>
      <c r="H198" s="97">
        <f t="shared" si="19"/>
        <v>100</v>
      </c>
    </row>
    <row r="199" spans="1:8" s="164" customFormat="1" ht="14.25" customHeight="1">
      <c r="A199" s="103" t="s">
        <v>137</v>
      </c>
      <c r="B199" s="128" t="s">
        <v>306</v>
      </c>
      <c r="C199" s="128" t="s">
        <v>108</v>
      </c>
      <c r="D199" s="94" t="s">
        <v>338</v>
      </c>
      <c r="E199" s="160"/>
      <c r="F199" s="99">
        <f t="shared" si="28"/>
        <v>10</v>
      </c>
      <c r="G199" s="99">
        <f t="shared" si="28"/>
        <v>10</v>
      </c>
      <c r="H199" s="97">
        <f t="shared" si="19"/>
        <v>100</v>
      </c>
    </row>
    <row r="200" spans="1:8" s="164" customFormat="1" ht="18.75" customHeight="1">
      <c r="A200" s="112" t="s">
        <v>135</v>
      </c>
      <c r="B200" s="128" t="s">
        <v>306</v>
      </c>
      <c r="C200" s="128" t="s">
        <v>108</v>
      </c>
      <c r="D200" s="94" t="s">
        <v>338</v>
      </c>
      <c r="E200" s="160" t="s">
        <v>136</v>
      </c>
      <c r="F200" s="99">
        <f t="shared" si="28"/>
        <v>10</v>
      </c>
      <c r="G200" s="99">
        <f t="shared" si="28"/>
        <v>10</v>
      </c>
      <c r="H200" s="97">
        <f t="shared" si="19"/>
        <v>100</v>
      </c>
    </row>
    <row r="201" spans="1:8" s="164" customFormat="1" ht="14.25" customHeight="1">
      <c r="A201" s="180" t="s">
        <v>137</v>
      </c>
      <c r="B201" s="128" t="s">
        <v>306</v>
      </c>
      <c r="C201" s="128" t="s">
        <v>108</v>
      </c>
      <c r="D201" s="94" t="s">
        <v>338</v>
      </c>
      <c r="E201" s="160" t="s">
        <v>138</v>
      </c>
      <c r="F201" s="99">
        <v>10</v>
      </c>
      <c r="G201" s="156">
        <v>10</v>
      </c>
      <c r="H201" s="97">
        <f t="shared" si="19"/>
        <v>100</v>
      </c>
    </row>
    <row r="202" spans="1:8" s="164" customFormat="1" ht="14.25" customHeight="1">
      <c r="A202" s="85" t="s">
        <v>339</v>
      </c>
      <c r="B202" s="86" t="s">
        <v>306</v>
      </c>
      <c r="C202" s="86" t="s">
        <v>110</v>
      </c>
      <c r="D202" s="86"/>
      <c r="E202" s="87"/>
      <c r="F202" s="88">
        <f>F203</f>
        <v>3699.9</v>
      </c>
      <c r="G202" s="88">
        <f>G203</f>
        <v>3109.7</v>
      </c>
      <c r="H202" s="89">
        <f aca="true" t="shared" si="29" ref="H202:H265">G202/F202*100</f>
        <v>84.04821751939241</v>
      </c>
    </row>
    <row r="203" spans="1:8" s="164" customFormat="1" ht="14.25" customHeight="1">
      <c r="A203" s="181" t="s">
        <v>308</v>
      </c>
      <c r="B203" s="147" t="s">
        <v>306</v>
      </c>
      <c r="C203" s="147" t="s">
        <v>110</v>
      </c>
      <c r="D203" s="147" t="s">
        <v>309</v>
      </c>
      <c r="E203" s="182"/>
      <c r="F203" s="183">
        <f>F204+F208+F212</f>
        <v>3699.9</v>
      </c>
      <c r="G203" s="183">
        <f>G204+G208+G212</f>
        <v>3109.7</v>
      </c>
      <c r="H203" s="97">
        <f t="shared" si="29"/>
        <v>84.04821751939241</v>
      </c>
    </row>
    <row r="204" spans="1:8" s="164" customFormat="1" ht="36" customHeight="1">
      <c r="A204" s="171" t="s">
        <v>340</v>
      </c>
      <c r="B204" s="128" t="s">
        <v>306</v>
      </c>
      <c r="C204" s="128" t="s">
        <v>110</v>
      </c>
      <c r="D204" s="102" t="s">
        <v>341</v>
      </c>
      <c r="E204" s="138"/>
      <c r="F204" s="179">
        <f aca="true" t="shared" si="30" ref="F204:G206">F205</f>
        <v>125</v>
      </c>
      <c r="G204" s="179">
        <f t="shared" si="30"/>
        <v>33.7</v>
      </c>
      <c r="H204" s="97">
        <f t="shared" si="29"/>
        <v>26.96</v>
      </c>
    </row>
    <row r="205" spans="1:8" s="164" customFormat="1" ht="14.25" customHeight="1">
      <c r="A205" s="184" t="s">
        <v>342</v>
      </c>
      <c r="B205" s="128" t="s">
        <v>306</v>
      </c>
      <c r="C205" s="128" t="s">
        <v>110</v>
      </c>
      <c r="D205" s="185" t="s">
        <v>343</v>
      </c>
      <c r="E205" s="140"/>
      <c r="F205" s="179">
        <f t="shared" si="30"/>
        <v>125</v>
      </c>
      <c r="G205" s="179">
        <f t="shared" si="30"/>
        <v>33.7</v>
      </c>
      <c r="H205" s="97">
        <f t="shared" si="29"/>
        <v>26.96</v>
      </c>
    </row>
    <row r="206" spans="1:8" s="164" customFormat="1" ht="14.25" customHeight="1">
      <c r="A206" s="98" t="s">
        <v>129</v>
      </c>
      <c r="B206" s="128" t="s">
        <v>306</v>
      </c>
      <c r="C206" s="128" t="s">
        <v>110</v>
      </c>
      <c r="D206" s="174" t="s">
        <v>344</v>
      </c>
      <c r="E206" s="186" t="s">
        <v>130</v>
      </c>
      <c r="F206" s="179">
        <f t="shared" si="30"/>
        <v>125</v>
      </c>
      <c r="G206" s="179">
        <f t="shared" si="30"/>
        <v>33.7</v>
      </c>
      <c r="H206" s="97">
        <f t="shared" si="29"/>
        <v>26.96</v>
      </c>
    </row>
    <row r="207" spans="1:8" s="164" customFormat="1" ht="32.25" customHeight="1">
      <c r="A207" s="103" t="s">
        <v>131</v>
      </c>
      <c r="B207" s="128" t="s">
        <v>306</v>
      </c>
      <c r="C207" s="138" t="s">
        <v>110</v>
      </c>
      <c r="D207" s="94" t="s">
        <v>344</v>
      </c>
      <c r="E207" s="140" t="s">
        <v>132</v>
      </c>
      <c r="F207" s="179">
        <v>125</v>
      </c>
      <c r="G207" s="156">
        <v>33.7</v>
      </c>
      <c r="H207" s="97">
        <f t="shared" si="29"/>
        <v>26.96</v>
      </c>
    </row>
    <row r="208" spans="1:8" s="164" customFormat="1" ht="36.75" customHeight="1">
      <c r="A208" s="101" t="s">
        <v>345</v>
      </c>
      <c r="B208" s="128" t="s">
        <v>306</v>
      </c>
      <c r="C208" s="138" t="s">
        <v>110</v>
      </c>
      <c r="D208" s="102" t="s">
        <v>346</v>
      </c>
      <c r="E208" s="142"/>
      <c r="F208" s="187">
        <f aca="true" t="shared" si="31" ref="F208:G210">F209</f>
        <v>394.9</v>
      </c>
      <c r="G208" s="187">
        <f t="shared" si="31"/>
        <v>394.9</v>
      </c>
      <c r="H208" s="97">
        <f t="shared" si="29"/>
        <v>100</v>
      </c>
    </row>
    <row r="209" spans="1:8" s="164" customFormat="1" ht="14.25" customHeight="1">
      <c r="A209" s="103" t="s">
        <v>347</v>
      </c>
      <c r="B209" s="128" t="s">
        <v>306</v>
      </c>
      <c r="C209" s="138" t="s">
        <v>110</v>
      </c>
      <c r="D209" s="94" t="s">
        <v>348</v>
      </c>
      <c r="E209" s="140"/>
      <c r="F209" s="187">
        <f t="shared" si="31"/>
        <v>394.9</v>
      </c>
      <c r="G209" s="187">
        <f t="shared" si="31"/>
        <v>394.9</v>
      </c>
      <c r="H209" s="97">
        <f t="shared" si="29"/>
        <v>100</v>
      </c>
    </row>
    <row r="210" spans="1:8" s="164" customFormat="1" ht="14.25" customHeight="1">
      <c r="A210" s="98" t="s">
        <v>129</v>
      </c>
      <c r="B210" s="128" t="s">
        <v>306</v>
      </c>
      <c r="C210" s="138" t="s">
        <v>110</v>
      </c>
      <c r="D210" s="94" t="s">
        <v>348</v>
      </c>
      <c r="E210" s="140" t="s">
        <v>130</v>
      </c>
      <c r="F210" s="187">
        <f t="shared" si="31"/>
        <v>394.9</v>
      </c>
      <c r="G210" s="187">
        <f t="shared" si="31"/>
        <v>394.9</v>
      </c>
      <c r="H210" s="97">
        <f t="shared" si="29"/>
        <v>100</v>
      </c>
    </row>
    <row r="211" spans="1:8" s="164" customFormat="1" ht="33" customHeight="1">
      <c r="A211" s="103" t="s">
        <v>131</v>
      </c>
      <c r="B211" s="128" t="s">
        <v>306</v>
      </c>
      <c r="C211" s="138" t="s">
        <v>110</v>
      </c>
      <c r="D211" s="94" t="s">
        <v>348</v>
      </c>
      <c r="E211" s="140" t="s">
        <v>132</v>
      </c>
      <c r="F211" s="105">
        <v>394.9</v>
      </c>
      <c r="G211" s="156">
        <v>394.9</v>
      </c>
      <c r="H211" s="97">
        <f t="shared" si="29"/>
        <v>100</v>
      </c>
    </row>
    <row r="212" spans="1:8" s="164" customFormat="1" ht="40.5" customHeight="1">
      <c r="A212" s="101" t="s">
        <v>349</v>
      </c>
      <c r="B212" s="128" t="s">
        <v>306</v>
      </c>
      <c r="C212" s="138" t="s">
        <v>110</v>
      </c>
      <c r="D212" s="102" t="s">
        <v>350</v>
      </c>
      <c r="E212" s="142"/>
      <c r="F212" s="187">
        <f aca="true" t="shared" si="32" ref="F212:G214">F213</f>
        <v>3180</v>
      </c>
      <c r="G212" s="187">
        <f t="shared" si="32"/>
        <v>2681.1</v>
      </c>
      <c r="H212" s="97">
        <f t="shared" si="29"/>
        <v>84.31132075471697</v>
      </c>
    </row>
    <row r="213" spans="1:8" s="164" customFormat="1" ht="14.25" customHeight="1">
      <c r="A213" s="103" t="s">
        <v>351</v>
      </c>
      <c r="B213" s="128" t="s">
        <v>306</v>
      </c>
      <c r="C213" s="138" t="s">
        <v>110</v>
      </c>
      <c r="D213" s="94" t="s">
        <v>352</v>
      </c>
      <c r="E213" s="140"/>
      <c r="F213" s="187">
        <f t="shared" si="32"/>
        <v>3180</v>
      </c>
      <c r="G213" s="187">
        <f t="shared" si="32"/>
        <v>2681.1</v>
      </c>
      <c r="H213" s="97">
        <f t="shared" si="29"/>
        <v>84.31132075471697</v>
      </c>
    </row>
    <row r="214" spans="1:8" s="164" customFormat="1" ht="14.25" customHeight="1">
      <c r="A214" s="98" t="s">
        <v>129</v>
      </c>
      <c r="B214" s="128" t="s">
        <v>306</v>
      </c>
      <c r="C214" s="138" t="s">
        <v>110</v>
      </c>
      <c r="D214" s="94" t="s">
        <v>352</v>
      </c>
      <c r="E214" s="140" t="s">
        <v>130</v>
      </c>
      <c r="F214" s="187">
        <f t="shared" si="32"/>
        <v>3180</v>
      </c>
      <c r="G214" s="187">
        <f t="shared" si="32"/>
        <v>2681.1</v>
      </c>
      <c r="H214" s="97">
        <f t="shared" si="29"/>
        <v>84.31132075471697</v>
      </c>
    </row>
    <row r="215" spans="1:8" s="164" customFormat="1" ht="32.25" customHeight="1">
      <c r="A215" s="103" t="s">
        <v>131</v>
      </c>
      <c r="B215" s="128" t="s">
        <v>306</v>
      </c>
      <c r="C215" s="138" t="s">
        <v>110</v>
      </c>
      <c r="D215" s="94" t="s">
        <v>352</v>
      </c>
      <c r="E215" s="140" t="s">
        <v>132</v>
      </c>
      <c r="F215" s="105">
        <v>3180</v>
      </c>
      <c r="G215" s="156">
        <v>2681.1</v>
      </c>
      <c r="H215" s="97">
        <f t="shared" si="29"/>
        <v>84.31132075471697</v>
      </c>
    </row>
    <row r="216" spans="1:8" s="131" customFormat="1" ht="14.25" customHeight="1">
      <c r="A216" s="188" t="s">
        <v>353</v>
      </c>
      <c r="B216" s="189" t="s">
        <v>306</v>
      </c>
      <c r="C216" s="189" t="s">
        <v>203</v>
      </c>
      <c r="D216" s="190"/>
      <c r="E216" s="191"/>
      <c r="F216" s="192">
        <f>F217+F279</f>
        <v>55644.67114</v>
      </c>
      <c r="G216" s="192">
        <f>G217+G279</f>
        <v>48312.3</v>
      </c>
      <c r="H216" s="89">
        <f t="shared" si="29"/>
        <v>86.82286912694298</v>
      </c>
    </row>
    <row r="217" spans="1:8" s="164" customFormat="1" ht="30.75" customHeight="1">
      <c r="A217" s="193" t="s">
        <v>257</v>
      </c>
      <c r="B217" s="94" t="s">
        <v>306</v>
      </c>
      <c r="C217" s="94" t="s">
        <v>203</v>
      </c>
      <c r="D217" s="94" t="s">
        <v>258</v>
      </c>
      <c r="E217" s="140"/>
      <c r="F217" s="99">
        <f>SUM(F218+F231+F246+F263+F268+F275)</f>
        <v>54218.97114</v>
      </c>
      <c r="G217" s="99">
        <f>SUM(G218+G231+G246+G263+G268+G275)</f>
        <v>47120.8</v>
      </c>
      <c r="H217" s="97">
        <f t="shared" si="29"/>
        <v>86.90832564551685</v>
      </c>
    </row>
    <row r="218" spans="1:8" s="164" customFormat="1" ht="33" customHeight="1">
      <c r="A218" s="111" t="s">
        <v>354</v>
      </c>
      <c r="B218" s="94" t="s">
        <v>306</v>
      </c>
      <c r="C218" s="94" t="s">
        <v>203</v>
      </c>
      <c r="D218" s="102" t="s">
        <v>355</v>
      </c>
      <c r="E218" s="142"/>
      <c r="F218" s="143">
        <f>F219+F223+F227</f>
        <v>9434.5</v>
      </c>
      <c r="G218" s="143">
        <f>G219+G223+G227</f>
        <v>9121.5</v>
      </c>
      <c r="H218" s="97">
        <f t="shared" si="29"/>
        <v>96.68238910382108</v>
      </c>
    </row>
    <row r="219" spans="1:8" s="164" customFormat="1" ht="14.25" customHeight="1">
      <c r="A219" s="111" t="s">
        <v>356</v>
      </c>
      <c r="B219" s="128" t="s">
        <v>306</v>
      </c>
      <c r="C219" s="128" t="s">
        <v>203</v>
      </c>
      <c r="D219" s="102" t="s">
        <v>357</v>
      </c>
      <c r="E219" s="170"/>
      <c r="F219" s="143">
        <f aca="true" t="shared" si="33" ref="F219:G221">F220</f>
        <v>3550</v>
      </c>
      <c r="G219" s="143">
        <f t="shared" si="33"/>
        <v>3276.5</v>
      </c>
      <c r="H219" s="97">
        <f t="shared" si="29"/>
        <v>92.29577464788731</v>
      </c>
    </row>
    <row r="220" spans="1:8" s="164" customFormat="1" ht="14.25" customHeight="1">
      <c r="A220" s="112" t="s">
        <v>358</v>
      </c>
      <c r="B220" s="128" t="s">
        <v>306</v>
      </c>
      <c r="C220" s="128" t="s">
        <v>203</v>
      </c>
      <c r="D220" s="94" t="s">
        <v>359</v>
      </c>
      <c r="E220" s="160"/>
      <c r="F220" s="99">
        <f t="shared" si="33"/>
        <v>3550</v>
      </c>
      <c r="G220" s="99">
        <f t="shared" si="33"/>
        <v>3276.5</v>
      </c>
      <c r="H220" s="97">
        <f t="shared" si="29"/>
        <v>92.29577464788731</v>
      </c>
    </row>
    <row r="221" spans="1:8" s="164" customFormat="1" ht="14.25" customHeight="1">
      <c r="A221" s="98" t="s">
        <v>129</v>
      </c>
      <c r="B221" s="128" t="s">
        <v>306</v>
      </c>
      <c r="C221" s="128" t="s">
        <v>203</v>
      </c>
      <c r="D221" s="94" t="s">
        <v>359</v>
      </c>
      <c r="E221" s="160" t="s">
        <v>130</v>
      </c>
      <c r="F221" s="99">
        <f t="shared" si="33"/>
        <v>3550</v>
      </c>
      <c r="G221" s="99">
        <f t="shared" si="33"/>
        <v>3276.5</v>
      </c>
      <c r="H221" s="97">
        <f t="shared" si="29"/>
        <v>92.29577464788731</v>
      </c>
    </row>
    <row r="222" spans="1:8" s="164" customFormat="1" ht="30.75" customHeight="1">
      <c r="A222" s="103" t="s">
        <v>131</v>
      </c>
      <c r="B222" s="128" t="s">
        <v>306</v>
      </c>
      <c r="C222" s="128" t="s">
        <v>203</v>
      </c>
      <c r="D222" s="94" t="s">
        <v>359</v>
      </c>
      <c r="E222" s="160" t="s">
        <v>132</v>
      </c>
      <c r="F222" s="99">
        <v>3550</v>
      </c>
      <c r="G222" s="156">
        <v>3276.5</v>
      </c>
      <c r="H222" s="97">
        <f t="shared" si="29"/>
        <v>92.29577464788731</v>
      </c>
    </row>
    <row r="223" spans="1:8" s="164" customFormat="1" ht="14.25" customHeight="1">
      <c r="A223" s="101" t="s">
        <v>360</v>
      </c>
      <c r="B223" s="128" t="s">
        <v>306</v>
      </c>
      <c r="C223" s="128" t="s">
        <v>203</v>
      </c>
      <c r="D223" s="102" t="s">
        <v>361</v>
      </c>
      <c r="E223" s="170"/>
      <c r="F223" s="99">
        <f aca="true" t="shared" si="34" ref="F223:G225">F224</f>
        <v>2010</v>
      </c>
      <c r="G223" s="99">
        <f t="shared" si="34"/>
        <v>2007.4</v>
      </c>
      <c r="H223" s="97">
        <f t="shared" si="29"/>
        <v>99.87064676616916</v>
      </c>
    </row>
    <row r="224" spans="1:8" s="164" customFormat="1" ht="14.25" customHeight="1">
      <c r="A224" s="103" t="s">
        <v>362</v>
      </c>
      <c r="B224" s="128" t="s">
        <v>306</v>
      </c>
      <c r="C224" s="128" t="s">
        <v>203</v>
      </c>
      <c r="D224" s="94" t="s">
        <v>363</v>
      </c>
      <c r="E224" s="160"/>
      <c r="F224" s="99">
        <f t="shared" si="34"/>
        <v>2010</v>
      </c>
      <c r="G224" s="99">
        <f t="shared" si="34"/>
        <v>2007.4</v>
      </c>
      <c r="H224" s="97">
        <f t="shared" si="29"/>
        <v>99.87064676616916</v>
      </c>
    </row>
    <row r="225" spans="1:8" s="164" customFormat="1" ht="14.25" customHeight="1">
      <c r="A225" s="98" t="s">
        <v>129</v>
      </c>
      <c r="B225" s="128" t="s">
        <v>306</v>
      </c>
      <c r="C225" s="128" t="s">
        <v>203</v>
      </c>
      <c r="D225" s="94" t="s">
        <v>363</v>
      </c>
      <c r="E225" s="160" t="s">
        <v>130</v>
      </c>
      <c r="F225" s="99">
        <f t="shared" si="34"/>
        <v>2010</v>
      </c>
      <c r="G225" s="99">
        <f t="shared" si="34"/>
        <v>2007.4</v>
      </c>
      <c r="H225" s="97">
        <f t="shared" si="29"/>
        <v>99.87064676616916</v>
      </c>
    </row>
    <row r="226" spans="1:8" s="164" customFormat="1" ht="30.75" customHeight="1">
      <c r="A226" s="103" t="s">
        <v>131</v>
      </c>
      <c r="B226" s="128" t="s">
        <v>306</v>
      </c>
      <c r="C226" s="128" t="s">
        <v>203</v>
      </c>
      <c r="D226" s="94" t="s">
        <v>363</v>
      </c>
      <c r="E226" s="160" t="s">
        <v>132</v>
      </c>
      <c r="F226" s="99">
        <v>2010</v>
      </c>
      <c r="G226" s="156">
        <v>2007.4</v>
      </c>
      <c r="H226" s="97">
        <f t="shared" si="29"/>
        <v>99.87064676616916</v>
      </c>
    </row>
    <row r="227" spans="1:8" s="164" customFormat="1" ht="14.25" customHeight="1">
      <c r="A227" s="101" t="s">
        <v>364</v>
      </c>
      <c r="B227" s="128" t="s">
        <v>306</v>
      </c>
      <c r="C227" s="128" t="s">
        <v>203</v>
      </c>
      <c r="D227" s="102" t="s">
        <v>365</v>
      </c>
      <c r="E227" s="170"/>
      <c r="F227" s="99">
        <f aca="true" t="shared" si="35" ref="F227:G229">F228</f>
        <v>3874.5</v>
      </c>
      <c r="G227" s="99">
        <f t="shared" si="35"/>
        <v>3837.6</v>
      </c>
      <c r="H227" s="97">
        <f t="shared" si="29"/>
        <v>99.04761904761904</v>
      </c>
    </row>
    <row r="228" spans="1:8" s="164" customFormat="1" ht="14.25" customHeight="1">
      <c r="A228" s="103" t="s">
        <v>366</v>
      </c>
      <c r="B228" s="128" t="s">
        <v>306</v>
      </c>
      <c r="C228" s="128" t="s">
        <v>203</v>
      </c>
      <c r="D228" s="94" t="s">
        <v>367</v>
      </c>
      <c r="E228" s="160"/>
      <c r="F228" s="99">
        <f t="shared" si="35"/>
        <v>3874.5</v>
      </c>
      <c r="G228" s="99">
        <f t="shared" si="35"/>
        <v>3837.6</v>
      </c>
      <c r="H228" s="97">
        <f t="shared" si="29"/>
        <v>99.04761904761904</v>
      </c>
    </row>
    <row r="229" spans="1:8" s="164" customFormat="1" ht="14.25" customHeight="1">
      <c r="A229" s="98" t="s">
        <v>129</v>
      </c>
      <c r="B229" s="128" t="s">
        <v>306</v>
      </c>
      <c r="C229" s="128" t="s">
        <v>203</v>
      </c>
      <c r="D229" s="94" t="s">
        <v>367</v>
      </c>
      <c r="E229" s="160" t="s">
        <v>130</v>
      </c>
      <c r="F229" s="99">
        <f t="shared" si="35"/>
        <v>3874.5</v>
      </c>
      <c r="G229" s="99">
        <f t="shared" si="35"/>
        <v>3837.6</v>
      </c>
      <c r="H229" s="97">
        <f t="shared" si="29"/>
        <v>99.04761904761904</v>
      </c>
    </row>
    <row r="230" spans="1:8" s="164" customFormat="1" ht="28.5" customHeight="1">
      <c r="A230" s="103" t="s">
        <v>131</v>
      </c>
      <c r="B230" s="128" t="s">
        <v>306</v>
      </c>
      <c r="C230" s="128" t="s">
        <v>203</v>
      </c>
      <c r="D230" s="94" t="s">
        <v>367</v>
      </c>
      <c r="E230" s="160" t="s">
        <v>132</v>
      </c>
      <c r="F230" s="99">
        <v>3874.5</v>
      </c>
      <c r="G230" s="156">
        <v>3837.6</v>
      </c>
      <c r="H230" s="97">
        <f t="shared" si="29"/>
        <v>99.04761904761904</v>
      </c>
    </row>
    <row r="231" spans="1:8" s="164" customFormat="1" ht="32.25" customHeight="1">
      <c r="A231" s="111" t="s">
        <v>280</v>
      </c>
      <c r="B231" s="128" t="s">
        <v>306</v>
      </c>
      <c r="C231" s="128" t="s">
        <v>203</v>
      </c>
      <c r="D231" s="102" t="s">
        <v>281</v>
      </c>
      <c r="E231" s="142"/>
      <c r="F231" s="143">
        <f>F232+F238+F242</f>
        <v>21342.46114</v>
      </c>
      <c r="G231" s="143">
        <f>G232+G238+G242</f>
        <v>16059</v>
      </c>
      <c r="H231" s="97">
        <f t="shared" si="29"/>
        <v>75.24436799794496</v>
      </c>
    </row>
    <row r="232" spans="1:8" s="164" customFormat="1" ht="19.5" customHeight="1">
      <c r="A232" s="111" t="s">
        <v>368</v>
      </c>
      <c r="B232" s="128" t="s">
        <v>306</v>
      </c>
      <c r="C232" s="128" t="s">
        <v>203</v>
      </c>
      <c r="D232" s="94" t="s">
        <v>369</v>
      </c>
      <c r="E232" s="170"/>
      <c r="F232" s="99">
        <f>F233</f>
        <v>8465</v>
      </c>
      <c r="G232" s="99">
        <f>G233</f>
        <v>8465</v>
      </c>
      <c r="H232" s="97">
        <f t="shared" si="29"/>
        <v>100</v>
      </c>
    </row>
    <row r="233" spans="1:8" s="164" customFormat="1" ht="14.25" customHeight="1">
      <c r="A233" s="111" t="s">
        <v>370</v>
      </c>
      <c r="B233" s="128" t="s">
        <v>306</v>
      </c>
      <c r="C233" s="128" t="s">
        <v>203</v>
      </c>
      <c r="D233" s="94" t="s">
        <v>371</v>
      </c>
      <c r="E233" s="170"/>
      <c r="F233" s="99">
        <f>F234+F236</f>
        <v>8465</v>
      </c>
      <c r="G233" s="99">
        <f>G234+G236</f>
        <v>8465</v>
      </c>
      <c r="H233" s="97">
        <f t="shared" si="29"/>
        <v>100</v>
      </c>
    </row>
    <row r="234" spans="1:8" s="164" customFormat="1" ht="14.25" customHeight="1">
      <c r="A234" s="98" t="s">
        <v>129</v>
      </c>
      <c r="B234" s="128" t="s">
        <v>306</v>
      </c>
      <c r="C234" s="128" t="s">
        <v>203</v>
      </c>
      <c r="D234" s="94" t="s">
        <v>371</v>
      </c>
      <c r="E234" s="160" t="s">
        <v>130</v>
      </c>
      <c r="F234" s="99">
        <f>F235</f>
        <v>3000</v>
      </c>
      <c r="G234" s="99">
        <f>G235</f>
        <v>3000</v>
      </c>
      <c r="H234" s="97">
        <f t="shared" si="29"/>
        <v>100</v>
      </c>
    </row>
    <row r="235" spans="1:8" s="164" customFormat="1" ht="30.75" customHeight="1">
      <c r="A235" s="103" t="s">
        <v>131</v>
      </c>
      <c r="B235" s="128" t="s">
        <v>306</v>
      </c>
      <c r="C235" s="128" t="s">
        <v>203</v>
      </c>
      <c r="D235" s="94" t="s">
        <v>371</v>
      </c>
      <c r="E235" s="160" t="s">
        <v>132</v>
      </c>
      <c r="F235" s="99">
        <v>3000</v>
      </c>
      <c r="G235" s="156">
        <v>3000</v>
      </c>
      <c r="H235" s="97">
        <f t="shared" si="29"/>
        <v>100</v>
      </c>
    </row>
    <row r="236" spans="1:8" s="164" customFormat="1" ht="23.25" customHeight="1">
      <c r="A236" s="194" t="s">
        <v>372</v>
      </c>
      <c r="B236" s="128" t="s">
        <v>306</v>
      </c>
      <c r="C236" s="128" t="s">
        <v>203</v>
      </c>
      <c r="D236" s="94" t="s">
        <v>371</v>
      </c>
      <c r="E236" s="160" t="s">
        <v>373</v>
      </c>
      <c r="F236" s="99">
        <f>F237</f>
        <v>5465</v>
      </c>
      <c r="G236" s="99">
        <f>G237</f>
        <v>5465</v>
      </c>
      <c r="H236" s="97">
        <f t="shared" si="29"/>
        <v>100</v>
      </c>
    </row>
    <row r="237" spans="1:8" s="164" customFormat="1" ht="14.25" customHeight="1">
      <c r="A237" s="98" t="s">
        <v>374</v>
      </c>
      <c r="B237" s="128" t="s">
        <v>306</v>
      </c>
      <c r="C237" s="128" t="s">
        <v>203</v>
      </c>
      <c r="D237" s="94" t="s">
        <v>371</v>
      </c>
      <c r="E237" s="160" t="s">
        <v>375</v>
      </c>
      <c r="F237" s="99">
        <v>5465</v>
      </c>
      <c r="G237" s="156">
        <v>5465</v>
      </c>
      <c r="H237" s="97">
        <f t="shared" si="29"/>
        <v>100</v>
      </c>
    </row>
    <row r="238" spans="1:8" s="164" customFormat="1" ht="34.5" customHeight="1">
      <c r="A238" s="101" t="s">
        <v>376</v>
      </c>
      <c r="B238" s="128" t="s">
        <v>306</v>
      </c>
      <c r="C238" s="128" t="s">
        <v>203</v>
      </c>
      <c r="D238" s="102" t="s">
        <v>377</v>
      </c>
      <c r="E238" s="170"/>
      <c r="F238" s="99">
        <f aca="true" t="shared" si="36" ref="F238:G240">F239</f>
        <v>5355</v>
      </c>
      <c r="G238" s="99">
        <f t="shared" si="36"/>
        <v>99</v>
      </c>
      <c r="H238" s="97">
        <f t="shared" si="29"/>
        <v>1.8487394957983194</v>
      </c>
    </row>
    <row r="239" spans="1:8" s="164" customFormat="1" ht="19.5" customHeight="1">
      <c r="A239" s="101" t="s">
        <v>378</v>
      </c>
      <c r="B239" s="128" t="s">
        <v>306</v>
      </c>
      <c r="C239" s="128" t="s">
        <v>203</v>
      </c>
      <c r="D239" s="94" t="s">
        <v>379</v>
      </c>
      <c r="E239" s="170"/>
      <c r="F239" s="99">
        <f t="shared" si="36"/>
        <v>5355</v>
      </c>
      <c r="G239" s="99">
        <f t="shared" si="36"/>
        <v>99</v>
      </c>
      <c r="H239" s="97">
        <f t="shared" si="29"/>
        <v>1.8487394957983194</v>
      </c>
    </row>
    <row r="240" spans="1:8" s="164" customFormat="1" ht="21.75" customHeight="1">
      <c r="A240" s="98" t="s">
        <v>129</v>
      </c>
      <c r="B240" s="128" t="s">
        <v>306</v>
      </c>
      <c r="C240" s="128" t="s">
        <v>203</v>
      </c>
      <c r="D240" s="94" t="s">
        <v>379</v>
      </c>
      <c r="E240" s="160" t="s">
        <v>130</v>
      </c>
      <c r="F240" s="99">
        <f t="shared" si="36"/>
        <v>5355</v>
      </c>
      <c r="G240" s="99">
        <f t="shared" si="36"/>
        <v>99</v>
      </c>
      <c r="H240" s="97">
        <f t="shared" si="29"/>
        <v>1.8487394957983194</v>
      </c>
    </row>
    <row r="241" spans="1:8" s="164" customFormat="1" ht="28.5" customHeight="1">
      <c r="A241" s="103" t="s">
        <v>131</v>
      </c>
      <c r="B241" s="128" t="s">
        <v>306</v>
      </c>
      <c r="C241" s="128" t="s">
        <v>203</v>
      </c>
      <c r="D241" s="94" t="s">
        <v>379</v>
      </c>
      <c r="E241" s="160" t="s">
        <v>132</v>
      </c>
      <c r="F241" s="99">
        <v>5355</v>
      </c>
      <c r="G241" s="156">
        <v>99</v>
      </c>
      <c r="H241" s="97">
        <f t="shared" si="29"/>
        <v>1.8487394957983194</v>
      </c>
    </row>
    <row r="242" spans="1:8" s="164" customFormat="1" ht="19.5" customHeight="1">
      <c r="A242" s="101" t="s">
        <v>282</v>
      </c>
      <c r="B242" s="128" t="s">
        <v>306</v>
      </c>
      <c r="C242" s="128" t="s">
        <v>203</v>
      </c>
      <c r="D242" s="102" t="s">
        <v>283</v>
      </c>
      <c r="E242" s="170"/>
      <c r="F242" s="143">
        <f aca="true" t="shared" si="37" ref="F242:G244">F243</f>
        <v>7522.46114</v>
      </c>
      <c r="G242" s="143">
        <f t="shared" si="37"/>
        <v>7495</v>
      </c>
      <c r="H242" s="97">
        <f t="shared" si="29"/>
        <v>99.63494474097077</v>
      </c>
    </row>
    <row r="243" spans="1:8" s="164" customFormat="1" ht="21" customHeight="1">
      <c r="A243" s="101" t="s">
        <v>380</v>
      </c>
      <c r="B243" s="128" t="s">
        <v>306</v>
      </c>
      <c r="C243" s="128" t="s">
        <v>203</v>
      </c>
      <c r="D243" s="94" t="s">
        <v>381</v>
      </c>
      <c r="E243" s="170"/>
      <c r="F243" s="143">
        <f t="shared" si="37"/>
        <v>7522.46114</v>
      </c>
      <c r="G243" s="143">
        <f t="shared" si="37"/>
        <v>7495</v>
      </c>
      <c r="H243" s="97">
        <f t="shared" si="29"/>
        <v>99.63494474097077</v>
      </c>
    </row>
    <row r="244" spans="1:8" s="164" customFormat="1" ht="19.5" customHeight="1">
      <c r="A244" s="98" t="s">
        <v>129</v>
      </c>
      <c r="B244" s="128" t="s">
        <v>306</v>
      </c>
      <c r="C244" s="128" t="s">
        <v>203</v>
      </c>
      <c r="D244" s="94" t="s">
        <v>381</v>
      </c>
      <c r="E244" s="160" t="s">
        <v>130</v>
      </c>
      <c r="F244" s="99">
        <f t="shared" si="37"/>
        <v>7522.46114</v>
      </c>
      <c r="G244" s="99">
        <f t="shared" si="37"/>
        <v>7495</v>
      </c>
      <c r="H244" s="97">
        <f t="shared" si="29"/>
        <v>99.63494474097077</v>
      </c>
    </row>
    <row r="245" spans="1:8" s="164" customFormat="1" ht="29.25" customHeight="1">
      <c r="A245" s="103" t="s">
        <v>131</v>
      </c>
      <c r="B245" s="128" t="s">
        <v>306</v>
      </c>
      <c r="C245" s="128" t="s">
        <v>203</v>
      </c>
      <c r="D245" s="94" t="s">
        <v>381</v>
      </c>
      <c r="E245" s="160" t="s">
        <v>132</v>
      </c>
      <c r="F245" s="99">
        <v>7522.46114</v>
      </c>
      <c r="G245" s="156">
        <v>7495</v>
      </c>
      <c r="H245" s="97">
        <f t="shared" si="29"/>
        <v>99.63494474097077</v>
      </c>
    </row>
    <row r="246" spans="1:8" s="164" customFormat="1" ht="39.75" customHeight="1">
      <c r="A246" s="111" t="s">
        <v>382</v>
      </c>
      <c r="B246" s="128" t="s">
        <v>306</v>
      </c>
      <c r="C246" s="128" t="s">
        <v>203</v>
      </c>
      <c r="D246" s="102" t="s">
        <v>383</v>
      </c>
      <c r="E246" s="142"/>
      <c r="F246" s="143">
        <f>F247+F253+F259</f>
        <v>14839</v>
      </c>
      <c r="G246" s="143">
        <f>G247+G253+G259</f>
        <v>14171.4</v>
      </c>
      <c r="H246" s="97">
        <f t="shared" si="29"/>
        <v>95.50104454478064</v>
      </c>
    </row>
    <row r="247" spans="1:8" s="164" customFormat="1" ht="28.5" customHeight="1">
      <c r="A247" s="111" t="s">
        <v>384</v>
      </c>
      <c r="B247" s="128" t="s">
        <v>306</v>
      </c>
      <c r="C247" s="128" t="s">
        <v>203</v>
      </c>
      <c r="D247" s="102" t="s">
        <v>385</v>
      </c>
      <c r="E247" s="170"/>
      <c r="F247" s="143">
        <f>F248</f>
        <v>5834</v>
      </c>
      <c r="G247" s="143">
        <f>G248</f>
        <v>5194.7</v>
      </c>
      <c r="H247" s="97">
        <f t="shared" si="29"/>
        <v>89.04182379156667</v>
      </c>
    </row>
    <row r="248" spans="1:8" s="164" customFormat="1" ht="21" customHeight="1">
      <c r="A248" s="111" t="s">
        <v>386</v>
      </c>
      <c r="B248" s="128" t="s">
        <v>306</v>
      </c>
      <c r="C248" s="128" t="s">
        <v>203</v>
      </c>
      <c r="D248" s="94" t="s">
        <v>387</v>
      </c>
      <c r="E248" s="170"/>
      <c r="F248" s="143">
        <f>F249+F251</f>
        <v>5834</v>
      </c>
      <c r="G248" s="143">
        <f>G249+G251</f>
        <v>5194.7</v>
      </c>
      <c r="H248" s="97">
        <f t="shared" si="29"/>
        <v>89.04182379156667</v>
      </c>
    </row>
    <row r="249" spans="1:8" s="164" customFormat="1" ht="21" customHeight="1">
      <c r="A249" s="98" t="s">
        <v>129</v>
      </c>
      <c r="B249" s="128" t="s">
        <v>306</v>
      </c>
      <c r="C249" s="128" t="s">
        <v>203</v>
      </c>
      <c r="D249" s="94" t="s">
        <v>387</v>
      </c>
      <c r="E249" s="160" t="s">
        <v>130</v>
      </c>
      <c r="F249" s="99">
        <f>F250</f>
        <v>3765</v>
      </c>
      <c r="G249" s="99">
        <f>G250</f>
        <v>3125.7</v>
      </c>
      <c r="H249" s="97">
        <f t="shared" si="29"/>
        <v>83.0199203187251</v>
      </c>
    </row>
    <row r="250" spans="1:8" s="164" customFormat="1" ht="33" customHeight="1">
      <c r="A250" s="103" t="s">
        <v>131</v>
      </c>
      <c r="B250" s="128" t="s">
        <v>306</v>
      </c>
      <c r="C250" s="128" t="s">
        <v>203</v>
      </c>
      <c r="D250" s="94" t="s">
        <v>387</v>
      </c>
      <c r="E250" s="160" t="s">
        <v>132</v>
      </c>
      <c r="F250" s="99">
        <v>3765</v>
      </c>
      <c r="G250" s="156">
        <v>3125.7</v>
      </c>
      <c r="H250" s="97">
        <f t="shared" si="29"/>
        <v>83.0199203187251</v>
      </c>
    </row>
    <row r="251" spans="1:8" s="164" customFormat="1" ht="24.75" customHeight="1">
      <c r="A251" s="194" t="s">
        <v>372</v>
      </c>
      <c r="B251" s="128" t="s">
        <v>306</v>
      </c>
      <c r="C251" s="128" t="s">
        <v>203</v>
      </c>
      <c r="D251" s="94" t="s">
        <v>387</v>
      </c>
      <c r="E251" s="160" t="s">
        <v>373</v>
      </c>
      <c r="F251" s="99">
        <f>F252</f>
        <v>2069</v>
      </c>
      <c r="G251" s="99">
        <f>G252</f>
        <v>2069</v>
      </c>
      <c r="H251" s="97">
        <f t="shared" si="29"/>
        <v>100</v>
      </c>
    </row>
    <row r="252" spans="1:8" s="164" customFormat="1" ht="14.25" customHeight="1">
      <c r="A252" s="98" t="s">
        <v>374</v>
      </c>
      <c r="B252" s="128" t="s">
        <v>306</v>
      </c>
      <c r="C252" s="128" t="s">
        <v>203</v>
      </c>
      <c r="D252" s="94" t="s">
        <v>387</v>
      </c>
      <c r="E252" s="160" t="s">
        <v>375</v>
      </c>
      <c r="F252" s="99">
        <v>2069</v>
      </c>
      <c r="G252" s="156">
        <v>2069</v>
      </c>
      <c r="H252" s="97">
        <f t="shared" si="29"/>
        <v>100</v>
      </c>
    </row>
    <row r="253" spans="1:8" s="164" customFormat="1" ht="23.25" customHeight="1">
      <c r="A253" s="101" t="s">
        <v>388</v>
      </c>
      <c r="B253" s="128" t="s">
        <v>306</v>
      </c>
      <c r="C253" s="128" t="s">
        <v>203</v>
      </c>
      <c r="D253" s="102" t="s">
        <v>389</v>
      </c>
      <c r="E253" s="170"/>
      <c r="F253" s="143">
        <f>F254</f>
        <v>1120</v>
      </c>
      <c r="G253" s="143">
        <f>G254</f>
        <v>1092.6</v>
      </c>
      <c r="H253" s="97">
        <f t="shared" si="29"/>
        <v>97.55357142857142</v>
      </c>
    </row>
    <row r="254" spans="1:8" s="164" customFormat="1" ht="19.5" customHeight="1">
      <c r="A254" s="101" t="s">
        <v>390</v>
      </c>
      <c r="B254" s="128" t="s">
        <v>306</v>
      </c>
      <c r="C254" s="128" t="s">
        <v>203</v>
      </c>
      <c r="D254" s="94" t="s">
        <v>391</v>
      </c>
      <c r="E254" s="170"/>
      <c r="F254" s="143">
        <f>F255+F257</f>
        <v>1120</v>
      </c>
      <c r="G254" s="143">
        <f>G255+G257</f>
        <v>1092.6</v>
      </c>
      <c r="H254" s="97">
        <f t="shared" si="29"/>
        <v>97.55357142857142</v>
      </c>
    </row>
    <row r="255" spans="1:8" s="164" customFormat="1" ht="14.25" customHeight="1">
      <c r="A255" s="98" t="s">
        <v>129</v>
      </c>
      <c r="B255" s="128" t="s">
        <v>306</v>
      </c>
      <c r="C255" s="128" t="s">
        <v>203</v>
      </c>
      <c r="D255" s="94" t="s">
        <v>391</v>
      </c>
      <c r="E255" s="160" t="s">
        <v>130</v>
      </c>
      <c r="F255" s="99">
        <f>F256</f>
        <v>970</v>
      </c>
      <c r="G255" s="99">
        <f>G256</f>
        <v>942.6</v>
      </c>
      <c r="H255" s="97">
        <f t="shared" si="29"/>
        <v>97.17525773195877</v>
      </c>
    </row>
    <row r="256" spans="1:8" s="164" customFormat="1" ht="27" customHeight="1">
      <c r="A256" s="103" t="s">
        <v>131</v>
      </c>
      <c r="B256" s="128" t="s">
        <v>306</v>
      </c>
      <c r="C256" s="128" t="s">
        <v>203</v>
      </c>
      <c r="D256" s="94" t="s">
        <v>391</v>
      </c>
      <c r="E256" s="160" t="s">
        <v>132</v>
      </c>
      <c r="F256" s="99">
        <v>970</v>
      </c>
      <c r="G256" s="156">
        <v>942.6</v>
      </c>
      <c r="H256" s="97">
        <f t="shared" si="29"/>
        <v>97.17525773195877</v>
      </c>
    </row>
    <row r="257" spans="1:8" s="164" customFormat="1" ht="25.5" customHeight="1">
      <c r="A257" s="194" t="s">
        <v>372</v>
      </c>
      <c r="B257" s="128" t="s">
        <v>306</v>
      </c>
      <c r="C257" s="128" t="s">
        <v>203</v>
      </c>
      <c r="D257" s="94" t="s">
        <v>391</v>
      </c>
      <c r="E257" s="160" t="s">
        <v>373</v>
      </c>
      <c r="F257" s="99">
        <f>F258</f>
        <v>150</v>
      </c>
      <c r="G257" s="99">
        <f>G258</f>
        <v>150</v>
      </c>
      <c r="H257" s="97">
        <f t="shared" si="29"/>
        <v>100</v>
      </c>
    </row>
    <row r="258" spans="1:8" s="164" customFormat="1" ht="14.25" customHeight="1">
      <c r="A258" s="98" t="s">
        <v>374</v>
      </c>
      <c r="B258" s="128" t="s">
        <v>306</v>
      </c>
      <c r="C258" s="128" t="s">
        <v>203</v>
      </c>
      <c r="D258" s="94" t="s">
        <v>391</v>
      </c>
      <c r="E258" s="160" t="s">
        <v>375</v>
      </c>
      <c r="F258" s="99">
        <v>150</v>
      </c>
      <c r="G258" s="156">
        <v>150</v>
      </c>
      <c r="H258" s="97">
        <f t="shared" si="29"/>
        <v>100</v>
      </c>
    </row>
    <row r="259" spans="1:8" s="164" customFormat="1" ht="14.25" customHeight="1">
      <c r="A259" s="101" t="s">
        <v>392</v>
      </c>
      <c r="B259" s="128" t="s">
        <v>306</v>
      </c>
      <c r="C259" s="128" t="s">
        <v>203</v>
      </c>
      <c r="D259" s="102" t="s">
        <v>393</v>
      </c>
      <c r="E259" s="170"/>
      <c r="F259" s="143">
        <f aca="true" t="shared" si="38" ref="F259:G261">F260</f>
        <v>7885</v>
      </c>
      <c r="G259" s="143">
        <f t="shared" si="38"/>
        <v>7884.1</v>
      </c>
      <c r="H259" s="97">
        <f t="shared" si="29"/>
        <v>99.98858592263792</v>
      </c>
    </row>
    <row r="260" spans="1:8" s="164" customFormat="1" ht="14.25" customHeight="1">
      <c r="A260" s="101" t="s">
        <v>394</v>
      </c>
      <c r="B260" s="128" t="s">
        <v>306</v>
      </c>
      <c r="C260" s="128" t="s">
        <v>203</v>
      </c>
      <c r="D260" s="94" t="s">
        <v>395</v>
      </c>
      <c r="E260" s="170"/>
      <c r="F260" s="143">
        <f t="shared" si="38"/>
        <v>7885</v>
      </c>
      <c r="G260" s="143">
        <f t="shared" si="38"/>
        <v>7884.1</v>
      </c>
      <c r="H260" s="97">
        <f t="shared" si="29"/>
        <v>99.98858592263792</v>
      </c>
    </row>
    <row r="261" spans="1:8" s="164" customFormat="1" ht="14.25" customHeight="1">
      <c r="A261" s="98" t="s">
        <v>129</v>
      </c>
      <c r="B261" s="128" t="s">
        <v>306</v>
      </c>
      <c r="C261" s="128" t="s">
        <v>203</v>
      </c>
      <c r="D261" s="94" t="s">
        <v>395</v>
      </c>
      <c r="E261" s="160" t="s">
        <v>396</v>
      </c>
      <c r="F261" s="99">
        <f t="shared" si="38"/>
        <v>7885</v>
      </c>
      <c r="G261" s="99">
        <f t="shared" si="38"/>
        <v>7884.1</v>
      </c>
      <c r="H261" s="97">
        <f t="shared" si="29"/>
        <v>99.98858592263792</v>
      </c>
    </row>
    <row r="262" spans="1:8" s="164" customFormat="1" ht="30.75" customHeight="1">
      <c r="A262" s="103" t="s">
        <v>131</v>
      </c>
      <c r="B262" s="128" t="s">
        <v>306</v>
      </c>
      <c r="C262" s="128" t="s">
        <v>203</v>
      </c>
      <c r="D262" s="94" t="s">
        <v>395</v>
      </c>
      <c r="E262" s="160" t="s">
        <v>132</v>
      </c>
      <c r="F262" s="99">
        <v>7885</v>
      </c>
      <c r="G262" s="156">
        <v>7884.1</v>
      </c>
      <c r="H262" s="97">
        <f t="shared" si="29"/>
        <v>99.98858592263792</v>
      </c>
    </row>
    <row r="263" spans="1:8" s="164" customFormat="1" ht="14.25" customHeight="1">
      <c r="A263" s="111" t="s">
        <v>397</v>
      </c>
      <c r="B263" s="128" t="s">
        <v>306</v>
      </c>
      <c r="C263" s="128" t="s">
        <v>203</v>
      </c>
      <c r="D263" s="102" t="s">
        <v>398</v>
      </c>
      <c r="E263" s="170"/>
      <c r="F263" s="143">
        <f aca="true" t="shared" si="39" ref="F263:G266">F264</f>
        <v>1235.5</v>
      </c>
      <c r="G263" s="143">
        <f t="shared" si="39"/>
        <v>924.7</v>
      </c>
      <c r="H263" s="97">
        <f t="shared" si="29"/>
        <v>74.84419263456091</v>
      </c>
    </row>
    <row r="264" spans="1:8" s="164" customFormat="1" ht="24.75" customHeight="1">
      <c r="A264" s="112" t="s">
        <v>399</v>
      </c>
      <c r="B264" s="128" t="s">
        <v>306</v>
      </c>
      <c r="C264" s="128" t="s">
        <v>203</v>
      </c>
      <c r="D264" s="94" t="s">
        <v>400</v>
      </c>
      <c r="E264" s="160"/>
      <c r="F264" s="99">
        <f t="shared" si="39"/>
        <v>1235.5</v>
      </c>
      <c r="G264" s="99">
        <f t="shared" si="39"/>
        <v>924.7</v>
      </c>
      <c r="H264" s="97">
        <f t="shared" si="29"/>
        <v>74.84419263456091</v>
      </c>
    </row>
    <row r="265" spans="1:8" s="164" customFormat="1" ht="14.25" customHeight="1">
      <c r="A265" s="112" t="s">
        <v>401</v>
      </c>
      <c r="B265" s="128" t="s">
        <v>306</v>
      </c>
      <c r="C265" s="128" t="s">
        <v>203</v>
      </c>
      <c r="D265" s="94" t="s">
        <v>402</v>
      </c>
      <c r="E265" s="160"/>
      <c r="F265" s="99">
        <f t="shared" si="39"/>
        <v>1235.5</v>
      </c>
      <c r="G265" s="99">
        <f t="shared" si="39"/>
        <v>924.7</v>
      </c>
      <c r="H265" s="97">
        <f t="shared" si="29"/>
        <v>74.84419263456091</v>
      </c>
    </row>
    <row r="266" spans="1:8" s="164" customFormat="1" ht="14.25" customHeight="1">
      <c r="A266" s="98" t="s">
        <v>129</v>
      </c>
      <c r="B266" s="128" t="s">
        <v>306</v>
      </c>
      <c r="C266" s="128" t="s">
        <v>203</v>
      </c>
      <c r="D266" s="94" t="s">
        <v>402</v>
      </c>
      <c r="E266" s="160" t="s">
        <v>130</v>
      </c>
      <c r="F266" s="99">
        <f t="shared" si="39"/>
        <v>1235.5</v>
      </c>
      <c r="G266" s="99">
        <f t="shared" si="39"/>
        <v>924.7</v>
      </c>
      <c r="H266" s="97">
        <f aca="true" t="shared" si="40" ref="H266:H329">G266/F266*100</f>
        <v>74.84419263456091</v>
      </c>
    </row>
    <row r="267" spans="1:8" s="164" customFormat="1" ht="27" customHeight="1">
      <c r="A267" s="103" t="s">
        <v>131</v>
      </c>
      <c r="B267" s="128" t="s">
        <v>306</v>
      </c>
      <c r="C267" s="128" t="s">
        <v>203</v>
      </c>
      <c r="D267" s="94" t="s">
        <v>402</v>
      </c>
      <c r="E267" s="160" t="s">
        <v>132</v>
      </c>
      <c r="F267" s="99">
        <v>1235.5</v>
      </c>
      <c r="G267" s="156">
        <v>924.7</v>
      </c>
      <c r="H267" s="97">
        <f t="shared" si="40"/>
        <v>74.84419263456091</v>
      </c>
    </row>
    <row r="268" spans="1:8" s="164" customFormat="1" ht="14.25" customHeight="1">
      <c r="A268" s="101" t="s">
        <v>403</v>
      </c>
      <c r="B268" s="128" t="s">
        <v>306</v>
      </c>
      <c r="C268" s="128" t="s">
        <v>203</v>
      </c>
      <c r="D268" s="102" t="s">
        <v>404</v>
      </c>
      <c r="E268" s="170"/>
      <c r="F268" s="143">
        <f>F269+F272</f>
        <v>5762.51</v>
      </c>
      <c r="G268" s="143">
        <f>G269+G272</f>
        <v>5471.9</v>
      </c>
      <c r="H268" s="97">
        <f t="shared" si="40"/>
        <v>94.95688510735772</v>
      </c>
    </row>
    <row r="269" spans="1:8" s="164" customFormat="1" ht="39.75" customHeight="1">
      <c r="A269" s="101" t="s">
        <v>405</v>
      </c>
      <c r="B269" s="147" t="s">
        <v>306</v>
      </c>
      <c r="C269" s="147" t="s">
        <v>203</v>
      </c>
      <c r="D269" s="102" t="s">
        <v>406</v>
      </c>
      <c r="E269" s="170"/>
      <c r="F269" s="143">
        <f>F270</f>
        <v>4647.71</v>
      </c>
      <c r="G269" s="143">
        <f>G270</f>
        <v>4647.7</v>
      </c>
      <c r="H269" s="97">
        <f t="shared" si="40"/>
        <v>99.99978484027618</v>
      </c>
    </row>
    <row r="270" spans="1:8" s="164" customFormat="1" ht="14.25" customHeight="1">
      <c r="A270" s="98" t="s">
        <v>129</v>
      </c>
      <c r="B270" s="128" t="s">
        <v>306</v>
      </c>
      <c r="C270" s="128" t="s">
        <v>203</v>
      </c>
      <c r="D270" s="94" t="s">
        <v>406</v>
      </c>
      <c r="E270" s="160" t="s">
        <v>130</v>
      </c>
      <c r="F270" s="99">
        <f>F271</f>
        <v>4647.71</v>
      </c>
      <c r="G270" s="99">
        <f>G271</f>
        <v>4647.7</v>
      </c>
      <c r="H270" s="97">
        <f t="shared" si="40"/>
        <v>99.99978484027618</v>
      </c>
    </row>
    <row r="271" spans="1:8" s="164" customFormat="1" ht="33" customHeight="1">
      <c r="A271" s="103" t="s">
        <v>131</v>
      </c>
      <c r="B271" s="128" t="s">
        <v>306</v>
      </c>
      <c r="C271" s="128" t="s">
        <v>203</v>
      </c>
      <c r="D271" s="94" t="s">
        <v>406</v>
      </c>
      <c r="E271" s="160" t="s">
        <v>132</v>
      </c>
      <c r="F271" s="99">
        <v>4647.71</v>
      </c>
      <c r="G271" s="156">
        <v>4647.7</v>
      </c>
      <c r="H271" s="97">
        <f t="shared" si="40"/>
        <v>99.99978484027618</v>
      </c>
    </row>
    <row r="272" spans="1:8" s="164" customFormat="1" ht="24.75" customHeight="1">
      <c r="A272" s="103" t="s">
        <v>407</v>
      </c>
      <c r="B272" s="128" t="s">
        <v>306</v>
      </c>
      <c r="C272" s="128" t="s">
        <v>203</v>
      </c>
      <c r="D272" s="94" t="s">
        <v>408</v>
      </c>
      <c r="E272" s="160"/>
      <c r="F272" s="99">
        <f>F273</f>
        <v>1114.8</v>
      </c>
      <c r="G272" s="99">
        <f>G273</f>
        <v>824.2</v>
      </c>
      <c r="H272" s="97">
        <f t="shared" si="40"/>
        <v>73.93254395407249</v>
      </c>
    </row>
    <row r="273" spans="1:8" s="164" customFormat="1" ht="14.25" customHeight="1">
      <c r="A273" s="98" t="s">
        <v>129</v>
      </c>
      <c r="B273" s="128" t="s">
        <v>306</v>
      </c>
      <c r="C273" s="128" t="s">
        <v>203</v>
      </c>
      <c r="D273" s="94" t="s">
        <v>408</v>
      </c>
      <c r="E273" s="160" t="s">
        <v>130</v>
      </c>
      <c r="F273" s="99">
        <f>F274</f>
        <v>1114.8</v>
      </c>
      <c r="G273" s="99">
        <f>G274</f>
        <v>824.2</v>
      </c>
      <c r="H273" s="97">
        <f t="shared" si="40"/>
        <v>73.93254395407249</v>
      </c>
    </row>
    <row r="274" spans="1:8" s="164" customFormat="1" ht="29.25" customHeight="1">
      <c r="A274" s="103" t="s">
        <v>131</v>
      </c>
      <c r="B274" s="128" t="s">
        <v>306</v>
      </c>
      <c r="C274" s="128" t="s">
        <v>203</v>
      </c>
      <c r="D274" s="94" t="s">
        <v>408</v>
      </c>
      <c r="E274" s="160" t="s">
        <v>132</v>
      </c>
      <c r="F274" s="99">
        <v>1114.8</v>
      </c>
      <c r="G274" s="156">
        <v>824.2</v>
      </c>
      <c r="H274" s="97">
        <f t="shared" si="40"/>
        <v>73.93254395407249</v>
      </c>
    </row>
    <row r="275" spans="1:8" s="131" customFormat="1" ht="19.5" customHeight="1">
      <c r="A275" s="101" t="s">
        <v>409</v>
      </c>
      <c r="B275" s="147" t="s">
        <v>306</v>
      </c>
      <c r="C275" s="147" t="s">
        <v>203</v>
      </c>
      <c r="D275" s="102" t="s">
        <v>410</v>
      </c>
      <c r="E275" s="170"/>
      <c r="F275" s="143">
        <f aca="true" t="shared" si="41" ref="F275:G277">F276</f>
        <v>1605</v>
      </c>
      <c r="G275" s="143">
        <f t="shared" si="41"/>
        <v>1372.3</v>
      </c>
      <c r="H275" s="97">
        <f t="shared" si="40"/>
        <v>85.50155763239874</v>
      </c>
    </row>
    <row r="276" spans="1:8" s="164" customFormat="1" ht="14.25" customHeight="1">
      <c r="A276" s="103" t="s">
        <v>411</v>
      </c>
      <c r="B276" s="128" t="s">
        <v>306</v>
      </c>
      <c r="C276" s="128" t="s">
        <v>203</v>
      </c>
      <c r="D276" s="94" t="s">
        <v>412</v>
      </c>
      <c r="E276" s="142"/>
      <c r="F276" s="99">
        <f t="shared" si="41"/>
        <v>1605</v>
      </c>
      <c r="G276" s="99">
        <f t="shared" si="41"/>
        <v>1372.3</v>
      </c>
      <c r="H276" s="97">
        <f t="shared" si="40"/>
        <v>85.50155763239874</v>
      </c>
    </row>
    <row r="277" spans="1:8" s="164" customFormat="1" ht="14.25" customHeight="1">
      <c r="A277" s="98" t="s">
        <v>129</v>
      </c>
      <c r="B277" s="128" t="s">
        <v>306</v>
      </c>
      <c r="C277" s="128" t="s">
        <v>203</v>
      </c>
      <c r="D277" s="94" t="s">
        <v>412</v>
      </c>
      <c r="E277" s="140" t="s">
        <v>130</v>
      </c>
      <c r="F277" s="99">
        <f t="shared" si="41"/>
        <v>1605</v>
      </c>
      <c r="G277" s="99">
        <f t="shared" si="41"/>
        <v>1372.3</v>
      </c>
      <c r="H277" s="97">
        <f t="shared" si="40"/>
        <v>85.50155763239874</v>
      </c>
    </row>
    <row r="278" spans="1:8" s="164" customFormat="1" ht="30.75" customHeight="1">
      <c r="A278" s="103" t="s">
        <v>131</v>
      </c>
      <c r="B278" s="128" t="s">
        <v>306</v>
      </c>
      <c r="C278" s="128" t="s">
        <v>203</v>
      </c>
      <c r="D278" s="94" t="s">
        <v>412</v>
      </c>
      <c r="E278" s="160" t="s">
        <v>132</v>
      </c>
      <c r="F278" s="99">
        <v>1605</v>
      </c>
      <c r="G278" s="156">
        <v>1372.3</v>
      </c>
      <c r="H278" s="97">
        <f t="shared" si="40"/>
        <v>85.50155763239874</v>
      </c>
    </row>
    <row r="279" spans="1:8" s="164" customFormat="1" ht="14.25" customHeight="1">
      <c r="A279" s="144" t="s">
        <v>158</v>
      </c>
      <c r="B279" s="147" t="s">
        <v>306</v>
      </c>
      <c r="C279" s="147" t="s">
        <v>203</v>
      </c>
      <c r="D279" s="102" t="s">
        <v>148</v>
      </c>
      <c r="E279" s="160"/>
      <c r="F279" s="143">
        <f>F280+F285</f>
        <v>1425.7</v>
      </c>
      <c r="G279" s="143">
        <f>G280+G285</f>
        <v>1191.5</v>
      </c>
      <c r="H279" s="97">
        <f t="shared" si="40"/>
        <v>83.57298169320335</v>
      </c>
    </row>
    <row r="280" spans="1:8" s="164" customFormat="1" ht="14.25" customHeight="1">
      <c r="A280" s="144" t="s">
        <v>413</v>
      </c>
      <c r="B280" s="128" t="s">
        <v>306</v>
      </c>
      <c r="C280" s="128" t="s">
        <v>203</v>
      </c>
      <c r="D280" s="102" t="s">
        <v>414</v>
      </c>
      <c r="E280" s="142"/>
      <c r="F280" s="143">
        <f>F281+F283</f>
        <v>1215.7</v>
      </c>
      <c r="G280" s="143">
        <f>G281+G283</f>
        <v>1091.5</v>
      </c>
      <c r="H280" s="97">
        <f t="shared" si="40"/>
        <v>89.78366373282883</v>
      </c>
    </row>
    <row r="281" spans="1:8" s="164" customFormat="1" ht="14.25" customHeight="1">
      <c r="A281" s="98" t="s">
        <v>129</v>
      </c>
      <c r="B281" s="128" t="s">
        <v>306</v>
      </c>
      <c r="C281" s="128" t="s">
        <v>203</v>
      </c>
      <c r="D281" s="94" t="s">
        <v>414</v>
      </c>
      <c r="E281" s="140" t="s">
        <v>130</v>
      </c>
      <c r="F281" s="99">
        <f>F282</f>
        <v>1015.7</v>
      </c>
      <c r="G281" s="99">
        <f>G282</f>
        <v>921.7</v>
      </c>
      <c r="H281" s="97">
        <f t="shared" si="40"/>
        <v>90.74529880870335</v>
      </c>
    </row>
    <row r="282" spans="1:8" s="164" customFormat="1" ht="28.5" customHeight="1">
      <c r="A282" s="103" t="s">
        <v>131</v>
      </c>
      <c r="B282" s="128" t="s">
        <v>306</v>
      </c>
      <c r="C282" s="128" t="s">
        <v>203</v>
      </c>
      <c r="D282" s="94" t="s">
        <v>414</v>
      </c>
      <c r="E282" s="140" t="s">
        <v>132</v>
      </c>
      <c r="F282" s="99">
        <v>1015.7</v>
      </c>
      <c r="G282" s="156">
        <v>921.7</v>
      </c>
      <c r="H282" s="97">
        <f t="shared" si="40"/>
        <v>90.74529880870335</v>
      </c>
    </row>
    <row r="283" spans="1:8" s="164" customFormat="1" ht="14.25" customHeight="1">
      <c r="A283" s="112" t="s">
        <v>135</v>
      </c>
      <c r="B283" s="128" t="s">
        <v>306</v>
      </c>
      <c r="C283" s="128" t="s">
        <v>203</v>
      </c>
      <c r="D283" s="94" t="s">
        <v>414</v>
      </c>
      <c r="E283" s="160" t="s">
        <v>136</v>
      </c>
      <c r="F283" s="99">
        <f>F284</f>
        <v>200</v>
      </c>
      <c r="G283" s="99">
        <f>G284</f>
        <v>169.8</v>
      </c>
      <c r="H283" s="97">
        <f t="shared" si="40"/>
        <v>84.9</v>
      </c>
    </row>
    <row r="284" spans="1:8" s="164" customFormat="1" ht="14.25" customHeight="1">
      <c r="A284" s="180" t="s">
        <v>137</v>
      </c>
      <c r="B284" s="128" t="s">
        <v>306</v>
      </c>
      <c r="C284" s="128" t="s">
        <v>203</v>
      </c>
      <c r="D284" s="94" t="s">
        <v>414</v>
      </c>
      <c r="E284" s="160" t="s">
        <v>138</v>
      </c>
      <c r="F284" s="99">
        <v>200</v>
      </c>
      <c r="G284" s="156">
        <v>169.8</v>
      </c>
      <c r="H284" s="97">
        <f t="shared" si="40"/>
        <v>84.9</v>
      </c>
    </row>
    <row r="285" spans="1:8" s="164" customFormat="1" ht="14.25" customHeight="1">
      <c r="A285" s="103" t="s">
        <v>415</v>
      </c>
      <c r="B285" s="128" t="s">
        <v>306</v>
      </c>
      <c r="C285" s="128" t="s">
        <v>203</v>
      </c>
      <c r="D285" s="94" t="s">
        <v>338</v>
      </c>
      <c r="E285" s="160"/>
      <c r="F285" s="99">
        <f>F286+F289+F292</f>
        <v>210</v>
      </c>
      <c r="G285" s="99">
        <f>G286+G289+G292</f>
        <v>100</v>
      </c>
      <c r="H285" s="97">
        <f t="shared" si="40"/>
        <v>47.61904761904761</v>
      </c>
    </row>
    <row r="286" spans="1:8" s="131" customFormat="1" ht="14.25" customHeight="1">
      <c r="A286" s="101" t="s">
        <v>416</v>
      </c>
      <c r="B286" s="147" t="s">
        <v>306</v>
      </c>
      <c r="C286" s="147" t="s">
        <v>203</v>
      </c>
      <c r="D286" s="102" t="s">
        <v>417</v>
      </c>
      <c r="E286" s="170"/>
      <c r="F286" s="143">
        <f>F287</f>
        <v>50</v>
      </c>
      <c r="G286" s="143">
        <f>G287</f>
        <v>10</v>
      </c>
      <c r="H286" s="97">
        <f t="shared" si="40"/>
        <v>20</v>
      </c>
    </row>
    <row r="287" spans="1:8" s="164" customFormat="1" ht="14.25" customHeight="1">
      <c r="A287" s="112" t="s">
        <v>135</v>
      </c>
      <c r="B287" s="128" t="s">
        <v>306</v>
      </c>
      <c r="C287" s="128" t="s">
        <v>203</v>
      </c>
      <c r="D287" s="94" t="s">
        <v>417</v>
      </c>
      <c r="E287" s="160" t="s">
        <v>136</v>
      </c>
      <c r="F287" s="99">
        <f>F288</f>
        <v>50</v>
      </c>
      <c r="G287" s="99">
        <f>G288</f>
        <v>10</v>
      </c>
      <c r="H287" s="97">
        <f t="shared" si="40"/>
        <v>20</v>
      </c>
    </row>
    <row r="288" spans="1:8" s="164" customFormat="1" ht="14.25" customHeight="1">
      <c r="A288" s="180" t="s">
        <v>137</v>
      </c>
      <c r="B288" s="128" t="s">
        <v>306</v>
      </c>
      <c r="C288" s="128" t="s">
        <v>203</v>
      </c>
      <c r="D288" s="94" t="s">
        <v>417</v>
      </c>
      <c r="E288" s="160" t="s">
        <v>138</v>
      </c>
      <c r="F288" s="99">
        <v>50</v>
      </c>
      <c r="G288" s="156">
        <v>10</v>
      </c>
      <c r="H288" s="97">
        <f t="shared" si="40"/>
        <v>20</v>
      </c>
    </row>
    <row r="289" spans="1:8" s="131" customFormat="1" ht="14.25" customHeight="1">
      <c r="A289" s="101" t="s">
        <v>418</v>
      </c>
      <c r="B289" s="147" t="s">
        <v>306</v>
      </c>
      <c r="C289" s="147" t="s">
        <v>203</v>
      </c>
      <c r="D289" s="102" t="s">
        <v>419</v>
      </c>
      <c r="E289" s="170"/>
      <c r="F289" s="143">
        <f>F290</f>
        <v>100</v>
      </c>
      <c r="G289" s="143">
        <f>G290</f>
        <v>30</v>
      </c>
      <c r="H289" s="97">
        <f t="shared" si="40"/>
        <v>30</v>
      </c>
    </row>
    <row r="290" spans="1:8" s="164" customFormat="1" ht="14.25" customHeight="1">
      <c r="A290" s="112" t="s">
        <v>135</v>
      </c>
      <c r="B290" s="128" t="s">
        <v>306</v>
      </c>
      <c r="C290" s="128" t="s">
        <v>203</v>
      </c>
      <c r="D290" s="94" t="s">
        <v>419</v>
      </c>
      <c r="E290" s="160" t="s">
        <v>136</v>
      </c>
      <c r="F290" s="99">
        <f>F291</f>
        <v>100</v>
      </c>
      <c r="G290" s="99">
        <f>G291</f>
        <v>30</v>
      </c>
      <c r="H290" s="97">
        <f t="shared" si="40"/>
        <v>30</v>
      </c>
    </row>
    <row r="291" spans="1:8" s="164" customFormat="1" ht="14.25" customHeight="1">
      <c r="A291" s="180" t="s">
        <v>137</v>
      </c>
      <c r="B291" s="128" t="s">
        <v>306</v>
      </c>
      <c r="C291" s="128" t="s">
        <v>203</v>
      </c>
      <c r="D291" s="94" t="s">
        <v>419</v>
      </c>
      <c r="E291" s="160" t="s">
        <v>138</v>
      </c>
      <c r="F291" s="99">
        <v>100</v>
      </c>
      <c r="G291" s="156">
        <v>30</v>
      </c>
      <c r="H291" s="97">
        <f t="shared" si="40"/>
        <v>30</v>
      </c>
    </row>
    <row r="292" spans="1:8" s="164" customFormat="1" ht="34.5" customHeight="1">
      <c r="A292" s="101" t="s">
        <v>420</v>
      </c>
      <c r="B292" s="147" t="s">
        <v>306</v>
      </c>
      <c r="C292" s="147" t="s">
        <v>203</v>
      </c>
      <c r="D292" s="102" t="s">
        <v>421</v>
      </c>
      <c r="E292" s="170"/>
      <c r="F292" s="143">
        <f>F293</f>
        <v>60</v>
      </c>
      <c r="G292" s="143">
        <f>G293</f>
        <v>60</v>
      </c>
      <c r="H292" s="97">
        <f t="shared" si="40"/>
        <v>100</v>
      </c>
    </row>
    <row r="293" spans="1:8" s="164" customFormat="1" ht="14.25" customHeight="1">
      <c r="A293" s="112" t="s">
        <v>135</v>
      </c>
      <c r="B293" s="128" t="s">
        <v>306</v>
      </c>
      <c r="C293" s="128" t="s">
        <v>203</v>
      </c>
      <c r="D293" s="94" t="s">
        <v>421</v>
      </c>
      <c r="E293" s="160" t="s">
        <v>136</v>
      </c>
      <c r="F293" s="99">
        <f>F294</f>
        <v>60</v>
      </c>
      <c r="G293" s="99">
        <f>G294</f>
        <v>60</v>
      </c>
      <c r="H293" s="97">
        <f t="shared" si="40"/>
        <v>100</v>
      </c>
    </row>
    <row r="294" spans="1:8" s="164" customFormat="1" ht="14.25" customHeight="1">
      <c r="A294" s="180" t="s">
        <v>137</v>
      </c>
      <c r="B294" s="128" t="s">
        <v>306</v>
      </c>
      <c r="C294" s="128" t="s">
        <v>203</v>
      </c>
      <c r="D294" s="94" t="s">
        <v>421</v>
      </c>
      <c r="E294" s="160" t="s">
        <v>138</v>
      </c>
      <c r="F294" s="99">
        <v>60</v>
      </c>
      <c r="G294" s="156">
        <v>60</v>
      </c>
      <c r="H294" s="97">
        <f t="shared" si="40"/>
        <v>100</v>
      </c>
    </row>
    <row r="295" spans="1:8" s="164" customFormat="1" ht="14.25" customHeight="1">
      <c r="A295" s="163" t="s">
        <v>422</v>
      </c>
      <c r="B295" s="81" t="s">
        <v>423</v>
      </c>
      <c r="C295" s="81"/>
      <c r="D295" s="195"/>
      <c r="E295" s="196"/>
      <c r="F295" s="83">
        <f>F296+F300</f>
        <v>15573</v>
      </c>
      <c r="G295" s="83">
        <f>G296+G300</f>
        <v>5038.6</v>
      </c>
      <c r="H295" s="84">
        <f t="shared" si="40"/>
        <v>32.35471649650036</v>
      </c>
    </row>
    <row r="296" spans="1:8" s="164" customFormat="1" ht="14.25" customHeight="1">
      <c r="A296" s="144" t="s">
        <v>424</v>
      </c>
      <c r="B296" s="94" t="s">
        <v>423</v>
      </c>
      <c r="C296" s="140" t="s">
        <v>110</v>
      </c>
      <c r="D296" s="174" t="s">
        <v>148</v>
      </c>
      <c r="E296" s="186"/>
      <c r="F296" s="99">
        <f aca="true" t="shared" si="42" ref="F296:G298">F297</f>
        <v>15000</v>
      </c>
      <c r="G296" s="99">
        <f t="shared" si="42"/>
        <v>4496.1</v>
      </c>
      <c r="H296" s="97">
        <f t="shared" si="40"/>
        <v>29.974</v>
      </c>
    </row>
    <row r="297" spans="1:8" s="164" customFormat="1" ht="14.25" customHeight="1">
      <c r="A297" s="197" t="s">
        <v>425</v>
      </c>
      <c r="B297" s="94" t="s">
        <v>423</v>
      </c>
      <c r="C297" s="140" t="s">
        <v>110</v>
      </c>
      <c r="D297" s="94" t="s">
        <v>426</v>
      </c>
      <c r="E297" s="160"/>
      <c r="F297" s="99">
        <f t="shared" si="42"/>
        <v>15000</v>
      </c>
      <c r="G297" s="99">
        <f t="shared" si="42"/>
        <v>4496.1</v>
      </c>
      <c r="H297" s="97">
        <f t="shared" si="40"/>
        <v>29.974</v>
      </c>
    </row>
    <row r="298" spans="1:8" s="164" customFormat="1" ht="14.25" customHeight="1">
      <c r="A298" s="103" t="s">
        <v>151</v>
      </c>
      <c r="B298" s="94" t="s">
        <v>423</v>
      </c>
      <c r="C298" s="140" t="s">
        <v>110</v>
      </c>
      <c r="D298" s="94" t="s">
        <v>426</v>
      </c>
      <c r="E298" s="160" t="s">
        <v>153</v>
      </c>
      <c r="F298" s="99">
        <f t="shared" si="42"/>
        <v>15000</v>
      </c>
      <c r="G298" s="99">
        <f t="shared" si="42"/>
        <v>4496.1</v>
      </c>
      <c r="H298" s="97">
        <f t="shared" si="40"/>
        <v>29.974</v>
      </c>
    </row>
    <row r="299" spans="1:8" s="164" customFormat="1" ht="14.25" customHeight="1">
      <c r="A299" s="103" t="s">
        <v>154</v>
      </c>
      <c r="B299" s="94" t="s">
        <v>423</v>
      </c>
      <c r="C299" s="140" t="s">
        <v>110</v>
      </c>
      <c r="D299" s="94" t="s">
        <v>426</v>
      </c>
      <c r="E299" s="160" t="s">
        <v>155</v>
      </c>
      <c r="F299" s="99">
        <v>15000</v>
      </c>
      <c r="G299" s="156">
        <v>4496.1</v>
      </c>
      <c r="H299" s="97">
        <f t="shared" si="40"/>
        <v>29.974</v>
      </c>
    </row>
    <row r="300" spans="1:8" s="164" customFormat="1" ht="14.25" customHeight="1">
      <c r="A300" s="198" t="s">
        <v>427</v>
      </c>
      <c r="B300" s="189" t="s">
        <v>423</v>
      </c>
      <c r="C300" s="199" t="s">
        <v>423</v>
      </c>
      <c r="D300" s="189"/>
      <c r="E300" s="199"/>
      <c r="F300" s="192">
        <f>F301+F307</f>
        <v>573</v>
      </c>
      <c r="G300" s="192">
        <f>G301+G307</f>
        <v>542.5</v>
      </c>
      <c r="H300" s="89">
        <f t="shared" si="40"/>
        <v>94.67713787085515</v>
      </c>
    </row>
    <row r="301" spans="1:150" ht="39.75" customHeight="1">
      <c r="A301" s="101" t="s">
        <v>428</v>
      </c>
      <c r="B301" s="94" t="s">
        <v>423</v>
      </c>
      <c r="C301" s="140" t="s">
        <v>423</v>
      </c>
      <c r="D301" s="102" t="s">
        <v>429</v>
      </c>
      <c r="E301" s="142"/>
      <c r="F301" s="143">
        <f aca="true" t="shared" si="43" ref="F301:G305">F302</f>
        <v>273</v>
      </c>
      <c r="G301" s="143">
        <f t="shared" si="43"/>
        <v>273</v>
      </c>
      <c r="H301" s="97">
        <f t="shared" si="40"/>
        <v>100</v>
      </c>
      <c r="ET301"/>
    </row>
    <row r="302" spans="1:150" ht="38.25" customHeight="1">
      <c r="A302" s="101" t="s">
        <v>430</v>
      </c>
      <c r="B302" s="94" t="s">
        <v>423</v>
      </c>
      <c r="C302" s="94" t="s">
        <v>423</v>
      </c>
      <c r="D302" s="102" t="s">
        <v>431</v>
      </c>
      <c r="E302" s="142"/>
      <c r="F302" s="143">
        <f t="shared" si="43"/>
        <v>273</v>
      </c>
      <c r="G302" s="143">
        <f t="shared" si="43"/>
        <v>273</v>
      </c>
      <c r="H302" s="97">
        <f t="shared" si="40"/>
        <v>100</v>
      </c>
      <c r="ET302"/>
    </row>
    <row r="303" spans="1:150" ht="49.5" customHeight="1">
      <c r="A303" s="103" t="s">
        <v>432</v>
      </c>
      <c r="B303" s="94" t="s">
        <v>423</v>
      </c>
      <c r="C303" s="94" t="s">
        <v>423</v>
      </c>
      <c r="D303" s="94" t="s">
        <v>431</v>
      </c>
      <c r="E303" s="160"/>
      <c r="F303" s="99">
        <f t="shared" si="43"/>
        <v>273</v>
      </c>
      <c r="G303" s="99">
        <f t="shared" si="43"/>
        <v>273</v>
      </c>
      <c r="H303" s="97">
        <f t="shared" si="40"/>
        <v>100</v>
      </c>
      <c r="ET303"/>
    </row>
    <row r="304" spans="1:150" ht="57" customHeight="1">
      <c r="A304" s="103" t="s">
        <v>433</v>
      </c>
      <c r="B304" s="94" t="s">
        <v>423</v>
      </c>
      <c r="C304" s="94" t="s">
        <v>423</v>
      </c>
      <c r="D304" s="94" t="s">
        <v>434</v>
      </c>
      <c r="E304" s="160"/>
      <c r="F304" s="99">
        <f t="shared" si="43"/>
        <v>273</v>
      </c>
      <c r="G304" s="99">
        <f t="shared" si="43"/>
        <v>273</v>
      </c>
      <c r="H304" s="97">
        <f t="shared" si="40"/>
        <v>100</v>
      </c>
      <c r="ET304"/>
    </row>
    <row r="305" spans="1:150" ht="14.25" customHeight="1">
      <c r="A305" s="103" t="s">
        <v>151</v>
      </c>
      <c r="B305" s="94" t="s">
        <v>423</v>
      </c>
      <c r="C305" s="94" t="s">
        <v>423</v>
      </c>
      <c r="D305" s="94" t="s">
        <v>434</v>
      </c>
      <c r="E305" s="160" t="s">
        <v>153</v>
      </c>
      <c r="F305" s="99">
        <f t="shared" si="43"/>
        <v>273</v>
      </c>
      <c r="G305" s="99">
        <f t="shared" si="43"/>
        <v>273</v>
      </c>
      <c r="H305" s="97">
        <f t="shared" si="40"/>
        <v>100</v>
      </c>
      <c r="ET305"/>
    </row>
    <row r="306" spans="1:150" ht="14.25" customHeight="1">
      <c r="A306" s="103" t="s">
        <v>154</v>
      </c>
      <c r="B306" s="94" t="s">
        <v>423</v>
      </c>
      <c r="C306" s="94" t="s">
        <v>423</v>
      </c>
      <c r="D306" s="94" t="s">
        <v>434</v>
      </c>
      <c r="E306" s="160" t="s">
        <v>155</v>
      </c>
      <c r="F306" s="99">
        <v>273</v>
      </c>
      <c r="G306" s="97">
        <v>273</v>
      </c>
      <c r="H306" s="97">
        <f t="shared" si="40"/>
        <v>100</v>
      </c>
      <c r="ET306"/>
    </row>
    <row r="307" spans="1:150" ht="33" customHeight="1">
      <c r="A307" s="111" t="s">
        <v>435</v>
      </c>
      <c r="B307" s="94" t="s">
        <v>423</v>
      </c>
      <c r="C307" s="94" t="s">
        <v>423</v>
      </c>
      <c r="D307" s="102" t="s">
        <v>436</v>
      </c>
      <c r="E307" s="142"/>
      <c r="F307" s="143">
        <f aca="true" t="shared" si="44" ref="F307:G310">F308</f>
        <v>300</v>
      </c>
      <c r="G307" s="143">
        <f t="shared" si="44"/>
        <v>269.5</v>
      </c>
      <c r="H307" s="97">
        <f t="shared" si="40"/>
        <v>89.83333333333333</v>
      </c>
      <c r="ET307"/>
    </row>
    <row r="308" spans="1:150" ht="43.5" customHeight="1">
      <c r="A308" s="103" t="s">
        <v>437</v>
      </c>
      <c r="B308" s="94" t="s">
        <v>423</v>
      </c>
      <c r="C308" s="94" t="s">
        <v>423</v>
      </c>
      <c r="D308" s="102" t="s">
        <v>438</v>
      </c>
      <c r="E308" s="142"/>
      <c r="F308" s="99">
        <f t="shared" si="44"/>
        <v>300</v>
      </c>
      <c r="G308" s="99">
        <f t="shared" si="44"/>
        <v>269.5</v>
      </c>
      <c r="H308" s="97">
        <f t="shared" si="40"/>
        <v>89.83333333333333</v>
      </c>
      <c r="ET308"/>
    </row>
    <row r="309" spans="1:150" ht="14.25" customHeight="1">
      <c r="A309" s="112" t="s">
        <v>439</v>
      </c>
      <c r="B309" s="94" t="s">
        <v>423</v>
      </c>
      <c r="C309" s="94" t="s">
        <v>423</v>
      </c>
      <c r="D309" s="94" t="s">
        <v>440</v>
      </c>
      <c r="E309" s="140"/>
      <c r="F309" s="99">
        <f t="shared" si="44"/>
        <v>300</v>
      </c>
      <c r="G309" s="99">
        <f t="shared" si="44"/>
        <v>269.5</v>
      </c>
      <c r="H309" s="97">
        <f t="shared" si="40"/>
        <v>89.83333333333333</v>
      </c>
      <c r="ET309"/>
    </row>
    <row r="310" spans="1:150" ht="21" customHeight="1">
      <c r="A310" s="98" t="s">
        <v>129</v>
      </c>
      <c r="B310" s="94" t="s">
        <v>423</v>
      </c>
      <c r="C310" s="94" t="s">
        <v>423</v>
      </c>
      <c r="D310" s="94" t="s">
        <v>440</v>
      </c>
      <c r="E310" s="140" t="s">
        <v>130</v>
      </c>
      <c r="F310" s="99">
        <f t="shared" si="44"/>
        <v>300</v>
      </c>
      <c r="G310" s="99">
        <f t="shared" si="44"/>
        <v>269.5</v>
      </c>
      <c r="H310" s="97">
        <f t="shared" si="40"/>
        <v>89.83333333333333</v>
      </c>
      <c r="ET310"/>
    </row>
    <row r="311" spans="1:150" ht="33" customHeight="1">
      <c r="A311" s="103" t="s">
        <v>131</v>
      </c>
      <c r="B311" s="94" t="s">
        <v>423</v>
      </c>
      <c r="C311" s="94" t="s">
        <v>423</v>
      </c>
      <c r="D311" s="94" t="s">
        <v>440</v>
      </c>
      <c r="E311" s="160" t="s">
        <v>132</v>
      </c>
      <c r="F311" s="99">
        <v>300</v>
      </c>
      <c r="G311" s="97">
        <v>269.5</v>
      </c>
      <c r="H311" s="97">
        <f t="shared" si="40"/>
        <v>89.83333333333333</v>
      </c>
      <c r="ET311"/>
    </row>
    <row r="312" spans="1:150" ht="16.5" customHeight="1">
      <c r="A312" s="80" t="s">
        <v>441</v>
      </c>
      <c r="B312" s="81" t="s">
        <v>247</v>
      </c>
      <c r="C312" s="81"/>
      <c r="D312" s="81"/>
      <c r="E312" s="82"/>
      <c r="F312" s="157">
        <f>F313+F383</f>
        <v>41881</v>
      </c>
      <c r="G312" s="157">
        <f>G313+G383</f>
        <v>41502.1</v>
      </c>
      <c r="H312" s="84">
        <f t="shared" si="40"/>
        <v>99.09529380864831</v>
      </c>
      <c r="ET312"/>
    </row>
    <row r="313" spans="1:150" ht="17.25" customHeight="1">
      <c r="A313" s="200" t="s">
        <v>442</v>
      </c>
      <c r="B313" s="201" t="s">
        <v>247</v>
      </c>
      <c r="C313" s="201" t="s">
        <v>108</v>
      </c>
      <c r="D313" s="201"/>
      <c r="E313" s="202"/>
      <c r="F313" s="136">
        <f>F314+F321+F330</f>
        <v>34941</v>
      </c>
      <c r="G313" s="136">
        <f>G314+G321+G330</f>
        <v>34792.9</v>
      </c>
      <c r="H313" s="89">
        <f t="shared" si="40"/>
        <v>99.57614264045105</v>
      </c>
      <c r="ET313"/>
    </row>
    <row r="314" spans="1:150" ht="51" customHeight="1">
      <c r="A314" s="203" t="s">
        <v>443</v>
      </c>
      <c r="B314" s="204" t="s">
        <v>247</v>
      </c>
      <c r="C314" s="204" t="s">
        <v>108</v>
      </c>
      <c r="D314" s="204" t="s">
        <v>444</v>
      </c>
      <c r="E314" s="205"/>
      <c r="F314" s="177">
        <f>F315+F318</f>
        <v>1151</v>
      </c>
      <c r="G314" s="177">
        <f>G315+G318</f>
        <v>1052.9</v>
      </c>
      <c r="H314" s="97">
        <f t="shared" si="40"/>
        <v>91.47697654213728</v>
      </c>
      <c r="ET314"/>
    </row>
    <row r="315" spans="1:150" ht="38.25" customHeight="1">
      <c r="A315" s="206" t="s">
        <v>445</v>
      </c>
      <c r="B315" s="204" t="s">
        <v>247</v>
      </c>
      <c r="C315" s="204" t="s">
        <v>108</v>
      </c>
      <c r="D315" s="204" t="s">
        <v>446</v>
      </c>
      <c r="E315" s="205"/>
      <c r="F315" s="177">
        <f>F316</f>
        <v>767</v>
      </c>
      <c r="G315" s="177">
        <f>G316</f>
        <v>668.9</v>
      </c>
      <c r="H315" s="97">
        <f t="shared" si="40"/>
        <v>87.20990873533246</v>
      </c>
      <c r="ET315"/>
    </row>
    <row r="316" spans="1:150" ht="23.25" customHeight="1">
      <c r="A316" s="194" t="s">
        <v>372</v>
      </c>
      <c r="B316" s="207" t="s">
        <v>247</v>
      </c>
      <c r="C316" s="207" t="s">
        <v>108</v>
      </c>
      <c r="D316" s="207" t="s">
        <v>446</v>
      </c>
      <c r="E316" s="205" t="s">
        <v>373</v>
      </c>
      <c r="F316" s="177">
        <f>F317</f>
        <v>767</v>
      </c>
      <c r="G316" s="177">
        <f>G317</f>
        <v>668.9</v>
      </c>
      <c r="H316" s="97">
        <f t="shared" si="40"/>
        <v>87.20990873533246</v>
      </c>
      <c r="ET316"/>
    </row>
    <row r="317" spans="1:150" ht="14.25" customHeight="1">
      <c r="A317" s="98" t="s">
        <v>374</v>
      </c>
      <c r="B317" s="207" t="s">
        <v>247</v>
      </c>
      <c r="C317" s="207" t="s">
        <v>108</v>
      </c>
      <c r="D317" s="207" t="s">
        <v>446</v>
      </c>
      <c r="E317" s="205" t="s">
        <v>375</v>
      </c>
      <c r="F317" s="177">
        <v>767</v>
      </c>
      <c r="G317" s="97">
        <v>668.9</v>
      </c>
      <c r="H317" s="97">
        <f t="shared" si="40"/>
        <v>87.20990873533246</v>
      </c>
      <c r="ET317"/>
    </row>
    <row r="318" spans="1:150" ht="24.75" customHeight="1">
      <c r="A318" s="98" t="s">
        <v>447</v>
      </c>
      <c r="B318" s="204" t="s">
        <v>247</v>
      </c>
      <c r="C318" s="204" t="s">
        <v>108</v>
      </c>
      <c r="D318" s="204" t="s">
        <v>448</v>
      </c>
      <c r="E318" s="205"/>
      <c r="F318" s="177">
        <f>F319</f>
        <v>384</v>
      </c>
      <c r="G318" s="177">
        <f>G319</f>
        <v>384</v>
      </c>
      <c r="H318" s="97">
        <f t="shared" si="40"/>
        <v>100</v>
      </c>
      <c r="ET318"/>
    </row>
    <row r="319" spans="1:150" ht="29.25" customHeight="1">
      <c r="A319" s="194" t="s">
        <v>372</v>
      </c>
      <c r="B319" s="207" t="s">
        <v>247</v>
      </c>
      <c r="C319" s="207" t="s">
        <v>108</v>
      </c>
      <c r="D319" s="207" t="s">
        <v>448</v>
      </c>
      <c r="E319" s="205" t="s">
        <v>373</v>
      </c>
      <c r="F319" s="177">
        <f>F320</f>
        <v>384</v>
      </c>
      <c r="G319" s="177">
        <f>G320</f>
        <v>384</v>
      </c>
      <c r="H319" s="97">
        <f t="shared" si="40"/>
        <v>100</v>
      </c>
      <c r="ET319"/>
    </row>
    <row r="320" spans="1:150" ht="14.25" customHeight="1">
      <c r="A320" s="98" t="s">
        <v>374</v>
      </c>
      <c r="B320" s="207" t="s">
        <v>247</v>
      </c>
      <c r="C320" s="207" t="s">
        <v>108</v>
      </c>
      <c r="D320" s="207" t="s">
        <v>448</v>
      </c>
      <c r="E320" s="205" t="s">
        <v>375</v>
      </c>
      <c r="F320" s="177">
        <v>384</v>
      </c>
      <c r="G320" s="97">
        <v>384</v>
      </c>
      <c r="H320" s="97">
        <f t="shared" si="40"/>
        <v>100</v>
      </c>
      <c r="ET320"/>
    </row>
    <row r="321" spans="1:219" s="208" customFormat="1" ht="36" customHeight="1">
      <c r="A321" s="107" t="s">
        <v>139</v>
      </c>
      <c r="B321" s="94" t="s">
        <v>247</v>
      </c>
      <c r="C321" s="94" t="s">
        <v>108</v>
      </c>
      <c r="D321" s="102" t="s">
        <v>140</v>
      </c>
      <c r="E321" s="142"/>
      <c r="F321" s="143">
        <f>F322+F326</f>
        <v>1060</v>
      </c>
      <c r="G321" s="143">
        <f>G322+G326</f>
        <v>1060</v>
      </c>
      <c r="H321" s="97">
        <f t="shared" si="40"/>
        <v>100</v>
      </c>
      <c r="ET321" s="209"/>
      <c r="EU321" s="209"/>
      <c r="EV321" s="209"/>
      <c r="EW321" s="209"/>
      <c r="EX321" s="209"/>
      <c r="EY321" s="209"/>
      <c r="EZ321" s="209"/>
      <c r="FA321" s="209"/>
      <c r="FB321" s="209"/>
      <c r="FC321" s="209"/>
      <c r="FD321" s="209"/>
      <c r="FE321" s="209"/>
      <c r="FF321" s="209"/>
      <c r="FG321" s="209"/>
      <c r="FH321" s="209"/>
      <c r="FI321" s="209"/>
      <c r="FJ321" s="209"/>
      <c r="FK321" s="209"/>
      <c r="FL321" s="209"/>
      <c r="FM321" s="209"/>
      <c r="FN321" s="209"/>
      <c r="FO321" s="209"/>
      <c r="FP321" s="209"/>
      <c r="FQ321" s="209"/>
      <c r="FR321" s="209"/>
      <c r="FS321" s="209"/>
      <c r="FT321" s="209"/>
      <c r="FU321" s="209"/>
      <c r="FV321" s="209"/>
      <c r="FW321" s="209"/>
      <c r="FX321" s="209"/>
      <c r="FY321" s="209"/>
      <c r="FZ321" s="209"/>
      <c r="GA321" s="209"/>
      <c r="GB321" s="209"/>
      <c r="GC321" s="209"/>
      <c r="GD321" s="209"/>
      <c r="GE321" s="209"/>
      <c r="GF321" s="209"/>
      <c r="GG321" s="209"/>
      <c r="GH321" s="209"/>
      <c r="GI321" s="209"/>
      <c r="GJ321" s="209"/>
      <c r="GK321" s="209"/>
      <c r="GL321" s="209"/>
      <c r="GM321" s="209"/>
      <c r="GN321" s="209"/>
      <c r="GO321" s="209"/>
      <c r="GP321" s="209"/>
      <c r="GQ321" s="209"/>
      <c r="GR321" s="209"/>
      <c r="GS321" s="209"/>
      <c r="GT321" s="209"/>
      <c r="GU321" s="209"/>
      <c r="GV321" s="209"/>
      <c r="GW321" s="209"/>
      <c r="GX321" s="209"/>
      <c r="GY321" s="209"/>
      <c r="GZ321" s="209"/>
      <c r="HA321" s="209"/>
      <c r="HB321" s="209"/>
      <c r="HC321" s="209"/>
      <c r="HD321" s="209"/>
      <c r="HE321" s="209"/>
      <c r="HF321" s="209"/>
      <c r="HG321" s="209"/>
      <c r="HH321" s="209"/>
      <c r="HI321" s="209"/>
      <c r="HJ321" s="209"/>
      <c r="HK321" s="209"/>
    </row>
    <row r="322" spans="1:219" s="208" customFormat="1" ht="14.25" customHeight="1">
      <c r="A322" s="111" t="s">
        <v>449</v>
      </c>
      <c r="B322" s="94" t="s">
        <v>247</v>
      </c>
      <c r="C322" s="94" t="s">
        <v>108</v>
      </c>
      <c r="D322" s="94" t="s">
        <v>450</v>
      </c>
      <c r="E322" s="160"/>
      <c r="F322" s="99">
        <f aca="true" t="shared" si="45" ref="F322:G324">F323</f>
        <v>487</v>
      </c>
      <c r="G322" s="99">
        <f t="shared" si="45"/>
        <v>487</v>
      </c>
      <c r="H322" s="97">
        <f t="shared" si="40"/>
        <v>100</v>
      </c>
      <c r="ET322" s="209"/>
      <c r="EU322" s="209"/>
      <c r="EV322" s="209"/>
      <c r="EW322" s="209"/>
      <c r="EX322" s="209"/>
      <c r="EY322" s="209"/>
      <c r="EZ322" s="209"/>
      <c r="FA322" s="209"/>
      <c r="FB322" s="209"/>
      <c r="FC322" s="209"/>
      <c r="FD322" s="209"/>
      <c r="FE322" s="209"/>
      <c r="FF322" s="209"/>
      <c r="FG322" s="209"/>
      <c r="FH322" s="209"/>
      <c r="FI322" s="209"/>
      <c r="FJ322" s="209"/>
      <c r="FK322" s="209"/>
      <c r="FL322" s="209"/>
      <c r="FM322" s="209"/>
      <c r="FN322" s="209"/>
      <c r="FO322" s="209"/>
      <c r="FP322" s="209"/>
      <c r="FQ322" s="209"/>
      <c r="FR322" s="209"/>
      <c r="FS322" s="209"/>
      <c r="FT322" s="209"/>
      <c r="FU322" s="209"/>
      <c r="FV322" s="209"/>
      <c r="FW322" s="209"/>
      <c r="FX322" s="209"/>
      <c r="FY322" s="209"/>
      <c r="FZ322" s="209"/>
      <c r="GA322" s="209"/>
      <c r="GB322" s="209"/>
      <c r="GC322" s="209"/>
      <c r="GD322" s="209"/>
      <c r="GE322" s="209"/>
      <c r="GF322" s="209"/>
      <c r="GG322" s="209"/>
      <c r="GH322" s="209"/>
      <c r="GI322" s="209"/>
      <c r="GJ322" s="209"/>
      <c r="GK322" s="209"/>
      <c r="GL322" s="209"/>
      <c r="GM322" s="209"/>
      <c r="GN322" s="209"/>
      <c r="GO322" s="209"/>
      <c r="GP322" s="209"/>
      <c r="GQ322" s="209"/>
      <c r="GR322" s="209"/>
      <c r="GS322" s="209"/>
      <c r="GT322" s="209"/>
      <c r="GU322" s="209"/>
      <c r="GV322" s="209"/>
      <c r="GW322" s="209"/>
      <c r="GX322" s="209"/>
      <c r="GY322" s="209"/>
      <c r="GZ322" s="209"/>
      <c r="HA322" s="209"/>
      <c r="HB322" s="209"/>
      <c r="HC322" s="209"/>
      <c r="HD322" s="209"/>
      <c r="HE322" s="209"/>
      <c r="HF322" s="209"/>
      <c r="HG322" s="209"/>
      <c r="HH322" s="209"/>
      <c r="HI322" s="209"/>
      <c r="HJ322" s="209"/>
      <c r="HK322" s="209"/>
    </row>
    <row r="323" spans="1:219" s="208" customFormat="1" ht="14.25" customHeight="1">
      <c r="A323" s="112" t="s">
        <v>451</v>
      </c>
      <c r="B323" s="94" t="s">
        <v>247</v>
      </c>
      <c r="C323" s="94" t="s">
        <v>108</v>
      </c>
      <c r="D323" s="94" t="s">
        <v>452</v>
      </c>
      <c r="E323" s="160"/>
      <c r="F323" s="99">
        <f t="shared" si="45"/>
        <v>487</v>
      </c>
      <c r="G323" s="99">
        <f t="shared" si="45"/>
        <v>487</v>
      </c>
      <c r="H323" s="97">
        <f t="shared" si="40"/>
        <v>100</v>
      </c>
      <c r="ET323" s="209"/>
      <c r="EU323" s="209"/>
      <c r="EV323" s="209"/>
      <c r="EW323" s="209"/>
      <c r="EX323" s="209"/>
      <c r="EY323" s="209"/>
      <c r="EZ323" s="209"/>
      <c r="FA323" s="209"/>
      <c r="FB323" s="209"/>
      <c r="FC323" s="209"/>
      <c r="FD323" s="209"/>
      <c r="FE323" s="209"/>
      <c r="FF323" s="209"/>
      <c r="FG323" s="209"/>
      <c r="FH323" s="209"/>
      <c r="FI323" s="209"/>
      <c r="FJ323" s="209"/>
      <c r="FK323" s="209"/>
      <c r="FL323" s="209"/>
      <c r="FM323" s="209"/>
      <c r="FN323" s="209"/>
      <c r="FO323" s="209"/>
      <c r="FP323" s="209"/>
      <c r="FQ323" s="209"/>
      <c r="FR323" s="209"/>
      <c r="FS323" s="209"/>
      <c r="FT323" s="209"/>
      <c r="FU323" s="209"/>
      <c r="FV323" s="209"/>
      <c r="FW323" s="209"/>
      <c r="FX323" s="209"/>
      <c r="FY323" s="209"/>
      <c r="FZ323" s="209"/>
      <c r="GA323" s="209"/>
      <c r="GB323" s="209"/>
      <c r="GC323" s="209"/>
      <c r="GD323" s="209"/>
      <c r="GE323" s="209"/>
      <c r="GF323" s="209"/>
      <c r="GG323" s="209"/>
      <c r="GH323" s="209"/>
      <c r="GI323" s="209"/>
      <c r="GJ323" s="209"/>
      <c r="GK323" s="209"/>
      <c r="GL323" s="209"/>
      <c r="GM323" s="209"/>
      <c r="GN323" s="209"/>
      <c r="GO323" s="209"/>
      <c r="GP323" s="209"/>
      <c r="GQ323" s="209"/>
      <c r="GR323" s="209"/>
      <c r="GS323" s="209"/>
      <c r="GT323" s="209"/>
      <c r="GU323" s="209"/>
      <c r="GV323" s="209"/>
      <c r="GW323" s="209"/>
      <c r="GX323" s="209"/>
      <c r="GY323" s="209"/>
      <c r="GZ323" s="209"/>
      <c r="HA323" s="209"/>
      <c r="HB323" s="209"/>
      <c r="HC323" s="209"/>
      <c r="HD323" s="209"/>
      <c r="HE323" s="209"/>
      <c r="HF323" s="209"/>
      <c r="HG323" s="209"/>
      <c r="HH323" s="209"/>
      <c r="HI323" s="209"/>
      <c r="HJ323" s="209"/>
      <c r="HK323" s="209"/>
    </row>
    <row r="324" spans="1:219" s="208" customFormat="1" ht="24.75" customHeight="1">
      <c r="A324" s="194" t="s">
        <v>372</v>
      </c>
      <c r="B324" s="94" t="s">
        <v>247</v>
      </c>
      <c r="C324" s="94" t="s">
        <v>108</v>
      </c>
      <c r="D324" s="94" t="s">
        <v>452</v>
      </c>
      <c r="E324" s="160" t="s">
        <v>373</v>
      </c>
      <c r="F324" s="99">
        <f t="shared" si="45"/>
        <v>487</v>
      </c>
      <c r="G324" s="99">
        <f t="shared" si="45"/>
        <v>487</v>
      </c>
      <c r="H324" s="97">
        <f t="shared" si="40"/>
        <v>100</v>
      </c>
      <c r="ET324" s="209"/>
      <c r="EU324" s="209"/>
      <c r="EV324" s="209"/>
      <c r="EW324" s="209"/>
      <c r="EX324" s="209"/>
      <c r="EY324" s="209"/>
      <c r="EZ324" s="209"/>
      <c r="FA324" s="209"/>
      <c r="FB324" s="209"/>
      <c r="FC324" s="209"/>
      <c r="FD324" s="209"/>
      <c r="FE324" s="209"/>
      <c r="FF324" s="209"/>
      <c r="FG324" s="209"/>
      <c r="FH324" s="209"/>
      <c r="FI324" s="209"/>
      <c r="FJ324" s="209"/>
      <c r="FK324" s="209"/>
      <c r="FL324" s="209"/>
      <c r="FM324" s="209"/>
      <c r="FN324" s="209"/>
      <c r="FO324" s="209"/>
      <c r="FP324" s="209"/>
      <c r="FQ324" s="209"/>
      <c r="FR324" s="209"/>
      <c r="FS324" s="209"/>
      <c r="FT324" s="209"/>
      <c r="FU324" s="209"/>
      <c r="FV324" s="209"/>
      <c r="FW324" s="209"/>
      <c r="FX324" s="209"/>
      <c r="FY324" s="209"/>
      <c r="FZ324" s="209"/>
      <c r="GA324" s="209"/>
      <c r="GB324" s="209"/>
      <c r="GC324" s="209"/>
      <c r="GD324" s="209"/>
      <c r="GE324" s="209"/>
      <c r="GF324" s="209"/>
      <c r="GG324" s="209"/>
      <c r="GH324" s="209"/>
      <c r="GI324" s="209"/>
      <c r="GJ324" s="209"/>
      <c r="GK324" s="209"/>
      <c r="GL324" s="209"/>
      <c r="GM324" s="209"/>
      <c r="GN324" s="209"/>
      <c r="GO324" s="209"/>
      <c r="GP324" s="209"/>
      <c r="GQ324" s="209"/>
      <c r="GR324" s="209"/>
      <c r="GS324" s="209"/>
      <c r="GT324" s="209"/>
      <c r="GU324" s="209"/>
      <c r="GV324" s="209"/>
      <c r="GW324" s="209"/>
      <c r="GX324" s="209"/>
      <c r="GY324" s="209"/>
      <c r="GZ324" s="209"/>
      <c r="HA324" s="209"/>
      <c r="HB324" s="209"/>
      <c r="HC324" s="209"/>
      <c r="HD324" s="209"/>
      <c r="HE324" s="209"/>
      <c r="HF324" s="209"/>
      <c r="HG324" s="209"/>
      <c r="HH324" s="209"/>
      <c r="HI324" s="209"/>
      <c r="HJ324" s="209"/>
      <c r="HK324" s="209"/>
    </row>
    <row r="325" spans="1:219" s="208" customFormat="1" ht="14.25" customHeight="1">
      <c r="A325" s="98" t="s">
        <v>374</v>
      </c>
      <c r="B325" s="94" t="s">
        <v>247</v>
      </c>
      <c r="C325" s="94" t="s">
        <v>108</v>
      </c>
      <c r="D325" s="94" t="s">
        <v>452</v>
      </c>
      <c r="E325" s="160" t="s">
        <v>375</v>
      </c>
      <c r="F325" s="99">
        <v>487</v>
      </c>
      <c r="G325" s="210">
        <v>487</v>
      </c>
      <c r="H325" s="97">
        <f t="shared" si="40"/>
        <v>100</v>
      </c>
      <c r="ET325" s="209"/>
      <c r="EU325" s="209"/>
      <c r="EV325" s="209"/>
      <c r="EW325" s="209"/>
      <c r="EX325" s="209"/>
      <c r="EY325" s="209"/>
      <c r="EZ325" s="209"/>
      <c r="FA325" s="209"/>
      <c r="FB325" s="209"/>
      <c r="FC325" s="209"/>
      <c r="FD325" s="209"/>
      <c r="FE325" s="209"/>
      <c r="FF325" s="209"/>
      <c r="FG325" s="209"/>
      <c r="FH325" s="209"/>
      <c r="FI325" s="209"/>
      <c r="FJ325" s="209"/>
      <c r="FK325" s="209"/>
      <c r="FL325" s="209"/>
      <c r="FM325" s="209"/>
      <c r="FN325" s="209"/>
      <c r="FO325" s="209"/>
      <c r="FP325" s="209"/>
      <c r="FQ325" s="209"/>
      <c r="FR325" s="209"/>
      <c r="FS325" s="209"/>
      <c r="FT325" s="209"/>
      <c r="FU325" s="209"/>
      <c r="FV325" s="209"/>
      <c r="FW325" s="209"/>
      <c r="FX325" s="209"/>
      <c r="FY325" s="209"/>
      <c r="FZ325" s="209"/>
      <c r="GA325" s="209"/>
      <c r="GB325" s="209"/>
      <c r="GC325" s="209"/>
      <c r="GD325" s="209"/>
      <c r="GE325" s="209"/>
      <c r="GF325" s="209"/>
      <c r="GG325" s="209"/>
      <c r="GH325" s="209"/>
      <c r="GI325" s="209"/>
      <c r="GJ325" s="209"/>
      <c r="GK325" s="209"/>
      <c r="GL325" s="209"/>
      <c r="GM325" s="209"/>
      <c r="GN325" s="209"/>
      <c r="GO325" s="209"/>
      <c r="GP325" s="209"/>
      <c r="GQ325" s="209"/>
      <c r="GR325" s="209"/>
      <c r="GS325" s="209"/>
      <c r="GT325" s="209"/>
      <c r="GU325" s="209"/>
      <c r="GV325" s="209"/>
      <c r="GW325" s="209"/>
      <c r="GX325" s="209"/>
      <c r="GY325" s="209"/>
      <c r="GZ325" s="209"/>
      <c r="HA325" s="209"/>
      <c r="HB325" s="209"/>
      <c r="HC325" s="209"/>
      <c r="HD325" s="209"/>
      <c r="HE325" s="209"/>
      <c r="HF325" s="209"/>
      <c r="HG325" s="209"/>
      <c r="HH325" s="209"/>
      <c r="HI325" s="209"/>
      <c r="HJ325" s="209"/>
      <c r="HK325" s="209"/>
    </row>
    <row r="326" spans="1:219" s="208" customFormat="1" ht="14.25" customHeight="1">
      <c r="A326" s="111" t="s">
        <v>453</v>
      </c>
      <c r="B326" s="94" t="s">
        <v>247</v>
      </c>
      <c r="C326" s="94" t="s">
        <v>108</v>
      </c>
      <c r="D326" s="94" t="s">
        <v>454</v>
      </c>
      <c r="E326" s="160"/>
      <c r="F326" s="99">
        <f aca="true" t="shared" si="46" ref="F326:G328">F327</f>
        <v>573</v>
      </c>
      <c r="G326" s="99">
        <f t="shared" si="46"/>
        <v>573</v>
      </c>
      <c r="H326" s="97">
        <f t="shared" si="40"/>
        <v>100</v>
      </c>
      <c r="ET326" s="209"/>
      <c r="EU326" s="209"/>
      <c r="EV326" s="209"/>
      <c r="EW326" s="209"/>
      <c r="EX326" s="209"/>
      <c r="EY326" s="209"/>
      <c r="EZ326" s="209"/>
      <c r="FA326" s="209"/>
      <c r="FB326" s="209"/>
      <c r="FC326" s="209"/>
      <c r="FD326" s="209"/>
      <c r="FE326" s="209"/>
      <c r="FF326" s="209"/>
      <c r="FG326" s="209"/>
      <c r="FH326" s="209"/>
      <c r="FI326" s="209"/>
      <c r="FJ326" s="209"/>
      <c r="FK326" s="209"/>
      <c r="FL326" s="209"/>
      <c r="FM326" s="209"/>
      <c r="FN326" s="209"/>
      <c r="FO326" s="209"/>
      <c r="FP326" s="209"/>
      <c r="FQ326" s="209"/>
      <c r="FR326" s="209"/>
      <c r="FS326" s="209"/>
      <c r="FT326" s="209"/>
      <c r="FU326" s="209"/>
      <c r="FV326" s="209"/>
      <c r="FW326" s="209"/>
      <c r="FX326" s="209"/>
      <c r="FY326" s="209"/>
      <c r="FZ326" s="209"/>
      <c r="GA326" s="209"/>
      <c r="GB326" s="209"/>
      <c r="GC326" s="209"/>
      <c r="GD326" s="209"/>
      <c r="GE326" s="209"/>
      <c r="GF326" s="209"/>
      <c r="GG326" s="209"/>
      <c r="GH326" s="209"/>
      <c r="GI326" s="209"/>
      <c r="GJ326" s="209"/>
      <c r="GK326" s="209"/>
      <c r="GL326" s="209"/>
      <c r="GM326" s="209"/>
      <c r="GN326" s="209"/>
      <c r="GO326" s="209"/>
      <c r="GP326" s="209"/>
      <c r="GQ326" s="209"/>
      <c r="GR326" s="209"/>
      <c r="GS326" s="209"/>
      <c r="GT326" s="209"/>
      <c r="GU326" s="209"/>
      <c r="GV326" s="209"/>
      <c r="GW326" s="209"/>
      <c r="GX326" s="209"/>
      <c r="GY326" s="209"/>
      <c r="GZ326" s="209"/>
      <c r="HA326" s="209"/>
      <c r="HB326" s="209"/>
      <c r="HC326" s="209"/>
      <c r="HD326" s="209"/>
      <c r="HE326" s="209"/>
      <c r="HF326" s="209"/>
      <c r="HG326" s="209"/>
      <c r="HH326" s="209"/>
      <c r="HI326" s="209"/>
      <c r="HJ326" s="209"/>
      <c r="HK326" s="209"/>
    </row>
    <row r="327" spans="1:219" s="208" customFormat="1" ht="14.25" customHeight="1">
      <c r="A327" s="112" t="s">
        <v>455</v>
      </c>
      <c r="B327" s="94" t="s">
        <v>247</v>
      </c>
      <c r="C327" s="94" t="s">
        <v>108</v>
      </c>
      <c r="D327" s="94" t="s">
        <v>456</v>
      </c>
      <c r="E327" s="160"/>
      <c r="F327" s="99">
        <f t="shared" si="46"/>
        <v>573</v>
      </c>
      <c r="G327" s="99">
        <f t="shared" si="46"/>
        <v>573</v>
      </c>
      <c r="H327" s="97">
        <f t="shared" si="40"/>
        <v>100</v>
      </c>
      <c r="ET327" s="209"/>
      <c r="EU327" s="209"/>
      <c r="EV327" s="209"/>
      <c r="EW327" s="209"/>
      <c r="EX327" s="209"/>
      <c r="EY327" s="209"/>
      <c r="EZ327" s="209"/>
      <c r="FA327" s="209"/>
      <c r="FB327" s="209"/>
      <c r="FC327" s="209"/>
      <c r="FD327" s="209"/>
      <c r="FE327" s="209"/>
      <c r="FF327" s="209"/>
      <c r="FG327" s="209"/>
      <c r="FH327" s="209"/>
      <c r="FI327" s="209"/>
      <c r="FJ327" s="209"/>
      <c r="FK327" s="209"/>
      <c r="FL327" s="209"/>
      <c r="FM327" s="209"/>
      <c r="FN327" s="209"/>
      <c r="FO327" s="209"/>
      <c r="FP327" s="209"/>
      <c r="FQ327" s="209"/>
      <c r="FR327" s="209"/>
      <c r="FS327" s="209"/>
      <c r="FT327" s="209"/>
      <c r="FU327" s="209"/>
      <c r="FV327" s="209"/>
      <c r="FW327" s="209"/>
      <c r="FX327" s="209"/>
      <c r="FY327" s="209"/>
      <c r="FZ327" s="209"/>
      <c r="GA327" s="209"/>
      <c r="GB327" s="209"/>
      <c r="GC327" s="209"/>
      <c r="GD327" s="209"/>
      <c r="GE327" s="209"/>
      <c r="GF327" s="209"/>
      <c r="GG327" s="209"/>
      <c r="GH327" s="209"/>
      <c r="GI327" s="209"/>
      <c r="GJ327" s="209"/>
      <c r="GK327" s="209"/>
      <c r="GL327" s="209"/>
      <c r="GM327" s="209"/>
      <c r="GN327" s="209"/>
      <c r="GO327" s="209"/>
      <c r="GP327" s="209"/>
      <c r="GQ327" s="209"/>
      <c r="GR327" s="209"/>
      <c r="GS327" s="209"/>
      <c r="GT327" s="209"/>
      <c r="GU327" s="209"/>
      <c r="GV327" s="209"/>
      <c r="GW327" s="209"/>
      <c r="GX327" s="209"/>
      <c r="GY327" s="209"/>
      <c r="GZ327" s="209"/>
      <c r="HA327" s="209"/>
      <c r="HB327" s="209"/>
      <c r="HC327" s="209"/>
      <c r="HD327" s="209"/>
      <c r="HE327" s="209"/>
      <c r="HF327" s="209"/>
      <c r="HG327" s="209"/>
      <c r="HH327" s="209"/>
      <c r="HI327" s="209"/>
      <c r="HJ327" s="209"/>
      <c r="HK327" s="209"/>
    </row>
    <row r="328" spans="1:219" s="208" customFormat="1" ht="24.75" customHeight="1">
      <c r="A328" s="194" t="s">
        <v>372</v>
      </c>
      <c r="B328" s="94" t="s">
        <v>247</v>
      </c>
      <c r="C328" s="94" t="s">
        <v>108</v>
      </c>
      <c r="D328" s="94" t="s">
        <v>456</v>
      </c>
      <c r="E328" s="160" t="s">
        <v>373</v>
      </c>
      <c r="F328" s="99">
        <f t="shared" si="46"/>
        <v>573</v>
      </c>
      <c r="G328" s="99">
        <f t="shared" si="46"/>
        <v>573</v>
      </c>
      <c r="H328" s="97">
        <f t="shared" si="40"/>
        <v>100</v>
      </c>
      <c r="ET328" s="209"/>
      <c r="EU328" s="209"/>
      <c r="EV328" s="209"/>
      <c r="EW328" s="209"/>
      <c r="EX328" s="209"/>
      <c r="EY328" s="209"/>
      <c r="EZ328" s="209"/>
      <c r="FA328" s="209"/>
      <c r="FB328" s="209"/>
      <c r="FC328" s="209"/>
      <c r="FD328" s="209"/>
      <c r="FE328" s="209"/>
      <c r="FF328" s="209"/>
      <c r="FG328" s="209"/>
      <c r="FH328" s="209"/>
      <c r="FI328" s="209"/>
      <c r="FJ328" s="209"/>
      <c r="FK328" s="209"/>
      <c r="FL328" s="209"/>
      <c r="FM328" s="209"/>
      <c r="FN328" s="209"/>
      <c r="FO328" s="209"/>
      <c r="FP328" s="209"/>
      <c r="FQ328" s="209"/>
      <c r="FR328" s="209"/>
      <c r="FS328" s="209"/>
      <c r="FT328" s="209"/>
      <c r="FU328" s="209"/>
      <c r="FV328" s="209"/>
      <c r="FW328" s="209"/>
      <c r="FX328" s="209"/>
      <c r="FY328" s="209"/>
      <c r="FZ328" s="209"/>
      <c r="GA328" s="209"/>
      <c r="GB328" s="209"/>
      <c r="GC328" s="209"/>
      <c r="GD328" s="209"/>
      <c r="GE328" s="209"/>
      <c r="GF328" s="209"/>
      <c r="GG328" s="209"/>
      <c r="GH328" s="209"/>
      <c r="GI328" s="209"/>
      <c r="GJ328" s="209"/>
      <c r="GK328" s="209"/>
      <c r="GL328" s="209"/>
      <c r="GM328" s="209"/>
      <c r="GN328" s="209"/>
      <c r="GO328" s="209"/>
      <c r="GP328" s="209"/>
      <c r="GQ328" s="209"/>
      <c r="GR328" s="209"/>
      <c r="GS328" s="209"/>
      <c r="GT328" s="209"/>
      <c r="GU328" s="209"/>
      <c r="GV328" s="209"/>
      <c r="GW328" s="209"/>
      <c r="GX328" s="209"/>
      <c r="GY328" s="209"/>
      <c r="GZ328" s="209"/>
      <c r="HA328" s="209"/>
      <c r="HB328" s="209"/>
      <c r="HC328" s="209"/>
      <c r="HD328" s="209"/>
      <c r="HE328" s="209"/>
      <c r="HF328" s="209"/>
      <c r="HG328" s="209"/>
      <c r="HH328" s="209"/>
      <c r="HI328" s="209"/>
      <c r="HJ328" s="209"/>
      <c r="HK328" s="209"/>
    </row>
    <row r="329" spans="1:150" ht="14.25" customHeight="1">
      <c r="A329" s="98" t="s">
        <v>374</v>
      </c>
      <c r="B329" s="94" t="s">
        <v>247</v>
      </c>
      <c r="C329" s="94" t="s">
        <v>108</v>
      </c>
      <c r="D329" s="94" t="s">
        <v>456</v>
      </c>
      <c r="E329" s="160" t="s">
        <v>375</v>
      </c>
      <c r="F329" s="99">
        <v>573</v>
      </c>
      <c r="G329" s="97">
        <v>573</v>
      </c>
      <c r="H329" s="97">
        <f t="shared" si="40"/>
        <v>100</v>
      </c>
      <c r="ET329"/>
    </row>
    <row r="330" spans="1:150" ht="38.25" customHeight="1">
      <c r="A330" s="211" t="s">
        <v>457</v>
      </c>
      <c r="B330" s="212" t="s">
        <v>247</v>
      </c>
      <c r="C330" s="212" t="s">
        <v>108</v>
      </c>
      <c r="D330" s="213" t="s">
        <v>458</v>
      </c>
      <c r="E330" s="214"/>
      <c r="F330" s="145">
        <f>F331+F339+F347+F355+F366+F370+F375+F379</f>
        <v>32730</v>
      </c>
      <c r="G330" s="145">
        <f>G331+G339+G347+G355+G366+G370+G375+G379</f>
        <v>32680</v>
      </c>
      <c r="H330" s="97">
        <f aca="true" t="shared" si="47" ref="H330:H393">G330/F330*100</f>
        <v>99.84723495264284</v>
      </c>
      <c r="ET330"/>
    </row>
    <row r="331" spans="1:150" ht="14.25" customHeight="1">
      <c r="A331" s="144" t="s">
        <v>459</v>
      </c>
      <c r="B331" s="94" t="s">
        <v>247</v>
      </c>
      <c r="C331" s="94" t="s">
        <v>108</v>
      </c>
      <c r="D331" s="215" t="s">
        <v>460</v>
      </c>
      <c r="E331" s="216"/>
      <c r="F331" s="145">
        <f>F332</f>
        <v>18200</v>
      </c>
      <c r="G331" s="145">
        <f>G332</f>
        <v>18200</v>
      </c>
      <c r="H331" s="97">
        <f t="shared" si="47"/>
        <v>100</v>
      </c>
      <c r="ET331"/>
    </row>
    <row r="332" spans="1:150" ht="14.25" customHeight="1">
      <c r="A332" s="98" t="s">
        <v>461</v>
      </c>
      <c r="B332" s="94" t="s">
        <v>247</v>
      </c>
      <c r="C332" s="94" t="s">
        <v>108</v>
      </c>
      <c r="D332" s="217" t="s">
        <v>462</v>
      </c>
      <c r="E332" s="218"/>
      <c r="F332" s="105">
        <f>F333+F336</f>
        <v>18200</v>
      </c>
      <c r="G332" s="105">
        <f>G333+G336</f>
        <v>18200</v>
      </c>
      <c r="H332" s="97">
        <f t="shared" si="47"/>
        <v>100</v>
      </c>
      <c r="ET332"/>
    </row>
    <row r="333" spans="1:150" ht="14.25" customHeight="1">
      <c r="A333" s="194" t="s">
        <v>463</v>
      </c>
      <c r="B333" s="94" t="s">
        <v>247</v>
      </c>
      <c r="C333" s="94" t="s">
        <v>108</v>
      </c>
      <c r="D333" s="217" t="s">
        <v>464</v>
      </c>
      <c r="E333" s="218"/>
      <c r="F333" s="105">
        <f>F334</f>
        <v>13240</v>
      </c>
      <c r="G333" s="105">
        <f>G334</f>
        <v>13240</v>
      </c>
      <c r="H333" s="97">
        <f t="shared" si="47"/>
        <v>100</v>
      </c>
      <c r="ET333"/>
    </row>
    <row r="334" spans="1:150" ht="27" customHeight="1">
      <c r="A334" s="194" t="s">
        <v>372</v>
      </c>
      <c r="B334" s="94" t="s">
        <v>247</v>
      </c>
      <c r="C334" s="94" t="s">
        <v>108</v>
      </c>
      <c r="D334" s="217" t="s">
        <v>464</v>
      </c>
      <c r="E334" s="218" t="s">
        <v>373</v>
      </c>
      <c r="F334" s="105">
        <f>F335</f>
        <v>13240</v>
      </c>
      <c r="G334" s="105">
        <f>G335</f>
        <v>13240</v>
      </c>
      <c r="H334" s="97">
        <f t="shared" si="47"/>
        <v>100</v>
      </c>
      <c r="ET334"/>
    </row>
    <row r="335" spans="1:150" ht="14.25" customHeight="1">
      <c r="A335" s="98" t="s">
        <v>374</v>
      </c>
      <c r="B335" s="94" t="s">
        <v>247</v>
      </c>
      <c r="C335" s="94" t="s">
        <v>108</v>
      </c>
      <c r="D335" s="217" t="s">
        <v>464</v>
      </c>
      <c r="E335" s="218" t="s">
        <v>375</v>
      </c>
      <c r="F335" s="105">
        <v>13240</v>
      </c>
      <c r="G335" s="97">
        <v>13240</v>
      </c>
      <c r="H335" s="97">
        <f t="shared" si="47"/>
        <v>100</v>
      </c>
      <c r="ET335"/>
    </row>
    <row r="336" spans="1:150" ht="24.75" customHeight="1">
      <c r="A336" s="194" t="s">
        <v>465</v>
      </c>
      <c r="B336" s="94" t="s">
        <v>247</v>
      </c>
      <c r="C336" s="94" t="s">
        <v>108</v>
      </c>
      <c r="D336" s="217" t="s">
        <v>466</v>
      </c>
      <c r="E336" s="218"/>
      <c r="F336" s="105">
        <f>F337</f>
        <v>4960</v>
      </c>
      <c r="G336" s="105">
        <f>G337</f>
        <v>4960</v>
      </c>
      <c r="H336" s="97">
        <f t="shared" si="47"/>
        <v>100</v>
      </c>
      <c r="ET336"/>
    </row>
    <row r="337" spans="1:150" ht="21.75" customHeight="1">
      <c r="A337" s="194" t="s">
        <v>372</v>
      </c>
      <c r="B337" s="94" t="s">
        <v>247</v>
      </c>
      <c r="C337" s="94" t="s">
        <v>108</v>
      </c>
      <c r="D337" s="217" t="s">
        <v>466</v>
      </c>
      <c r="E337" s="218" t="s">
        <v>373</v>
      </c>
      <c r="F337" s="105">
        <f>F338</f>
        <v>4960</v>
      </c>
      <c r="G337" s="105">
        <f>G338</f>
        <v>4960</v>
      </c>
      <c r="H337" s="97">
        <f t="shared" si="47"/>
        <v>100</v>
      </c>
      <c r="ET337"/>
    </row>
    <row r="338" spans="1:150" ht="14.25" customHeight="1">
      <c r="A338" s="98" t="s">
        <v>374</v>
      </c>
      <c r="B338" s="94" t="s">
        <v>247</v>
      </c>
      <c r="C338" s="94" t="s">
        <v>108</v>
      </c>
      <c r="D338" s="217" t="s">
        <v>466</v>
      </c>
      <c r="E338" s="218" t="s">
        <v>375</v>
      </c>
      <c r="F338" s="105">
        <v>4960</v>
      </c>
      <c r="G338" s="97">
        <v>4960</v>
      </c>
      <c r="H338" s="97">
        <f t="shared" si="47"/>
        <v>100</v>
      </c>
      <c r="ET338"/>
    </row>
    <row r="339" spans="1:150" ht="14.25" customHeight="1">
      <c r="A339" s="144" t="s">
        <v>467</v>
      </c>
      <c r="B339" s="94" t="s">
        <v>247</v>
      </c>
      <c r="C339" s="94" t="s">
        <v>108</v>
      </c>
      <c r="D339" s="215" t="s">
        <v>468</v>
      </c>
      <c r="E339" s="216"/>
      <c r="F339" s="219">
        <f>F340</f>
        <v>8020</v>
      </c>
      <c r="G339" s="219">
        <f>G340</f>
        <v>8020</v>
      </c>
      <c r="H339" s="97">
        <f t="shared" si="47"/>
        <v>100</v>
      </c>
      <c r="ET339"/>
    </row>
    <row r="340" spans="1:150" ht="14.25" customHeight="1">
      <c r="A340" s="98" t="s">
        <v>461</v>
      </c>
      <c r="B340" s="94" t="s">
        <v>247</v>
      </c>
      <c r="C340" s="94" t="s">
        <v>108</v>
      </c>
      <c r="D340" s="217" t="s">
        <v>469</v>
      </c>
      <c r="E340" s="218"/>
      <c r="F340" s="177">
        <f>F341+F344</f>
        <v>8020</v>
      </c>
      <c r="G340" s="177">
        <f>G341+G344</f>
        <v>8020</v>
      </c>
      <c r="H340" s="97">
        <f t="shared" si="47"/>
        <v>100</v>
      </c>
      <c r="ET340"/>
    </row>
    <row r="341" spans="1:150" ht="14.25" customHeight="1">
      <c r="A341" s="194" t="s">
        <v>463</v>
      </c>
      <c r="B341" s="94" t="s">
        <v>247</v>
      </c>
      <c r="C341" s="94" t="s">
        <v>108</v>
      </c>
      <c r="D341" s="217" t="s">
        <v>470</v>
      </c>
      <c r="E341" s="218"/>
      <c r="F341" s="177">
        <f>F342</f>
        <v>6760</v>
      </c>
      <c r="G341" s="177">
        <f>G342</f>
        <v>6760</v>
      </c>
      <c r="H341" s="97">
        <f t="shared" si="47"/>
        <v>100</v>
      </c>
      <c r="ET341"/>
    </row>
    <row r="342" spans="1:150" ht="27" customHeight="1">
      <c r="A342" s="194" t="s">
        <v>372</v>
      </c>
      <c r="B342" s="94" t="s">
        <v>247</v>
      </c>
      <c r="C342" s="94" t="s">
        <v>108</v>
      </c>
      <c r="D342" s="217" t="s">
        <v>470</v>
      </c>
      <c r="E342" s="218" t="s">
        <v>373</v>
      </c>
      <c r="F342" s="177">
        <f>F343</f>
        <v>6760</v>
      </c>
      <c r="G342" s="177">
        <f>G343</f>
        <v>6760</v>
      </c>
      <c r="H342" s="97">
        <f t="shared" si="47"/>
        <v>100</v>
      </c>
      <c r="ET342"/>
    </row>
    <row r="343" spans="1:150" ht="14.25" customHeight="1">
      <c r="A343" s="98" t="s">
        <v>374</v>
      </c>
      <c r="B343" s="94" t="s">
        <v>247</v>
      </c>
      <c r="C343" s="94" t="s">
        <v>108</v>
      </c>
      <c r="D343" s="217" t="s">
        <v>470</v>
      </c>
      <c r="E343" s="218" t="s">
        <v>375</v>
      </c>
      <c r="F343" s="177">
        <v>6760</v>
      </c>
      <c r="G343" s="97">
        <v>6760</v>
      </c>
      <c r="H343" s="97">
        <f t="shared" si="47"/>
        <v>100</v>
      </c>
      <c r="ET343"/>
    </row>
    <row r="344" spans="1:150" ht="24.75" customHeight="1">
      <c r="A344" s="194" t="s">
        <v>465</v>
      </c>
      <c r="B344" s="94" t="s">
        <v>247</v>
      </c>
      <c r="C344" s="94" t="s">
        <v>108</v>
      </c>
      <c r="D344" s="217" t="s">
        <v>471</v>
      </c>
      <c r="E344" s="218"/>
      <c r="F344" s="177">
        <f>F345</f>
        <v>1260</v>
      </c>
      <c r="G344" s="177">
        <f>G345</f>
        <v>1260</v>
      </c>
      <c r="H344" s="97">
        <f t="shared" si="47"/>
        <v>100</v>
      </c>
      <c r="ET344"/>
    </row>
    <row r="345" spans="1:150" ht="23.25" customHeight="1">
      <c r="A345" s="194" t="s">
        <v>372</v>
      </c>
      <c r="B345" s="94" t="s">
        <v>247</v>
      </c>
      <c r="C345" s="94" t="s">
        <v>108</v>
      </c>
      <c r="D345" s="217" t="s">
        <v>471</v>
      </c>
      <c r="E345" s="218" t="s">
        <v>373</v>
      </c>
      <c r="F345" s="177">
        <f>F346</f>
        <v>1260</v>
      </c>
      <c r="G345" s="177">
        <f>G346</f>
        <v>1260</v>
      </c>
      <c r="H345" s="97">
        <f t="shared" si="47"/>
        <v>100</v>
      </c>
      <c r="ET345"/>
    </row>
    <row r="346" spans="1:150" ht="14.25" customHeight="1">
      <c r="A346" s="98" t="s">
        <v>374</v>
      </c>
      <c r="B346" s="94" t="s">
        <v>247</v>
      </c>
      <c r="C346" s="94" t="s">
        <v>108</v>
      </c>
      <c r="D346" s="217" t="s">
        <v>471</v>
      </c>
      <c r="E346" s="160" t="s">
        <v>375</v>
      </c>
      <c r="F346" s="220">
        <v>1260</v>
      </c>
      <c r="G346" s="97">
        <v>1260</v>
      </c>
      <c r="H346" s="97">
        <f t="shared" si="47"/>
        <v>100</v>
      </c>
      <c r="ET346"/>
    </row>
    <row r="347" spans="1:150" ht="14.25" customHeight="1">
      <c r="A347" s="221" t="s">
        <v>472</v>
      </c>
      <c r="B347" s="94" t="s">
        <v>247</v>
      </c>
      <c r="C347" s="94" t="s">
        <v>108</v>
      </c>
      <c r="D347" s="215" t="s">
        <v>473</v>
      </c>
      <c r="E347" s="222"/>
      <c r="F347" s="219">
        <f>F348</f>
        <v>1505</v>
      </c>
      <c r="G347" s="219">
        <f>G348</f>
        <v>1505</v>
      </c>
      <c r="H347" s="97">
        <f t="shared" si="47"/>
        <v>100</v>
      </c>
      <c r="ET347"/>
    </row>
    <row r="348" spans="1:150" ht="24.75" customHeight="1">
      <c r="A348" s="194" t="s">
        <v>474</v>
      </c>
      <c r="B348" s="94" t="s">
        <v>247</v>
      </c>
      <c r="C348" s="94" t="s">
        <v>108</v>
      </c>
      <c r="D348" s="217" t="s">
        <v>475</v>
      </c>
      <c r="E348" s="223"/>
      <c r="F348" s="177">
        <f>F349+F352</f>
        <v>1505</v>
      </c>
      <c r="G348" s="177">
        <f>G349+G352</f>
        <v>1505</v>
      </c>
      <c r="H348" s="97">
        <f t="shared" si="47"/>
        <v>100</v>
      </c>
      <c r="ET348"/>
    </row>
    <row r="349" spans="1:150" ht="14.25" customHeight="1">
      <c r="A349" s="194" t="s">
        <v>476</v>
      </c>
      <c r="B349" s="94" t="s">
        <v>247</v>
      </c>
      <c r="C349" s="94" t="s">
        <v>108</v>
      </c>
      <c r="D349" s="217" t="s">
        <v>477</v>
      </c>
      <c r="E349" s="223"/>
      <c r="F349" s="177">
        <f>F350</f>
        <v>1255</v>
      </c>
      <c r="G349" s="177">
        <f>G350</f>
        <v>1255</v>
      </c>
      <c r="H349" s="97">
        <f t="shared" si="47"/>
        <v>100</v>
      </c>
      <c r="ET349"/>
    </row>
    <row r="350" spans="1:150" ht="29.25" customHeight="1">
      <c r="A350" s="194" t="s">
        <v>372</v>
      </c>
      <c r="B350" s="94" t="s">
        <v>247</v>
      </c>
      <c r="C350" s="94" t="s">
        <v>108</v>
      </c>
      <c r="D350" s="217" t="s">
        <v>477</v>
      </c>
      <c r="E350" s="223">
        <v>600</v>
      </c>
      <c r="F350" s="177">
        <f>F351</f>
        <v>1255</v>
      </c>
      <c r="G350" s="177">
        <f>G351</f>
        <v>1255</v>
      </c>
      <c r="H350" s="97">
        <f t="shared" si="47"/>
        <v>100</v>
      </c>
      <c r="ET350"/>
    </row>
    <row r="351" spans="1:150" ht="14.25" customHeight="1">
      <c r="A351" s="98" t="s">
        <v>374</v>
      </c>
      <c r="B351" s="94" t="s">
        <v>247</v>
      </c>
      <c r="C351" s="94" t="s">
        <v>108</v>
      </c>
      <c r="D351" s="217" t="s">
        <v>477</v>
      </c>
      <c r="E351" s="218" t="s">
        <v>375</v>
      </c>
      <c r="F351" s="177">
        <v>1255</v>
      </c>
      <c r="G351" s="97">
        <v>1255</v>
      </c>
      <c r="H351" s="97">
        <f t="shared" si="47"/>
        <v>100</v>
      </c>
      <c r="ET351"/>
    </row>
    <row r="352" spans="1:150" ht="14.25" customHeight="1">
      <c r="A352" s="194" t="s">
        <v>478</v>
      </c>
      <c r="B352" s="94" t="s">
        <v>247</v>
      </c>
      <c r="C352" s="94" t="s">
        <v>108</v>
      </c>
      <c r="D352" s="217" t="s">
        <v>479</v>
      </c>
      <c r="E352" s="218"/>
      <c r="F352" s="177">
        <f>F353</f>
        <v>250</v>
      </c>
      <c r="G352" s="177">
        <f>G353</f>
        <v>250</v>
      </c>
      <c r="H352" s="97">
        <f t="shared" si="47"/>
        <v>100</v>
      </c>
      <c r="ET352"/>
    </row>
    <row r="353" spans="1:150" ht="21.75" customHeight="1">
      <c r="A353" s="194" t="s">
        <v>372</v>
      </c>
      <c r="B353" s="94" t="s">
        <v>247</v>
      </c>
      <c r="C353" s="94" t="s">
        <v>108</v>
      </c>
      <c r="D353" s="217" t="s">
        <v>479</v>
      </c>
      <c r="E353" s="218" t="s">
        <v>373</v>
      </c>
      <c r="F353" s="177">
        <f>F354</f>
        <v>250</v>
      </c>
      <c r="G353" s="177">
        <f>G354</f>
        <v>250</v>
      </c>
      <c r="H353" s="97">
        <f t="shared" si="47"/>
        <v>100</v>
      </c>
      <c r="ET353"/>
    </row>
    <row r="354" spans="1:150" ht="14.25" customHeight="1">
      <c r="A354" s="98" t="s">
        <v>374</v>
      </c>
      <c r="B354" s="94" t="s">
        <v>247</v>
      </c>
      <c r="C354" s="94" t="s">
        <v>108</v>
      </c>
      <c r="D354" s="217" t="s">
        <v>479</v>
      </c>
      <c r="E354" s="218" t="s">
        <v>375</v>
      </c>
      <c r="F354" s="177">
        <v>250</v>
      </c>
      <c r="G354" s="97">
        <v>250</v>
      </c>
      <c r="H354" s="97">
        <f t="shared" si="47"/>
        <v>100</v>
      </c>
      <c r="ET354"/>
    </row>
    <row r="355" spans="1:150" ht="14.25" customHeight="1">
      <c r="A355" s="224" t="s">
        <v>480</v>
      </c>
      <c r="B355" s="128" t="s">
        <v>247</v>
      </c>
      <c r="C355" s="128" t="s">
        <v>108</v>
      </c>
      <c r="D355" s="225" t="s">
        <v>481</v>
      </c>
      <c r="E355" s="226"/>
      <c r="F355" s="219">
        <f>F356+F363</f>
        <v>750</v>
      </c>
      <c r="G355" s="219">
        <f>G356+G363</f>
        <v>700</v>
      </c>
      <c r="H355" s="97">
        <f t="shared" si="47"/>
        <v>93.33333333333333</v>
      </c>
      <c r="ET355"/>
    </row>
    <row r="356" spans="1:219" ht="14.25" customHeight="1">
      <c r="A356" s="227" t="s">
        <v>482</v>
      </c>
      <c r="B356" s="128" t="s">
        <v>247</v>
      </c>
      <c r="C356" s="128" t="s">
        <v>108</v>
      </c>
      <c r="D356" s="228" t="s">
        <v>483</v>
      </c>
      <c r="E356" s="226"/>
      <c r="F356" s="177">
        <f>F357+F361</f>
        <v>550</v>
      </c>
      <c r="G356" s="177">
        <f>G357+G361</f>
        <v>550</v>
      </c>
      <c r="H356" s="97">
        <f t="shared" si="47"/>
        <v>100</v>
      </c>
      <c r="ET356" s="146"/>
      <c r="EU356" s="146"/>
      <c r="EV356" s="146"/>
      <c r="EW356" s="146"/>
      <c r="EX356" s="146"/>
      <c r="EY356" s="146"/>
      <c r="EZ356" s="146"/>
      <c r="FA356" s="146"/>
      <c r="FB356" s="146"/>
      <c r="FC356" s="146"/>
      <c r="FD356" s="146"/>
      <c r="FE356" s="146"/>
      <c r="FF356" s="146"/>
      <c r="FG356" s="146"/>
      <c r="FH356" s="146"/>
      <c r="FI356" s="146"/>
      <c r="FJ356" s="146"/>
      <c r="FK356" s="146"/>
      <c r="FL356" s="146"/>
      <c r="FM356" s="146"/>
      <c r="FN356" s="146"/>
      <c r="FO356" s="146"/>
      <c r="FP356" s="146"/>
      <c r="FQ356" s="146"/>
      <c r="FR356" s="146"/>
      <c r="FS356" s="146"/>
      <c r="FT356" s="146"/>
      <c r="FU356" s="146"/>
      <c r="FV356" s="146"/>
      <c r="FW356" s="146"/>
      <c r="FX356" s="146"/>
      <c r="FY356" s="146"/>
      <c r="FZ356" s="146"/>
      <c r="GA356" s="146"/>
      <c r="GB356" s="146"/>
      <c r="GC356" s="146"/>
      <c r="GD356" s="146"/>
      <c r="GE356" s="146"/>
      <c r="GF356" s="146"/>
      <c r="GG356" s="146"/>
      <c r="GH356" s="146"/>
      <c r="GI356" s="146"/>
      <c r="GJ356" s="146"/>
      <c r="GK356" s="146"/>
      <c r="GL356" s="146"/>
      <c r="GM356" s="146"/>
      <c r="GN356" s="146"/>
      <c r="GO356" s="146"/>
      <c r="GP356" s="146"/>
      <c r="GQ356" s="146"/>
      <c r="GR356" s="146"/>
      <c r="GS356" s="146"/>
      <c r="GT356" s="146"/>
      <c r="GU356" s="146"/>
      <c r="GV356" s="146"/>
      <c r="GW356" s="146"/>
      <c r="GX356" s="146"/>
      <c r="GY356" s="146"/>
      <c r="GZ356" s="146"/>
      <c r="HA356" s="146"/>
      <c r="HB356" s="146"/>
      <c r="HC356" s="146"/>
      <c r="HD356" s="146"/>
      <c r="HE356" s="146"/>
      <c r="HF356" s="146"/>
      <c r="HG356" s="146"/>
      <c r="HH356" s="146"/>
      <c r="HI356" s="146"/>
      <c r="HJ356" s="146"/>
      <c r="HK356" s="146"/>
    </row>
    <row r="357" spans="1:219" ht="14.25" customHeight="1">
      <c r="A357" s="227" t="s">
        <v>484</v>
      </c>
      <c r="B357" s="128" t="s">
        <v>247</v>
      </c>
      <c r="C357" s="128" t="s">
        <v>108</v>
      </c>
      <c r="D357" s="228" t="s">
        <v>485</v>
      </c>
      <c r="E357" s="226"/>
      <c r="F357" s="177">
        <f>F358</f>
        <v>500</v>
      </c>
      <c r="G357" s="177">
        <f>G358</f>
        <v>500</v>
      </c>
      <c r="H357" s="97">
        <f t="shared" si="47"/>
        <v>100</v>
      </c>
      <c r="ET357" s="146"/>
      <c r="EU357" s="146"/>
      <c r="EV357" s="146"/>
      <c r="EW357" s="146"/>
      <c r="EX357" s="146"/>
      <c r="EY357" s="146"/>
      <c r="EZ357" s="146"/>
      <c r="FA357" s="146"/>
      <c r="FB357" s="146"/>
      <c r="FC357" s="146"/>
      <c r="FD357" s="146"/>
      <c r="FE357" s="146"/>
      <c r="FF357" s="146"/>
      <c r="FG357" s="146"/>
      <c r="FH357" s="146"/>
      <c r="FI357" s="146"/>
      <c r="FJ357" s="146"/>
      <c r="FK357" s="146"/>
      <c r="FL357" s="146"/>
      <c r="FM357" s="146"/>
      <c r="FN357" s="146"/>
      <c r="FO357" s="146"/>
      <c r="FP357" s="146"/>
      <c r="FQ357" s="146"/>
      <c r="FR357" s="146"/>
      <c r="FS357" s="146"/>
      <c r="FT357" s="146"/>
      <c r="FU357" s="146"/>
      <c r="FV357" s="146"/>
      <c r="FW357" s="146"/>
      <c r="FX357" s="146"/>
      <c r="FY357" s="146"/>
      <c r="FZ357" s="146"/>
      <c r="GA357" s="146"/>
      <c r="GB357" s="146"/>
      <c r="GC357" s="146"/>
      <c r="GD357" s="146"/>
      <c r="GE357" s="146"/>
      <c r="GF357" s="146"/>
      <c r="GG357" s="146"/>
      <c r="GH357" s="146"/>
      <c r="GI357" s="146"/>
      <c r="GJ357" s="146"/>
      <c r="GK357" s="146"/>
      <c r="GL357" s="146"/>
      <c r="GM357" s="146"/>
      <c r="GN357" s="146"/>
      <c r="GO357" s="146"/>
      <c r="GP357" s="146"/>
      <c r="GQ357" s="146"/>
      <c r="GR357" s="146"/>
      <c r="GS357" s="146"/>
      <c r="GT357" s="146"/>
      <c r="GU357" s="146"/>
      <c r="GV357" s="146"/>
      <c r="GW357" s="146"/>
      <c r="GX357" s="146"/>
      <c r="GY357" s="146"/>
      <c r="GZ357" s="146"/>
      <c r="HA357" s="146"/>
      <c r="HB357" s="146"/>
      <c r="HC357" s="146"/>
      <c r="HD357" s="146"/>
      <c r="HE357" s="146"/>
      <c r="HF357" s="146"/>
      <c r="HG357" s="146"/>
      <c r="HH357" s="146"/>
      <c r="HI357" s="146"/>
      <c r="HJ357" s="146"/>
      <c r="HK357" s="146"/>
    </row>
    <row r="358" spans="1:219" ht="24.75" customHeight="1">
      <c r="A358" s="227" t="s">
        <v>372</v>
      </c>
      <c r="B358" s="128" t="s">
        <v>247</v>
      </c>
      <c r="C358" s="128" t="s">
        <v>108</v>
      </c>
      <c r="D358" s="228" t="s">
        <v>485</v>
      </c>
      <c r="E358" s="226" t="s">
        <v>373</v>
      </c>
      <c r="F358" s="177">
        <f>F359</f>
        <v>500</v>
      </c>
      <c r="G358" s="177">
        <f>G359</f>
        <v>500</v>
      </c>
      <c r="H358" s="97">
        <f t="shared" si="47"/>
        <v>100</v>
      </c>
      <c r="ET358" s="146"/>
      <c r="EU358" s="146"/>
      <c r="EV358" s="146"/>
      <c r="EW358" s="146"/>
      <c r="EX358" s="146"/>
      <c r="EY358" s="146"/>
      <c r="EZ358" s="146"/>
      <c r="FA358" s="146"/>
      <c r="FB358" s="146"/>
      <c r="FC358" s="146"/>
      <c r="FD358" s="146"/>
      <c r="FE358" s="146"/>
      <c r="FF358" s="146"/>
      <c r="FG358" s="146"/>
      <c r="FH358" s="146"/>
      <c r="FI358" s="146"/>
      <c r="FJ358" s="146"/>
      <c r="FK358" s="146"/>
      <c r="FL358" s="146"/>
      <c r="FM358" s="146"/>
      <c r="FN358" s="146"/>
      <c r="FO358" s="146"/>
      <c r="FP358" s="146"/>
      <c r="FQ358" s="146"/>
      <c r="FR358" s="146"/>
      <c r="FS358" s="146"/>
      <c r="FT358" s="146"/>
      <c r="FU358" s="146"/>
      <c r="FV358" s="146"/>
      <c r="FW358" s="146"/>
      <c r="FX358" s="146"/>
      <c r="FY358" s="146"/>
      <c r="FZ358" s="146"/>
      <c r="GA358" s="146"/>
      <c r="GB358" s="146"/>
      <c r="GC358" s="146"/>
      <c r="GD358" s="146"/>
      <c r="GE358" s="146"/>
      <c r="GF358" s="146"/>
      <c r="GG358" s="146"/>
      <c r="GH358" s="146"/>
      <c r="GI358" s="146"/>
      <c r="GJ358" s="146"/>
      <c r="GK358" s="146"/>
      <c r="GL358" s="146"/>
      <c r="GM358" s="146"/>
      <c r="GN358" s="146"/>
      <c r="GO358" s="146"/>
      <c r="GP358" s="146"/>
      <c r="GQ358" s="146"/>
      <c r="GR358" s="146"/>
      <c r="GS358" s="146"/>
      <c r="GT358" s="146"/>
      <c r="GU358" s="146"/>
      <c r="GV358" s="146"/>
      <c r="GW358" s="146"/>
      <c r="GX358" s="146"/>
      <c r="GY358" s="146"/>
      <c r="GZ358" s="146"/>
      <c r="HA358" s="146"/>
      <c r="HB358" s="146"/>
      <c r="HC358" s="146"/>
      <c r="HD358" s="146"/>
      <c r="HE358" s="146"/>
      <c r="HF358" s="146"/>
      <c r="HG358" s="146"/>
      <c r="HH358" s="146"/>
      <c r="HI358" s="146"/>
      <c r="HJ358" s="146"/>
      <c r="HK358" s="146"/>
    </row>
    <row r="359" spans="1:219" ht="14.25" customHeight="1">
      <c r="A359" s="229" t="s">
        <v>374</v>
      </c>
      <c r="B359" s="128" t="s">
        <v>247</v>
      </c>
      <c r="C359" s="128" t="s">
        <v>108</v>
      </c>
      <c r="D359" s="228" t="s">
        <v>485</v>
      </c>
      <c r="E359" s="226" t="s">
        <v>375</v>
      </c>
      <c r="F359" s="177">
        <v>500</v>
      </c>
      <c r="G359" s="97">
        <v>500</v>
      </c>
      <c r="H359" s="97">
        <f t="shared" si="47"/>
        <v>100</v>
      </c>
      <c r="ET359" s="146"/>
      <c r="EU359" s="146"/>
      <c r="EV359" s="146"/>
      <c r="EW359" s="146"/>
      <c r="EX359" s="146"/>
      <c r="EY359" s="146"/>
      <c r="EZ359" s="146"/>
      <c r="FA359" s="146"/>
      <c r="FB359" s="146"/>
      <c r="FC359" s="146"/>
      <c r="FD359" s="146"/>
      <c r="FE359" s="146"/>
      <c r="FF359" s="146"/>
      <c r="FG359" s="146"/>
      <c r="FH359" s="146"/>
      <c r="FI359" s="146"/>
      <c r="FJ359" s="146"/>
      <c r="FK359" s="146"/>
      <c r="FL359" s="146"/>
      <c r="FM359" s="146"/>
      <c r="FN359" s="146"/>
      <c r="FO359" s="146"/>
      <c r="FP359" s="146"/>
      <c r="FQ359" s="146"/>
      <c r="FR359" s="146"/>
      <c r="FS359" s="146"/>
      <c r="FT359" s="146"/>
      <c r="FU359" s="146"/>
      <c r="FV359" s="146"/>
      <c r="FW359" s="146"/>
      <c r="FX359" s="146"/>
      <c r="FY359" s="146"/>
      <c r="FZ359" s="146"/>
      <c r="GA359" s="146"/>
      <c r="GB359" s="146"/>
      <c r="GC359" s="146"/>
      <c r="GD359" s="146"/>
      <c r="GE359" s="146"/>
      <c r="GF359" s="146"/>
      <c r="GG359" s="146"/>
      <c r="GH359" s="146"/>
      <c r="GI359" s="146"/>
      <c r="GJ359" s="146"/>
      <c r="GK359" s="146"/>
      <c r="GL359" s="146"/>
      <c r="GM359" s="146"/>
      <c r="GN359" s="146"/>
      <c r="GO359" s="146"/>
      <c r="GP359" s="146"/>
      <c r="GQ359" s="146"/>
      <c r="GR359" s="146"/>
      <c r="GS359" s="146"/>
      <c r="GT359" s="146"/>
      <c r="GU359" s="146"/>
      <c r="GV359" s="146"/>
      <c r="GW359" s="146"/>
      <c r="GX359" s="146"/>
      <c r="GY359" s="146"/>
      <c r="GZ359" s="146"/>
      <c r="HA359" s="146"/>
      <c r="HB359" s="146"/>
      <c r="HC359" s="146"/>
      <c r="HD359" s="146"/>
      <c r="HE359" s="146"/>
      <c r="HF359" s="146"/>
      <c r="HG359" s="146"/>
      <c r="HH359" s="146"/>
      <c r="HI359" s="146"/>
      <c r="HJ359" s="146"/>
      <c r="HK359" s="146"/>
    </row>
    <row r="360" spans="1:219" ht="14.25" customHeight="1">
      <c r="A360" s="227" t="s">
        <v>486</v>
      </c>
      <c r="B360" s="128" t="s">
        <v>247</v>
      </c>
      <c r="C360" s="128" t="s">
        <v>108</v>
      </c>
      <c r="D360" s="228" t="s">
        <v>487</v>
      </c>
      <c r="E360" s="226"/>
      <c r="F360" s="177">
        <f>F361</f>
        <v>50</v>
      </c>
      <c r="G360" s="177">
        <f>G361</f>
        <v>50</v>
      </c>
      <c r="H360" s="97">
        <f t="shared" si="47"/>
        <v>100</v>
      </c>
      <c r="ET360" s="146"/>
      <c r="EU360" s="146"/>
      <c r="EV360" s="146"/>
      <c r="EW360" s="146"/>
      <c r="EX360" s="146"/>
      <c r="EY360" s="146"/>
      <c r="EZ360" s="146"/>
      <c r="FA360" s="146"/>
      <c r="FB360" s="146"/>
      <c r="FC360" s="146"/>
      <c r="FD360" s="146"/>
      <c r="FE360" s="146"/>
      <c r="FF360" s="146"/>
      <c r="FG360" s="146"/>
      <c r="FH360" s="146"/>
      <c r="FI360" s="146"/>
      <c r="FJ360" s="146"/>
      <c r="FK360" s="146"/>
      <c r="FL360" s="146"/>
      <c r="FM360" s="146"/>
      <c r="FN360" s="146"/>
      <c r="FO360" s="146"/>
      <c r="FP360" s="146"/>
      <c r="FQ360" s="146"/>
      <c r="FR360" s="146"/>
      <c r="FS360" s="146"/>
      <c r="FT360" s="146"/>
      <c r="FU360" s="146"/>
      <c r="FV360" s="146"/>
      <c r="FW360" s="146"/>
      <c r="FX360" s="146"/>
      <c r="FY360" s="146"/>
      <c r="FZ360" s="146"/>
      <c r="GA360" s="146"/>
      <c r="GB360" s="146"/>
      <c r="GC360" s="146"/>
      <c r="GD360" s="146"/>
      <c r="GE360" s="146"/>
      <c r="GF360" s="146"/>
      <c r="GG360" s="146"/>
      <c r="GH360" s="146"/>
      <c r="GI360" s="146"/>
      <c r="GJ360" s="146"/>
      <c r="GK360" s="146"/>
      <c r="GL360" s="146"/>
      <c r="GM360" s="146"/>
      <c r="GN360" s="146"/>
      <c r="GO360" s="146"/>
      <c r="GP360" s="146"/>
      <c r="GQ360" s="146"/>
      <c r="GR360" s="146"/>
      <c r="GS360" s="146"/>
      <c r="GT360" s="146"/>
      <c r="GU360" s="146"/>
      <c r="GV360" s="146"/>
      <c r="GW360" s="146"/>
      <c r="GX360" s="146"/>
      <c r="GY360" s="146"/>
      <c r="GZ360" s="146"/>
      <c r="HA360" s="146"/>
      <c r="HB360" s="146"/>
      <c r="HC360" s="146"/>
      <c r="HD360" s="146"/>
      <c r="HE360" s="146"/>
      <c r="HF360" s="146"/>
      <c r="HG360" s="146"/>
      <c r="HH360" s="146"/>
      <c r="HI360" s="146"/>
      <c r="HJ360" s="146"/>
      <c r="HK360" s="146"/>
    </row>
    <row r="361" spans="1:219" ht="29.25" customHeight="1">
      <c r="A361" s="227" t="s">
        <v>372</v>
      </c>
      <c r="B361" s="128" t="s">
        <v>247</v>
      </c>
      <c r="C361" s="128" t="s">
        <v>108</v>
      </c>
      <c r="D361" s="228" t="s">
        <v>487</v>
      </c>
      <c r="E361" s="226" t="s">
        <v>373</v>
      </c>
      <c r="F361" s="177">
        <f>F362</f>
        <v>50</v>
      </c>
      <c r="G361" s="177">
        <f>G362</f>
        <v>50</v>
      </c>
      <c r="H361" s="97">
        <f t="shared" si="47"/>
        <v>100</v>
      </c>
      <c r="ET361" s="146"/>
      <c r="EU361" s="146"/>
      <c r="EV361" s="146"/>
      <c r="EW361" s="146"/>
      <c r="EX361" s="146"/>
      <c r="EY361" s="146"/>
      <c r="EZ361" s="146"/>
      <c r="FA361" s="146"/>
      <c r="FB361" s="146"/>
      <c r="FC361" s="146"/>
      <c r="FD361" s="146"/>
      <c r="FE361" s="146"/>
      <c r="FF361" s="146"/>
      <c r="FG361" s="146"/>
      <c r="FH361" s="146"/>
      <c r="FI361" s="146"/>
      <c r="FJ361" s="146"/>
      <c r="FK361" s="146"/>
      <c r="FL361" s="146"/>
      <c r="FM361" s="146"/>
      <c r="FN361" s="146"/>
      <c r="FO361" s="146"/>
      <c r="FP361" s="146"/>
      <c r="FQ361" s="146"/>
      <c r="FR361" s="146"/>
      <c r="FS361" s="146"/>
      <c r="FT361" s="146"/>
      <c r="FU361" s="146"/>
      <c r="FV361" s="146"/>
      <c r="FW361" s="146"/>
      <c r="FX361" s="146"/>
      <c r="FY361" s="146"/>
      <c r="FZ361" s="146"/>
      <c r="GA361" s="146"/>
      <c r="GB361" s="146"/>
      <c r="GC361" s="146"/>
      <c r="GD361" s="146"/>
      <c r="GE361" s="146"/>
      <c r="GF361" s="146"/>
      <c r="GG361" s="146"/>
      <c r="GH361" s="146"/>
      <c r="GI361" s="146"/>
      <c r="GJ361" s="146"/>
      <c r="GK361" s="146"/>
      <c r="GL361" s="146"/>
      <c r="GM361" s="146"/>
      <c r="GN361" s="146"/>
      <c r="GO361" s="146"/>
      <c r="GP361" s="146"/>
      <c r="GQ361" s="146"/>
      <c r="GR361" s="146"/>
      <c r="GS361" s="146"/>
      <c r="GT361" s="146"/>
      <c r="GU361" s="146"/>
      <c r="GV361" s="146"/>
      <c r="GW361" s="146"/>
      <c r="GX361" s="146"/>
      <c r="GY361" s="146"/>
      <c r="GZ361" s="146"/>
      <c r="HA361" s="146"/>
      <c r="HB361" s="146"/>
      <c r="HC361" s="146"/>
      <c r="HD361" s="146"/>
      <c r="HE361" s="146"/>
      <c r="HF361" s="146"/>
      <c r="HG361" s="146"/>
      <c r="HH361" s="146"/>
      <c r="HI361" s="146"/>
      <c r="HJ361" s="146"/>
      <c r="HK361" s="146"/>
    </row>
    <row r="362" spans="1:219" ht="14.25" customHeight="1">
      <c r="A362" s="229" t="s">
        <v>374</v>
      </c>
      <c r="B362" s="128" t="s">
        <v>247</v>
      </c>
      <c r="C362" s="128" t="s">
        <v>108</v>
      </c>
      <c r="D362" s="228" t="s">
        <v>487</v>
      </c>
      <c r="E362" s="226" t="s">
        <v>375</v>
      </c>
      <c r="F362" s="177">
        <v>50</v>
      </c>
      <c r="G362" s="97">
        <v>50</v>
      </c>
      <c r="H362" s="97">
        <f t="shared" si="47"/>
        <v>100</v>
      </c>
      <c r="ET362" s="146"/>
      <c r="EU362" s="146"/>
      <c r="EV362" s="146"/>
      <c r="EW362" s="146"/>
      <c r="EX362" s="146"/>
      <c r="EY362" s="146"/>
      <c r="EZ362" s="146"/>
      <c r="FA362" s="146"/>
      <c r="FB362" s="146"/>
      <c r="FC362" s="146"/>
      <c r="FD362" s="146"/>
      <c r="FE362" s="146"/>
      <c r="FF362" s="146"/>
      <c r="FG362" s="146"/>
      <c r="FH362" s="146"/>
      <c r="FI362" s="146"/>
      <c r="FJ362" s="146"/>
      <c r="FK362" s="146"/>
      <c r="FL362" s="146"/>
      <c r="FM362" s="146"/>
      <c r="FN362" s="146"/>
      <c r="FO362" s="146"/>
      <c r="FP362" s="146"/>
      <c r="FQ362" s="146"/>
      <c r="FR362" s="146"/>
      <c r="FS362" s="146"/>
      <c r="FT362" s="146"/>
      <c r="FU362" s="146"/>
      <c r="FV362" s="146"/>
      <c r="FW362" s="146"/>
      <c r="FX362" s="146"/>
      <c r="FY362" s="146"/>
      <c r="FZ362" s="146"/>
      <c r="GA362" s="146"/>
      <c r="GB362" s="146"/>
      <c r="GC362" s="146"/>
      <c r="GD362" s="146"/>
      <c r="GE362" s="146"/>
      <c r="GF362" s="146"/>
      <c r="GG362" s="146"/>
      <c r="GH362" s="146"/>
      <c r="GI362" s="146"/>
      <c r="GJ362" s="146"/>
      <c r="GK362" s="146"/>
      <c r="GL362" s="146"/>
      <c r="GM362" s="146"/>
      <c r="GN362" s="146"/>
      <c r="GO362" s="146"/>
      <c r="GP362" s="146"/>
      <c r="GQ362" s="146"/>
      <c r="GR362" s="146"/>
      <c r="GS362" s="146"/>
      <c r="GT362" s="146"/>
      <c r="GU362" s="146"/>
      <c r="GV362" s="146"/>
      <c r="GW362" s="146"/>
      <c r="GX362" s="146"/>
      <c r="GY362" s="146"/>
      <c r="GZ362" s="146"/>
      <c r="HA362" s="146"/>
      <c r="HB362" s="146"/>
      <c r="HC362" s="146"/>
      <c r="HD362" s="146"/>
      <c r="HE362" s="146"/>
      <c r="HF362" s="146"/>
      <c r="HG362" s="146"/>
      <c r="HH362" s="146"/>
      <c r="HI362" s="146"/>
      <c r="HJ362" s="146"/>
      <c r="HK362" s="146"/>
    </row>
    <row r="363" spans="1:219" ht="14.25" customHeight="1">
      <c r="A363" s="227" t="s">
        <v>488</v>
      </c>
      <c r="B363" s="128" t="s">
        <v>247</v>
      </c>
      <c r="C363" s="128" t="s">
        <v>108</v>
      </c>
      <c r="D363" s="228" t="s">
        <v>489</v>
      </c>
      <c r="E363" s="226"/>
      <c r="F363" s="177">
        <f>F364</f>
        <v>200</v>
      </c>
      <c r="G363" s="177">
        <f>G364</f>
        <v>150</v>
      </c>
      <c r="H363" s="97">
        <f t="shared" si="47"/>
        <v>75</v>
      </c>
      <c r="ET363" s="146"/>
      <c r="EU363" s="146"/>
      <c r="EV363" s="146"/>
      <c r="EW363" s="146"/>
      <c r="EX363" s="146"/>
      <c r="EY363" s="146"/>
      <c r="EZ363" s="146"/>
      <c r="FA363" s="146"/>
      <c r="FB363" s="146"/>
      <c r="FC363" s="146"/>
      <c r="FD363" s="146"/>
      <c r="FE363" s="146"/>
      <c r="FF363" s="146"/>
      <c r="FG363" s="146"/>
      <c r="FH363" s="146"/>
      <c r="FI363" s="146"/>
      <c r="FJ363" s="146"/>
      <c r="FK363" s="146"/>
      <c r="FL363" s="146"/>
      <c r="FM363" s="146"/>
      <c r="FN363" s="146"/>
      <c r="FO363" s="146"/>
      <c r="FP363" s="146"/>
      <c r="FQ363" s="146"/>
      <c r="FR363" s="146"/>
      <c r="FS363" s="146"/>
      <c r="FT363" s="146"/>
      <c r="FU363" s="146"/>
      <c r="FV363" s="146"/>
      <c r="FW363" s="146"/>
      <c r="FX363" s="146"/>
      <c r="FY363" s="146"/>
      <c r="FZ363" s="146"/>
      <c r="GA363" s="146"/>
      <c r="GB363" s="146"/>
      <c r="GC363" s="146"/>
      <c r="GD363" s="146"/>
      <c r="GE363" s="146"/>
      <c r="GF363" s="146"/>
      <c r="GG363" s="146"/>
      <c r="GH363" s="146"/>
      <c r="GI363" s="146"/>
      <c r="GJ363" s="146"/>
      <c r="GK363" s="146"/>
      <c r="GL363" s="146"/>
      <c r="GM363" s="146"/>
      <c r="GN363" s="146"/>
      <c r="GO363" s="146"/>
      <c r="GP363" s="146"/>
      <c r="GQ363" s="146"/>
      <c r="GR363" s="146"/>
      <c r="GS363" s="146"/>
      <c r="GT363" s="146"/>
      <c r="GU363" s="146"/>
      <c r="GV363" s="146"/>
      <c r="GW363" s="146"/>
      <c r="GX363" s="146"/>
      <c r="GY363" s="146"/>
      <c r="GZ363" s="146"/>
      <c r="HA363" s="146"/>
      <c r="HB363" s="146"/>
      <c r="HC363" s="146"/>
      <c r="HD363" s="146"/>
      <c r="HE363" s="146"/>
      <c r="HF363" s="146"/>
      <c r="HG363" s="146"/>
      <c r="HH363" s="146"/>
      <c r="HI363" s="146"/>
      <c r="HJ363" s="146"/>
      <c r="HK363" s="146"/>
    </row>
    <row r="364" spans="1:219" ht="14.25" customHeight="1">
      <c r="A364" s="98" t="s">
        <v>129</v>
      </c>
      <c r="B364" s="94" t="s">
        <v>247</v>
      </c>
      <c r="C364" s="94" t="s">
        <v>108</v>
      </c>
      <c r="D364" s="217" t="s">
        <v>489</v>
      </c>
      <c r="E364" s="218" t="s">
        <v>130</v>
      </c>
      <c r="F364" s="177">
        <f>F365</f>
        <v>200</v>
      </c>
      <c r="G364" s="177">
        <f>G365</f>
        <v>150</v>
      </c>
      <c r="H364" s="97">
        <f t="shared" si="47"/>
        <v>75</v>
      </c>
      <c r="ET364" s="146"/>
      <c r="EU364" s="146"/>
      <c r="EV364" s="146"/>
      <c r="EW364" s="146"/>
      <c r="EX364" s="146"/>
      <c r="EY364" s="146"/>
      <c r="EZ364" s="146"/>
      <c r="FA364" s="146"/>
      <c r="FB364" s="146"/>
      <c r="FC364" s="146"/>
      <c r="FD364" s="146"/>
      <c r="FE364" s="146"/>
      <c r="FF364" s="146"/>
      <c r="FG364" s="146"/>
      <c r="FH364" s="146"/>
      <c r="FI364" s="146"/>
      <c r="FJ364" s="146"/>
      <c r="FK364" s="146"/>
      <c r="FL364" s="146"/>
      <c r="FM364" s="146"/>
      <c r="FN364" s="146"/>
      <c r="FO364" s="146"/>
      <c r="FP364" s="146"/>
      <c r="FQ364" s="146"/>
      <c r="FR364" s="146"/>
      <c r="FS364" s="146"/>
      <c r="FT364" s="146"/>
      <c r="FU364" s="146"/>
      <c r="FV364" s="146"/>
      <c r="FW364" s="146"/>
      <c r="FX364" s="146"/>
      <c r="FY364" s="146"/>
      <c r="FZ364" s="146"/>
      <c r="GA364" s="146"/>
      <c r="GB364" s="146"/>
      <c r="GC364" s="146"/>
      <c r="GD364" s="146"/>
      <c r="GE364" s="146"/>
      <c r="GF364" s="146"/>
      <c r="GG364" s="146"/>
      <c r="GH364" s="146"/>
      <c r="GI364" s="146"/>
      <c r="GJ364" s="146"/>
      <c r="GK364" s="146"/>
      <c r="GL364" s="146"/>
      <c r="GM364" s="146"/>
      <c r="GN364" s="146"/>
      <c r="GO364" s="146"/>
      <c r="GP364" s="146"/>
      <c r="GQ364" s="146"/>
      <c r="GR364" s="146"/>
      <c r="GS364" s="146"/>
      <c r="GT364" s="146"/>
      <c r="GU364" s="146"/>
      <c r="GV364" s="146"/>
      <c r="GW364" s="146"/>
      <c r="GX364" s="146"/>
      <c r="GY364" s="146"/>
      <c r="GZ364" s="146"/>
      <c r="HA364" s="146"/>
      <c r="HB364" s="146"/>
      <c r="HC364" s="146"/>
      <c r="HD364" s="146"/>
      <c r="HE364" s="146"/>
      <c r="HF364" s="146"/>
      <c r="HG364" s="146"/>
      <c r="HH364" s="146"/>
      <c r="HI364" s="146"/>
      <c r="HJ364" s="146"/>
      <c r="HK364" s="146"/>
    </row>
    <row r="365" spans="1:219" ht="25.5" customHeight="1">
      <c r="A365" s="103" t="s">
        <v>131</v>
      </c>
      <c r="B365" s="94" t="s">
        <v>247</v>
      </c>
      <c r="C365" s="94" t="s">
        <v>108</v>
      </c>
      <c r="D365" s="217" t="s">
        <v>489</v>
      </c>
      <c r="E365" s="218" t="s">
        <v>132</v>
      </c>
      <c r="F365" s="177">
        <v>200</v>
      </c>
      <c r="G365" s="97">
        <v>150</v>
      </c>
      <c r="H365" s="97">
        <f t="shared" si="47"/>
        <v>75</v>
      </c>
      <c r="ET365" s="146"/>
      <c r="EU365" s="146"/>
      <c r="EV365" s="146"/>
      <c r="EW365" s="146"/>
      <c r="EX365" s="146"/>
      <c r="EY365" s="146"/>
      <c r="EZ365" s="146"/>
      <c r="FA365" s="146"/>
      <c r="FB365" s="146"/>
      <c r="FC365" s="146"/>
      <c r="FD365" s="146"/>
      <c r="FE365" s="146"/>
      <c r="FF365" s="146"/>
      <c r="FG365" s="146"/>
      <c r="FH365" s="146"/>
      <c r="FI365" s="146"/>
      <c r="FJ365" s="146"/>
      <c r="FK365" s="146"/>
      <c r="FL365" s="146"/>
      <c r="FM365" s="146"/>
      <c r="FN365" s="146"/>
      <c r="FO365" s="146"/>
      <c r="FP365" s="146"/>
      <c r="FQ365" s="146"/>
      <c r="FR365" s="146"/>
      <c r="FS365" s="146"/>
      <c r="FT365" s="146"/>
      <c r="FU365" s="146"/>
      <c r="FV365" s="146"/>
      <c r="FW365" s="146"/>
      <c r="FX365" s="146"/>
      <c r="FY365" s="146"/>
      <c r="FZ365" s="146"/>
      <c r="GA365" s="146"/>
      <c r="GB365" s="146"/>
      <c r="GC365" s="146"/>
      <c r="GD365" s="146"/>
      <c r="GE365" s="146"/>
      <c r="GF365" s="146"/>
      <c r="GG365" s="146"/>
      <c r="GH365" s="146"/>
      <c r="GI365" s="146"/>
      <c r="GJ365" s="146"/>
      <c r="GK365" s="146"/>
      <c r="GL365" s="146"/>
      <c r="GM365" s="146"/>
      <c r="GN365" s="146"/>
      <c r="GO365" s="146"/>
      <c r="GP365" s="146"/>
      <c r="GQ365" s="146"/>
      <c r="GR365" s="146"/>
      <c r="GS365" s="146"/>
      <c r="GT365" s="146"/>
      <c r="GU365" s="146"/>
      <c r="GV365" s="146"/>
      <c r="GW365" s="146"/>
      <c r="GX365" s="146"/>
      <c r="GY365" s="146"/>
      <c r="GZ365" s="146"/>
      <c r="HA365" s="146"/>
      <c r="HB365" s="146"/>
      <c r="HC365" s="146"/>
      <c r="HD365" s="146"/>
      <c r="HE365" s="146"/>
      <c r="HF365" s="146"/>
      <c r="HG365" s="146"/>
      <c r="HH365" s="146"/>
      <c r="HI365" s="146"/>
      <c r="HJ365" s="146"/>
      <c r="HK365" s="146"/>
    </row>
    <row r="366" spans="1:150" ht="24.75" customHeight="1">
      <c r="A366" s="224" t="s">
        <v>490</v>
      </c>
      <c r="B366" s="128" t="s">
        <v>247</v>
      </c>
      <c r="C366" s="128" t="s">
        <v>108</v>
      </c>
      <c r="D366" s="225" t="s">
        <v>491</v>
      </c>
      <c r="E366" s="226"/>
      <c r="F366" s="219">
        <f aca="true" t="shared" si="48" ref="F366:G368">F367</f>
        <v>350</v>
      </c>
      <c r="G366" s="219">
        <f t="shared" si="48"/>
        <v>350</v>
      </c>
      <c r="H366" s="97">
        <f t="shared" si="47"/>
        <v>100</v>
      </c>
      <c r="ET366"/>
    </row>
    <row r="367" spans="1:150" ht="24.75" customHeight="1">
      <c r="A367" s="230" t="s">
        <v>492</v>
      </c>
      <c r="B367" s="128" t="s">
        <v>247</v>
      </c>
      <c r="C367" s="128" t="s">
        <v>108</v>
      </c>
      <c r="D367" s="228" t="s">
        <v>493</v>
      </c>
      <c r="E367" s="226"/>
      <c r="F367" s="177">
        <f t="shared" si="48"/>
        <v>350</v>
      </c>
      <c r="G367" s="177">
        <f t="shared" si="48"/>
        <v>350</v>
      </c>
      <c r="H367" s="97">
        <f t="shared" si="47"/>
        <v>100</v>
      </c>
      <c r="ET367"/>
    </row>
    <row r="368" spans="1:150" ht="24.75" customHeight="1">
      <c r="A368" s="230" t="s">
        <v>372</v>
      </c>
      <c r="B368" s="128" t="s">
        <v>247</v>
      </c>
      <c r="C368" s="128" t="s">
        <v>108</v>
      </c>
      <c r="D368" s="228" t="s">
        <v>493</v>
      </c>
      <c r="E368" s="226" t="s">
        <v>373</v>
      </c>
      <c r="F368" s="177">
        <f t="shared" si="48"/>
        <v>350</v>
      </c>
      <c r="G368" s="177">
        <f t="shared" si="48"/>
        <v>350</v>
      </c>
      <c r="H368" s="97">
        <f t="shared" si="47"/>
        <v>100</v>
      </c>
      <c r="ET368"/>
    </row>
    <row r="369" spans="1:150" ht="14.25" customHeight="1">
      <c r="A369" s="229" t="s">
        <v>374</v>
      </c>
      <c r="B369" s="128" t="s">
        <v>247</v>
      </c>
      <c r="C369" s="128" t="s">
        <v>108</v>
      </c>
      <c r="D369" s="228" t="s">
        <v>493</v>
      </c>
      <c r="E369" s="226" t="s">
        <v>375</v>
      </c>
      <c r="F369" s="177">
        <v>350</v>
      </c>
      <c r="G369" s="97">
        <v>350</v>
      </c>
      <c r="H369" s="97">
        <f t="shared" si="47"/>
        <v>100</v>
      </c>
      <c r="ET369"/>
    </row>
    <row r="370" spans="1:150" ht="14.25" customHeight="1">
      <c r="A370" s="224" t="s">
        <v>494</v>
      </c>
      <c r="B370" s="128" t="s">
        <v>247</v>
      </c>
      <c r="C370" s="128" t="s">
        <v>108</v>
      </c>
      <c r="D370" s="225" t="s">
        <v>495</v>
      </c>
      <c r="E370" s="226"/>
      <c r="F370" s="219">
        <f aca="true" t="shared" si="49" ref="F370:G373">F371</f>
        <v>3000</v>
      </c>
      <c r="G370" s="219">
        <f t="shared" si="49"/>
        <v>3000</v>
      </c>
      <c r="H370" s="97">
        <f t="shared" si="47"/>
        <v>100</v>
      </c>
      <c r="ET370"/>
    </row>
    <row r="371" spans="1:150" ht="14.25" customHeight="1">
      <c r="A371" s="230" t="s">
        <v>496</v>
      </c>
      <c r="B371" s="128" t="s">
        <v>247</v>
      </c>
      <c r="C371" s="128" t="s">
        <v>108</v>
      </c>
      <c r="D371" s="228" t="s">
        <v>497</v>
      </c>
      <c r="E371" s="226"/>
      <c r="F371" s="219">
        <f t="shared" si="49"/>
        <v>3000</v>
      </c>
      <c r="G371" s="219">
        <f t="shared" si="49"/>
        <v>3000</v>
      </c>
      <c r="H371" s="97">
        <f t="shared" si="47"/>
        <v>100</v>
      </c>
      <c r="ET371"/>
    </row>
    <row r="372" spans="1:150" ht="14.25" customHeight="1">
      <c r="A372" s="230" t="s">
        <v>498</v>
      </c>
      <c r="B372" s="128" t="s">
        <v>247</v>
      </c>
      <c r="C372" s="128" t="s">
        <v>108</v>
      </c>
      <c r="D372" s="228" t="s">
        <v>499</v>
      </c>
      <c r="E372" s="226"/>
      <c r="F372" s="177">
        <f t="shared" si="49"/>
        <v>3000</v>
      </c>
      <c r="G372" s="177">
        <f t="shared" si="49"/>
        <v>3000</v>
      </c>
      <c r="H372" s="97">
        <f t="shared" si="47"/>
        <v>100</v>
      </c>
      <c r="ET372"/>
    </row>
    <row r="373" spans="1:150" ht="24.75" customHeight="1">
      <c r="A373" s="230" t="s">
        <v>372</v>
      </c>
      <c r="B373" s="128" t="s">
        <v>247</v>
      </c>
      <c r="C373" s="128" t="s">
        <v>108</v>
      </c>
      <c r="D373" s="228" t="s">
        <v>499</v>
      </c>
      <c r="E373" s="226" t="s">
        <v>373</v>
      </c>
      <c r="F373" s="177">
        <f t="shared" si="49"/>
        <v>3000</v>
      </c>
      <c r="G373" s="177">
        <f t="shared" si="49"/>
        <v>3000</v>
      </c>
      <c r="H373" s="97">
        <f t="shared" si="47"/>
        <v>100</v>
      </c>
      <c r="ET373"/>
    </row>
    <row r="374" spans="1:150" ht="14.25" customHeight="1">
      <c r="A374" s="229" t="s">
        <v>374</v>
      </c>
      <c r="B374" s="128" t="s">
        <v>247</v>
      </c>
      <c r="C374" s="128" t="s">
        <v>108</v>
      </c>
      <c r="D374" s="228" t="s">
        <v>499</v>
      </c>
      <c r="E374" s="226" t="s">
        <v>375</v>
      </c>
      <c r="F374" s="219">
        <v>3000</v>
      </c>
      <c r="G374" s="97">
        <v>3000</v>
      </c>
      <c r="H374" s="97">
        <f t="shared" si="47"/>
        <v>100</v>
      </c>
      <c r="ET374"/>
    </row>
    <row r="375" spans="1:150" ht="24.75" customHeight="1">
      <c r="A375" s="224" t="s">
        <v>500</v>
      </c>
      <c r="B375" s="128" t="s">
        <v>247</v>
      </c>
      <c r="C375" s="128" t="s">
        <v>108</v>
      </c>
      <c r="D375" s="225" t="s">
        <v>501</v>
      </c>
      <c r="E375" s="226"/>
      <c r="F375" s="219">
        <f aca="true" t="shared" si="50" ref="F375:G377">F376</f>
        <v>545</v>
      </c>
      <c r="G375" s="219">
        <f t="shared" si="50"/>
        <v>545</v>
      </c>
      <c r="H375" s="97">
        <f t="shared" si="47"/>
        <v>100</v>
      </c>
      <c r="ET375"/>
    </row>
    <row r="376" spans="1:150" ht="14.25" customHeight="1">
      <c r="A376" s="230" t="s">
        <v>502</v>
      </c>
      <c r="B376" s="128" t="s">
        <v>247</v>
      </c>
      <c r="C376" s="128" t="s">
        <v>108</v>
      </c>
      <c r="D376" s="228" t="s">
        <v>503</v>
      </c>
      <c r="E376" s="226"/>
      <c r="F376" s="177">
        <f t="shared" si="50"/>
        <v>545</v>
      </c>
      <c r="G376" s="177">
        <f t="shared" si="50"/>
        <v>545</v>
      </c>
      <c r="H376" s="97">
        <f t="shared" si="47"/>
        <v>100</v>
      </c>
      <c r="ET376"/>
    </row>
    <row r="377" spans="1:150" ht="24.75" customHeight="1">
      <c r="A377" s="230" t="s">
        <v>372</v>
      </c>
      <c r="B377" s="128" t="s">
        <v>247</v>
      </c>
      <c r="C377" s="128" t="s">
        <v>108</v>
      </c>
      <c r="D377" s="228" t="s">
        <v>503</v>
      </c>
      <c r="E377" s="226" t="s">
        <v>373</v>
      </c>
      <c r="F377" s="177">
        <f t="shared" si="50"/>
        <v>545</v>
      </c>
      <c r="G377" s="177">
        <f t="shared" si="50"/>
        <v>545</v>
      </c>
      <c r="H377" s="97">
        <f t="shared" si="47"/>
        <v>100</v>
      </c>
      <c r="ET377"/>
    </row>
    <row r="378" spans="1:150" ht="14.25" customHeight="1">
      <c r="A378" s="229" t="s">
        <v>374</v>
      </c>
      <c r="B378" s="128" t="s">
        <v>247</v>
      </c>
      <c r="C378" s="128" t="s">
        <v>108</v>
      </c>
      <c r="D378" s="228" t="s">
        <v>503</v>
      </c>
      <c r="E378" s="226" t="s">
        <v>375</v>
      </c>
      <c r="F378" s="219">
        <v>545</v>
      </c>
      <c r="G378" s="97">
        <v>545</v>
      </c>
      <c r="H378" s="97">
        <f t="shared" si="47"/>
        <v>100</v>
      </c>
      <c r="ET378"/>
    </row>
    <row r="379" spans="1:150" ht="14.25" customHeight="1">
      <c r="A379" s="221" t="s">
        <v>504</v>
      </c>
      <c r="B379" s="128" t="s">
        <v>247</v>
      </c>
      <c r="C379" s="128" t="s">
        <v>108</v>
      </c>
      <c r="D379" s="215" t="s">
        <v>505</v>
      </c>
      <c r="E379" s="216"/>
      <c r="F379" s="145">
        <f aca="true" t="shared" si="51" ref="F379:G381">F380</f>
        <v>360</v>
      </c>
      <c r="G379" s="145">
        <f t="shared" si="51"/>
        <v>360</v>
      </c>
      <c r="H379" s="97">
        <f t="shared" si="47"/>
        <v>100</v>
      </c>
      <c r="ET379"/>
    </row>
    <row r="380" spans="1:150" ht="14.25" customHeight="1">
      <c r="A380" s="231" t="s">
        <v>506</v>
      </c>
      <c r="B380" s="128" t="s">
        <v>247</v>
      </c>
      <c r="C380" s="128" t="s">
        <v>108</v>
      </c>
      <c r="D380" s="217" t="s">
        <v>507</v>
      </c>
      <c r="E380" s="218"/>
      <c r="F380" s="105">
        <f t="shared" si="51"/>
        <v>360</v>
      </c>
      <c r="G380" s="105">
        <f t="shared" si="51"/>
        <v>360</v>
      </c>
      <c r="H380" s="97">
        <f t="shared" si="47"/>
        <v>100</v>
      </c>
      <c r="ET380"/>
    </row>
    <row r="381" spans="1:150" ht="24.75" customHeight="1">
      <c r="A381" s="231" t="s">
        <v>372</v>
      </c>
      <c r="B381" s="128" t="s">
        <v>247</v>
      </c>
      <c r="C381" s="128" t="s">
        <v>108</v>
      </c>
      <c r="D381" s="217" t="s">
        <v>507</v>
      </c>
      <c r="E381" s="218" t="s">
        <v>373</v>
      </c>
      <c r="F381" s="105">
        <f t="shared" si="51"/>
        <v>360</v>
      </c>
      <c r="G381" s="105">
        <f t="shared" si="51"/>
        <v>360</v>
      </c>
      <c r="H381" s="97">
        <f t="shared" si="47"/>
        <v>100</v>
      </c>
      <c r="ET381"/>
    </row>
    <row r="382" spans="1:150" ht="14.25" customHeight="1">
      <c r="A382" s="98" t="s">
        <v>374</v>
      </c>
      <c r="B382" s="128" t="s">
        <v>247</v>
      </c>
      <c r="C382" s="128" t="s">
        <v>108</v>
      </c>
      <c r="D382" s="217" t="s">
        <v>507</v>
      </c>
      <c r="E382" s="218" t="s">
        <v>375</v>
      </c>
      <c r="F382" s="105">
        <v>360</v>
      </c>
      <c r="G382" s="97">
        <v>360</v>
      </c>
      <c r="H382" s="97">
        <f t="shared" si="47"/>
        <v>100</v>
      </c>
      <c r="ET382"/>
    </row>
    <row r="383" spans="1:219" s="131" customFormat="1" ht="14.25" customHeight="1">
      <c r="A383" s="232" t="s">
        <v>508</v>
      </c>
      <c r="B383" s="86" t="s">
        <v>247</v>
      </c>
      <c r="C383" s="86" t="s">
        <v>118</v>
      </c>
      <c r="D383" s="86"/>
      <c r="E383" s="233"/>
      <c r="F383" s="88">
        <f>F384</f>
        <v>6940</v>
      </c>
      <c r="G383" s="88">
        <f>G384</f>
        <v>6709.2</v>
      </c>
      <c r="H383" s="89">
        <f t="shared" si="47"/>
        <v>96.6743515850144</v>
      </c>
      <c r="ET383" s="234"/>
      <c r="EU383" s="234"/>
      <c r="EV383" s="234"/>
      <c r="EW383" s="234"/>
      <c r="EX383" s="234"/>
      <c r="EY383" s="234"/>
      <c r="EZ383" s="234"/>
      <c r="FA383" s="234"/>
      <c r="FB383" s="234"/>
      <c r="FC383" s="234"/>
      <c r="FD383" s="234"/>
      <c r="FE383" s="234"/>
      <c r="FF383" s="234"/>
      <c r="FG383" s="234"/>
      <c r="FH383" s="234"/>
      <c r="FI383" s="234"/>
      <c r="FJ383" s="234"/>
      <c r="FK383" s="234"/>
      <c r="FL383" s="234"/>
      <c r="FM383" s="234"/>
      <c r="FN383" s="234"/>
      <c r="FO383" s="234"/>
      <c r="FP383" s="234"/>
      <c r="FQ383" s="234"/>
      <c r="FR383" s="234"/>
      <c r="FS383" s="234"/>
      <c r="FT383" s="234"/>
      <c r="FU383" s="234"/>
      <c r="FV383" s="234"/>
      <c r="FW383" s="234"/>
      <c r="FX383" s="234"/>
      <c r="FY383" s="234"/>
      <c r="FZ383" s="234"/>
      <c r="GA383" s="234"/>
      <c r="GB383" s="234"/>
      <c r="GC383" s="234"/>
      <c r="GD383" s="234"/>
      <c r="GE383" s="234"/>
      <c r="GF383" s="234"/>
      <c r="GG383" s="234"/>
      <c r="GH383" s="234"/>
      <c r="GI383" s="234"/>
      <c r="GJ383" s="234"/>
      <c r="GK383" s="234"/>
      <c r="GL383" s="234"/>
      <c r="GM383" s="234"/>
      <c r="GN383" s="234"/>
      <c r="GO383" s="234"/>
      <c r="GP383" s="234"/>
      <c r="GQ383" s="234"/>
      <c r="GR383" s="234"/>
      <c r="GS383" s="234"/>
      <c r="GT383" s="234"/>
      <c r="GU383" s="234"/>
      <c r="GV383" s="234"/>
      <c r="GW383" s="234"/>
      <c r="GX383" s="234"/>
      <c r="GY383" s="234"/>
      <c r="GZ383" s="234"/>
      <c r="HA383" s="234"/>
      <c r="HB383" s="234"/>
      <c r="HC383" s="234"/>
      <c r="HD383" s="234"/>
      <c r="HE383" s="234"/>
      <c r="HF383" s="234"/>
      <c r="HG383" s="234"/>
      <c r="HH383" s="234"/>
      <c r="HI383" s="234"/>
      <c r="HJ383" s="234"/>
      <c r="HK383" s="234"/>
    </row>
    <row r="384" spans="1:150" ht="24.75" customHeight="1">
      <c r="A384" s="144" t="s">
        <v>509</v>
      </c>
      <c r="B384" s="94" t="s">
        <v>247</v>
      </c>
      <c r="C384" s="94" t="s">
        <v>118</v>
      </c>
      <c r="D384" s="215" t="s">
        <v>510</v>
      </c>
      <c r="E384" s="216"/>
      <c r="F384" s="145">
        <f>F385</f>
        <v>6940</v>
      </c>
      <c r="G384" s="145">
        <f>G385</f>
        <v>6709.2</v>
      </c>
      <c r="H384" s="97">
        <f t="shared" si="47"/>
        <v>96.6743515850144</v>
      </c>
      <c r="ET384"/>
    </row>
    <row r="385" spans="1:150" ht="24.75" customHeight="1">
      <c r="A385" s="98" t="s">
        <v>511</v>
      </c>
      <c r="B385" s="94" t="s">
        <v>247</v>
      </c>
      <c r="C385" s="94" t="s">
        <v>118</v>
      </c>
      <c r="D385" s="217" t="s">
        <v>512</v>
      </c>
      <c r="E385" s="218"/>
      <c r="F385" s="105">
        <f>F386+F389</f>
        <v>6940</v>
      </c>
      <c r="G385" s="105">
        <f>G386+G389</f>
        <v>6709.2</v>
      </c>
      <c r="H385" s="97">
        <f t="shared" si="47"/>
        <v>96.6743515850144</v>
      </c>
      <c r="ET385"/>
    </row>
    <row r="386" spans="1:150" ht="58.5" customHeight="1">
      <c r="A386" s="98" t="s">
        <v>513</v>
      </c>
      <c r="B386" s="94" t="s">
        <v>247</v>
      </c>
      <c r="C386" s="94" t="s">
        <v>118</v>
      </c>
      <c r="D386" s="217" t="s">
        <v>514</v>
      </c>
      <c r="E386" s="218"/>
      <c r="F386" s="105">
        <f>F387</f>
        <v>6450</v>
      </c>
      <c r="G386" s="105">
        <f>G387</f>
        <v>6237</v>
      </c>
      <c r="H386" s="97">
        <f t="shared" si="47"/>
        <v>96.69767441860465</v>
      </c>
      <c r="ET386"/>
    </row>
    <row r="387" spans="1:150" ht="44.25" customHeight="1">
      <c r="A387" s="184" t="s">
        <v>515</v>
      </c>
      <c r="B387" s="94" t="s">
        <v>247</v>
      </c>
      <c r="C387" s="94" t="s">
        <v>118</v>
      </c>
      <c r="D387" s="217" t="s">
        <v>514</v>
      </c>
      <c r="E387" s="218" t="s">
        <v>114</v>
      </c>
      <c r="F387" s="105">
        <f>F388</f>
        <v>6450</v>
      </c>
      <c r="G387" s="105">
        <f>G388</f>
        <v>6237</v>
      </c>
      <c r="H387" s="97">
        <f t="shared" si="47"/>
        <v>96.69767441860465</v>
      </c>
      <c r="ET387"/>
    </row>
    <row r="388" spans="1:150" ht="14.25" customHeight="1">
      <c r="A388" s="98" t="s">
        <v>516</v>
      </c>
      <c r="B388" s="94" t="s">
        <v>247</v>
      </c>
      <c r="C388" s="94" t="s">
        <v>118</v>
      </c>
      <c r="D388" s="217" t="s">
        <v>514</v>
      </c>
      <c r="E388" s="218" t="s">
        <v>170</v>
      </c>
      <c r="F388" s="105">
        <v>6450</v>
      </c>
      <c r="G388" s="97">
        <v>6237</v>
      </c>
      <c r="H388" s="97">
        <f t="shared" si="47"/>
        <v>96.69767441860465</v>
      </c>
      <c r="ET388"/>
    </row>
    <row r="389" spans="1:150" ht="48" customHeight="1">
      <c r="A389" s="98" t="s">
        <v>517</v>
      </c>
      <c r="B389" s="94" t="s">
        <v>247</v>
      </c>
      <c r="C389" s="94" t="s">
        <v>118</v>
      </c>
      <c r="D389" s="217" t="s">
        <v>518</v>
      </c>
      <c r="E389" s="218"/>
      <c r="F389" s="105">
        <f>F390+F392</f>
        <v>490</v>
      </c>
      <c r="G389" s="105">
        <f>G390+G392</f>
        <v>472.20000000000005</v>
      </c>
      <c r="H389" s="97">
        <f t="shared" si="47"/>
        <v>96.36734693877553</v>
      </c>
      <c r="ET389"/>
    </row>
    <row r="390" spans="1:150" ht="21" customHeight="1">
      <c r="A390" s="98" t="s">
        <v>129</v>
      </c>
      <c r="B390" s="94" t="s">
        <v>247</v>
      </c>
      <c r="C390" s="94" t="s">
        <v>118</v>
      </c>
      <c r="D390" s="217" t="s">
        <v>518</v>
      </c>
      <c r="E390" s="218" t="s">
        <v>130</v>
      </c>
      <c r="F390" s="105">
        <v>488.9</v>
      </c>
      <c r="G390" s="105">
        <f>G391</f>
        <v>471.1</v>
      </c>
      <c r="H390" s="97">
        <f t="shared" si="47"/>
        <v>96.35917365514422</v>
      </c>
      <c r="ET390"/>
    </row>
    <row r="391" spans="1:150" ht="30.75" customHeight="1">
      <c r="A391" s="103" t="s">
        <v>131</v>
      </c>
      <c r="B391" s="94" t="s">
        <v>247</v>
      </c>
      <c r="C391" s="94" t="s">
        <v>118</v>
      </c>
      <c r="D391" s="217" t="s">
        <v>518</v>
      </c>
      <c r="E391" s="140" t="s">
        <v>132</v>
      </c>
      <c r="F391" s="105">
        <v>489</v>
      </c>
      <c r="G391" s="97">
        <v>471.1</v>
      </c>
      <c r="H391" s="97">
        <f t="shared" si="47"/>
        <v>96.33946830265849</v>
      </c>
      <c r="ET391"/>
    </row>
    <row r="392" spans="1:150" ht="14.25" customHeight="1">
      <c r="A392" s="112" t="s">
        <v>135</v>
      </c>
      <c r="B392" s="94" t="s">
        <v>247</v>
      </c>
      <c r="C392" s="94" t="s">
        <v>118</v>
      </c>
      <c r="D392" s="217" t="s">
        <v>518</v>
      </c>
      <c r="E392" s="140" t="s">
        <v>136</v>
      </c>
      <c r="F392" s="105">
        <f>F393</f>
        <v>1.1</v>
      </c>
      <c r="G392" s="105">
        <f>G393</f>
        <v>1.1</v>
      </c>
      <c r="H392" s="97">
        <f t="shared" si="47"/>
        <v>100</v>
      </c>
      <c r="ET392"/>
    </row>
    <row r="393" spans="1:150" ht="14.25" customHeight="1">
      <c r="A393" s="180" t="s">
        <v>137</v>
      </c>
      <c r="B393" s="94" t="s">
        <v>247</v>
      </c>
      <c r="C393" s="94" t="s">
        <v>118</v>
      </c>
      <c r="D393" s="217" t="s">
        <v>518</v>
      </c>
      <c r="E393" s="140" t="s">
        <v>138</v>
      </c>
      <c r="F393" s="105">
        <v>1.1</v>
      </c>
      <c r="G393" s="97">
        <v>1.1</v>
      </c>
      <c r="H393" s="97">
        <f t="shared" si="47"/>
        <v>100</v>
      </c>
      <c r="ET393"/>
    </row>
    <row r="394" spans="1:219" s="240" customFormat="1" ht="14.25" customHeight="1">
      <c r="A394" s="235" t="s">
        <v>519</v>
      </c>
      <c r="B394" s="236" t="s">
        <v>291</v>
      </c>
      <c r="C394" s="237"/>
      <c r="D394" s="237"/>
      <c r="E394" s="238"/>
      <c r="F394" s="239">
        <f>F395+F402</f>
        <v>1284.2</v>
      </c>
      <c r="G394" s="239">
        <f>G395+G402</f>
        <v>1280.2</v>
      </c>
      <c r="H394" s="84">
        <f aca="true" t="shared" si="52" ref="H394:H447">G394/F394*100</f>
        <v>99.68852203706588</v>
      </c>
      <c r="ET394" s="241"/>
      <c r="EU394" s="241"/>
      <c r="EV394" s="241"/>
      <c r="EW394" s="241"/>
      <c r="EX394" s="241"/>
      <c r="EY394" s="241"/>
      <c r="EZ394" s="241"/>
      <c r="FA394" s="241"/>
      <c r="FB394" s="241"/>
      <c r="FC394" s="241"/>
      <c r="FD394" s="241"/>
      <c r="FE394" s="241"/>
      <c r="FF394" s="241"/>
      <c r="FG394" s="241"/>
      <c r="FH394" s="241"/>
      <c r="FI394" s="241"/>
      <c r="FJ394" s="241"/>
      <c r="FK394" s="241"/>
      <c r="FL394" s="241"/>
      <c r="FM394" s="241"/>
      <c r="FN394" s="241"/>
      <c r="FO394" s="241"/>
      <c r="FP394" s="241"/>
      <c r="FQ394" s="241"/>
      <c r="FR394" s="241"/>
      <c r="FS394" s="241"/>
      <c r="FT394" s="241"/>
      <c r="FU394" s="241"/>
      <c r="FV394" s="241"/>
      <c r="FW394" s="241"/>
      <c r="FX394" s="241"/>
      <c r="FY394" s="241"/>
      <c r="FZ394" s="241"/>
      <c r="GA394" s="241"/>
      <c r="GB394" s="241"/>
      <c r="GC394" s="241"/>
      <c r="GD394" s="241"/>
      <c r="GE394" s="241"/>
      <c r="GF394" s="241"/>
      <c r="GG394" s="241"/>
      <c r="GH394" s="241"/>
      <c r="GI394" s="241"/>
      <c r="GJ394" s="241"/>
      <c r="GK394" s="241"/>
      <c r="GL394" s="241"/>
      <c r="GM394" s="241"/>
      <c r="GN394" s="241"/>
      <c r="GO394" s="241"/>
      <c r="GP394" s="241"/>
      <c r="GQ394" s="241"/>
      <c r="GR394" s="241"/>
      <c r="GS394" s="241"/>
      <c r="GT394" s="241"/>
      <c r="GU394" s="241"/>
      <c r="GV394" s="241"/>
      <c r="GW394" s="241"/>
      <c r="GX394" s="241"/>
      <c r="GY394" s="241"/>
      <c r="GZ394" s="241"/>
      <c r="HA394" s="241"/>
      <c r="HB394" s="241"/>
      <c r="HC394" s="241"/>
      <c r="HD394" s="241"/>
      <c r="HE394" s="241"/>
      <c r="HF394" s="241"/>
      <c r="HG394" s="241"/>
      <c r="HH394" s="241"/>
      <c r="HI394" s="241"/>
      <c r="HJ394" s="241"/>
      <c r="HK394" s="241"/>
    </row>
    <row r="395" spans="1:219" s="240" customFormat="1" ht="14.25" customHeight="1">
      <c r="A395" s="158" t="s">
        <v>520</v>
      </c>
      <c r="B395" s="86" t="s">
        <v>291</v>
      </c>
      <c r="C395" s="242" t="s">
        <v>108</v>
      </c>
      <c r="D395" s="242"/>
      <c r="E395" s="243"/>
      <c r="F395" s="244">
        <f aca="true" t="shared" si="53" ref="F395:G400">F396</f>
        <v>407</v>
      </c>
      <c r="G395" s="244">
        <f t="shared" si="53"/>
        <v>403.1</v>
      </c>
      <c r="H395" s="89">
        <f t="shared" si="52"/>
        <v>99.04176904176904</v>
      </c>
      <c r="ET395" s="241"/>
      <c r="EU395" s="241"/>
      <c r="EV395" s="241"/>
      <c r="EW395" s="241"/>
      <c r="EX395" s="241"/>
      <c r="EY395" s="241"/>
      <c r="EZ395" s="241"/>
      <c r="FA395" s="241"/>
      <c r="FB395" s="241"/>
      <c r="FC395" s="241"/>
      <c r="FD395" s="241"/>
      <c r="FE395" s="241"/>
      <c r="FF395" s="241"/>
      <c r="FG395" s="241"/>
      <c r="FH395" s="241"/>
      <c r="FI395" s="241"/>
      <c r="FJ395" s="241"/>
      <c r="FK395" s="241"/>
      <c r="FL395" s="241"/>
      <c r="FM395" s="241"/>
      <c r="FN395" s="241"/>
      <c r="FO395" s="241"/>
      <c r="FP395" s="241"/>
      <c r="FQ395" s="241"/>
      <c r="FR395" s="241"/>
      <c r="FS395" s="241"/>
      <c r="FT395" s="241"/>
      <c r="FU395" s="241"/>
      <c r="FV395" s="241"/>
      <c r="FW395" s="241"/>
      <c r="FX395" s="241"/>
      <c r="FY395" s="241"/>
      <c r="FZ395" s="241"/>
      <c r="GA395" s="241"/>
      <c r="GB395" s="241"/>
      <c r="GC395" s="241"/>
      <c r="GD395" s="241"/>
      <c r="GE395" s="241"/>
      <c r="GF395" s="241"/>
      <c r="GG395" s="241"/>
      <c r="GH395" s="241"/>
      <c r="GI395" s="241"/>
      <c r="GJ395" s="241"/>
      <c r="GK395" s="241"/>
      <c r="GL395" s="241"/>
      <c r="GM395" s="241"/>
      <c r="GN395" s="241"/>
      <c r="GO395" s="241"/>
      <c r="GP395" s="241"/>
      <c r="GQ395" s="241"/>
      <c r="GR395" s="241"/>
      <c r="GS395" s="241"/>
      <c r="GT395" s="241"/>
      <c r="GU395" s="241"/>
      <c r="GV395" s="241"/>
      <c r="GW395" s="241"/>
      <c r="GX395" s="241"/>
      <c r="GY395" s="241"/>
      <c r="GZ395" s="241"/>
      <c r="HA395" s="241"/>
      <c r="HB395" s="241"/>
      <c r="HC395" s="241"/>
      <c r="HD395" s="241"/>
      <c r="HE395" s="241"/>
      <c r="HF395" s="241"/>
      <c r="HG395" s="241"/>
      <c r="HH395" s="241"/>
      <c r="HI395" s="241"/>
      <c r="HJ395" s="241"/>
      <c r="HK395" s="241"/>
    </row>
    <row r="396" spans="1:219" s="240" customFormat="1" ht="14.25" customHeight="1">
      <c r="A396" s="178" t="s">
        <v>119</v>
      </c>
      <c r="B396" s="102"/>
      <c r="C396" s="215"/>
      <c r="D396" s="215" t="s">
        <v>120</v>
      </c>
      <c r="E396" s="216"/>
      <c r="F396" s="145">
        <f t="shared" si="53"/>
        <v>407</v>
      </c>
      <c r="G396" s="145">
        <f t="shared" si="53"/>
        <v>403.1</v>
      </c>
      <c r="H396" s="97">
        <f t="shared" si="52"/>
        <v>99.04176904176904</v>
      </c>
      <c r="ET396" s="241"/>
      <c r="EU396" s="241"/>
      <c r="EV396" s="241"/>
      <c r="EW396" s="241"/>
      <c r="EX396" s="241"/>
      <c r="EY396" s="241"/>
      <c r="EZ396" s="241"/>
      <c r="FA396" s="241"/>
      <c r="FB396" s="241"/>
      <c r="FC396" s="241"/>
      <c r="FD396" s="241"/>
      <c r="FE396" s="241"/>
      <c r="FF396" s="241"/>
      <c r="FG396" s="241"/>
      <c r="FH396" s="241"/>
      <c r="FI396" s="241"/>
      <c r="FJ396" s="241"/>
      <c r="FK396" s="241"/>
      <c r="FL396" s="241"/>
      <c r="FM396" s="241"/>
      <c r="FN396" s="241"/>
      <c r="FO396" s="241"/>
      <c r="FP396" s="241"/>
      <c r="FQ396" s="241"/>
      <c r="FR396" s="241"/>
      <c r="FS396" s="241"/>
      <c r="FT396" s="241"/>
      <c r="FU396" s="241"/>
      <c r="FV396" s="241"/>
      <c r="FW396" s="241"/>
      <c r="FX396" s="241"/>
      <c r="FY396" s="241"/>
      <c r="FZ396" s="241"/>
      <c r="GA396" s="241"/>
      <c r="GB396" s="241"/>
      <c r="GC396" s="241"/>
      <c r="GD396" s="241"/>
      <c r="GE396" s="241"/>
      <c r="GF396" s="241"/>
      <c r="GG396" s="241"/>
      <c r="GH396" s="241"/>
      <c r="GI396" s="241"/>
      <c r="GJ396" s="241"/>
      <c r="GK396" s="241"/>
      <c r="GL396" s="241"/>
      <c r="GM396" s="241"/>
      <c r="GN396" s="241"/>
      <c r="GO396" s="241"/>
      <c r="GP396" s="241"/>
      <c r="GQ396" s="241"/>
      <c r="GR396" s="241"/>
      <c r="GS396" s="241"/>
      <c r="GT396" s="241"/>
      <c r="GU396" s="241"/>
      <c r="GV396" s="241"/>
      <c r="GW396" s="241"/>
      <c r="GX396" s="241"/>
      <c r="GY396" s="241"/>
      <c r="GZ396" s="241"/>
      <c r="HA396" s="241"/>
      <c r="HB396" s="241"/>
      <c r="HC396" s="241"/>
      <c r="HD396" s="241"/>
      <c r="HE396" s="241"/>
      <c r="HF396" s="241"/>
      <c r="HG396" s="241"/>
      <c r="HH396" s="241"/>
      <c r="HI396" s="241"/>
      <c r="HJ396" s="241"/>
      <c r="HK396" s="241"/>
    </row>
    <row r="397" spans="1:219" s="240" customFormat="1" ht="14.25" customHeight="1">
      <c r="A397" s="101" t="s">
        <v>121</v>
      </c>
      <c r="B397" s="108" t="s">
        <v>291</v>
      </c>
      <c r="C397" s="245" t="s">
        <v>108</v>
      </c>
      <c r="D397" s="102" t="s">
        <v>122</v>
      </c>
      <c r="E397" s="216"/>
      <c r="F397" s="145">
        <f t="shared" si="53"/>
        <v>407</v>
      </c>
      <c r="G397" s="145">
        <f t="shared" si="53"/>
        <v>403.1</v>
      </c>
      <c r="H397" s="97">
        <f t="shared" si="52"/>
        <v>99.04176904176904</v>
      </c>
      <c r="ET397" s="241"/>
      <c r="EU397" s="241"/>
      <c r="EV397" s="241"/>
      <c r="EW397" s="241"/>
      <c r="EX397" s="241"/>
      <c r="EY397" s="241"/>
      <c r="EZ397" s="241"/>
      <c r="FA397" s="241"/>
      <c r="FB397" s="241"/>
      <c r="FC397" s="241"/>
      <c r="FD397" s="241"/>
      <c r="FE397" s="241"/>
      <c r="FF397" s="241"/>
      <c r="FG397" s="241"/>
      <c r="FH397" s="241"/>
      <c r="FI397" s="241"/>
      <c r="FJ397" s="241"/>
      <c r="FK397" s="241"/>
      <c r="FL397" s="241"/>
      <c r="FM397" s="241"/>
      <c r="FN397" s="241"/>
      <c r="FO397" s="241"/>
      <c r="FP397" s="241"/>
      <c r="FQ397" s="241"/>
      <c r="FR397" s="241"/>
      <c r="FS397" s="241"/>
      <c r="FT397" s="241"/>
      <c r="FU397" s="241"/>
      <c r="FV397" s="241"/>
      <c r="FW397" s="241"/>
      <c r="FX397" s="241"/>
      <c r="FY397" s="241"/>
      <c r="FZ397" s="241"/>
      <c r="GA397" s="241"/>
      <c r="GB397" s="241"/>
      <c r="GC397" s="241"/>
      <c r="GD397" s="241"/>
      <c r="GE397" s="241"/>
      <c r="GF397" s="241"/>
      <c r="GG397" s="241"/>
      <c r="GH397" s="241"/>
      <c r="GI397" s="241"/>
      <c r="GJ397" s="241"/>
      <c r="GK397" s="241"/>
      <c r="GL397" s="241"/>
      <c r="GM397" s="241"/>
      <c r="GN397" s="241"/>
      <c r="GO397" s="241"/>
      <c r="GP397" s="241"/>
      <c r="GQ397" s="241"/>
      <c r="GR397" s="241"/>
      <c r="GS397" s="241"/>
      <c r="GT397" s="241"/>
      <c r="GU397" s="241"/>
      <c r="GV397" s="241"/>
      <c r="GW397" s="241"/>
      <c r="GX397" s="241"/>
      <c r="GY397" s="241"/>
      <c r="GZ397" s="241"/>
      <c r="HA397" s="241"/>
      <c r="HB397" s="241"/>
      <c r="HC397" s="241"/>
      <c r="HD397" s="241"/>
      <c r="HE397" s="241"/>
      <c r="HF397" s="241"/>
      <c r="HG397" s="241"/>
      <c r="HH397" s="241"/>
      <c r="HI397" s="241"/>
      <c r="HJ397" s="241"/>
      <c r="HK397" s="241"/>
    </row>
    <row r="398" spans="1:219" s="240" customFormat="1" ht="34.5" customHeight="1">
      <c r="A398" s="101" t="s">
        <v>521</v>
      </c>
      <c r="B398" s="108" t="s">
        <v>291</v>
      </c>
      <c r="C398" s="245" t="s">
        <v>108</v>
      </c>
      <c r="D398" s="102" t="s">
        <v>522</v>
      </c>
      <c r="E398" s="246"/>
      <c r="F398" s="145">
        <f t="shared" si="53"/>
        <v>407</v>
      </c>
      <c r="G398" s="145">
        <f t="shared" si="53"/>
        <v>403.1</v>
      </c>
      <c r="H398" s="97">
        <f t="shared" si="52"/>
        <v>99.04176904176904</v>
      </c>
      <c r="ET398" s="241"/>
      <c r="EU398" s="241"/>
      <c r="EV398" s="241"/>
      <c r="EW398" s="241"/>
      <c r="EX398" s="241"/>
      <c r="EY398" s="241"/>
      <c r="EZ398" s="241"/>
      <c r="FA398" s="241"/>
      <c r="FB398" s="241"/>
      <c r="FC398" s="241"/>
      <c r="FD398" s="241"/>
      <c r="FE398" s="241"/>
      <c r="FF398" s="241"/>
      <c r="FG398" s="241"/>
      <c r="FH398" s="241"/>
      <c r="FI398" s="241"/>
      <c r="FJ398" s="241"/>
      <c r="FK398" s="241"/>
      <c r="FL398" s="241"/>
      <c r="FM398" s="241"/>
      <c r="FN398" s="241"/>
      <c r="FO398" s="241"/>
      <c r="FP398" s="241"/>
      <c r="FQ398" s="241"/>
      <c r="FR398" s="241"/>
      <c r="FS398" s="241"/>
      <c r="FT398" s="241"/>
      <c r="FU398" s="241"/>
      <c r="FV398" s="241"/>
      <c r="FW398" s="241"/>
      <c r="FX398" s="241"/>
      <c r="FY398" s="241"/>
      <c r="FZ398" s="241"/>
      <c r="GA398" s="241"/>
      <c r="GB398" s="241"/>
      <c r="GC398" s="241"/>
      <c r="GD398" s="241"/>
      <c r="GE398" s="241"/>
      <c r="GF398" s="241"/>
      <c r="GG398" s="241"/>
      <c r="GH398" s="241"/>
      <c r="GI398" s="241"/>
      <c r="GJ398" s="241"/>
      <c r="GK398" s="241"/>
      <c r="GL398" s="241"/>
      <c r="GM398" s="241"/>
      <c r="GN398" s="241"/>
      <c r="GO398" s="241"/>
      <c r="GP398" s="241"/>
      <c r="GQ398" s="241"/>
      <c r="GR398" s="241"/>
      <c r="GS398" s="241"/>
      <c r="GT398" s="241"/>
      <c r="GU398" s="241"/>
      <c r="GV398" s="241"/>
      <c r="GW398" s="241"/>
      <c r="GX398" s="241"/>
      <c r="GY398" s="241"/>
      <c r="GZ398" s="241"/>
      <c r="HA398" s="241"/>
      <c r="HB398" s="241"/>
      <c r="HC398" s="241"/>
      <c r="HD398" s="241"/>
      <c r="HE398" s="241"/>
      <c r="HF398" s="241"/>
      <c r="HG398" s="241"/>
      <c r="HH398" s="241"/>
      <c r="HI398" s="241"/>
      <c r="HJ398" s="241"/>
      <c r="HK398" s="241"/>
    </row>
    <row r="399" spans="1:219" s="240" customFormat="1" ht="14.25" customHeight="1">
      <c r="A399" s="171" t="s">
        <v>523</v>
      </c>
      <c r="B399" s="108" t="s">
        <v>291</v>
      </c>
      <c r="C399" s="245" t="s">
        <v>108</v>
      </c>
      <c r="D399" s="94" t="s">
        <v>524</v>
      </c>
      <c r="E399" s="142"/>
      <c r="F399" s="145">
        <f t="shared" si="53"/>
        <v>407</v>
      </c>
      <c r="G399" s="145">
        <f t="shared" si="53"/>
        <v>403.1</v>
      </c>
      <c r="H399" s="97">
        <f t="shared" si="52"/>
        <v>99.04176904176904</v>
      </c>
      <c r="ET399" s="241"/>
      <c r="EU399" s="241"/>
      <c r="EV399" s="241"/>
      <c r="EW399" s="241"/>
      <c r="EX399" s="241"/>
      <c r="EY399" s="241"/>
      <c r="EZ399" s="241"/>
      <c r="FA399" s="241"/>
      <c r="FB399" s="241"/>
      <c r="FC399" s="241"/>
      <c r="FD399" s="241"/>
      <c r="FE399" s="241"/>
      <c r="FF399" s="241"/>
      <c r="FG399" s="241"/>
      <c r="FH399" s="241"/>
      <c r="FI399" s="241"/>
      <c r="FJ399" s="241"/>
      <c r="FK399" s="241"/>
      <c r="FL399" s="241"/>
      <c r="FM399" s="241"/>
      <c r="FN399" s="241"/>
      <c r="FO399" s="241"/>
      <c r="FP399" s="241"/>
      <c r="FQ399" s="241"/>
      <c r="FR399" s="241"/>
      <c r="FS399" s="241"/>
      <c r="FT399" s="241"/>
      <c r="FU399" s="241"/>
      <c r="FV399" s="241"/>
      <c r="FW399" s="241"/>
      <c r="FX399" s="241"/>
      <c r="FY399" s="241"/>
      <c r="FZ399" s="241"/>
      <c r="GA399" s="241"/>
      <c r="GB399" s="241"/>
      <c r="GC399" s="241"/>
      <c r="GD399" s="241"/>
      <c r="GE399" s="241"/>
      <c r="GF399" s="241"/>
      <c r="GG399" s="241"/>
      <c r="GH399" s="241"/>
      <c r="GI399" s="241"/>
      <c r="GJ399" s="241"/>
      <c r="GK399" s="241"/>
      <c r="GL399" s="241"/>
      <c r="GM399" s="241"/>
      <c r="GN399" s="241"/>
      <c r="GO399" s="241"/>
      <c r="GP399" s="241"/>
      <c r="GQ399" s="241"/>
      <c r="GR399" s="241"/>
      <c r="GS399" s="241"/>
      <c r="GT399" s="241"/>
      <c r="GU399" s="241"/>
      <c r="GV399" s="241"/>
      <c r="GW399" s="241"/>
      <c r="GX399" s="241"/>
      <c r="GY399" s="241"/>
      <c r="GZ399" s="241"/>
      <c r="HA399" s="241"/>
      <c r="HB399" s="241"/>
      <c r="HC399" s="241"/>
      <c r="HD399" s="241"/>
      <c r="HE399" s="241"/>
      <c r="HF399" s="241"/>
      <c r="HG399" s="241"/>
      <c r="HH399" s="241"/>
      <c r="HI399" s="241"/>
      <c r="HJ399" s="241"/>
      <c r="HK399" s="241"/>
    </row>
    <row r="400" spans="1:219" ht="14.25" customHeight="1">
      <c r="A400" s="103" t="s">
        <v>525</v>
      </c>
      <c r="B400" s="93" t="s">
        <v>291</v>
      </c>
      <c r="C400" s="247" t="s">
        <v>108</v>
      </c>
      <c r="D400" s="94" t="s">
        <v>524</v>
      </c>
      <c r="E400" s="140" t="s">
        <v>526</v>
      </c>
      <c r="F400" s="105">
        <f t="shared" si="53"/>
        <v>407</v>
      </c>
      <c r="G400" s="105">
        <f t="shared" si="53"/>
        <v>403.1</v>
      </c>
      <c r="H400" s="97">
        <f t="shared" si="52"/>
        <v>99.04176904176904</v>
      </c>
      <c r="ET400" s="146"/>
      <c r="EU400" s="146"/>
      <c r="EV400" s="146"/>
      <c r="EW400" s="146"/>
      <c r="EX400" s="146"/>
      <c r="EY400" s="146"/>
      <c r="EZ400" s="146"/>
      <c r="FA400" s="146"/>
      <c r="FB400" s="146"/>
      <c r="FC400" s="146"/>
      <c r="FD400" s="146"/>
      <c r="FE400" s="146"/>
      <c r="FF400" s="146"/>
      <c r="FG400" s="146"/>
      <c r="FH400" s="146"/>
      <c r="FI400" s="146"/>
      <c r="FJ400" s="146"/>
      <c r="FK400" s="146"/>
      <c r="FL400" s="146"/>
      <c r="FM400" s="146"/>
      <c r="FN400" s="146"/>
      <c r="FO400" s="146"/>
      <c r="FP400" s="146"/>
      <c r="FQ400" s="146"/>
      <c r="FR400" s="146"/>
      <c r="FS400" s="146"/>
      <c r="FT400" s="146"/>
      <c r="FU400" s="146"/>
      <c r="FV400" s="146"/>
      <c r="FW400" s="146"/>
      <c r="FX400" s="146"/>
      <c r="FY400" s="146"/>
      <c r="FZ400" s="146"/>
      <c r="GA400" s="146"/>
      <c r="GB400" s="146"/>
      <c r="GC400" s="146"/>
      <c r="GD400" s="146"/>
      <c r="GE400" s="146"/>
      <c r="GF400" s="146"/>
      <c r="GG400" s="146"/>
      <c r="GH400" s="146"/>
      <c r="GI400" s="146"/>
      <c r="GJ400" s="146"/>
      <c r="GK400" s="146"/>
      <c r="GL400" s="146"/>
      <c r="GM400" s="146"/>
      <c r="GN400" s="146"/>
      <c r="GO400" s="146"/>
      <c r="GP400" s="146"/>
      <c r="GQ400" s="146"/>
      <c r="GR400" s="146"/>
      <c r="GS400" s="146"/>
      <c r="GT400" s="146"/>
      <c r="GU400" s="146"/>
      <c r="GV400" s="146"/>
      <c r="GW400" s="146"/>
      <c r="GX400" s="146"/>
      <c r="GY400" s="146"/>
      <c r="GZ400" s="146"/>
      <c r="HA400" s="146"/>
      <c r="HB400" s="146"/>
      <c r="HC400" s="146"/>
      <c r="HD400" s="146"/>
      <c r="HE400" s="146"/>
      <c r="HF400" s="146"/>
      <c r="HG400" s="146"/>
      <c r="HH400" s="146"/>
      <c r="HI400" s="146"/>
      <c r="HJ400" s="146"/>
      <c r="HK400" s="146"/>
    </row>
    <row r="401" spans="1:219" ht="14.25" customHeight="1">
      <c r="A401" s="180" t="s">
        <v>527</v>
      </c>
      <c r="B401" s="93" t="s">
        <v>291</v>
      </c>
      <c r="C401" s="247" t="s">
        <v>108</v>
      </c>
      <c r="D401" s="94" t="s">
        <v>524</v>
      </c>
      <c r="E401" s="218" t="s">
        <v>528</v>
      </c>
      <c r="F401" s="105">
        <v>407</v>
      </c>
      <c r="G401" s="97">
        <v>403.1</v>
      </c>
      <c r="H401" s="97">
        <f t="shared" si="52"/>
        <v>99.04176904176904</v>
      </c>
      <c r="ET401" s="146"/>
      <c r="EU401" s="146"/>
      <c r="EV401" s="146"/>
      <c r="EW401" s="146"/>
      <c r="EX401" s="146"/>
      <c r="EY401" s="146"/>
      <c r="EZ401" s="146"/>
      <c r="FA401" s="146"/>
      <c r="FB401" s="146"/>
      <c r="FC401" s="146"/>
      <c r="FD401" s="146"/>
      <c r="FE401" s="146"/>
      <c r="FF401" s="146"/>
      <c r="FG401" s="146"/>
      <c r="FH401" s="146"/>
      <c r="FI401" s="146"/>
      <c r="FJ401" s="146"/>
      <c r="FK401" s="146"/>
      <c r="FL401" s="146"/>
      <c r="FM401" s="146"/>
      <c r="FN401" s="146"/>
      <c r="FO401" s="146"/>
      <c r="FP401" s="146"/>
      <c r="FQ401" s="146"/>
      <c r="FR401" s="146"/>
      <c r="FS401" s="146"/>
      <c r="FT401" s="146"/>
      <c r="FU401" s="146"/>
      <c r="FV401" s="146"/>
      <c r="FW401" s="146"/>
      <c r="FX401" s="146"/>
      <c r="FY401" s="146"/>
      <c r="FZ401" s="146"/>
      <c r="GA401" s="146"/>
      <c r="GB401" s="146"/>
      <c r="GC401" s="146"/>
      <c r="GD401" s="146"/>
      <c r="GE401" s="146"/>
      <c r="GF401" s="146"/>
      <c r="GG401" s="146"/>
      <c r="GH401" s="146"/>
      <c r="GI401" s="146"/>
      <c r="GJ401" s="146"/>
      <c r="GK401" s="146"/>
      <c r="GL401" s="146"/>
      <c r="GM401" s="146"/>
      <c r="GN401" s="146"/>
      <c r="GO401" s="146"/>
      <c r="GP401" s="146"/>
      <c r="GQ401" s="146"/>
      <c r="GR401" s="146"/>
      <c r="GS401" s="146"/>
      <c r="GT401" s="146"/>
      <c r="GU401" s="146"/>
      <c r="GV401" s="146"/>
      <c r="GW401" s="146"/>
      <c r="GX401" s="146"/>
      <c r="GY401" s="146"/>
      <c r="GZ401" s="146"/>
      <c r="HA401" s="146"/>
      <c r="HB401" s="146"/>
      <c r="HC401" s="146"/>
      <c r="HD401" s="146"/>
      <c r="HE401" s="146"/>
      <c r="HF401" s="146"/>
      <c r="HG401" s="146"/>
      <c r="HH401" s="146"/>
      <c r="HI401" s="146"/>
      <c r="HJ401" s="146"/>
      <c r="HK401" s="146"/>
    </row>
    <row r="402" spans="1:150" ht="14.25" customHeight="1">
      <c r="A402" s="158" t="s">
        <v>529</v>
      </c>
      <c r="B402" s="86" t="s">
        <v>291</v>
      </c>
      <c r="C402" s="242" t="s">
        <v>203</v>
      </c>
      <c r="D402" s="242"/>
      <c r="E402" s="243"/>
      <c r="F402" s="130">
        <f aca="true" t="shared" si="54" ref="F402:G406">F403</f>
        <v>877.2</v>
      </c>
      <c r="G402" s="130">
        <f t="shared" si="54"/>
        <v>877.1</v>
      </c>
      <c r="H402" s="89">
        <f t="shared" si="52"/>
        <v>99.98860009119926</v>
      </c>
      <c r="ET402"/>
    </row>
    <row r="403" spans="1:150" ht="34.5" customHeight="1">
      <c r="A403" s="101" t="s">
        <v>428</v>
      </c>
      <c r="B403" s="93" t="s">
        <v>291</v>
      </c>
      <c r="C403" s="247" t="s">
        <v>203</v>
      </c>
      <c r="D403" s="102" t="s">
        <v>429</v>
      </c>
      <c r="E403" s="170"/>
      <c r="F403" s="110">
        <f t="shared" si="54"/>
        <v>877.2</v>
      </c>
      <c r="G403" s="110">
        <f t="shared" si="54"/>
        <v>877.1</v>
      </c>
      <c r="H403" s="97">
        <f t="shared" si="52"/>
        <v>99.98860009119926</v>
      </c>
      <c r="ET403"/>
    </row>
    <row r="404" spans="1:150" ht="14.25" customHeight="1">
      <c r="A404" s="103" t="s">
        <v>530</v>
      </c>
      <c r="B404" s="93" t="s">
        <v>291</v>
      </c>
      <c r="C404" s="247" t="s">
        <v>203</v>
      </c>
      <c r="D404" s="94" t="s">
        <v>531</v>
      </c>
      <c r="E404" s="160"/>
      <c r="F404" s="99">
        <f t="shared" si="54"/>
        <v>877.2</v>
      </c>
      <c r="G404" s="99">
        <f t="shared" si="54"/>
        <v>877.1</v>
      </c>
      <c r="H404" s="97">
        <f t="shared" si="52"/>
        <v>99.98860009119926</v>
      </c>
      <c r="ET404"/>
    </row>
    <row r="405" spans="1:150" ht="58.5" customHeight="1">
      <c r="A405" s="103" t="s">
        <v>532</v>
      </c>
      <c r="B405" s="93" t="s">
        <v>291</v>
      </c>
      <c r="C405" s="247" t="s">
        <v>203</v>
      </c>
      <c r="D405" s="94" t="s">
        <v>533</v>
      </c>
      <c r="E405" s="160"/>
      <c r="F405" s="99">
        <f t="shared" si="54"/>
        <v>877.2</v>
      </c>
      <c r="G405" s="99">
        <f t="shared" si="54"/>
        <v>877.1</v>
      </c>
      <c r="H405" s="97">
        <f t="shared" si="52"/>
        <v>99.98860009119926</v>
      </c>
      <c r="ET405"/>
    </row>
    <row r="406" spans="1:150" ht="19.5" customHeight="1">
      <c r="A406" s="103" t="s">
        <v>151</v>
      </c>
      <c r="B406" s="93" t="s">
        <v>291</v>
      </c>
      <c r="C406" s="247" t="s">
        <v>203</v>
      </c>
      <c r="D406" s="94" t="s">
        <v>533</v>
      </c>
      <c r="E406" s="160" t="s">
        <v>153</v>
      </c>
      <c r="F406" s="99">
        <f t="shared" si="54"/>
        <v>877.2</v>
      </c>
      <c r="G406" s="99">
        <f t="shared" si="54"/>
        <v>877.1</v>
      </c>
      <c r="H406" s="97">
        <f t="shared" si="52"/>
        <v>99.98860009119926</v>
      </c>
      <c r="ET406"/>
    </row>
    <row r="407" spans="1:150" ht="21.75" customHeight="1">
      <c r="A407" s="103" t="s">
        <v>154</v>
      </c>
      <c r="B407" s="93" t="s">
        <v>291</v>
      </c>
      <c r="C407" s="247" t="s">
        <v>203</v>
      </c>
      <c r="D407" s="94" t="s">
        <v>533</v>
      </c>
      <c r="E407" s="160" t="s">
        <v>155</v>
      </c>
      <c r="F407" s="99">
        <v>877.2</v>
      </c>
      <c r="G407" s="97">
        <v>877.1</v>
      </c>
      <c r="H407" s="97">
        <f t="shared" si="52"/>
        <v>99.98860009119926</v>
      </c>
      <c r="ET407"/>
    </row>
    <row r="408" spans="1:150" ht="19.5" customHeight="1">
      <c r="A408" s="80" t="s">
        <v>534</v>
      </c>
      <c r="B408" s="81" t="s">
        <v>157</v>
      </c>
      <c r="C408" s="81"/>
      <c r="D408" s="195"/>
      <c r="E408" s="196"/>
      <c r="F408" s="157">
        <f>F409+F436</f>
        <v>25835</v>
      </c>
      <c r="G408" s="157">
        <f>G409+G436</f>
        <v>25635</v>
      </c>
      <c r="H408" s="84">
        <f t="shared" si="52"/>
        <v>99.22585639636152</v>
      </c>
      <c r="ET408"/>
    </row>
    <row r="409" spans="1:150" ht="14.25" customHeight="1">
      <c r="A409" s="158" t="s">
        <v>535</v>
      </c>
      <c r="B409" s="86" t="s">
        <v>157</v>
      </c>
      <c r="C409" s="242" t="s">
        <v>108</v>
      </c>
      <c r="D409" s="242"/>
      <c r="E409" s="243"/>
      <c r="F409" s="130">
        <f>F410+F415</f>
        <v>25747.2</v>
      </c>
      <c r="G409" s="130">
        <f>G410+G415</f>
        <v>25547.2</v>
      </c>
      <c r="H409" s="89">
        <f t="shared" si="52"/>
        <v>99.2232165050957</v>
      </c>
      <c r="ET409"/>
    </row>
    <row r="410" spans="1:219" s="90" customFormat="1" ht="34.5" customHeight="1">
      <c r="A410" s="107" t="s">
        <v>139</v>
      </c>
      <c r="B410" s="102" t="s">
        <v>157</v>
      </c>
      <c r="C410" s="102" t="s">
        <v>108</v>
      </c>
      <c r="D410" s="102" t="s">
        <v>140</v>
      </c>
      <c r="E410" s="142"/>
      <c r="F410" s="145">
        <f aca="true" t="shared" si="55" ref="F410:G413">F411</f>
        <v>535</v>
      </c>
      <c r="G410" s="145">
        <f t="shared" si="55"/>
        <v>535</v>
      </c>
      <c r="H410" s="97">
        <f t="shared" si="52"/>
        <v>100</v>
      </c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</row>
    <row r="411" spans="1:219" s="90" customFormat="1" ht="21" customHeight="1">
      <c r="A411" s="144" t="s">
        <v>536</v>
      </c>
      <c r="B411" s="102" t="s">
        <v>157</v>
      </c>
      <c r="C411" s="102" t="s">
        <v>108</v>
      </c>
      <c r="D411" s="102" t="s">
        <v>537</v>
      </c>
      <c r="E411" s="170"/>
      <c r="F411" s="143">
        <f t="shared" si="55"/>
        <v>535</v>
      </c>
      <c r="G411" s="143">
        <f t="shared" si="55"/>
        <v>535</v>
      </c>
      <c r="H411" s="97">
        <f t="shared" si="52"/>
        <v>100</v>
      </c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</row>
    <row r="412" spans="1:150" ht="14.25" customHeight="1">
      <c r="A412" s="98" t="s">
        <v>538</v>
      </c>
      <c r="B412" s="94" t="s">
        <v>157</v>
      </c>
      <c r="C412" s="94" t="s">
        <v>108</v>
      </c>
      <c r="D412" s="94" t="s">
        <v>539</v>
      </c>
      <c r="E412" s="160"/>
      <c r="F412" s="99">
        <f t="shared" si="55"/>
        <v>535</v>
      </c>
      <c r="G412" s="99">
        <f t="shared" si="55"/>
        <v>535</v>
      </c>
      <c r="H412" s="97">
        <f t="shared" si="52"/>
        <v>100</v>
      </c>
      <c r="ET412"/>
    </row>
    <row r="413" spans="1:150" ht="25.5" customHeight="1">
      <c r="A413" s="194" t="s">
        <v>372</v>
      </c>
      <c r="B413" s="94" t="s">
        <v>157</v>
      </c>
      <c r="C413" s="94" t="s">
        <v>108</v>
      </c>
      <c r="D413" s="94" t="s">
        <v>539</v>
      </c>
      <c r="E413" s="160" t="s">
        <v>373</v>
      </c>
      <c r="F413" s="99">
        <f t="shared" si="55"/>
        <v>535</v>
      </c>
      <c r="G413" s="99">
        <f t="shared" si="55"/>
        <v>535</v>
      </c>
      <c r="H413" s="97">
        <f t="shared" si="52"/>
        <v>100</v>
      </c>
      <c r="ET413"/>
    </row>
    <row r="414" spans="1:150" ht="14.25" customHeight="1">
      <c r="A414" s="98" t="s">
        <v>374</v>
      </c>
      <c r="B414" s="94" t="s">
        <v>157</v>
      </c>
      <c r="C414" s="94" t="s">
        <v>108</v>
      </c>
      <c r="D414" s="94" t="s">
        <v>539</v>
      </c>
      <c r="E414" s="160" t="s">
        <v>375</v>
      </c>
      <c r="F414" s="99">
        <v>535</v>
      </c>
      <c r="G414" s="97">
        <v>535</v>
      </c>
      <c r="H414" s="97">
        <f t="shared" si="52"/>
        <v>100</v>
      </c>
      <c r="ET414"/>
    </row>
    <row r="415" spans="1:219" s="208" customFormat="1" ht="36.75" customHeight="1">
      <c r="A415" s="111" t="s">
        <v>540</v>
      </c>
      <c r="B415" s="94" t="s">
        <v>157</v>
      </c>
      <c r="C415" s="217" t="s">
        <v>108</v>
      </c>
      <c r="D415" s="215" t="s">
        <v>541</v>
      </c>
      <c r="E415" s="216"/>
      <c r="F415" s="145">
        <f>F416+F424+F428+F432</f>
        <v>25212.2</v>
      </c>
      <c r="G415" s="145">
        <f>G416+G424+G428+G432</f>
        <v>25012.2</v>
      </c>
      <c r="H415" s="97">
        <f t="shared" si="52"/>
        <v>99.20673324818937</v>
      </c>
      <c r="ET415" s="209"/>
      <c r="EU415" s="209"/>
      <c r="EV415" s="209"/>
      <c r="EW415" s="209"/>
      <c r="EX415" s="209"/>
      <c r="EY415" s="209"/>
      <c r="EZ415" s="209"/>
      <c r="FA415" s="209"/>
      <c r="FB415" s="209"/>
      <c r="FC415" s="209"/>
      <c r="FD415" s="209"/>
      <c r="FE415" s="209"/>
      <c r="FF415" s="209"/>
      <c r="FG415" s="209"/>
      <c r="FH415" s="209"/>
      <c r="FI415" s="209"/>
      <c r="FJ415" s="209"/>
      <c r="FK415" s="209"/>
      <c r="FL415" s="209"/>
      <c r="FM415" s="209"/>
      <c r="FN415" s="209"/>
      <c r="FO415" s="209"/>
      <c r="FP415" s="209"/>
      <c r="FQ415" s="209"/>
      <c r="FR415" s="209"/>
      <c r="FS415" s="209"/>
      <c r="FT415" s="209"/>
      <c r="FU415" s="209"/>
      <c r="FV415" s="209"/>
      <c r="FW415" s="209"/>
      <c r="FX415" s="209"/>
      <c r="FY415" s="209"/>
      <c r="FZ415" s="209"/>
      <c r="GA415" s="209"/>
      <c r="GB415" s="209"/>
      <c r="GC415" s="209"/>
      <c r="GD415" s="209"/>
      <c r="GE415" s="209"/>
      <c r="GF415" s="209"/>
      <c r="GG415" s="209"/>
      <c r="GH415" s="209"/>
      <c r="GI415" s="209"/>
      <c r="GJ415" s="209"/>
      <c r="GK415" s="209"/>
      <c r="GL415" s="209"/>
      <c r="GM415" s="209"/>
      <c r="GN415" s="209"/>
      <c r="GO415" s="209"/>
      <c r="GP415" s="209"/>
      <c r="GQ415" s="209"/>
      <c r="GR415" s="209"/>
      <c r="GS415" s="209"/>
      <c r="GT415" s="209"/>
      <c r="GU415" s="209"/>
      <c r="GV415" s="209"/>
      <c r="GW415" s="209"/>
      <c r="GX415" s="209"/>
      <c r="GY415" s="209"/>
      <c r="GZ415" s="209"/>
      <c r="HA415" s="209"/>
      <c r="HB415" s="209"/>
      <c r="HC415" s="209"/>
      <c r="HD415" s="209"/>
      <c r="HE415" s="209"/>
      <c r="HF415" s="209"/>
      <c r="HG415" s="209"/>
      <c r="HH415" s="209"/>
      <c r="HI415" s="209"/>
      <c r="HJ415" s="209"/>
      <c r="HK415" s="209"/>
    </row>
    <row r="416" spans="1:219" s="208" customFormat="1" ht="14.25" customHeight="1">
      <c r="A416" s="144" t="s">
        <v>542</v>
      </c>
      <c r="B416" s="94" t="s">
        <v>157</v>
      </c>
      <c r="C416" s="217" t="s">
        <v>108</v>
      </c>
      <c r="D416" s="215" t="s">
        <v>543</v>
      </c>
      <c r="E416" s="216"/>
      <c r="F416" s="145">
        <f>F417</f>
        <v>23092.2</v>
      </c>
      <c r="G416" s="145">
        <f>G417</f>
        <v>23092.2</v>
      </c>
      <c r="H416" s="97">
        <f t="shared" si="52"/>
        <v>100</v>
      </c>
      <c r="ET416" s="209"/>
      <c r="EU416" s="209"/>
      <c r="EV416" s="209"/>
      <c r="EW416" s="209"/>
      <c r="EX416" s="209"/>
      <c r="EY416" s="209"/>
      <c r="EZ416" s="209"/>
      <c r="FA416" s="209"/>
      <c r="FB416" s="209"/>
      <c r="FC416" s="209"/>
      <c r="FD416" s="209"/>
      <c r="FE416" s="209"/>
      <c r="FF416" s="209"/>
      <c r="FG416" s="209"/>
      <c r="FH416" s="209"/>
      <c r="FI416" s="209"/>
      <c r="FJ416" s="209"/>
      <c r="FK416" s="209"/>
      <c r="FL416" s="209"/>
      <c r="FM416" s="209"/>
      <c r="FN416" s="209"/>
      <c r="FO416" s="209"/>
      <c r="FP416" s="209"/>
      <c r="FQ416" s="209"/>
      <c r="FR416" s="209"/>
      <c r="FS416" s="209"/>
      <c r="FT416" s="209"/>
      <c r="FU416" s="209"/>
      <c r="FV416" s="209"/>
      <c r="FW416" s="209"/>
      <c r="FX416" s="209"/>
      <c r="FY416" s="209"/>
      <c r="FZ416" s="209"/>
      <c r="GA416" s="209"/>
      <c r="GB416" s="209"/>
      <c r="GC416" s="209"/>
      <c r="GD416" s="209"/>
      <c r="GE416" s="209"/>
      <c r="GF416" s="209"/>
      <c r="GG416" s="209"/>
      <c r="GH416" s="209"/>
      <c r="GI416" s="209"/>
      <c r="GJ416" s="209"/>
      <c r="GK416" s="209"/>
      <c r="GL416" s="209"/>
      <c r="GM416" s="209"/>
      <c r="GN416" s="209"/>
      <c r="GO416" s="209"/>
      <c r="GP416" s="209"/>
      <c r="GQ416" s="209"/>
      <c r="GR416" s="209"/>
      <c r="GS416" s="209"/>
      <c r="GT416" s="209"/>
      <c r="GU416" s="209"/>
      <c r="GV416" s="209"/>
      <c r="GW416" s="209"/>
      <c r="GX416" s="209"/>
      <c r="GY416" s="209"/>
      <c r="GZ416" s="209"/>
      <c r="HA416" s="209"/>
      <c r="HB416" s="209"/>
      <c r="HC416" s="209"/>
      <c r="HD416" s="209"/>
      <c r="HE416" s="209"/>
      <c r="HF416" s="209"/>
      <c r="HG416" s="209"/>
      <c r="HH416" s="209"/>
      <c r="HI416" s="209"/>
      <c r="HJ416" s="209"/>
      <c r="HK416" s="209"/>
    </row>
    <row r="417" spans="1:219" s="208" customFormat="1" ht="14.25" customHeight="1">
      <c r="A417" s="98" t="s">
        <v>461</v>
      </c>
      <c r="B417" s="94" t="s">
        <v>157</v>
      </c>
      <c r="C417" s="217" t="s">
        <v>108</v>
      </c>
      <c r="D417" s="217" t="s">
        <v>544</v>
      </c>
      <c r="E417" s="218"/>
      <c r="F417" s="105">
        <f>F418+F421</f>
        <v>23092.2</v>
      </c>
      <c r="G417" s="105">
        <f>G418+G421</f>
        <v>23092.2</v>
      </c>
      <c r="H417" s="97">
        <f t="shared" si="52"/>
        <v>100</v>
      </c>
      <c r="ET417" s="209"/>
      <c r="EU417" s="209"/>
      <c r="EV417" s="209"/>
      <c r="EW417" s="209"/>
      <c r="EX417" s="209"/>
      <c r="EY417" s="209"/>
      <c r="EZ417" s="209"/>
      <c r="FA417" s="209"/>
      <c r="FB417" s="209"/>
      <c r="FC417" s="209"/>
      <c r="FD417" s="209"/>
      <c r="FE417" s="209"/>
      <c r="FF417" s="209"/>
      <c r="FG417" s="209"/>
      <c r="FH417" s="209"/>
      <c r="FI417" s="209"/>
      <c r="FJ417" s="209"/>
      <c r="FK417" s="209"/>
      <c r="FL417" s="209"/>
      <c r="FM417" s="209"/>
      <c r="FN417" s="209"/>
      <c r="FO417" s="209"/>
      <c r="FP417" s="209"/>
      <c r="FQ417" s="209"/>
      <c r="FR417" s="209"/>
      <c r="FS417" s="209"/>
      <c r="FT417" s="209"/>
      <c r="FU417" s="209"/>
      <c r="FV417" s="209"/>
      <c r="FW417" s="209"/>
      <c r="FX417" s="209"/>
      <c r="FY417" s="209"/>
      <c r="FZ417" s="209"/>
      <c r="GA417" s="209"/>
      <c r="GB417" s="209"/>
      <c r="GC417" s="209"/>
      <c r="GD417" s="209"/>
      <c r="GE417" s="209"/>
      <c r="GF417" s="209"/>
      <c r="GG417" s="209"/>
      <c r="GH417" s="209"/>
      <c r="GI417" s="209"/>
      <c r="GJ417" s="209"/>
      <c r="GK417" s="209"/>
      <c r="GL417" s="209"/>
      <c r="GM417" s="209"/>
      <c r="GN417" s="209"/>
      <c r="GO417" s="209"/>
      <c r="GP417" s="209"/>
      <c r="GQ417" s="209"/>
      <c r="GR417" s="209"/>
      <c r="GS417" s="209"/>
      <c r="GT417" s="209"/>
      <c r="GU417" s="209"/>
      <c r="GV417" s="209"/>
      <c r="GW417" s="209"/>
      <c r="GX417" s="209"/>
      <c r="GY417" s="209"/>
      <c r="GZ417" s="209"/>
      <c r="HA417" s="209"/>
      <c r="HB417" s="209"/>
      <c r="HC417" s="209"/>
      <c r="HD417" s="209"/>
      <c r="HE417" s="209"/>
      <c r="HF417" s="209"/>
      <c r="HG417" s="209"/>
      <c r="HH417" s="209"/>
      <c r="HI417" s="209"/>
      <c r="HJ417" s="209"/>
      <c r="HK417" s="209"/>
    </row>
    <row r="418" spans="1:219" s="208" customFormat="1" ht="14.25" customHeight="1">
      <c r="A418" s="194" t="s">
        <v>463</v>
      </c>
      <c r="B418" s="94" t="s">
        <v>157</v>
      </c>
      <c r="C418" s="217" t="s">
        <v>108</v>
      </c>
      <c r="D418" s="217" t="s">
        <v>545</v>
      </c>
      <c r="E418" s="218"/>
      <c r="F418" s="105">
        <f>F419</f>
        <v>17660</v>
      </c>
      <c r="G418" s="105">
        <f>G419</f>
        <v>17660</v>
      </c>
      <c r="H418" s="97">
        <f t="shared" si="52"/>
        <v>100</v>
      </c>
      <c r="ET418" s="209"/>
      <c r="EU418" s="209"/>
      <c r="EV418" s="209"/>
      <c r="EW418" s="209"/>
      <c r="EX418" s="209"/>
      <c r="EY418" s="209"/>
      <c r="EZ418" s="209"/>
      <c r="FA418" s="209"/>
      <c r="FB418" s="209"/>
      <c r="FC418" s="209"/>
      <c r="FD418" s="209"/>
      <c r="FE418" s="209"/>
      <c r="FF418" s="209"/>
      <c r="FG418" s="209"/>
      <c r="FH418" s="209"/>
      <c r="FI418" s="209"/>
      <c r="FJ418" s="209"/>
      <c r="FK418" s="209"/>
      <c r="FL418" s="209"/>
      <c r="FM418" s="209"/>
      <c r="FN418" s="209"/>
      <c r="FO418" s="209"/>
      <c r="FP418" s="209"/>
      <c r="FQ418" s="209"/>
      <c r="FR418" s="209"/>
      <c r="FS418" s="209"/>
      <c r="FT418" s="209"/>
      <c r="FU418" s="209"/>
      <c r="FV418" s="209"/>
      <c r="FW418" s="209"/>
      <c r="FX418" s="209"/>
      <c r="FY418" s="209"/>
      <c r="FZ418" s="209"/>
      <c r="GA418" s="209"/>
      <c r="GB418" s="209"/>
      <c r="GC418" s="209"/>
      <c r="GD418" s="209"/>
      <c r="GE418" s="209"/>
      <c r="GF418" s="209"/>
      <c r="GG418" s="209"/>
      <c r="GH418" s="209"/>
      <c r="GI418" s="209"/>
      <c r="GJ418" s="209"/>
      <c r="GK418" s="209"/>
      <c r="GL418" s="209"/>
      <c r="GM418" s="209"/>
      <c r="GN418" s="209"/>
      <c r="GO418" s="209"/>
      <c r="GP418" s="209"/>
      <c r="GQ418" s="209"/>
      <c r="GR418" s="209"/>
      <c r="GS418" s="209"/>
      <c r="GT418" s="209"/>
      <c r="GU418" s="209"/>
      <c r="GV418" s="209"/>
      <c r="GW418" s="209"/>
      <c r="GX418" s="209"/>
      <c r="GY418" s="209"/>
      <c r="GZ418" s="209"/>
      <c r="HA418" s="209"/>
      <c r="HB418" s="209"/>
      <c r="HC418" s="209"/>
      <c r="HD418" s="209"/>
      <c r="HE418" s="209"/>
      <c r="HF418" s="209"/>
      <c r="HG418" s="209"/>
      <c r="HH418" s="209"/>
      <c r="HI418" s="209"/>
      <c r="HJ418" s="209"/>
      <c r="HK418" s="209"/>
    </row>
    <row r="419" spans="1:219" s="208" customFormat="1" ht="29.25" customHeight="1">
      <c r="A419" s="194" t="s">
        <v>372</v>
      </c>
      <c r="B419" s="94" t="s">
        <v>157</v>
      </c>
      <c r="C419" s="217" t="s">
        <v>108</v>
      </c>
      <c r="D419" s="217" t="s">
        <v>545</v>
      </c>
      <c r="E419" s="218" t="s">
        <v>373</v>
      </c>
      <c r="F419" s="105">
        <f>F420</f>
        <v>17660</v>
      </c>
      <c r="G419" s="105">
        <f>G420</f>
        <v>17660</v>
      </c>
      <c r="H419" s="97">
        <f t="shared" si="52"/>
        <v>100</v>
      </c>
      <c r="ET419" s="209"/>
      <c r="EU419" s="209"/>
      <c r="EV419" s="209"/>
      <c r="EW419" s="209"/>
      <c r="EX419" s="209"/>
      <c r="EY419" s="209"/>
      <c r="EZ419" s="209"/>
      <c r="FA419" s="209"/>
      <c r="FB419" s="209"/>
      <c r="FC419" s="209"/>
      <c r="FD419" s="209"/>
      <c r="FE419" s="209"/>
      <c r="FF419" s="209"/>
      <c r="FG419" s="209"/>
      <c r="FH419" s="209"/>
      <c r="FI419" s="209"/>
      <c r="FJ419" s="209"/>
      <c r="FK419" s="209"/>
      <c r="FL419" s="209"/>
      <c r="FM419" s="209"/>
      <c r="FN419" s="209"/>
      <c r="FO419" s="209"/>
      <c r="FP419" s="209"/>
      <c r="FQ419" s="209"/>
      <c r="FR419" s="209"/>
      <c r="FS419" s="209"/>
      <c r="FT419" s="209"/>
      <c r="FU419" s="209"/>
      <c r="FV419" s="209"/>
      <c r="FW419" s="209"/>
      <c r="FX419" s="209"/>
      <c r="FY419" s="209"/>
      <c r="FZ419" s="209"/>
      <c r="GA419" s="209"/>
      <c r="GB419" s="209"/>
      <c r="GC419" s="209"/>
      <c r="GD419" s="209"/>
      <c r="GE419" s="209"/>
      <c r="GF419" s="209"/>
      <c r="GG419" s="209"/>
      <c r="GH419" s="209"/>
      <c r="GI419" s="209"/>
      <c r="GJ419" s="209"/>
      <c r="GK419" s="209"/>
      <c r="GL419" s="209"/>
      <c r="GM419" s="209"/>
      <c r="GN419" s="209"/>
      <c r="GO419" s="209"/>
      <c r="GP419" s="209"/>
      <c r="GQ419" s="209"/>
      <c r="GR419" s="209"/>
      <c r="GS419" s="209"/>
      <c r="GT419" s="209"/>
      <c r="GU419" s="209"/>
      <c r="GV419" s="209"/>
      <c r="GW419" s="209"/>
      <c r="GX419" s="209"/>
      <c r="GY419" s="209"/>
      <c r="GZ419" s="209"/>
      <c r="HA419" s="209"/>
      <c r="HB419" s="209"/>
      <c r="HC419" s="209"/>
      <c r="HD419" s="209"/>
      <c r="HE419" s="209"/>
      <c r="HF419" s="209"/>
      <c r="HG419" s="209"/>
      <c r="HH419" s="209"/>
      <c r="HI419" s="209"/>
      <c r="HJ419" s="209"/>
      <c r="HK419" s="209"/>
    </row>
    <row r="420" spans="1:219" s="208" customFormat="1" ht="14.25" customHeight="1">
      <c r="A420" s="98" t="s">
        <v>374</v>
      </c>
      <c r="B420" s="94" t="s">
        <v>157</v>
      </c>
      <c r="C420" s="217" t="s">
        <v>108</v>
      </c>
      <c r="D420" s="217" t="s">
        <v>545</v>
      </c>
      <c r="E420" s="218" t="s">
        <v>375</v>
      </c>
      <c r="F420" s="105">
        <v>17660</v>
      </c>
      <c r="G420" s="210">
        <v>17660</v>
      </c>
      <c r="H420" s="97">
        <f t="shared" si="52"/>
        <v>100</v>
      </c>
      <c r="ET420" s="209"/>
      <c r="EU420" s="209"/>
      <c r="EV420" s="209"/>
      <c r="EW420" s="209"/>
      <c r="EX420" s="209"/>
      <c r="EY420" s="209"/>
      <c r="EZ420" s="209"/>
      <c r="FA420" s="209"/>
      <c r="FB420" s="209"/>
      <c r="FC420" s="209"/>
      <c r="FD420" s="209"/>
      <c r="FE420" s="209"/>
      <c r="FF420" s="209"/>
      <c r="FG420" s="209"/>
      <c r="FH420" s="209"/>
      <c r="FI420" s="209"/>
      <c r="FJ420" s="209"/>
      <c r="FK420" s="209"/>
      <c r="FL420" s="209"/>
      <c r="FM420" s="209"/>
      <c r="FN420" s="209"/>
      <c r="FO420" s="209"/>
      <c r="FP420" s="209"/>
      <c r="FQ420" s="209"/>
      <c r="FR420" s="209"/>
      <c r="FS420" s="209"/>
      <c r="FT420" s="209"/>
      <c r="FU420" s="209"/>
      <c r="FV420" s="209"/>
      <c r="FW420" s="209"/>
      <c r="FX420" s="209"/>
      <c r="FY420" s="209"/>
      <c r="FZ420" s="209"/>
      <c r="GA420" s="209"/>
      <c r="GB420" s="209"/>
      <c r="GC420" s="209"/>
      <c r="GD420" s="209"/>
      <c r="GE420" s="209"/>
      <c r="GF420" s="209"/>
      <c r="GG420" s="209"/>
      <c r="GH420" s="209"/>
      <c r="GI420" s="209"/>
      <c r="GJ420" s="209"/>
      <c r="GK420" s="209"/>
      <c r="GL420" s="209"/>
      <c r="GM420" s="209"/>
      <c r="GN420" s="209"/>
      <c r="GO420" s="209"/>
      <c r="GP420" s="209"/>
      <c r="GQ420" s="209"/>
      <c r="GR420" s="209"/>
      <c r="GS420" s="209"/>
      <c r="GT420" s="209"/>
      <c r="GU420" s="209"/>
      <c r="GV420" s="209"/>
      <c r="GW420" s="209"/>
      <c r="GX420" s="209"/>
      <c r="GY420" s="209"/>
      <c r="GZ420" s="209"/>
      <c r="HA420" s="209"/>
      <c r="HB420" s="209"/>
      <c r="HC420" s="209"/>
      <c r="HD420" s="209"/>
      <c r="HE420" s="209"/>
      <c r="HF420" s="209"/>
      <c r="HG420" s="209"/>
      <c r="HH420" s="209"/>
      <c r="HI420" s="209"/>
      <c r="HJ420" s="209"/>
      <c r="HK420" s="209"/>
    </row>
    <row r="421" spans="1:219" s="208" customFormat="1" ht="24.75" customHeight="1">
      <c r="A421" s="194" t="s">
        <v>465</v>
      </c>
      <c r="B421" s="94" t="s">
        <v>157</v>
      </c>
      <c r="C421" s="217" t="s">
        <v>108</v>
      </c>
      <c r="D421" s="217" t="s">
        <v>546</v>
      </c>
      <c r="E421" s="218"/>
      <c r="F421" s="105">
        <f>F422</f>
        <v>5432.2</v>
      </c>
      <c r="G421" s="105">
        <f>G422</f>
        <v>5432.2</v>
      </c>
      <c r="H421" s="97">
        <f t="shared" si="52"/>
        <v>100</v>
      </c>
      <c r="ET421" s="209"/>
      <c r="EU421" s="209"/>
      <c r="EV421" s="209"/>
      <c r="EW421" s="209"/>
      <c r="EX421" s="209"/>
      <c r="EY421" s="209"/>
      <c r="EZ421" s="209"/>
      <c r="FA421" s="209"/>
      <c r="FB421" s="209"/>
      <c r="FC421" s="209"/>
      <c r="FD421" s="209"/>
      <c r="FE421" s="209"/>
      <c r="FF421" s="209"/>
      <c r="FG421" s="209"/>
      <c r="FH421" s="209"/>
      <c r="FI421" s="209"/>
      <c r="FJ421" s="209"/>
      <c r="FK421" s="209"/>
      <c r="FL421" s="209"/>
      <c r="FM421" s="209"/>
      <c r="FN421" s="209"/>
      <c r="FO421" s="209"/>
      <c r="FP421" s="209"/>
      <c r="FQ421" s="209"/>
      <c r="FR421" s="209"/>
      <c r="FS421" s="209"/>
      <c r="FT421" s="209"/>
      <c r="FU421" s="209"/>
      <c r="FV421" s="209"/>
      <c r="FW421" s="209"/>
      <c r="FX421" s="209"/>
      <c r="FY421" s="209"/>
      <c r="FZ421" s="209"/>
      <c r="GA421" s="209"/>
      <c r="GB421" s="209"/>
      <c r="GC421" s="209"/>
      <c r="GD421" s="209"/>
      <c r="GE421" s="209"/>
      <c r="GF421" s="209"/>
      <c r="GG421" s="209"/>
      <c r="GH421" s="209"/>
      <c r="GI421" s="209"/>
      <c r="GJ421" s="209"/>
      <c r="GK421" s="209"/>
      <c r="GL421" s="209"/>
      <c r="GM421" s="209"/>
      <c r="GN421" s="209"/>
      <c r="GO421" s="209"/>
      <c r="GP421" s="209"/>
      <c r="GQ421" s="209"/>
      <c r="GR421" s="209"/>
      <c r="GS421" s="209"/>
      <c r="GT421" s="209"/>
      <c r="GU421" s="209"/>
      <c r="GV421" s="209"/>
      <c r="GW421" s="209"/>
      <c r="GX421" s="209"/>
      <c r="GY421" s="209"/>
      <c r="GZ421" s="209"/>
      <c r="HA421" s="209"/>
      <c r="HB421" s="209"/>
      <c r="HC421" s="209"/>
      <c r="HD421" s="209"/>
      <c r="HE421" s="209"/>
      <c r="HF421" s="209"/>
      <c r="HG421" s="209"/>
      <c r="HH421" s="209"/>
      <c r="HI421" s="209"/>
      <c r="HJ421" s="209"/>
      <c r="HK421" s="209"/>
    </row>
    <row r="422" spans="1:219" s="208" customFormat="1" ht="27" customHeight="1">
      <c r="A422" s="194" t="s">
        <v>372</v>
      </c>
      <c r="B422" s="94" t="s">
        <v>157</v>
      </c>
      <c r="C422" s="217" t="s">
        <v>108</v>
      </c>
      <c r="D422" s="217" t="s">
        <v>546</v>
      </c>
      <c r="E422" s="218" t="s">
        <v>373</v>
      </c>
      <c r="F422" s="105">
        <f>F423</f>
        <v>5432.2</v>
      </c>
      <c r="G422" s="105">
        <f>G423</f>
        <v>5432.2</v>
      </c>
      <c r="H422" s="97">
        <f t="shared" si="52"/>
        <v>100</v>
      </c>
      <c r="ET422" s="209"/>
      <c r="EU422" s="209"/>
      <c r="EV422" s="209"/>
      <c r="EW422" s="209"/>
      <c r="EX422" s="209"/>
      <c r="EY422" s="209"/>
      <c r="EZ422" s="209"/>
      <c r="FA422" s="209"/>
      <c r="FB422" s="209"/>
      <c r="FC422" s="209"/>
      <c r="FD422" s="209"/>
      <c r="FE422" s="209"/>
      <c r="FF422" s="209"/>
      <c r="FG422" s="209"/>
      <c r="FH422" s="209"/>
      <c r="FI422" s="209"/>
      <c r="FJ422" s="209"/>
      <c r="FK422" s="209"/>
      <c r="FL422" s="209"/>
      <c r="FM422" s="209"/>
      <c r="FN422" s="209"/>
      <c r="FO422" s="209"/>
      <c r="FP422" s="209"/>
      <c r="FQ422" s="209"/>
      <c r="FR422" s="209"/>
      <c r="FS422" s="209"/>
      <c r="FT422" s="209"/>
      <c r="FU422" s="209"/>
      <c r="FV422" s="209"/>
      <c r="FW422" s="209"/>
      <c r="FX422" s="209"/>
      <c r="FY422" s="209"/>
      <c r="FZ422" s="209"/>
      <c r="GA422" s="209"/>
      <c r="GB422" s="209"/>
      <c r="GC422" s="209"/>
      <c r="GD422" s="209"/>
      <c r="GE422" s="209"/>
      <c r="GF422" s="209"/>
      <c r="GG422" s="209"/>
      <c r="GH422" s="209"/>
      <c r="GI422" s="209"/>
      <c r="GJ422" s="209"/>
      <c r="GK422" s="209"/>
      <c r="GL422" s="209"/>
      <c r="GM422" s="209"/>
      <c r="GN422" s="209"/>
      <c r="GO422" s="209"/>
      <c r="GP422" s="209"/>
      <c r="GQ422" s="209"/>
      <c r="GR422" s="209"/>
      <c r="GS422" s="209"/>
      <c r="GT422" s="209"/>
      <c r="GU422" s="209"/>
      <c r="GV422" s="209"/>
      <c r="GW422" s="209"/>
      <c r="GX422" s="209"/>
      <c r="GY422" s="209"/>
      <c r="GZ422" s="209"/>
      <c r="HA422" s="209"/>
      <c r="HB422" s="209"/>
      <c r="HC422" s="209"/>
      <c r="HD422" s="209"/>
      <c r="HE422" s="209"/>
      <c r="HF422" s="209"/>
      <c r="HG422" s="209"/>
      <c r="HH422" s="209"/>
      <c r="HI422" s="209"/>
      <c r="HJ422" s="209"/>
      <c r="HK422" s="209"/>
    </row>
    <row r="423" spans="1:219" s="208" customFormat="1" ht="14.25" customHeight="1">
      <c r="A423" s="98" t="s">
        <v>374</v>
      </c>
      <c r="B423" s="94" t="s">
        <v>157</v>
      </c>
      <c r="C423" s="217" t="s">
        <v>108</v>
      </c>
      <c r="D423" s="217" t="s">
        <v>546</v>
      </c>
      <c r="E423" s="160" t="s">
        <v>375</v>
      </c>
      <c r="F423" s="106">
        <v>5432.2</v>
      </c>
      <c r="G423" s="210">
        <v>5432.2</v>
      </c>
      <c r="H423" s="97">
        <f t="shared" si="52"/>
        <v>100</v>
      </c>
      <c r="ET423" s="209"/>
      <c r="EU423" s="209"/>
      <c r="EV423" s="209"/>
      <c r="EW423" s="209"/>
      <c r="EX423" s="209"/>
      <c r="EY423" s="209"/>
      <c r="EZ423" s="209"/>
      <c r="FA423" s="209"/>
      <c r="FB423" s="209"/>
      <c r="FC423" s="209"/>
      <c r="FD423" s="209"/>
      <c r="FE423" s="209"/>
      <c r="FF423" s="209"/>
      <c r="FG423" s="209"/>
      <c r="FH423" s="209"/>
      <c r="FI423" s="209"/>
      <c r="FJ423" s="209"/>
      <c r="FK423" s="209"/>
      <c r="FL423" s="209"/>
      <c r="FM423" s="209"/>
      <c r="FN423" s="209"/>
      <c r="FO423" s="209"/>
      <c r="FP423" s="209"/>
      <c r="FQ423" s="209"/>
      <c r="FR423" s="209"/>
      <c r="FS423" s="209"/>
      <c r="FT423" s="209"/>
      <c r="FU423" s="209"/>
      <c r="FV423" s="209"/>
      <c r="FW423" s="209"/>
      <c r="FX423" s="209"/>
      <c r="FY423" s="209"/>
      <c r="FZ423" s="209"/>
      <c r="GA423" s="209"/>
      <c r="GB423" s="209"/>
      <c r="GC423" s="209"/>
      <c r="GD423" s="209"/>
      <c r="GE423" s="209"/>
      <c r="GF423" s="209"/>
      <c r="GG423" s="209"/>
      <c r="GH423" s="209"/>
      <c r="GI423" s="209"/>
      <c r="GJ423" s="209"/>
      <c r="GK423" s="209"/>
      <c r="GL423" s="209"/>
      <c r="GM423" s="209"/>
      <c r="GN423" s="209"/>
      <c r="GO423" s="209"/>
      <c r="GP423" s="209"/>
      <c r="GQ423" s="209"/>
      <c r="GR423" s="209"/>
      <c r="GS423" s="209"/>
      <c r="GT423" s="209"/>
      <c r="GU423" s="209"/>
      <c r="GV423" s="209"/>
      <c r="GW423" s="209"/>
      <c r="GX423" s="209"/>
      <c r="GY423" s="209"/>
      <c r="GZ423" s="209"/>
      <c r="HA423" s="209"/>
      <c r="HB423" s="209"/>
      <c r="HC423" s="209"/>
      <c r="HD423" s="209"/>
      <c r="HE423" s="209"/>
      <c r="HF423" s="209"/>
      <c r="HG423" s="209"/>
      <c r="HH423" s="209"/>
      <c r="HI423" s="209"/>
      <c r="HJ423" s="209"/>
      <c r="HK423" s="209"/>
    </row>
    <row r="424" spans="1:219" s="208" customFormat="1" ht="14.25" customHeight="1">
      <c r="A424" s="221" t="s">
        <v>547</v>
      </c>
      <c r="B424" s="94" t="s">
        <v>157</v>
      </c>
      <c r="C424" s="217" t="s">
        <v>108</v>
      </c>
      <c r="D424" s="215" t="s">
        <v>548</v>
      </c>
      <c r="E424" s="223"/>
      <c r="F424" s="145">
        <f aca="true" t="shared" si="56" ref="F424:G426">F425</f>
        <v>1220</v>
      </c>
      <c r="G424" s="145">
        <f t="shared" si="56"/>
        <v>1220</v>
      </c>
      <c r="H424" s="97">
        <f t="shared" si="52"/>
        <v>100</v>
      </c>
      <c r="ET424" s="209"/>
      <c r="EU424" s="209"/>
      <c r="EV424" s="209"/>
      <c r="EW424" s="209"/>
      <c r="EX424" s="209"/>
      <c r="EY424" s="209"/>
      <c r="EZ424" s="209"/>
      <c r="FA424" s="209"/>
      <c r="FB424" s="209"/>
      <c r="FC424" s="209"/>
      <c r="FD424" s="209"/>
      <c r="FE424" s="209"/>
      <c r="FF424" s="209"/>
      <c r="FG424" s="209"/>
      <c r="FH424" s="209"/>
      <c r="FI424" s="209"/>
      <c r="FJ424" s="209"/>
      <c r="FK424" s="209"/>
      <c r="FL424" s="209"/>
      <c r="FM424" s="209"/>
      <c r="FN424" s="209"/>
      <c r="FO424" s="209"/>
      <c r="FP424" s="209"/>
      <c r="FQ424" s="209"/>
      <c r="FR424" s="209"/>
      <c r="FS424" s="209"/>
      <c r="FT424" s="209"/>
      <c r="FU424" s="209"/>
      <c r="FV424" s="209"/>
      <c r="FW424" s="209"/>
      <c r="FX424" s="209"/>
      <c r="FY424" s="209"/>
      <c r="FZ424" s="209"/>
      <c r="GA424" s="209"/>
      <c r="GB424" s="209"/>
      <c r="GC424" s="209"/>
      <c r="GD424" s="209"/>
      <c r="GE424" s="209"/>
      <c r="GF424" s="209"/>
      <c r="GG424" s="209"/>
      <c r="GH424" s="209"/>
      <c r="GI424" s="209"/>
      <c r="GJ424" s="209"/>
      <c r="GK424" s="209"/>
      <c r="GL424" s="209"/>
      <c r="GM424" s="209"/>
      <c r="GN424" s="209"/>
      <c r="GO424" s="209"/>
      <c r="GP424" s="209"/>
      <c r="GQ424" s="209"/>
      <c r="GR424" s="209"/>
      <c r="GS424" s="209"/>
      <c r="GT424" s="209"/>
      <c r="GU424" s="209"/>
      <c r="GV424" s="209"/>
      <c r="GW424" s="209"/>
      <c r="GX424" s="209"/>
      <c r="GY424" s="209"/>
      <c r="GZ424" s="209"/>
      <c r="HA424" s="209"/>
      <c r="HB424" s="209"/>
      <c r="HC424" s="209"/>
      <c r="HD424" s="209"/>
      <c r="HE424" s="209"/>
      <c r="HF424" s="209"/>
      <c r="HG424" s="209"/>
      <c r="HH424" s="209"/>
      <c r="HI424" s="209"/>
      <c r="HJ424" s="209"/>
      <c r="HK424" s="209"/>
    </row>
    <row r="425" spans="1:219" s="208" customFormat="1" ht="28.5" customHeight="1">
      <c r="A425" s="194" t="s">
        <v>549</v>
      </c>
      <c r="B425" s="94" t="s">
        <v>157</v>
      </c>
      <c r="C425" s="217" t="s">
        <v>108</v>
      </c>
      <c r="D425" s="217" t="s">
        <v>550</v>
      </c>
      <c r="E425" s="223"/>
      <c r="F425" s="105">
        <f t="shared" si="56"/>
        <v>1220</v>
      </c>
      <c r="G425" s="105">
        <f t="shared" si="56"/>
        <v>1220</v>
      </c>
      <c r="H425" s="97">
        <f t="shared" si="52"/>
        <v>100</v>
      </c>
      <c r="ET425" s="209"/>
      <c r="EU425" s="209"/>
      <c r="EV425" s="209"/>
      <c r="EW425" s="209"/>
      <c r="EX425" s="209"/>
      <c r="EY425" s="209"/>
      <c r="EZ425" s="209"/>
      <c r="FA425" s="209"/>
      <c r="FB425" s="209"/>
      <c r="FC425" s="209"/>
      <c r="FD425" s="209"/>
      <c r="FE425" s="209"/>
      <c r="FF425" s="209"/>
      <c r="FG425" s="209"/>
      <c r="FH425" s="209"/>
      <c r="FI425" s="209"/>
      <c r="FJ425" s="209"/>
      <c r="FK425" s="209"/>
      <c r="FL425" s="209"/>
      <c r="FM425" s="209"/>
      <c r="FN425" s="209"/>
      <c r="FO425" s="209"/>
      <c r="FP425" s="209"/>
      <c r="FQ425" s="209"/>
      <c r="FR425" s="209"/>
      <c r="FS425" s="209"/>
      <c r="FT425" s="209"/>
      <c r="FU425" s="209"/>
      <c r="FV425" s="209"/>
      <c r="FW425" s="209"/>
      <c r="FX425" s="209"/>
      <c r="FY425" s="209"/>
      <c r="FZ425" s="209"/>
      <c r="GA425" s="209"/>
      <c r="GB425" s="209"/>
      <c r="GC425" s="209"/>
      <c r="GD425" s="209"/>
      <c r="GE425" s="209"/>
      <c r="GF425" s="209"/>
      <c r="GG425" s="209"/>
      <c r="GH425" s="209"/>
      <c r="GI425" s="209"/>
      <c r="GJ425" s="209"/>
      <c r="GK425" s="209"/>
      <c r="GL425" s="209"/>
      <c r="GM425" s="209"/>
      <c r="GN425" s="209"/>
      <c r="GO425" s="209"/>
      <c r="GP425" s="209"/>
      <c r="GQ425" s="209"/>
      <c r="GR425" s="209"/>
      <c r="GS425" s="209"/>
      <c r="GT425" s="209"/>
      <c r="GU425" s="209"/>
      <c r="GV425" s="209"/>
      <c r="GW425" s="209"/>
      <c r="GX425" s="209"/>
      <c r="GY425" s="209"/>
      <c r="GZ425" s="209"/>
      <c r="HA425" s="209"/>
      <c r="HB425" s="209"/>
      <c r="HC425" s="209"/>
      <c r="HD425" s="209"/>
      <c r="HE425" s="209"/>
      <c r="HF425" s="209"/>
      <c r="HG425" s="209"/>
      <c r="HH425" s="209"/>
      <c r="HI425" s="209"/>
      <c r="HJ425" s="209"/>
      <c r="HK425" s="209"/>
    </row>
    <row r="426" spans="1:219" s="208" customFormat="1" ht="27" customHeight="1">
      <c r="A426" s="194" t="s">
        <v>372</v>
      </c>
      <c r="B426" s="94" t="s">
        <v>157</v>
      </c>
      <c r="C426" s="217" t="s">
        <v>108</v>
      </c>
      <c r="D426" s="217" t="s">
        <v>550</v>
      </c>
      <c r="E426" s="223">
        <v>600</v>
      </c>
      <c r="F426" s="105">
        <f t="shared" si="56"/>
        <v>1220</v>
      </c>
      <c r="G426" s="105">
        <f t="shared" si="56"/>
        <v>1220</v>
      </c>
      <c r="H426" s="97">
        <f t="shared" si="52"/>
        <v>100</v>
      </c>
      <c r="ET426" s="209"/>
      <c r="EU426" s="209"/>
      <c r="EV426" s="209"/>
      <c r="EW426" s="209"/>
      <c r="EX426" s="209"/>
      <c r="EY426" s="209"/>
      <c r="EZ426" s="209"/>
      <c r="FA426" s="209"/>
      <c r="FB426" s="209"/>
      <c r="FC426" s="209"/>
      <c r="FD426" s="209"/>
      <c r="FE426" s="209"/>
      <c r="FF426" s="209"/>
      <c r="FG426" s="209"/>
      <c r="FH426" s="209"/>
      <c r="FI426" s="209"/>
      <c r="FJ426" s="209"/>
      <c r="FK426" s="209"/>
      <c r="FL426" s="209"/>
      <c r="FM426" s="209"/>
      <c r="FN426" s="209"/>
      <c r="FO426" s="209"/>
      <c r="FP426" s="209"/>
      <c r="FQ426" s="209"/>
      <c r="FR426" s="209"/>
      <c r="FS426" s="209"/>
      <c r="FT426" s="209"/>
      <c r="FU426" s="209"/>
      <c r="FV426" s="209"/>
      <c r="FW426" s="209"/>
      <c r="FX426" s="209"/>
      <c r="FY426" s="209"/>
      <c r="FZ426" s="209"/>
      <c r="GA426" s="209"/>
      <c r="GB426" s="209"/>
      <c r="GC426" s="209"/>
      <c r="GD426" s="209"/>
      <c r="GE426" s="209"/>
      <c r="GF426" s="209"/>
      <c r="GG426" s="209"/>
      <c r="GH426" s="209"/>
      <c r="GI426" s="209"/>
      <c r="GJ426" s="209"/>
      <c r="GK426" s="209"/>
      <c r="GL426" s="209"/>
      <c r="GM426" s="209"/>
      <c r="GN426" s="209"/>
      <c r="GO426" s="209"/>
      <c r="GP426" s="209"/>
      <c r="GQ426" s="209"/>
      <c r="GR426" s="209"/>
      <c r="GS426" s="209"/>
      <c r="GT426" s="209"/>
      <c r="GU426" s="209"/>
      <c r="GV426" s="209"/>
      <c r="GW426" s="209"/>
      <c r="GX426" s="209"/>
      <c r="GY426" s="209"/>
      <c r="GZ426" s="209"/>
      <c r="HA426" s="209"/>
      <c r="HB426" s="209"/>
      <c r="HC426" s="209"/>
      <c r="HD426" s="209"/>
      <c r="HE426" s="209"/>
      <c r="HF426" s="209"/>
      <c r="HG426" s="209"/>
      <c r="HH426" s="209"/>
      <c r="HI426" s="209"/>
      <c r="HJ426" s="209"/>
      <c r="HK426" s="209"/>
    </row>
    <row r="427" spans="1:219" s="208" customFormat="1" ht="14.25" customHeight="1">
      <c r="A427" s="98" t="s">
        <v>374</v>
      </c>
      <c r="B427" s="94" t="s">
        <v>157</v>
      </c>
      <c r="C427" s="217" t="s">
        <v>108</v>
      </c>
      <c r="D427" s="217" t="s">
        <v>550</v>
      </c>
      <c r="E427" s="218" t="s">
        <v>375</v>
      </c>
      <c r="F427" s="105">
        <v>1220</v>
      </c>
      <c r="G427" s="210">
        <v>1220</v>
      </c>
      <c r="H427" s="97">
        <f t="shared" si="52"/>
        <v>100</v>
      </c>
      <c r="ET427" s="209"/>
      <c r="EU427" s="209"/>
      <c r="EV427" s="209"/>
      <c r="EW427" s="209"/>
      <c r="EX427" s="209"/>
      <c r="EY427" s="209"/>
      <c r="EZ427" s="209"/>
      <c r="FA427" s="209"/>
      <c r="FB427" s="209"/>
      <c r="FC427" s="209"/>
      <c r="FD427" s="209"/>
      <c r="FE427" s="209"/>
      <c r="FF427" s="209"/>
      <c r="FG427" s="209"/>
      <c r="FH427" s="209"/>
      <c r="FI427" s="209"/>
      <c r="FJ427" s="209"/>
      <c r="FK427" s="209"/>
      <c r="FL427" s="209"/>
      <c r="FM427" s="209"/>
      <c r="FN427" s="209"/>
      <c r="FO427" s="209"/>
      <c r="FP427" s="209"/>
      <c r="FQ427" s="209"/>
      <c r="FR427" s="209"/>
      <c r="FS427" s="209"/>
      <c r="FT427" s="209"/>
      <c r="FU427" s="209"/>
      <c r="FV427" s="209"/>
      <c r="FW427" s="209"/>
      <c r="FX427" s="209"/>
      <c r="FY427" s="209"/>
      <c r="FZ427" s="209"/>
      <c r="GA427" s="209"/>
      <c r="GB427" s="209"/>
      <c r="GC427" s="209"/>
      <c r="GD427" s="209"/>
      <c r="GE427" s="209"/>
      <c r="GF427" s="209"/>
      <c r="GG427" s="209"/>
      <c r="GH427" s="209"/>
      <c r="GI427" s="209"/>
      <c r="GJ427" s="209"/>
      <c r="GK427" s="209"/>
      <c r="GL427" s="209"/>
      <c r="GM427" s="209"/>
      <c r="GN427" s="209"/>
      <c r="GO427" s="209"/>
      <c r="GP427" s="209"/>
      <c r="GQ427" s="209"/>
      <c r="GR427" s="209"/>
      <c r="GS427" s="209"/>
      <c r="GT427" s="209"/>
      <c r="GU427" s="209"/>
      <c r="GV427" s="209"/>
      <c r="GW427" s="209"/>
      <c r="GX427" s="209"/>
      <c r="GY427" s="209"/>
      <c r="GZ427" s="209"/>
      <c r="HA427" s="209"/>
      <c r="HB427" s="209"/>
      <c r="HC427" s="209"/>
      <c r="HD427" s="209"/>
      <c r="HE427" s="209"/>
      <c r="HF427" s="209"/>
      <c r="HG427" s="209"/>
      <c r="HH427" s="209"/>
      <c r="HI427" s="209"/>
      <c r="HJ427" s="209"/>
      <c r="HK427" s="209"/>
    </row>
    <row r="428" spans="1:219" s="208" customFormat="1" ht="14.25" customHeight="1">
      <c r="A428" s="221" t="s">
        <v>551</v>
      </c>
      <c r="B428" s="94" t="s">
        <v>157</v>
      </c>
      <c r="C428" s="217" t="s">
        <v>108</v>
      </c>
      <c r="D428" s="215" t="s">
        <v>552</v>
      </c>
      <c r="E428" s="218"/>
      <c r="F428" s="145">
        <f aca="true" t="shared" si="57" ref="F428:G430">F429</f>
        <v>300</v>
      </c>
      <c r="G428" s="145">
        <f t="shared" si="57"/>
        <v>300</v>
      </c>
      <c r="H428" s="97">
        <f t="shared" si="52"/>
        <v>100</v>
      </c>
      <c r="ET428" s="209"/>
      <c r="EU428" s="209"/>
      <c r="EV428" s="209"/>
      <c r="EW428" s="209"/>
      <c r="EX428" s="209"/>
      <c r="EY428" s="209"/>
      <c r="EZ428" s="209"/>
      <c r="FA428" s="209"/>
      <c r="FB428" s="209"/>
      <c r="FC428" s="209"/>
      <c r="FD428" s="209"/>
      <c r="FE428" s="209"/>
      <c r="FF428" s="209"/>
      <c r="FG428" s="209"/>
      <c r="FH428" s="209"/>
      <c r="FI428" s="209"/>
      <c r="FJ428" s="209"/>
      <c r="FK428" s="209"/>
      <c r="FL428" s="209"/>
      <c r="FM428" s="209"/>
      <c r="FN428" s="209"/>
      <c r="FO428" s="209"/>
      <c r="FP428" s="209"/>
      <c r="FQ428" s="209"/>
      <c r="FR428" s="209"/>
      <c r="FS428" s="209"/>
      <c r="FT428" s="209"/>
      <c r="FU428" s="209"/>
      <c r="FV428" s="209"/>
      <c r="FW428" s="209"/>
      <c r="FX428" s="209"/>
      <c r="FY428" s="209"/>
      <c r="FZ428" s="209"/>
      <c r="GA428" s="209"/>
      <c r="GB428" s="209"/>
      <c r="GC428" s="209"/>
      <c r="GD428" s="209"/>
      <c r="GE428" s="209"/>
      <c r="GF428" s="209"/>
      <c r="GG428" s="209"/>
      <c r="GH428" s="209"/>
      <c r="GI428" s="209"/>
      <c r="GJ428" s="209"/>
      <c r="GK428" s="209"/>
      <c r="GL428" s="209"/>
      <c r="GM428" s="209"/>
      <c r="GN428" s="209"/>
      <c r="GO428" s="209"/>
      <c r="GP428" s="209"/>
      <c r="GQ428" s="209"/>
      <c r="GR428" s="209"/>
      <c r="GS428" s="209"/>
      <c r="GT428" s="209"/>
      <c r="GU428" s="209"/>
      <c r="GV428" s="209"/>
      <c r="GW428" s="209"/>
      <c r="GX428" s="209"/>
      <c r="GY428" s="209"/>
      <c r="GZ428" s="209"/>
      <c r="HA428" s="209"/>
      <c r="HB428" s="209"/>
      <c r="HC428" s="209"/>
      <c r="HD428" s="209"/>
      <c r="HE428" s="209"/>
      <c r="HF428" s="209"/>
      <c r="HG428" s="209"/>
      <c r="HH428" s="209"/>
      <c r="HI428" s="209"/>
      <c r="HJ428" s="209"/>
      <c r="HK428" s="209"/>
    </row>
    <row r="429" spans="1:219" s="208" customFormat="1" ht="14.25" customHeight="1">
      <c r="A429" s="194" t="s">
        <v>553</v>
      </c>
      <c r="B429" s="94" t="s">
        <v>157</v>
      </c>
      <c r="C429" s="217" t="s">
        <v>108</v>
      </c>
      <c r="D429" s="217" t="s">
        <v>554</v>
      </c>
      <c r="E429" s="218"/>
      <c r="F429" s="105">
        <f t="shared" si="57"/>
        <v>300</v>
      </c>
      <c r="G429" s="105">
        <f t="shared" si="57"/>
        <v>300</v>
      </c>
      <c r="H429" s="97">
        <f t="shared" si="52"/>
        <v>100</v>
      </c>
      <c r="ET429" s="209"/>
      <c r="EU429" s="209"/>
      <c r="EV429" s="209"/>
      <c r="EW429" s="209"/>
      <c r="EX429" s="209"/>
      <c r="EY429" s="209"/>
      <c r="EZ429" s="209"/>
      <c r="FA429" s="209"/>
      <c r="FB429" s="209"/>
      <c r="FC429" s="209"/>
      <c r="FD429" s="209"/>
      <c r="FE429" s="209"/>
      <c r="FF429" s="209"/>
      <c r="FG429" s="209"/>
      <c r="FH429" s="209"/>
      <c r="FI429" s="209"/>
      <c r="FJ429" s="209"/>
      <c r="FK429" s="209"/>
      <c r="FL429" s="209"/>
      <c r="FM429" s="209"/>
      <c r="FN429" s="209"/>
      <c r="FO429" s="209"/>
      <c r="FP429" s="209"/>
      <c r="FQ429" s="209"/>
      <c r="FR429" s="209"/>
      <c r="FS429" s="209"/>
      <c r="FT429" s="209"/>
      <c r="FU429" s="209"/>
      <c r="FV429" s="209"/>
      <c r="FW429" s="209"/>
      <c r="FX429" s="209"/>
      <c r="FY429" s="209"/>
      <c r="FZ429" s="209"/>
      <c r="GA429" s="209"/>
      <c r="GB429" s="209"/>
      <c r="GC429" s="209"/>
      <c r="GD429" s="209"/>
      <c r="GE429" s="209"/>
      <c r="GF429" s="209"/>
      <c r="GG429" s="209"/>
      <c r="GH429" s="209"/>
      <c r="GI429" s="209"/>
      <c r="GJ429" s="209"/>
      <c r="GK429" s="209"/>
      <c r="GL429" s="209"/>
      <c r="GM429" s="209"/>
      <c r="GN429" s="209"/>
      <c r="GO429" s="209"/>
      <c r="GP429" s="209"/>
      <c r="GQ429" s="209"/>
      <c r="GR429" s="209"/>
      <c r="GS429" s="209"/>
      <c r="GT429" s="209"/>
      <c r="GU429" s="209"/>
      <c r="GV429" s="209"/>
      <c r="GW429" s="209"/>
      <c r="GX429" s="209"/>
      <c r="GY429" s="209"/>
      <c r="GZ429" s="209"/>
      <c r="HA429" s="209"/>
      <c r="HB429" s="209"/>
      <c r="HC429" s="209"/>
      <c r="HD429" s="209"/>
      <c r="HE429" s="209"/>
      <c r="HF429" s="209"/>
      <c r="HG429" s="209"/>
      <c r="HH429" s="209"/>
      <c r="HI429" s="209"/>
      <c r="HJ429" s="209"/>
      <c r="HK429" s="209"/>
    </row>
    <row r="430" spans="1:219" s="208" customFormat="1" ht="27" customHeight="1">
      <c r="A430" s="194" t="s">
        <v>372</v>
      </c>
      <c r="B430" s="94" t="s">
        <v>157</v>
      </c>
      <c r="C430" s="217" t="s">
        <v>108</v>
      </c>
      <c r="D430" s="217" t="s">
        <v>554</v>
      </c>
      <c r="E430" s="218" t="s">
        <v>373</v>
      </c>
      <c r="F430" s="105">
        <f t="shared" si="57"/>
        <v>300</v>
      </c>
      <c r="G430" s="105">
        <f t="shared" si="57"/>
        <v>300</v>
      </c>
      <c r="H430" s="97">
        <f t="shared" si="52"/>
        <v>100</v>
      </c>
      <c r="ET430" s="209"/>
      <c r="EU430" s="209"/>
      <c r="EV430" s="209"/>
      <c r="EW430" s="209"/>
      <c r="EX430" s="209"/>
      <c r="EY430" s="209"/>
      <c r="EZ430" s="209"/>
      <c r="FA430" s="209"/>
      <c r="FB430" s="209"/>
      <c r="FC430" s="209"/>
      <c r="FD430" s="209"/>
      <c r="FE430" s="209"/>
      <c r="FF430" s="209"/>
      <c r="FG430" s="209"/>
      <c r="FH430" s="209"/>
      <c r="FI430" s="209"/>
      <c r="FJ430" s="209"/>
      <c r="FK430" s="209"/>
      <c r="FL430" s="209"/>
      <c r="FM430" s="209"/>
      <c r="FN430" s="209"/>
      <c r="FO430" s="209"/>
      <c r="FP430" s="209"/>
      <c r="FQ430" s="209"/>
      <c r="FR430" s="209"/>
      <c r="FS430" s="209"/>
      <c r="FT430" s="209"/>
      <c r="FU430" s="209"/>
      <c r="FV430" s="209"/>
      <c r="FW430" s="209"/>
      <c r="FX430" s="209"/>
      <c r="FY430" s="209"/>
      <c r="FZ430" s="209"/>
      <c r="GA430" s="209"/>
      <c r="GB430" s="209"/>
      <c r="GC430" s="209"/>
      <c r="GD430" s="209"/>
      <c r="GE430" s="209"/>
      <c r="GF430" s="209"/>
      <c r="GG430" s="209"/>
      <c r="GH430" s="209"/>
      <c r="GI430" s="209"/>
      <c r="GJ430" s="209"/>
      <c r="GK430" s="209"/>
      <c r="GL430" s="209"/>
      <c r="GM430" s="209"/>
      <c r="GN430" s="209"/>
      <c r="GO430" s="209"/>
      <c r="GP430" s="209"/>
      <c r="GQ430" s="209"/>
      <c r="GR430" s="209"/>
      <c r="GS430" s="209"/>
      <c r="GT430" s="209"/>
      <c r="GU430" s="209"/>
      <c r="GV430" s="209"/>
      <c r="GW430" s="209"/>
      <c r="GX430" s="209"/>
      <c r="GY430" s="209"/>
      <c r="GZ430" s="209"/>
      <c r="HA430" s="209"/>
      <c r="HB430" s="209"/>
      <c r="HC430" s="209"/>
      <c r="HD430" s="209"/>
      <c r="HE430" s="209"/>
      <c r="HF430" s="209"/>
      <c r="HG430" s="209"/>
      <c r="HH430" s="209"/>
      <c r="HI430" s="209"/>
      <c r="HJ430" s="209"/>
      <c r="HK430" s="209"/>
    </row>
    <row r="431" spans="1:219" s="208" customFormat="1" ht="14.25" customHeight="1">
      <c r="A431" s="98" t="s">
        <v>374</v>
      </c>
      <c r="B431" s="94" t="s">
        <v>157</v>
      </c>
      <c r="C431" s="217" t="s">
        <v>108</v>
      </c>
      <c r="D431" s="217" t="s">
        <v>554</v>
      </c>
      <c r="E431" s="218" t="s">
        <v>375</v>
      </c>
      <c r="F431" s="105">
        <v>300</v>
      </c>
      <c r="G431" s="210">
        <v>300</v>
      </c>
      <c r="H431" s="97">
        <f t="shared" si="52"/>
        <v>100</v>
      </c>
      <c r="ET431" s="209"/>
      <c r="EU431" s="209"/>
      <c r="EV431" s="209"/>
      <c r="EW431" s="209"/>
      <c r="EX431" s="209"/>
      <c r="EY431" s="209"/>
      <c r="EZ431" s="209"/>
      <c r="FA431" s="209"/>
      <c r="FB431" s="209"/>
      <c r="FC431" s="209"/>
      <c r="FD431" s="209"/>
      <c r="FE431" s="209"/>
      <c r="FF431" s="209"/>
      <c r="FG431" s="209"/>
      <c r="FH431" s="209"/>
      <c r="FI431" s="209"/>
      <c r="FJ431" s="209"/>
      <c r="FK431" s="209"/>
      <c r="FL431" s="209"/>
      <c r="FM431" s="209"/>
      <c r="FN431" s="209"/>
      <c r="FO431" s="209"/>
      <c r="FP431" s="209"/>
      <c r="FQ431" s="209"/>
      <c r="FR431" s="209"/>
      <c r="FS431" s="209"/>
      <c r="FT431" s="209"/>
      <c r="FU431" s="209"/>
      <c r="FV431" s="209"/>
      <c r="FW431" s="209"/>
      <c r="FX431" s="209"/>
      <c r="FY431" s="209"/>
      <c r="FZ431" s="209"/>
      <c r="GA431" s="209"/>
      <c r="GB431" s="209"/>
      <c r="GC431" s="209"/>
      <c r="GD431" s="209"/>
      <c r="GE431" s="209"/>
      <c r="GF431" s="209"/>
      <c r="GG431" s="209"/>
      <c r="GH431" s="209"/>
      <c r="GI431" s="209"/>
      <c r="GJ431" s="209"/>
      <c r="GK431" s="209"/>
      <c r="GL431" s="209"/>
      <c r="GM431" s="209"/>
      <c r="GN431" s="209"/>
      <c r="GO431" s="209"/>
      <c r="GP431" s="209"/>
      <c r="GQ431" s="209"/>
      <c r="GR431" s="209"/>
      <c r="GS431" s="209"/>
      <c r="GT431" s="209"/>
      <c r="GU431" s="209"/>
      <c r="GV431" s="209"/>
      <c r="GW431" s="209"/>
      <c r="GX431" s="209"/>
      <c r="GY431" s="209"/>
      <c r="GZ431" s="209"/>
      <c r="HA431" s="209"/>
      <c r="HB431" s="209"/>
      <c r="HC431" s="209"/>
      <c r="HD431" s="209"/>
      <c r="HE431" s="209"/>
      <c r="HF431" s="209"/>
      <c r="HG431" s="209"/>
      <c r="HH431" s="209"/>
      <c r="HI431" s="209"/>
      <c r="HJ431" s="209"/>
      <c r="HK431" s="209"/>
    </row>
    <row r="432" spans="1:219" s="208" customFormat="1" ht="36" customHeight="1">
      <c r="A432" s="144" t="s">
        <v>555</v>
      </c>
      <c r="B432" s="94" t="s">
        <v>157</v>
      </c>
      <c r="C432" s="217" t="s">
        <v>108</v>
      </c>
      <c r="D432" s="217" t="s">
        <v>556</v>
      </c>
      <c r="E432" s="218"/>
      <c r="F432" s="145">
        <f aca="true" t="shared" si="58" ref="F432:G434">F433</f>
        <v>600</v>
      </c>
      <c r="G432" s="145">
        <f t="shared" si="58"/>
        <v>400</v>
      </c>
      <c r="H432" s="97">
        <f t="shared" si="52"/>
        <v>66.66666666666666</v>
      </c>
      <c r="ET432" s="209"/>
      <c r="EU432" s="209"/>
      <c r="EV432" s="209"/>
      <c r="EW432" s="209"/>
      <c r="EX432" s="209"/>
      <c r="EY432" s="209"/>
      <c r="EZ432" s="209"/>
      <c r="FA432" s="209"/>
      <c r="FB432" s="209"/>
      <c r="FC432" s="209"/>
      <c r="FD432" s="209"/>
      <c r="FE432" s="209"/>
      <c r="FF432" s="209"/>
      <c r="FG432" s="209"/>
      <c r="FH432" s="209"/>
      <c r="FI432" s="209"/>
      <c r="FJ432" s="209"/>
      <c r="FK432" s="209"/>
      <c r="FL432" s="209"/>
      <c r="FM432" s="209"/>
      <c r="FN432" s="209"/>
      <c r="FO432" s="209"/>
      <c r="FP432" s="209"/>
      <c r="FQ432" s="209"/>
      <c r="FR432" s="209"/>
      <c r="FS432" s="209"/>
      <c r="FT432" s="209"/>
      <c r="FU432" s="209"/>
      <c r="FV432" s="209"/>
      <c r="FW432" s="209"/>
      <c r="FX432" s="209"/>
      <c r="FY432" s="209"/>
      <c r="FZ432" s="209"/>
      <c r="GA432" s="209"/>
      <c r="GB432" s="209"/>
      <c r="GC432" s="209"/>
      <c r="GD432" s="209"/>
      <c r="GE432" s="209"/>
      <c r="GF432" s="209"/>
      <c r="GG432" s="209"/>
      <c r="GH432" s="209"/>
      <c r="GI432" s="209"/>
      <c r="GJ432" s="209"/>
      <c r="GK432" s="209"/>
      <c r="GL432" s="209"/>
      <c r="GM432" s="209"/>
      <c r="GN432" s="209"/>
      <c r="GO432" s="209"/>
      <c r="GP432" s="209"/>
      <c r="GQ432" s="209"/>
      <c r="GR432" s="209"/>
      <c r="GS432" s="209"/>
      <c r="GT432" s="209"/>
      <c r="GU432" s="209"/>
      <c r="GV432" s="209"/>
      <c r="GW432" s="209"/>
      <c r="GX432" s="209"/>
      <c r="GY432" s="209"/>
      <c r="GZ432" s="209"/>
      <c r="HA432" s="209"/>
      <c r="HB432" s="209"/>
      <c r="HC432" s="209"/>
      <c r="HD432" s="209"/>
      <c r="HE432" s="209"/>
      <c r="HF432" s="209"/>
      <c r="HG432" s="209"/>
      <c r="HH432" s="209"/>
      <c r="HI432" s="209"/>
      <c r="HJ432" s="209"/>
      <c r="HK432" s="209"/>
    </row>
    <row r="433" spans="1:219" s="208" customFormat="1" ht="14.25" customHeight="1">
      <c r="A433" s="98" t="s">
        <v>557</v>
      </c>
      <c r="B433" s="94" t="s">
        <v>157</v>
      </c>
      <c r="C433" s="217" t="s">
        <v>108</v>
      </c>
      <c r="D433" s="217" t="s">
        <v>558</v>
      </c>
      <c r="E433" s="218"/>
      <c r="F433" s="105">
        <f t="shared" si="58"/>
        <v>600</v>
      </c>
      <c r="G433" s="105">
        <f t="shared" si="58"/>
        <v>400</v>
      </c>
      <c r="H433" s="97">
        <f t="shared" si="52"/>
        <v>66.66666666666666</v>
      </c>
      <c r="ET433" s="209"/>
      <c r="EU433" s="209"/>
      <c r="EV433" s="209"/>
      <c r="EW433" s="209"/>
      <c r="EX433" s="209"/>
      <c r="EY433" s="209"/>
      <c r="EZ433" s="209"/>
      <c r="FA433" s="209"/>
      <c r="FB433" s="209"/>
      <c r="FC433" s="209"/>
      <c r="FD433" s="209"/>
      <c r="FE433" s="209"/>
      <c r="FF433" s="209"/>
      <c r="FG433" s="209"/>
      <c r="FH433" s="209"/>
      <c r="FI433" s="209"/>
      <c r="FJ433" s="209"/>
      <c r="FK433" s="209"/>
      <c r="FL433" s="209"/>
      <c r="FM433" s="209"/>
      <c r="FN433" s="209"/>
      <c r="FO433" s="209"/>
      <c r="FP433" s="209"/>
      <c r="FQ433" s="209"/>
      <c r="FR433" s="209"/>
      <c r="FS433" s="209"/>
      <c r="FT433" s="209"/>
      <c r="FU433" s="209"/>
      <c r="FV433" s="209"/>
      <c r="FW433" s="209"/>
      <c r="FX433" s="209"/>
      <c r="FY433" s="209"/>
      <c r="FZ433" s="209"/>
      <c r="GA433" s="209"/>
      <c r="GB433" s="209"/>
      <c r="GC433" s="209"/>
      <c r="GD433" s="209"/>
      <c r="GE433" s="209"/>
      <c r="GF433" s="209"/>
      <c r="GG433" s="209"/>
      <c r="GH433" s="209"/>
      <c r="GI433" s="209"/>
      <c r="GJ433" s="209"/>
      <c r="GK433" s="209"/>
      <c r="GL433" s="209"/>
      <c r="GM433" s="209"/>
      <c r="GN433" s="209"/>
      <c r="GO433" s="209"/>
      <c r="GP433" s="209"/>
      <c r="GQ433" s="209"/>
      <c r="GR433" s="209"/>
      <c r="GS433" s="209"/>
      <c r="GT433" s="209"/>
      <c r="GU433" s="209"/>
      <c r="GV433" s="209"/>
      <c r="GW433" s="209"/>
      <c r="GX433" s="209"/>
      <c r="GY433" s="209"/>
      <c r="GZ433" s="209"/>
      <c r="HA433" s="209"/>
      <c r="HB433" s="209"/>
      <c r="HC433" s="209"/>
      <c r="HD433" s="209"/>
      <c r="HE433" s="209"/>
      <c r="HF433" s="209"/>
      <c r="HG433" s="209"/>
      <c r="HH433" s="209"/>
      <c r="HI433" s="209"/>
      <c r="HJ433" s="209"/>
      <c r="HK433" s="209"/>
    </row>
    <row r="434" spans="1:219" s="208" customFormat="1" ht="25.5" customHeight="1">
      <c r="A434" s="194" t="s">
        <v>372</v>
      </c>
      <c r="B434" s="94" t="s">
        <v>157</v>
      </c>
      <c r="C434" s="217" t="s">
        <v>108</v>
      </c>
      <c r="D434" s="217" t="s">
        <v>558</v>
      </c>
      <c r="E434" s="218" t="s">
        <v>373</v>
      </c>
      <c r="F434" s="105">
        <f t="shared" si="58"/>
        <v>600</v>
      </c>
      <c r="G434" s="105">
        <f t="shared" si="58"/>
        <v>400</v>
      </c>
      <c r="H434" s="97">
        <f t="shared" si="52"/>
        <v>66.66666666666666</v>
      </c>
      <c r="ET434" s="209"/>
      <c r="EU434" s="209"/>
      <c r="EV434" s="209"/>
      <c r="EW434" s="209"/>
      <c r="EX434" s="209"/>
      <c r="EY434" s="209"/>
      <c r="EZ434" s="209"/>
      <c r="FA434" s="209"/>
      <c r="FB434" s="209"/>
      <c r="FC434" s="209"/>
      <c r="FD434" s="209"/>
      <c r="FE434" s="209"/>
      <c r="FF434" s="209"/>
      <c r="FG434" s="209"/>
      <c r="FH434" s="209"/>
      <c r="FI434" s="209"/>
      <c r="FJ434" s="209"/>
      <c r="FK434" s="209"/>
      <c r="FL434" s="209"/>
      <c r="FM434" s="209"/>
      <c r="FN434" s="209"/>
      <c r="FO434" s="209"/>
      <c r="FP434" s="209"/>
      <c r="FQ434" s="209"/>
      <c r="FR434" s="209"/>
      <c r="FS434" s="209"/>
      <c r="FT434" s="209"/>
      <c r="FU434" s="209"/>
      <c r="FV434" s="209"/>
      <c r="FW434" s="209"/>
      <c r="FX434" s="209"/>
      <c r="FY434" s="209"/>
      <c r="FZ434" s="209"/>
      <c r="GA434" s="209"/>
      <c r="GB434" s="209"/>
      <c r="GC434" s="209"/>
      <c r="GD434" s="209"/>
      <c r="GE434" s="209"/>
      <c r="GF434" s="209"/>
      <c r="GG434" s="209"/>
      <c r="GH434" s="209"/>
      <c r="GI434" s="209"/>
      <c r="GJ434" s="209"/>
      <c r="GK434" s="209"/>
      <c r="GL434" s="209"/>
      <c r="GM434" s="209"/>
      <c r="GN434" s="209"/>
      <c r="GO434" s="209"/>
      <c r="GP434" s="209"/>
      <c r="GQ434" s="209"/>
      <c r="GR434" s="209"/>
      <c r="GS434" s="209"/>
      <c r="GT434" s="209"/>
      <c r="GU434" s="209"/>
      <c r="GV434" s="209"/>
      <c r="GW434" s="209"/>
      <c r="GX434" s="209"/>
      <c r="GY434" s="209"/>
      <c r="GZ434" s="209"/>
      <c r="HA434" s="209"/>
      <c r="HB434" s="209"/>
      <c r="HC434" s="209"/>
      <c r="HD434" s="209"/>
      <c r="HE434" s="209"/>
      <c r="HF434" s="209"/>
      <c r="HG434" s="209"/>
      <c r="HH434" s="209"/>
      <c r="HI434" s="209"/>
      <c r="HJ434" s="209"/>
      <c r="HK434" s="209"/>
    </row>
    <row r="435" spans="1:219" s="208" customFormat="1" ht="18" customHeight="1">
      <c r="A435" s="98" t="s">
        <v>374</v>
      </c>
      <c r="B435" s="94" t="s">
        <v>157</v>
      </c>
      <c r="C435" s="217" t="s">
        <v>108</v>
      </c>
      <c r="D435" s="217" t="s">
        <v>558</v>
      </c>
      <c r="E435" s="218" t="s">
        <v>375</v>
      </c>
      <c r="F435" s="105">
        <v>600</v>
      </c>
      <c r="G435" s="210">
        <v>400</v>
      </c>
      <c r="H435" s="97">
        <f t="shared" si="52"/>
        <v>66.66666666666666</v>
      </c>
      <c r="ET435" s="209"/>
      <c r="EU435" s="209"/>
      <c r="EV435" s="209"/>
      <c r="EW435" s="209"/>
      <c r="EX435" s="209"/>
      <c r="EY435" s="209"/>
      <c r="EZ435" s="209"/>
      <c r="FA435" s="209"/>
      <c r="FB435" s="209"/>
      <c r="FC435" s="209"/>
      <c r="FD435" s="209"/>
      <c r="FE435" s="209"/>
      <c r="FF435" s="209"/>
      <c r="FG435" s="209"/>
      <c r="FH435" s="209"/>
      <c r="FI435" s="209"/>
      <c r="FJ435" s="209"/>
      <c r="FK435" s="209"/>
      <c r="FL435" s="209"/>
      <c r="FM435" s="209"/>
      <c r="FN435" s="209"/>
      <c r="FO435" s="209"/>
      <c r="FP435" s="209"/>
      <c r="FQ435" s="209"/>
      <c r="FR435" s="209"/>
      <c r="FS435" s="209"/>
      <c r="FT435" s="209"/>
      <c r="FU435" s="209"/>
      <c r="FV435" s="209"/>
      <c r="FW435" s="209"/>
      <c r="FX435" s="209"/>
      <c r="FY435" s="209"/>
      <c r="FZ435" s="209"/>
      <c r="GA435" s="209"/>
      <c r="GB435" s="209"/>
      <c r="GC435" s="209"/>
      <c r="GD435" s="209"/>
      <c r="GE435" s="209"/>
      <c r="GF435" s="209"/>
      <c r="GG435" s="209"/>
      <c r="GH435" s="209"/>
      <c r="GI435" s="209"/>
      <c r="GJ435" s="209"/>
      <c r="GK435" s="209"/>
      <c r="GL435" s="209"/>
      <c r="GM435" s="209"/>
      <c r="GN435" s="209"/>
      <c r="GO435" s="209"/>
      <c r="GP435" s="209"/>
      <c r="GQ435" s="209"/>
      <c r="GR435" s="209"/>
      <c r="GS435" s="209"/>
      <c r="GT435" s="209"/>
      <c r="GU435" s="209"/>
      <c r="GV435" s="209"/>
      <c r="GW435" s="209"/>
      <c r="GX435" s="209"/>
      <c r="GY435" s="209"/>
      <c r="GZ435" s="209"/>
      <c r="HA435" s="209"/>
      <c r="HB435" s="209"/>
      <c r="HC435" s="209"/>
      <c r="HD435" s="209"/>
      <c r="HE435" s="209"/>
      <c r="HF435" s="209"/>
      <c r="HG435" s="209"/>
      <c r="HH435" s="209"/>
      <c r="HI435" s="209"/>
      <c r="HJ435" s="209"/>
      <c r="HK435" s="209"/>
    </row>
    <row r="436" spans="1:219" s="251" customFormat="1" ht="14.25" customHeight="1">
      <c r="A436" s="248" t="s">
        <v>559</v>
      </c>
      <c r="B436" s="86" t="s">
        <v>157</v>
      </c>
      <c r="C436" s="242" t="s">
        <v>110</v>
      </c>
      <c r="D436" s="249"/>
      <c r="E436" s="233"/>
      <c r="F436" s="250">
        <f aca="true" t="shared" si="59" ref="F436:G440">F437</f>
        <v>87.8</v>
      </c>
      <c r="G436" s="250">
        <f t="shared" si="59"/>
        <v>87.8</v>
      </c>
      <c r="H436" s="89">
        <f t="shared" si="52"/>
        <v>100</v>
      </c>
      <c r="I436" s="131"/>
      <c r="J436" s="131"/>
      <c r="K436" s="131"/>
      <c r="L436" s="131"/>
      <c r="M436" s="131"/>
      <c r="N436" s="131"/>
      <c r="O436" s="131"/>
      <c r="ET436" s="252"/>
      <c r="EU436" s="252"/>
      <c r="EV436" s="252"/>
      <c r="EW436" s="252"/>
      <c r="EX436" s="252"/>
      <c r="EY436" s="252"/>
      <c r="EZ436" s="252"/>
      <c r="FA436" s="252"/>
      <c r="FB436" s="252"/>
      <c r="FC436" s="252"/>
      <c r="FD436" s="252"/>
      <c r="FE436" s="252"/>
      <c r="FF436" s="252"/>
      <c r="FG436" s="252"/>
      <c r="FH436" s="252"/>
      <c r="FI436" s="252"/>
      <c r="FJ436" s="252"/>
      <c r="FK436" s="252"/>
      <c r="FL436" s="252"/>
      <c r="FM436" s="252"/>
      <c r="FN436" s="252"/>
      <c r="FO436" s="252"/>
      <c r="FP436" s="252"/>
      <c r="FQ436" s="252"/>
      <c r="FR436" s="252"/>
      <c r="FS436" s="252"/>
      <c r="FT436" s="252"/>
      <c r="FU436" s="252"/>
      <c r="FV436" s="252"/>
      <c r="FW436" s="252"/>
      <c r="FX436" s="252"/>
      <c r="FY436" s="252"/>
      <c r="FZ436" s="252"/>
      <c r="GA436" s="252"/>
      <c r="GB436" s="252"/>
      <c r="GC436" s="252"/>
      <c r="GD436" s="252"/>
      <c r="GE436" s="252"/>
      <c r="GF436" s="252"/>
      <c r="GG436" s="252"/>
      <c r="GH436" s="252"/>
      <c r="GI436" s="252"/>
      <c r="GJ436" s="252"/>
      <c r="GK436" s="252"/>
      <c r="GL436" s="252"/>
      <c r="GM436" s="252"/>
      <c r="GN436" s="252"/>
      <c r="GO436" s="252"/>
      <c r="GP436" s="252"/>
      <c r="GQ436" s="252"/>
      <c r="GR436" s="252"/>
      <c r="GS436" s="252"/>
      <c r="GT436" s="252"/>
      <c r="GU436" s="252"/>
      <c r="GV436" s="252"/>
      <c r="GW436" s="252"/>
      <c r="GX436" s="252"/>
      <c r="GY436" s="252"/>
      <c r="GZ436" s="252"/>
      <c r="HA436" s="252"/>
      <c r="HB436" s="252"/>
      <c r="HC436" s="252"/>
      <c r="HD436" s="252"/>
      <c r="HE436" s="252"/>
      <c r="HF436" s="252"/>
      <c r="HG436" s="252"/>
      <c r="HH436" s="252"/>
      <c r="HI436" s="252"/>
      <c r="HJ436" s="252"/>
      <c r="HK436" s="252"/>
    </row>
    <row r="437" spans="1:219" s="253" customFormat="1" ht="38.25" customHeight="1">
      <c r="A437" s="111" t="s">
        <v>540</v>
      </c>
      <c r="B437" s="102" t="s">
        <v>157</v>
      </c>
      <c r="C437" s="215" t="s">
        <v>110</v>
      </c>
      <c r="D437" s="215" t="s">
        <v>541</v>
      </c>
      <c r="E437" s="216"/>
      <c r="F437" s="145">
        <f t="shared" si="59"/>
        <v>87.8</v>
      </c>
      <c r="G437" s="145">
        <f t="shared" si="59"/>
        <v>87.8</v>
      </c>
      <c r="H437" s="97">
        <f t="shared" si="52"/>
        <v>100</v>
      </c>
      <c r="ET437" s="254"/>
      <c r="EU437" s="254"/>
      <c r="EV437" s="254"/>
      <c r="EW437" s="254"/>
      <c r="EX437" s="254"/>
      <c r="EY437" s="254"/>
      <c r="EZ437" s="254"/>
      <c r="FA437" s="254"/>
      <c r="FB437" s="254"/>
      <c r="FC437" s="254"/>
      <c r="FD437" s="254"/>
      <c r="FE437" s="254"/>
      <c r="FF437" s="254"/>
      <c r="FG437" s="254"/>
      <c r="FH437" s="254"/>
      <c r="FI437" s="254"/>
      <c r="FJ437" s="254"/>
      <c r="FK437" s="254"/>
      <c r="FL437" s="254"/>
      <c r="FM437" s="254"/>
      <c r="FN437" s="254"/>
      <c r="FO437" s="254"/>
      <c r="FP437" s="254"/>
      <c r="FQ437" s="254"/>
      <c r="FR437" s="254"/>
      <c r="FS437" s="254"/>
      <c r="FT437" s="254"/>
      <c r="FU437" s="254"/>
      <c r="FV437" s="254"/>
      <c r="FW437" s="254"/>
      <c r="FX437" s="254"/>
      <c r="FY437" s="254"/>
      <c r="FZ437" s="254"/>
      <c r="GA437" s="254"/>
      <c r="GB437" s="254"/>
      <c r="GC437" s="254"/>
      <c r="GD437" s="254"/>
      <c r="GE437" s="254"/>
      <c r="GF437" s="254"/>
      <c r="GG437" s="254"/>
      <c r="GH437" s="254"/>
      <c r="GI437" s="254"/>
      <c r="GJ437" s="254"/>
      <c r="GK437" s="254"/>
      <c r="GL437" s="254"/>
      <c r="GM437" s="254"/>
      <c r="GN437" s="254"/>
      <c r="GO437" s="254"/>
      <c r="GP437" s="254"/>
      <c r="GQ437" s="254"/>
      <c r="GR437" s="254"/>
      <c r="GS437" s="254"/>
      <c r="GT437" s="254"/>
      <c r="GU437" s="254"/>
      <c r="GV437" s="254"/>
      <c r="GW437" s="254"/>
      <c r="GX437" s="254"/>
      <c r="GY437" s="254"/>
      <c r="GZ437" s="254"/>
      <c r="HA437" s="254"/>
      <c r="HB437" s="254"/>
      <c r="HC437" s="254"/>
      <c r="HD437" s="254"/>
      <c r="HE437" s="254"/>
      <c r="HF437" s="254"/>
      <c r="HG437" s="254"/>
      <c r="HH437" s="254"/>
      <c r="HI437" s="254"/>
      <c r="HJ437" s="254"/>
      <c r="HK437" s="254"/>
    </row>
    <row r="438" spans="1:219" s="208" customFormat="1" ht="24.75" customHeight="1">
      <c r="A438" s="221" t="s">
        <v>560</v>
      </c>
      <c r="B438" s="102" t="s">
        <v>157</v>
      </c>
      <c r="C438" s="215" t="s">
        <v>110</v>
      </c>
      <c r="D438" s="215" t="s">
        <v>561</v>
      </c>
      <c r="E438" s="218"/>
      <c r="F438" s="145">
        <f t="shared" si="59"/>
        <v>87.8</v>
      </c>
      <c r="G438" s="145">
        <f t="shared" si="59"/>
        <v>87.8</v>
      </c>
      <c r="H438" s="97">
        <f t="shared" si="52"/>
        <v>100</v>
      </c>
      <c r="ET438" s="209"/>
      <c r="EU438" s="209"/>
      <c r="EV438" s="209"/>
      <c r="EW438" s="209"/>
      <c r="EX438" s="209"/>
      <c r="EY438" s="209"/>
      <c r="EZ438" s="209"/>
      <c r="FA438" s="209"/>
      <c r="FB438" s="209"/>
      <c r="FC438" s="209"/>
      <c r="FD438" s="209"/>
      <c r="FE438" s="209"/>
      <c r="FF438" s="209"/>
      <c r="FG438" s="209"/>
      <c r="FH438" s="209"/>
      <c r="FI438" s="209"/>
      <c r="FJ438" s="209"/>
      <c r="FK438" s="209"/>
      <c r="FL438" s="209"/>
      <c r="FM438" s="209"/>
      <c r="FN438" s="209"/>
      <c r="FO438" s="209"/>
      <c r="FP438" s="209"/>
      <c r="FQ438" s="209"/>
      <c r="FR438" s="209"/>
      <c r="FS438" s="209"/>
      <c r="FT438" s="209"/>
      <c r="FU438" s="209"/>
      <c r="FV438" s="209"/>
      <c r="FW438" s="209"/>
      <c r="FX438" s="209"/>
      <c r="FY438" s="209"/>
      <c r="FZ438" s="209"/>
      <c r="GA438" s="209"/>
      <c r="GB438" s="209"/>
      <c r="GC438" s="209"/>
      <c r="GD438" s="209"/>
      <c r="GE438" s="209"/>
      <c r="GF438" s="209"/>
      <c r="GG438" s="209"/>
      <c r="GH438" s="209"/>
      <c r="GI438" s="209"/>
      <c r="GJ438" s="209"/>
      <c r="GK438" s="209"/>
      <c r="GL438" s="209"/>
      <c r="GM438" s="209"/>
      <c r="GN438" s="209"/>
      <c r="GO438" s="209"/>
      <c r="GP438" s="209"/>
      <c r="GQ438" s="209"/>
      <c r="GR438" s="209"/>
      <c r="GS438" s="209"/>
      <c r="GT438" s="209"/>
      <c r="GU438" s="209"/>
      <c r="GV438" s="209"/>
      <c r="GW438" s="209"/>
      <c r="GX438" s="209"/>
      <c r="GY438" s="209"/>
      <c r="GZ438" s="209"/>
      <c r="HA438" s="209"/>
      <c r="HB438" s="209"/>
      <c r="HC438" s="209"/>
      <c r="HD438" s="209"/>
      <c r="HE438" s="209"/>
      <c r="HF438" s="209"/>
      <c r="HG438" s="209"/>
      <c r="HH438" s="209"/>
      <c r="HI438" s="209"/>
      <c r="HJ438" s="209"/>
      <c r="HK438" s="209"/>
    </row>
    <row r="439" spans="1:219" s="208" customFormat="1" ht="14.25" customHeight="1">
      <c r="A439" s="194" t="s">
        <v>562</v>
      </c>
      <c r="B439" s="94" t="s">
        <v>157</v>
      </c>
      <c r="C439" s="217" t="s">
        <v>110</v>
      </c>
      <c r="D439" s="217" t="s">
        <v>563</v>
      </c>
      <c r="E439" s="218"/>
      <c r="F439" s="105">
        <f t="shared" si="59"/>
        <v>87.8</v>
      </c>
      <c r="G439" s="105">
        <f t="shared" si="59"/>
        <v>87.8</v>
      </c>
      <c r="H439" s="97">
        <f t="shared" si="52"/>
        <v>100</v>
      </c>
      <c r="ET439" s="209"/>
      <c r="EU439" s="209"/>
      <c r="EV439" s="209"/>
      <c r="EW439" s="209"/>
      <c r="EX439" s="209"/>
      <c r="EY439" s="209"/>
      <c r="EZ439" s="209"/>
      <c r="FA439" s="209"/>
      <c r="FB439" s="209"/>
      <c r="FC439" s="209"/>
      <c r="FD439" s="209"/>
      <c r="FE439" s="209"/>
      <c r="FF439" s="209"/>
      <c r="FG439" s="209"/>
      <c r="FH439" s="209"/>
      <c r="FI439" s="209"/>
      <c r="FJ439" s="209"/>
      <c r="FK439" s="209"/>
      <c r="FL439" s="209"/>
      <c r="FM439" s="209"/>
      <c r="FN439" s="209"/>
      <c r="FO439" s="209"/>
      <c r="FP439" s="209"/>
      <c r="FQ439" s="209"/>
      <c r="FR439" s="209"/>
      <c r="FS439" s="209"/>
      <c r="FT439" s="209"/>
      <c r="FU439" s="209"/>
      <c r="FV439" s="209"/>
      <c r="FW439" s="209"/>
      <c r="FX439" s="209"/>
      <c r="FY439" s="209"/>
      <c r="FZ439" s="209"/>
      <c r="GA439" s="209"/>
      <c r="GB439" s="209"/>
      <c r="GC439" s="209"/>
      <c r="GD439" s="209"/>
      <c r="GE439" s="209"/>
      <c r="GF439" s="209"/>
      <c r="GG439" s="209"/>
      <c r="GH439" s="209"/>
      <c r="GI439" s="209"/>
      <c r="GJ439" s="209"/>
      <c r="GK439" s="209"/>
      <c r="GL439" s="209"/>
      <c r="GM439" s="209"/>
      <c r="GN439" s="209"/>
      <c r="GO439" s="209"/>
      <c r="GP439" s="209"/>
      <c r="GQ439" s="209"/>
      <c r="GR439" s="209"/>
      <c r="GS439" s="209"/>
      <c r="GT439" s="209"/>
      <c r="GU439" s="209"/>
      <c r="GV439" s="209"/>
      <c r="GW439" s="209"/>
      <c r="GX439" s="209"/>
      <c r="GY439" s="209"/>
      <c r="GZ439" s="209"/>
      <c r="HA439" s="209"/>
      <c r="HB439" s="209"/>
      <c r="HC439" s="209"/>
      <c r="HD439" s="209"/>
      <c r="HE439" s="209"/>
      <c r="HF439" s="209"/>
      <c r="HG439" s="209"/>
      <c r="HH439" s="209"/>
      <c r="HI439" s="209"/>
      <c r="HJ439" s="209"/>
      <c r="HK439" s="209"/>
    </row>
    <row r="440" spans="1:219" s="208" customFormat="1" ht="25.5" customHeight="1">
      <c r="A440" s="194" t="s">
        <v>372</v>
      </c>
      <c r="B440" s="94" t="s">
        <v>157</v>
      </c>
      <c r="C440" s="217" t="s">
        <v>110</v>
      </c>
      <c r="D440" s="217" t="s">
        <v>563</v>
      </c>
      <c r="E440" s="218" t="s">
        <v>373</v>
      </c>
      <c r="F440" s="105">
        <f t="shared" si="59"/>
        <v>87.8</v>
      </c>
      <c r="G440" s="105">
        <f t="shared" si="59"/>
        <v>87.8</v>
      </c>
      <c r="H440" s="97">
        <f t="shared" si="52"/>
        <v>100</v>
      </c>
      <c r="ET440" s="209"/>
      <c r="EU440" s="209"/>
      <c r="EV440" s="209"/>
      <c r="EW440" s="209"/>
      <c r="EX440" s="209"/>
      <c r="EY440" s="209"/>
      <c r="EZ440" s="209"/>
      <c r="FA440" s="209"/>
      <c r="FB440" s="209"/>
      <c r="FC440" s="209"/>
      <c r="FD440" s="209"/>
      <c r="FE440" s="209"/>
      <c r="FF440" s="209"/>
      <c r="FG440" s="209"/>
      <c r="FH440" s="209"/>
      <c r="FI440" s="209"/>
      <c r="FJ440" s="209"/>
      <c r="FK440" s="209"/>
      <c r="FL440" s="209"/>
      <c r="FM440" s="209"/>
      <c r="FN440" s="209"/>
      <c r="FO440" s="209"/>
      <c r="FP440" s="209"/>
      <c r="FQ440" s="209"/>
      <c r="FR440" s="209"/>
      <c r="FS440" s="209"/>
      <c r="FT440" s="209"/>
      <c r="FU440" s="209"/>
      <c r="FV440" s="209"/>
      <c r="FW440" s="209"/>
      <c r="FX440" s="209"/>
      <c r="FY440" s="209"/>
      <c r="FZ440" s="209"/>
      <c r="GA440" s="209"/>
      <c r="GB440" s="209"/>
      <c r="GC440" s="209"/>
      <c r="GD440" s="209"/>
      <c r="GE440" s="209"/>
      <c r="GF440" s="209"/>
      <c r="GG440" s="209"/>
      <c r="GH440" s="209"/>
      <c r="GI440" s="209"/>
      <c r="GJ440" s="209"/>
      <c r="GK440" s="209"/>
      <c r="GL440" s="209"/>
      <c r="GM440" s="209"/>
      <c r="GN440" s="209"/>
      <c r="GO440" s="209"/>
      <c r="GP440" s="209"/>
      <c r="GQ440" s="209"/>
      <c r="GR440" s="209"/>
      <c r="GS440" s="209"/>
      <c r="GT440" s="209"/>
      <c r="GU440" s="209"/>
      <c r="GV440" s="209"/>
      <c r="GW440" s="209"/>
      <c r="GX440" s="209"/>
      <c r="GY440" s="209"/>
      <c r="GZ440" s="209"/>
      <c r="HA440" s="209"/>
      <c r="HB440" s="209"/>
      <c r="HC440" s="209"/>
      <c r="HD440" s="209"/>
      <c r="HE440" s="209"/>
      <c r="HF440" s="209"/>
      <c r="HG440" s="209"/>
      <c r="HH440" s="209"/>
      <c r="HI440" s="209"/>
      <c r="HJ440" s="209"/>
      <c r="HK440" s="209"/>
    </row>
    <row r="441" spans="1:219" s="208" customFormat="1" ht="23.25" customHeight="1">
      <c r="A441" s="98" t="s">
        <v>374</v>
      </c>
      <c r="B441" s="94" t="s">
        <v>157</v>
      </c>
      <c r="C441" s="217" t="s">
        <v>110</v>
      </c>
      <c r="D441" s="217" t="s">
        <v>563</v>
      </c>
      <c r="E441" s="218" t="s">
        <v>375</v>
      </c>
      <c r="F441" s="105">
        <v>87.8</v>
      </c>
      <c r="G441" s="210">
        <v>87.8</v>
      </c>
      <c r="H441" s="97">
        <f t="shared" si="52"/>
        <v>100</v>
      </c>
      <c r="ET441" s="209"/>
      <c r="EU441" s="209"/>
      <c r="EV441" s="209"/>
      <c r="EW441" s="209"/>
      <c r="EX441" s="209"/>
      <c r="EY441" s="209"/>
      <c r="EZ441" s="209"/>
      <c r="FA441" s="209"/>
      <c r="FB441" s="209"/>
      <c r="FC441" s="209"/>
      <c r="FD441" s="209"/>
      <c r="FE441" s="209"/>
      <c r="FF441" s="209"/>
      <c r="FG441" s="209"/>
      <c r="FH441" s="209"/>
      <c r="FI441" s="209"/>
      <c r="FJ441" s="209"/>
      <c r="FK441" s="209"/>
      <c r="FL441" s="209"/>
      <c r="FM441" s="209"/>
      <c r="FN441" s="209"/>
      <c r="FO441" s="209"/>
      <c r="FP441" s="209"/>
      <c r="FQ441" s="209"/>
      <c r="FR441" s="209"/>
      <c r="FS441" s="209"/>
      <c r="FT441" s="209"/>
      <c r="FU441" s="209"/>
      <c r="FV441" s="209"/>
      <c r="FW441" s="209"/>
      <c r="FX441" s="209"/>
      <c r="FY441" s="209"/>
      <c r="FZ441" s="209"/>
      <c r="GA441" s="209"/>
      <c r="GB441" s="209"/>
      <c r="GC441" s="209"/>
      <c r="GD441" s="209"/>
      <c r="GE441" s="209"/>
      <c r="GF441" s="209"/>
      <c r="GG441" s="209"/>
      <c r="GH441" s="209"/>
      <c r="GI441" s="209"/>
      <c r="GJ441" s="209"/>
      <c r="GK441" s="209"/>
      <c r="GL441" s="209"/>
      <c r="GM441" s="209"/>
      <c r="GN441" s="209"/>
      <c r="GO441" s="209"/>
      <c r="GP441" s="209"/>
      <c r="GQ441" s="209"/>
      <c r="GR441" s="209"/>
      <c r="GS441" s="209"/>
      <c r="GT441" s="209"/>
      <c r="GU441" s="209"/>
      <c r="GV441" s="209"/>
      <c r="GW441" s="209"/>
      <c r="GX441" s="209"/>
      <c r="GY441" s="209"/>
      <c r="GZ441" s="209"/>
      <c r="HA441" s="209"/>
      <c r="HB441" s="209"/>
      <c r="HC441" s="209"/>
      <c r="HD441" s="209"/>
      <c r="HE441" s="209"/>
      <c r="HF441" s="209"/>
      <c r="HG441" s="209"/>
      <c r="HH441" s="209"/>
      <c r="HI441" s="209"/>
      <c r="HJ441" s="209"/>
      <c r="HK441" s="209"/>
    </row>
    <row r="442" spans="1:219" s="90" customFormat="1" ht="19.5" customHeight="1">
      <c r="A442" s="255" t="s">
        <v>564</v>
      </c>
      <c r="B442" s="256" t="s">
        <v>297</v>
      </c>
      <c r="C442" s="256"/>
      <c r="D442" s="256"/>
      <c r="E442" s="257"/>
      <c r="F442" s="258">
        <f aca="true" t="shared" si="60" ref="F442:G446">F443</f>
        <v>797.21505</v>
      </c>
      <c r="G442" s="258">
        <f t="shared" si="60"/>
        <v>780.7</v>
      </c>
      <c r="H442" s="84">
        <f t="shared" si="52"/>
        <v>97.92840714685454</v>
      </c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</row>
    <row r="443" spans="1:219" s="90" customFormat="1" ht="14.25" customHeight="1">
      <c r="A443" s="248" t="s">
        <v>565</v>
      </c>
      <c r="B443" s="249" t="s">
        <v>297</v>
      </c>
      <c r="C443" s="249" t="s">
        <v>110</v>
      </c>
      <c r="D443" s="249"/>
      <c r="E443" s="233"/>
      <c r="F443" s="250">
        <f t="shared" si="60"/>
        <v>797.21505</v>
      </c>
      <c r="G443" s="250">
        <f t="shared" si="60"/>
        <v>780.7</v>
      </c>
      <c r="H443" s="89">
        <f t="shared" si="52"/>
        <v>97.92840714685454</v>
      </c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</row>
    <row r="444" spans="1:150" ht="51.75" customHeight="1">
      <c r="A444" s="111" t="s">
        <v>566</v>
      </c>
      <c r="B444" s="102" t="s">
        <v>297</v>
      </c>
      <c r="C444" s="217" t="s">
        <v>110</v>
      </c>
      <c r="D444" s="102" t="s">
        <v>567</v>
      </c>
      <c r="E444" s="142"/>
      <c r="F444" s="110">
        <f t="shared" si="60"/>
        <v>797.21505</v>
      </c>
      <c r="G444" s="110">
        <f t="shared" si="60"/>
        <v>780.7</v>
      </c>
      <c r="H444" s="97">
        <f t="shared" si="52"/>
        <v>97.92840714685454</v>
      </c>
      <c r="ET444"/>
    </row>
    <row r="445" spans="1:150" ht="24.75" customHeight="1">
      <c r="A445" s="112" t="s">
        <v>568</v>
      </c>
      <c r="B445" s="94" t="s">
        <v>297</v>
      </c>
      <c r="C445" s="217" t="s">
        <v>110</v>
      </c>
      <c r="D445" s="94" t="s">
        <v>569</v>
      </c>
      <c r="E445" s="140"/>
      <c r="F445" s="106">
        <f t="shared" si="60"/>
        <v>797.21505</v>
      </c>
      <c r="G445" s="106">
        <f t="shared" si="60"/>
        <v>780.7</v>
      </c>
      <c r="H445" s="97">
        <f t="shared" si="52"/>
        <v>97.92840714685454</v>
      </c>
      <c r="ET445"/>
    </row>
    <row r="446" spans="1:150" ht="21" customHeight="1">
      <c r="A446" s="259" t="s">
        <v>129</v>
      </c>
      <c r="B446" s="174" t="s">
        <v>297</v>
      </c>
      <c r="C446" s="260" t="s">
        <v>110</v>
      </c>
      <c r="D446" s="174" t="s">
        <v>569</v>
      </c>
      <c r="E446" s="186" t="s">
        <v>130</v>
      </c>
      <c r="F446" s="261">
        <f t="shared" si="60"/>
        <v>797.21505</v>
      </c>
      <c r="G446" s="261">
        <f t="shared" si="60"/>
        <v>780.7</v>
      </c>
      <c r="H446" s="97">
        <f t="shared" si="52"/>
        <v>97.92840714685454</v>
      </c>
      <c r="ET446"/>
    </row>
    <row r="447" spans="1:150" ht="29.25" customHeight="1">
      <c r="A447" s="103" t="s">
        <v>131</v>
      </c>
      <c r="B447" s="94" t="s">
        <v>297</v>
      </c>
      <c r="C447" s="217" t="s">
        <v>110</v>
      </c>
      <c r="D447" s="94" t="s">
        <v>569</v>
      </c>
      <c r="E447" s="162" t="s">
        <v>132</v>
      </c>
      <c r="F447" s="106">
        <v>797.21505</v>
      </c>
      <c r="G447" s="97">
        <v>780.7</v>
      </c>
      <c r="H447" s="97">
        <f t="shared" si="52"/>
        <v>97.92840714685454</v>
      </c>
      <c r="ET447"/>
    </row>
    <row r="448" spans="1:8" ht="14.25" customHeight="1">
      <c r="A448" s="262" t="s">
        <v>570</v>
      </c>
      <c r="B448" s="263"/>
      <c r="C448" s="263"/>
      <c r="D448" s="263"/>
      <c r="E448" s="263"/>
      <c r="F448" s="264"/>
      <c r="G448" s="265"/>
      <c r="H448" s="265"/>
    </row>
  </sheetData>
  <sheetProtection selectLockedCells="1" selectUnlockedCells="1"/>
  <mergeCells count="5">
    <mergeCell ref="A1:H1"/>
    <mergeCell ref="A2:H2"/>
    <mergeCell ref="A3:H3"/>
    <mergeCell ref="A4:H4"/>
    <mergeCell ref="A7:H7"/>
  </mergeCells>
  <printOptions/>
  <pageMargins left="0.3284722222222222" right="0.08125" top="0.38125" bottom="0.24930555555555556" header="0.5118055555555555" footer="0.5118055555555555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57"/>
  <sheetViews>
    <sheetView view="pageBreakPreview" zoomScale="60" zoomScalePageLayoutView="0" workbookViewId="0" topLeftCell="A443">
      <selection activeCell="A478" sqref="A478"/>
    </sheetView>
  </sheetViews>
  <sheetFormatPr defaultColWidth="9.140625" defaultRowHeight="14.25" customHeight="1"/>
  <cols>
    <col min="1" max="1" width="77.28125" style="64" customWidth="1"/>
    <col min="2" max="2" width="7.00390625" style="266" customWidth="1"/>
    <col min="3" max="4" width="4.8515625" style="64" customWidth="1"/>
    <col min="5" max="5" width="13.00390625" style="65" customWidth="1"/>
    <col min="6" max="6" width="7.140625" style="65" customWidth="1"/>
    <col min="7" max="7" width="13.57421875" style="66" customWidth="1"/>
    <col min="8" max="8" width="15.7109375" style="66" customWidth="1"/>
    <col min="9" max="9" width="15.28125" style="66" customWidth="1"/>
    <col min="10" max="10" width="14.8515625" style="64" customWidth="1"/>
    <col min="11" max="11" width="11.00390625" style="64" customWidth="1"/>
    <col min="12" max="12" width="9.140625" style="64" customWidth="1"/>
    <col min="13" max="13" width="9.421875" style="64" customWidth="1"/>
    <col min="14" max="14" width="13.140625" style="64" customWidth="1"/>
    <col min="15" max="151" width="9.140625" style="64" customWidth="1"/>
  </cols>
  <sheetData>
    <row r="1" spans="1:9" ht="13.5" customHeight="1">
      <c r="A1" s="575" t="s">
        <v>571</v>
      </c>
      <c r="B1" s="575"/>
      <c r="C1" s="575"/>
      <c r="D1" s="575"/>
      <c r="E1" s="575"/>
      <c r="F1" s="575"/>
      <c r="G1" s="575"/>
      <c r="H1" s="575"/>
      <c r="I1" s="575"/>
    </row>
    <row r="2" spans="1:9" ht="13.5" customHeight="1">
      <c r="A2" s="575" t="s">
        <v>843</v>
      </c>
      <c r="B2" s="575"/>
      <c r="C2" s="575"/>
      <c r="D2" s="575"/>
      <c r="E2" s="575"/>
      <c r="F2" s="575"/>
      <c r="G2" s="575"/>
      <c r="H2" s="575"/>
      <c r="I2" s="575"/>
    </row>
    <row r="3" spans="1:9" ht="13.5" customHeight="1">
      <c r="A3" s="575" t="s">
        <v>846</v>
      </c>
      <c r="B3" s="575"/>
      <c r="C3" s="575"/>
      <c r="D3" s="575"/>
      <c r="E3" s="575"/>
      <c r="F3" s="575"/>
      <c r="G3" s="575"/>
      <c r="H3" s="575"/>
      <c r="I3" s="575"/>
    </row>
    <row r="4" spans="1:9" ht="13.5" customHeight="1">
      <c r="A4" s="575" t="s">
        <v>1</v>
      </c>
      <c r="B4" s="575"/>
      <c r="C4" s="575"/>
      <c r="D4" s="575"/>
      <c r="E4" s="575"/>
      <c r="F4" s="575"/>
      <c r="G4" s="575"/>
      <c r="H4" s="575"/>
      <c r="I4" s="575"/>
    </row>
    <row r="5" spans="1:7" ht="13.5" customHeight="1">
      <c r="A5" s="6"/>
      <c r="B5" s="6"/>
      <c r="C5" s="6"/>
      <c r="D5" s="6"/>
      <c r="E5" s="6"/>
      <c r="F5" s="6"/>
      <c r="G5" s="6"/>
    </row>
    <row r="6" spans="1:7" ht="14.25" customHeight="1">
      <c r="A6" s="67"/>
      <c r="B6" s="267"/>
      <c r="C6" s="67"/>
      <c r="D6" s="67"/>
      <c r="E6" s="67"/>
      <c r="F6" s="67"/>
      <c r="G6" s="68"/>
    </row>
    <row r="7" spans="1:9" ht="41.25" customHeight="1">
      <c r="A7" s="577" t="s">
        <v>572</v>
      </c>
      <c r="B7" s="577"/>
      <c r="C7" s="577"/>
      <c r="D7" s="577"/>
      <c r="E7" s="577"/>
      <c r="F7" s="577"/>
      <c r="G7" s="577"/>
      <c r="H7" s="577"/>
      <c r="I7" s="577"/>
    </row>
    <row r="8" spans="1:9" ht="14.25" customHeight="1">
      <c r="A8" s="69"/>
      <c r="B8" s="268"/>
      <c r="I8" s="66" t="s">
        <v>3</v>
      </c>
    </row>
    <row r="9" spans="1:9" ht="48" customHeight="1">
      <c r="A9" s="70"/>
      <c r="B9" s="269"/>
      <c r="C9" s="70" t="s">
        <v>102</v>
      </c>
      <c r="D9" s="70" t="s">
        <v>103</v>
      </c>
      <c r="E9" s="71" t="s">
        <v>104</v>
      </c>
      <c r="F9" s="72" t="s">
        <v>105</v>
      </c>
      <c r="G9" s="73" t="s">
        <v>6</v>
      </c>
      <c r="H9" s="74" t="s">
        <v>7</v>
      </c>
      <c r="I9" s="74" t="s">
        <v>8</v>
      </c>
    </row>
    <row r="10" spans="1:151" ht="14.25" customHeight="1">
      <c r="A10" s="75" t="s">
        <v>106</v>
      </c>
      <c r="B10" s="270">
        <v>920</v>
      </c>
      <c r="C10" s="271"/>
      <c r="D10" s="271"/>
      <c r="E10" s="271"/>
      <c r="F10" s="272"/>
      <c r="G10" s="273">
        <f>G11+G84+G90+G124+G179+G304+G321+G403+G417+G451</f>
        <v>290143.55292</v>
      </c>
      <c r="H10" s="273">
        <f>H11+H84+H90+H124+H179+H304+H321+H403+H417+H451</f>
        <v>261555.63481000002</v>
      </c>
      <c r="I10" s="274">
        <f aca="true" t="shared" si="0" ref="I10:I38">H10/G10*100</f>
        <v>90.14697455025569</v>
      </c>
      <c r="EU10"/>
    </row>
    <row r="11" spans="1:151" ht="14.25" customHeight="1">
      <c r="A11" s="80" t="s">
        <v>107</v>
      </c>
      <c r="B11" s="275">
        <v>920</v>
      </c>
      <c r="C11" s="276" t="s">
        <v>108</v>
      </c>
      <c r="D11" s="276"/>
      <c r="E11" s="276"/>
      <c r="F11" s="277"/>
      <c r="G11" s="278">
        <f>G12+G16+G34+G42+G47</f>
        <v>38591.96</v>
      </c>
      <c r="H11" s="278">
        <f>H12+H16+H34+H42+H47</f>
        <v>37485.2</v>
      </c>
      <c r="I11" s="279">
        <f t="shared" si="0"/>
        <v>97.13214876881091</v>
      </c>
      <c r="EU11"/>
    </row>
    <row r="12" spans="1:220" s="90" customFormat="1" ht="34.5" customHeight="1">
      <c r="A12" s="85" t="s">
        <v>109</v>
      </c>
      <c r="B12" s="280">
        <v>920</v>
      </c>
      <c r="C12" s="281" t="s">
        <v>108</v>
      </c>
      <c r="D12" s="281" t="s">
        <v>110</v>
      </c>
      <c r="E12" s="281"/>
      <c r="F12" s="282"/>
      <c r="G12" s="283">
        <f aca="true" t="shared" si="1" ref="G12:H14">G13</f>
        <v>1280</v>
      </c>
      <c r="H12" s="283">
        <f t="shared" si="1"/>
        <v>1260.4</v>
      </c>
      <c r="I12" s="284">
        <f t="shared" si="0"/>
        <v>98.46875</v>
      </c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</row>
    <row r="13" spans="1:151" ht="14.25" customHeight="1">
      <c r="A13" s="92" t="s">
        <v>111</v>
      </c>
      <c r="B13" s="285">
        <v>920</v>
      </c>
      <c r="C13" s="286" t="s">
        <v>108</v>
      </c>
      <c r="D13" s="286" t="s">
        <v>110</v>
      </c>
      <c r="E13" s="287" t="s">
        <v>112</v>
      </c>
      <c r="F13" s="288"/>
      <c r="G13" s="289">
        <f t="shared" si="1"/>
        <v>1280</v>
      </c>
      <c r="H13" s="289">
        <f t="shared" si="1"/>
        <v>1260.4</v>
      </c>
      <c r="I13" s="290">
        <f t="shared" si="0"/>
        <v>98.46875</v>
      </c>
      <c r="EU13"/>
    </row>
    <row r="14" spans="1:151" ht="48" customHeight="1">
      <c r="A14" s="98" t="s">
        <v>113</v>
      </c>
      <c r="B14" s="285">
        <v>920</v>
      </c>
      <c r="C14" s="286" t="s">
        <v>108</v>
      </c>
      <c r="D14" s="286" t="s">
        <v>110</v>
      </c>
      <c r="E14" s="287" t="s">
        <v>112</v>
      </c>
      <c r="F14" s="288" t="s">
        <v>114</v>
      </c>
      <c r="G14" s="289">
        <f t="shared" si="1"/>
        <v>1280</v>
      </c>
      <c r="H14" s="289">
        <f t="shared" si="1"/>
        <v>1260.4</v>
      </c>
      <c r="I14" s="290">
        <f t="shared" si="0"/>
        <v>98.46875</v>
      </c>
      <c r="EU14"/>
    </row>
    <row r="15" spans="1:151" ht="14.25" customHeight="1">
      <c r="A15" s="92" t="s">
        <v>115</v>
      </c>
      <c r="B15" s="285">
        <v>920</v>
      </c>
      <c r="C15" s="286" t="s">
        <v>108</v>
      </c>
      <c r="D15" s="286" t="s">
        <v>110</v>
      </c>
      <c r="E15" s="287" t="s">
        <v>112</v>
      </c>
      <c r="F15" s="288" t="s">
        <v>116</v>
      </c>
      <c r="G15" s="291">
        <v>1280</v>
      </c>
      <c r="H15" s="290">
        <v>1260.4</v>
      </c>
      <c r="I15" s="290">
        <f t="shared" si="0"/>
        <v>98.46875</v>
      </c>
      <c r="EU15"/>
    </row>
    <row r="16" spans="1:220" s="90" customFormat="1" ht="32.25" customHeight="1">
      <c r="A16" s="85" t="s">
        <v>117</v>
      </c>
      <c r="B16" s="280">
        <v>920</v>
      </c>
      <c r="C16" s="281" t="s">
        <v>108</v>
      </c>
      <c r="D16" s="281" t="s">
        <v>118</v>
      </c>
      <c r="E16" s="281"/>
      <c r="F16" s="282"/>
      <c r="G16" s="283">
        <f>SUM(G17+G29)</f>
        <v>18569</v>
      </c>
      <c r="H16" s="283">
        <f>SUM(H17+H29)</f>
        <v>18423.2</v>
      </c>
      <c r="I16" s="284">
        <f t="shared" si="0"/>
        <v>99.21482039959072</v>
      </c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</row>
    <row r="17" spans="1:151" ht="14.25" customHeight="1">
      <c r="A17" s="292" t="s">
        <v>119</v>
      </c>
      <c r="B17" s="285">
        <v>920</v>
      </c>
      <c r="C17" s="286" t="s">
        <v>108</v>
      </c>
      <c r="D17" s="286" t="s">
        <v>118</v>
      </c>
      <c r="E17" s="286" t="s">
        <v>120</v>
      </c>
      <c r="F17" s="288"/>
      <c r="G17" s="289">
        <f>G18</f>
        <v>18469</v>
      </c>
      <c r="H17" s="289">
        <f>H18</f>
        <v>18328.9</v>
      </c>
      <c r="I17" s="290">
        <f t="shared" si="0"/>
        <v>99.2414315880665</v>
      </c>
      <c r="EU17"/>
    </row>
    <row r="18" spans="1:151" ht="14.25" customHeight="1">
      <c r="A18" s="293" t="s">
        <v>121</v>
      </c>
      <c r="B18" s="285">
        <v>920</v>
      </c>
      <c r="C18" s="286" t="s">
        <v>108</v>
      </c>
      <c r="D18" s="286" t="s">
        <v>118</v>
      </c>
      <c r="E18" s="286" t="s">
        <v>122</v>
      </c>
      <c r="F18" s="288"/>
      <c r="G18" s="289">
        <f>G19</f>
        <v>18469</v>
      </c>
      <c r="H18" s="289">
        <f>H19</f>
        <v>18328.9</v>
      </c>
      <c r="I18" s="290">
        <f t="shared" si="0"/>
        <v>99.2414315880665</v>
      </c>
      <c r="EU18"/>
    </row>
    <row r="19" spans="1:151" ht="36.75" customHeight="1">
      <c r="A19" s="293" t="s">
        <v>123</v>
      </c>
      <c r="B19" s="285">
        <v>920</v>
      </c>
      <c r="C19" s="286" t="s">
        <v>108</v>
      </c>
      <c r="D19" s="286" t="s">
        <v>118</v>
      </c>
      <c r="E19" s="294" t="s">
        <v>124</v>
      </c>
      <c r="F19" s="288"/>
      <c r="G19" s="289">
        <f>G20+G23</f>
        <v>18469</v>
      </c>
      <c r="H19" s="289">
        <f>H20+H23</f>
        <v>18328.9</v>
      </c>
      <c r="I19" s="290">
        <f t="shared" si="0"/>
        <v>99.2414315880665</v>
      </c>
      <c r="EU19"/>
    </row>
    <row r="20" spans="1:151" ht="57" customHeight="1">
      <c r="A20" s="295" t="s">
        <v>125</v>
      </c>
      <c r="B20" s="285">
        <v>920</v>
      </c>
      <c r="C20" s="286" t="s">
        <v>108</v>
      </c>
      <c r="D20" s="286" t="s">
        <v>118</v>
      </c>
      <c r="E20" s="287" t="s">
        <v>126</v>
      </c>
      <c r="F20" s="288"/>
      <c r="G20" s="289">
        <f>G21</f>
        <v>15659</v>
      </c>
      <c r="H20" s="289">
        <f>H21</f>
        <v>15641.4</v>
      </c>
      <c r="I20" s="290">
        <f t="shared" si="0"/>
        <v>99.88760457245036</v>
      </c>
      <c r="EU20"/>
    </row>
    <row r="21" spans="1:151" ht="49.5" customHeight="1">
      <c r="A21" s="295" t="s">
        <v>113</v>
      </c>
      <c r="B21" s="285">
        <v>920</v>
      </c>
      <c r="C21" s="286" t="s">
        <v>108</v>
      </c>
      <c r="D21" s="286" t="s">
        <v>118</v>
      </c>
      <c r="E21" s="287" t="s">
        <v>126</v>
      </c>
      <c r="F21" s="288" t="s">
        <v>114</v>
      </c>
      <c r="G21" s="289">
        <f>G22</f>
        <v>15659</v>
      </c>
      <c r="H21" s="289">
        <f>H22</f>
        <v>15641.4</v>
      </c>
      <c r="I21" s="290">
        <f t="shared" si="0"/>
        <v>99.88760457245036</v>
      </c>
      <c r="EU21"/>
    </row>
    <row r="22" spans="1:151" ht="14.25" customHeight="1">
      <c r="A22" s="92" t="s">
        <v>115</v>
      </c>
      <c r="B22" s="285">
        <v>920</v>
      </c>
      <c r="C22" s="286" t="s">
        <v>108</v>
      </c>
      <c r="D22" s="286" t="s">
        <v>118</v>
      </c>
      <c r="E22" s="287" t="s">
        <v>126</v>
      </c>
      <c r="F22" s="288" t="s">
        <v>116</v>
      </c>
      <c r="G22" s="291">
        <v>15659</v>
      </c>
      <c r="H22" s="290">
        <v>15641.4</v>
      </c>
      <c r="I22" s="290">
        <f t="shared" si="0"/>
        <v>99.88760457245036</v>
      </c>
      <c r="EU22"/>
    </row>
    <row r="23" spans="1:151" ht="37.5" customHeight="1">
      <c r="A23" s="92" t="s">
        <v>127</v>
      </c>
      <c r="B23" s="285">
        <v>920</v>
      </c>
      <c r="C23" s="286" t="s">
        <v>108</v>
      </c>
      <c r="D23" s="286" t="s">
        <v>118</v>
      </c>
      <c r="E23" s="287" t="s">
        <v>128</v>
      </c>
      <c r="F23" s="288"/>
      <c r="G23" s="291">
        <f>G24+G26</f>
        <v>2810</v>
      </c>
      <c r="H23" s="291">
        <f>H24+H26</f>
        <v>2687.5</v>
      </c>
      <c r="I23" s="290">
        <f t="shared" si="0"/>
        <v>95.64056939501779</v>
      </c>
      <c r="EU23"/>
    </row>
    <row r="24" spans="1:151" ht="14.25" customHeight="1">
      <c r="A24" s="92" t="s">
        <v>129</v>
      </c>
      <c r="B24" s="285">
        <v>920</v>
      </c>
      <c r="C24" s="286" t="s">
        <v>108</v>
      </c>
      <c r="D24" s="286" t="s">
        <v>118</v>
      </c>
      <c r="E24" s="287" t="s">
        <v>128</v>
      </c>
      <c r="F24" s="288" t="s">
        <v>130</v>
      </c>
      <c r="G24" s="289">
        <f>G25</f>
        <v>2684.4</v>
      </c>
      <c r="H24" s="289">
        <f>H25</f>
        <v>2565.1</v>
      </c>
      <c r="I24" s="290">
        <f t="shared" si="0"/>
        <v>95.55580390403814</v>
      </c>
      <c r="EU24"/>
    </row>
    <row r="25" spans="1:151" ht="36" customHeight="1">
      <c r="A25" s="296" t="s">
        <v>131</v>
      </c>
      <c r="B25" s="285">
        <v>920</v>
      </c>
      <c r="C25" s="286" t="s">
        <v>108</v>
      </c>
      <c r="D25" s="286" t="s">
        <v>118</v>
      </c>
      <c r="E25" s="287" t="s">
        <v>128</v>
      </c>
      <c r="F25" s="288" t="s">
        <v>132</v>
      </c>
      <c r="G25" s="297">
        <v>2684.4</v>
      </c>
      <c r="H25" s="290">
        <v>2565.1</v>
      </c>
      <c r="I25" s="290">
        <f t="shared" si="0"/>
        <v>95.55580390403814</v>
      </c>
      <c r="EU25"/>
    </row>
    <row r="26" spans="1:151" ht="24.75" customHeight="1">
      <c r="A26" s="296" t="s">
        <v>133</v>
      </c>
      <c r="B26" s="285">
        <v>920</v>
      </c>
      <c r="C26" s="286" t="s">
        <v>108</v>
      </c>
      <c r="D26" s="286" t="s">
        <v>118</v>
      </c>
      <c r="E26" s="287" t="s">
        <v>134</v>
      </c>
      <c r="F26" s="288"/>
      <c r="G26" s="297">
        <f>G27</f>
        <v>125.6</v>
      </c>
      <c r="H26" s="297">
        <f>H27</f>
        <v>122.4</v>
      </c>
      <c r="I26" s="290">
        <f t="shared" si="0"/>
        <v>97.45222929936307</v>
      </c>
      <c r="EU26"/>
    </row>
    <row r="27" spans="1:151" ht="14.25" customHeight="1">
      <c r="A27" s="296" t="s">
        <v>135</v>
      </c>
      <c r="B27" s="285">
        <v>920</v>
      </c>
      <c r="C27" s="286" t="s">
        <v>108</v>
      </c>
      <c r="D27" s="286" t="s">
        <v>118</v>
      </c>
      <c r="E27" s="287" t="s">
        <v>134</v>
      </c>
      <c r="F27" s="288" t="s">
        <v>136</v>
      </c>
      <c r="G27" s="289">
        <f>G28</f>
        <v>125.6</v>
      </c>
      <c r="H27" s="289">
        <f>H28</f>
        <v>122.4</v>
      </c>
      <c r="I27" s="290">
        <f t="shared" si="0"/>
        <v>97.45222929936307</v>
      </c>
      <c r="EU27"/>
    </row>
    <row r="28" spans="1:151" ht="14.25" customHeight="1">
      <c r="A28" s="296" t="s">
        <v>137</v>
      </c>
      <c r="B28" s="285">
        <v>920</v>
      </c>
      <c r="C28" s="286" t="s">
        <v>108</v>
      </c>
      <c r="D28" s="286" t="s">
        <v>118</v>
      </c>
      <c r="E28" s="287" t="s">
        <v>134</v>
      </c>
      <c r="F28" s="288" t="s">
        <v>138</v>
      </c>
      <c r="G28" s="298">
        <v>125.6</v>
      </c>
      <c r="H28" s="290">
        <v>122.4</v>
      </c>
      <c r="I28" s="290">
        <f t="shared" si="0"/>
        <v>97.45222929936307</v>
      </c>
      <c r="EU28"/>
    </row>
    <row r="29" spans="1:220" s="90" customFormat="1" ht="36" customHeight="1">
      <c r="A29" s="299" t="s">
        <v>139</v>
      </c>
      <c r="B29" s="285">
        <v>920</v>
      </c>
      <c r="C29" s="300" t="s">
        <v>108</v>
      </c>
      <c r="D29" s="300" t="s">
        <v>118</v>
      </c>
      <c r="E29" s="300" t="s">
        <v>140</v>
      </c>
      <c r="F29" s="301"/>
      <c r="G29" s="302">
        <f aca="true" t="shared" si="2" ref="G29:H32">G30</f>
        <v>100</v>
      </c>
      <c r="H29" s="302">
        <f t="shared" si="2"/>
        <v>94.3</v>
      </c>
      <c r="I29" s="290">
        <f t="shared" si="0"/>
        <v>94.3</v>
      </c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</row>
    <row r="30" spans="1:220" s="90" customFormat="1" ht="28.5" customHeight="1">
      <c r="A30" s="303" t="s">
        <v>141</v>
      </c>
      <c r="B30" s="285">
        <v>920</v>
      </c>
      <c r="C30" s="300" t="s">
        <v>108</v>
      </c>
      <c r="D30" s="300" t="s">
        <v>118</v>
      </c>
      <c r="E30" s="300" t="s">
        <v>142</v>
      </c>
      <c r="F30" s="301"/>
      <c r="G30" s="302">
        <f t="shared" si="2"/>
        <v>100</v>
      </c>
      <c r="H30" s="302">
        <f t="shared" si="2"/>
        <v>94.3</v>
      </c>
      <c r="I30" s="290">
        <f t="shared" si="0"/>
        <v>94.3</v>
      </c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</row>
    <row r="31" spans="1:151" ht="14.25" customHeight="1">
      <c r="A31" s="304" t="s">
        <v>143</v>
      </c>
      <c r="B31" s="305"/>
      <c r="C31" s="286" t="s">
        <v>108</v>
      </c>
      <c r="D31" s="286" t="s">
        <v>118</v>
      </c>
      <c r="E31" s="287" t="s">
        <v>144</v>
      </c>
      <c r="F31" s="288"/>
      <c r="G31" s="298">
        <f t="shared" si="2"/>
        <v>100</v>
      </c>
      <c r="H31" s="298">
        <f t="shared" si="2"/>
        <v>94.3</v>
      </c>
      <c r="I31" s="290">
        <f t="shared" si="0"/>
        <v>94.3</v>
      </c>
      <c r="EU31"/>
    </row>
    <row r="32" spans="1:151" ht="14.25" customHeight="1">
      <c r="A32" s="98" t="s">
        <v>129</v>
      </c>
      <c r="B32" s="306"/>
      <c r="C32" s="286" t="s">
        <v>108</v>
      </c>
      <c r="D32" s="286" t="s">
        <v>118</v>
      </c>
      <c r="E32" s="287" t="s">
        <v>144</v>
      </c>
      <c r="F32" s="288" t="s">
        <v>130</v>
      </c>
      <c r="G32" s="298">
        <f t="shared" si="2"/>
        <v>100</v>
      </c>
      <c r="H32" s="298">
        <f t="shared" si="2"/>
        <v>94.3</v>
      </c>
      <c r="I32" s="290">
        <f t="shared" si="0"/>
        <v>94.3</v>
      </c>
      <c r="EU32"/>
    </row>
    <row r="33" spans="1:151" ht="32.25" customHeight="1">
      <c r="A33" s="296" t="s">
        <v>131</v>
      </c>
      <c r="B33" s="269"/>
      <c r="C33" s="286" t="s">
        <v>108</v>
      </c>
      <c r="D33" s="286" t="s">
        <v>118</v>
      </c>
      <c r="E33" s="287" t="s">
        <v>144</v>
      </c>
      <c r="F33" s="288" t="s">
        <v>132</v>
      </c>
      <c r="G33" s="298">
        <v>100</v>
      </c>
      <c r="H33" s="290">
        <v>94.3</v>
      </c>
      <c r="I33" s="290">
        <f t="shared" si="0"/>
        <v>94.3</v>
      </c>
      <c r="EU33"/>
    </row>
    <row r="34" spans="1:9" s="117" customFormat="1" ht="47.25" customHeight="1">
      <c r="A34" s="113" t="s">
        <v>145</v>
      </c>
      <c r="B34" s="280">
        <v>920</v>
      </c>
      <c r="C34" s="307" t="s">
        <v>108</v>
      </c>
      <c r="D34" s="307" t="s">
        <v>146</v>
      </c>
      <c r="E34" s="307"/>
      <c r="F34" s="308"/>
      <c r="G34" s="309">
        <f aca="true" t="shared" si="3" ref="G34:H37">G35</f>
        <v>314.1</v>
      </c>
      <c r="H34" s="309">
        <f t="shared" si="3"/>
        <v>314.1</v>
      </c>
      <c r="I34" s="284">
        <f t="shared" si="0"/>
        <v>100</v>
      </c>
    </row>
    <row r="35" spans="1:9" s="122" customFormat="1" ht="14.25" customHeight="1">
      <c r="A35" s="118" t="s">
        <v>147</v>
      </c>
      <c r="B35" s="285">
        <v>920</v>
      </c>
      <c r="C35" s="310" t="s">
        <v>108</v>
      </c>
      <c r="D35" s="310" t="s">
        <v>146</v>
      </c>
      <c r="E35" s="310" t="s">
        <v>148</v>
      </c>
      <c r="F35" s="311"/>
      <c r="G35" s="312">
        <f t="shared" si="3"/>
        <v>314.1</v>
      </c>
      <c r="H35" s="312">
        <f t="shared" si="3"/>
        <v>314.1</v>
      </c>
      <c r="I35" s="290">
        <f t="shared" si="0"/>
        <v>100</v>
      </c>
    </row>
    <row r="36" spans="1:9" s="127" customFormat="1" ht="58.5" customHeight="1">
      <c r="A36" s="313" t="s">
        <v>149</v>
      </c>
      <c r="B36" s="285">
        <v>920</v>
      </c>
      <c r="C36" s="314" t="s">
        <v>108</v>
      </c>
      <c r="D36" s="314" t="s">
        <v>146</v>
      </c>
      <c r="E36" s="315" t="s">
        <v>150</v>
      </c>
      <c r="F36" s="316"/>
      <c r="G36" s="312">
        <f t="shared" si="3"/>
        <v>314.1</v>
      </c>
      <c r="H36" s="312">
        <f t="shared" si="3"/>
        <v>314.1</v>
      </c>
      <c r="I36" s="290">
        <f t="shared" si="0"/>
        <v>100</v>
      </c>
    </row>
    <row r="37" spans="1:9" s="127" customFormat="1" ht="14.25" customHeight="1">
      <c r="A37" s="295" t="s">
        <v>151</v>
      </c>
      <c r="B37" s="285">
        <v>920</v>
      </c>
      <c r="C37" s="317" t="s">
        <v>108</v>
      </c>
      <c r="D37" s="317" t="s">
        <v>146</v>
      </c>
      <c r="E37" s="287" t="s">
        <v>152</v>
      </c>
      <c r="F37" s="316" t="s">
        <v>153</v>
      </c>
      <c r="G37" s="312">
        <f t="shared" si="3"/>
        <v>314.1</v>
      </c>
      <c r="H37" s="312">
        <f t="shared" si="3"/>
        <v>314.1</v>
      </c>
      <c r="I37" s="290">
        <f t="shared" si="0"/>
        <v>100</v>
      </c>
    </row>
    <row r="38" spans="1:9" s="127" customFormat="1" ht="14.25" customHeight="1">
      <c r="A38" s="296" t="s">
        <v>154</v>
      </c>
      <c r="B38" s="285">
        <v>920</v>
      </c>
      <c r="C38" s="317" t="s">
        <v>108</v>
      </c>
      <c r="D38" s="317" t="s">
        <v>146</v>
      </c>
      <c r="E38" s="287" t="s">
        <v>152</v>
      </c>
      <c r="F38" s="288" t="s">
        <v>155</v>
      </c>
      <c r="G38" s="318">
        <v>314.1</v>
      </c>
      <c r="H38" s="290">
        <v>314.1</v>
      </c>
      <c r="I38" s="290">
        <f t="shared" si="0"/>
        <v>100</v>
      </c>
    </row>
    <row r="39" spans="1:9" s="127" customFormat="1" ht="14.25" customHeight="1" hidden="1">
      <c r="A39" s="313" t="s">
        <v>161</v>
      </c>
      <c r="B39" s="319"/>
      <c r="C39" s="317" t="s">
        <v>108</v>
      </c>
      <c r="D39" s="317" t="s">
        <v>146</v>
      </c>
      <c r="E39" s="287" t="s">
        <v>573</v>
      </c>
      <c r="F39" s="320"/>
      <c r="G39" s="291">
        <f>SUM(J40)</f>
        <v>0</v>
      </c>
      <c r="H39" s="321"/>
      <c r="I39" s="321"/>
    </row>
    <row r="40" spans="1:9" s="127" customFormat="1" ht="14.25" customHeight="1" hidden="1">
      <c r="A40" s="295" t="s">
        <v>135</v>
      </c>
      <c r="B40" s="322"/>
      <c r="C40" s="317" t="s">
        <v>108</v>
      </c>
      <c r="D40" s="317" t="s">
        <v>146</v>
      </c>
      <c r="E40" s="287" t="s">
        <v>574</v>
      </c>
      <c r="F40" s="320" t="s">
        <v>136</v>
      </c>
      <c r="G40" s="291">
        <f>SUM(J41)</f>
        <v>0</v>
      </c>
      <c r="H40" s="321"/>
      <c r="I40" s="321"/>
    </row>
    <row r="41" spans="1:9" s="127" customFormat="1" ht="14.25" customHeight="1" hidden="1">
      <c r="A41" s="92" t="s">
        <v>161</v>
      </c>
      <c r="B41" s="285"/>
      <c r="C41" s="317" t="s">
        <v>108</v>
      </c>
      <c r="D41" s="317" t="s">
        <v>146</v>
      </c>
      <c r="E41" s="287" t="s">
        <v>574</v>
      </c>
      <c r="F41" s="320" t="s">
        <v>162</v>
      </c>
      <c r="G41" s="291">
        <v>0</v>
      </c>
      <c r="H41" s="321"/>
      <c r="I41" s="321"/>
    </row>
    <row r="42" spans="1:220" s="90" customFormat="1" ht="14.25" customHeight="1">
      <c r="A42" s="85" t="s">
        <v>156</v>
      </c>
      <c r="B42" s="280">
        <v>920</v>
      </c>
      <c r="C42" s="281" t="s">
        <v>108</v>
      </c>
      <c r="D42" s="281" t="s">
        <v>157</v>
      </c>
      <c r="E42" s="281"/>
      <c r="F42" s="282"/>
      <c r="G42" s="323">
        <f aca="true" t="shared" si="4" ref="G42:H45">G43</f>
        <v>400</v>
      </c>
      <c r="H42" s="323">
        <f t="shared" si="4"/>
        <v>0</v>
      </c>
      <c r="I42" s="284">
        <f aca="true" t="shared" si="5" ref="I42:I69">H42/G42*100</f>
        <v>0</v>
      </c>
      <c r="J42" s="13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</row>
    <row r="43" spans="1:151" ht="14.25" customHeight="1">
      <c r="A43" s="92" t="s">
        <v>158</v>
      </c>
      <c r="B43" s="285">
        <v>920</v>
      </c>
      <c r="C43" s="286" t="s">
        <v>108</v>
      </c>
      <c r="D43" s="286" t="s">
        <v>157</v>
      </c>
      <c r="E43" s="286" t="s">
        <v>148</v>
      </c>
      <c r="F43" s="288"/>
      <c r="G43" s="324">
        <f t="shared" si="4"/>
        <v>400</v>
      </c>
      <c r="H43" s="324">
        <f t="shared" si="4"/>
        <v>0</v>
      </c>
      <c r="I43" s="290">
        <f t="shared" si="5"/>
        <v>0</v>
      </c>
      <c r="EU43"/>
    </row>
    <row r="44" spans="1:151" ht="14.25" customHeight="1">
      <c r="A44" s="92" t="s">
        <v>159</v>
      </c>
      <c r="B44" s="285">
        <v>920</v>
      </c>
      <c r="C44" s="286" t="s">
        <v>108</v>
      </c>
      <c r="D44" s="286" t="s">
        <v>157</v>
      </c>
      <c r="E44" s="286" t="s">
        <v>160</v>
      </c>
      <c r="F44" s="288"/>
      <c r="G44" s="324">
        <f t="shared" si="4"/>
        <v>400</v>
      </c>
      <c r="H44" s="324">
        <f t="shared" si="4"/>
        <v>0</v>
      </c>
      <c r="I44" s="290">
        <f t="shared" si="5"/>
        <v>0</v>
      </c>
      <c r="EU44"/>
    </row>
    <row r="45" spans="1:151" ht="14.25" customHeight="1">
      <c r="A45" s="295" t="s">
        <v>135</v>
      </c>
      <c r="B45" s="285">
        <v>920</v>
      </c>
      <c r="C45" s="286" t="s">
        <v>108</v>
      </c>
      <c r="D45" s="286" t="s">
        <v>157</v>
      </c>
      <c r="E45" s="287" t="s">
        <v>160</v>
      </c>
      <c r="F45" s="288" t="s">
        <v>136</v>
      </c>
      <c r="G45" s="324">
        <f t="shared" si="4"/>
        <v>400</v>
      </c>
      <c r="H45" s="324">
        <f t="shared" si="4"/>
        <v>0</v>
      </c>
      <c r="I45" s="290">
        <f t="shared" si="5"/>
        <v>0</v>
      </c>
      <c r="EU45"/>
    </row>
    <row r="46" spans="1:151" ht="14.25" customHeight="1">
      <c r="A46" s="92" t="s">
        <v>161</v>
      </c>
      <c r="B46" s="285">
        <v>920</v>
      </c>
      <c r="C46" s="286" t="s">
        <v>108</v>
      </c>
      <c r="D46" s="286" t="s">
        <v>157</v>
      </c>
      <c r="E46" s="287" t="s">
        <v>160</v>
      </c>
      <c r="F46" s="288" t="s">
        <v>162</v>
      </c>
      <c r="G46" s="324">
        <v>400</v>
      </c>
      <c r="H46" s="290">
        <v>0</v>
      </c>
      <c r="I46" s="290">
        <f t="shared" si="5"/>
        <v>0</v>
      </c>
      <c r="EU46"/>
    </row>
    <row r="47" spans="1:151" ht="14.25" customHeight="1">
      <c r="A47" s="133" t="s">
        <v>163</v>
      </c>
      <c r="B47" s="280">
        <v>920</v>
      </c>
      <c r="C47" s="325" t="s">
        <v>108</v>
      </c>
      <c r="D47" s="325" t="s">
        <v>164</v>
      </c>
      <c r="E47" s="325"/>
      <c r="F47" s="326"/>
      <c r="G47" s="327">
        <f>G48+G77</f>
        <v>18028.86</v>
      </c>
      <c r="H47" s="327">
        <f>H48+H77</f>
        <v>17487.5</v>
      </c>
      <c r="I47" s="284">
        <f t="shared" si="5"/>
        <v>96.99725883943854</v>
      </c>
      <c r="EU47"/>
    </row>
    <row r="48" spans="1:151" ht="38.25" customHeight="1">
      <c r="A48" s="328" t="s">
        <v>119</v>
      </c>
      <c r="B48" s="285">
        <v>920</v>
      </c>
      <c r="C48" s="286" t="s">
        <v>108</v>
      </c>
      <c r="D48" s="286" t="s">
        <v>164</v>
      </c>
      <c r="E48" s="317" t="s">
        <v>120</v>
      </c>
      <c r="F48" s="329"/>
      <c r="G48" s="297">
        <f>G49+G68</f>
        <v>17386.8</v>
      </c>
      <c r="H48" s="297">
        <f>H49+H68</f>
        <v>16845.4</v>
      </c>
      <c r="I48" s="290">
        <f t="shared" si="5"/>
        <v>96.88614351116941</v>
      </c>
      <c r="EU48"/>
    </row>
    <row r="49" spans="1:151" ht="14.25" customHeight="1">
      <c r="A49" s="293" t="s">
        <v>121</v>
      </c>
      <c r="B49" s="285">
        <v>920</v>
      </c>
      <c r="C49" s="286" t="s">
        <v>108</v>
      </c>
      <c r="D49" s="286" t="s">
        <v>164</v>
      </c>
      <c r="E49" s="286" t="s">
        <v>122</v>
      </c>
      <c r="F49" s="288"/>
      <c r="G49" s="324">
        <f>G50+G60+G64</f>
        <v>16236.6</v>
      </c>
      <c r="H49" s="324">
        <f>H50+H60+H64</f>
        <v>15841.2</v>
      </c>
      <c r="I49" s="290">
        <f t="shared" si="5"/>
        <v>97.56476109530321</v>
      </c>
      <c r="EU49"/>
    </row>
    <row r="50" spans="1:151" ht="38.25" customHeight="1">
      <c r="A50" s="293" t="s">
        <v>165</v>
      </c>
      <c r="B50" s="285">
        <v>920</v>
      </c>
      <c r="C50" s="286" t="s">
        <v>108</v>
      </c>
      <c r="D50" s="286" t="s">
        <v>164</v>
      </c>
      <c r="E50" s="300" t="s">
        <v>166</v>
      </c>
      <c r="F50" s="288"/>
      <c r="G50" s="324">
        <f>G51+G54+G57</f>
        <v>14468.6</v>
      </c>
      <c r="H50" s="324">
        <f>H51+H54+H57</f>
        <v>14167.5</v>
      </c>
      <c r="I50" s="290">
        <f t="shared" si="5"/>
        <v>97.91894170825097</v>
      </c>
      <c r="EU50"/>
    </row>
    <row r="51" spans="1:151" ht="59.25" customHeight="1">
      <c r="A51" s="295" t="s">
        <v>167</v>
      </c>
      <c r="B51" s="285">
        <v>920</v>
      </c>
      <c r="C51" s="286" t="s">
        <v>108</v>
      </c>
      <c r="D51" s="286" t="s">
        <v>164</v>
      </c>
      <c r="E51" s="287" t="s">
        <v>168</v>
      </c>
      <c r="F51" s="288"/>
      <c r="G51" s="324">
        <f>G52</f>
        <v>13020</v>
      </c>
      <c r="H51" s="324">
        <f>H52</f>
        <v>12844.7</v>
      </c>
      <c r="I51" s="290">
        <f t="shared" si="5"/>
        <v>98.65360983102919</v>
      </c>
      <c r="EU51"/>
    </row>
    <row r="52" spans="1:151" ht="45.75" customHeight="1">
      <c r="A52" s="295" t="s">
        <v>113</v>
      </c>
      <c r="B52" s="285">
        <v>920</v>
      </c>
      <c r="C52" s="286" t="s">
        <v>108</v>
      </c>
      <c r="D52" s="286" t="s">
        <v>164</v>
      </c>
      <c r="E52" s="287" t="s">
        <v>168</v>
      </c>
      <c r="F52" s="288" t="s">
        <v>114</v>
      </c>
      <c r="G52" s="324">
        <f>G53</f>
        <v>13020</v>
      </c>
      <c r="H52" s="324">
        <f>H53</f>
        <v>12844.7</v>
      </c>
      <c r="I52" s="290">
        <f t="shared" si="5"/>
        <v>98.65360983102919</v>
      </c>
      <c r="EU52"/>
    </row>
    <row r="53" spans="1:151" ht="14.25" customHeight="1">
      <c r="A53" s="330" t="s">
        <v>169</v>
      </c>
      <c r="B53" s="285">
        <v>920</v>
      </c>
      <c r="C53" s="286" t="s">
        <v>108</v>
      </c>
      <c r="D53" s="286" t="s">
        <v>164</v>
      </c>
      <c r="E53" s="287" t="s">
        <v>168</v>
      </c>
      <c r="F53" s="288" t="s">
        <v>170</v>
      </c>
      <c r="G53" s="324">
        <v>13020</v>
      </c>
      <c r="H53" s="290">
        <v>12844.7</v>
      </c>
      <c r="I53" s="290">
        <f t="shared" si="5"/>
        <v>98.65360983102919</v>
      </c>
      <c r="EU53"/>
    </row>
    <row r="54" spans="1:151" ht="24.75" customHeight="1">
      <c r="A54" s="295" t="s">
        <v>171</v>
      </c>
      <c r="B54" s="285">
        <v>920</v>
      </c>
      <c r="C54" s="286"/>
      <c r="D54" s="286"/>
      <c r="E54" s="287"/>
      <c r="F54" s="288"/>
      <c r="G54" s="324">
        <f>G55</f>
        <v>1347</v>
      </c>
      <c r="H54" s="324">
        <f>H55</f>
        <v>1273.4</v>
      </c>
      <c r="I54" s="290">
        <f t="shared" si="5"/>
        <v>94.536005939124</v>
      </c>
      <c r="EU54"/>
    </row>
    <row r="55" spans="1:151" ht="14.25" customHeight="1">
      <c r="A55" s="295" t="s">
        <v>172</v>
      </c>
      <c r="B55" s="285">
        <v>920</v>
      </c>
      <c r="C55" s="286" t="s">
        <v>108</v>
      </c>
      <c r="D55" s="286" t="s">
        <v>164</v>
      </c>
      <c r="E55" s="287" t="s">
        <v>173</v>
      </c>
      <c r="F55" s="288" t="s">
        <v>130</v>
      </c>
      <c r="G55" s="324">
        <f>G56</f>
        <v>1347</v>
      </c>
      <c r="H55" s="324">
        <f>H56</f>
        <v>1273.4</v>
      </c>
      <c r="I55" s="290">
        <f t="shared" si="5"/>
        <v>94.536005939124</v>
      </c>
      <c r="EU55"/>
    </row>
    <row r="56" spans="1:151" ht="43.5" customHeight="1">
      <c r="A56" s="296" t="s">
        <v>131</v>
      </c>
      <c r="B56" s="285">
        <v>920</v>
      </c>
      <c r="C56" s="286" t="s">
        <v>108</v>
      </c>
      <c r="D56" s="286" t="s">
        <v>164</v>
      </c>
      <c r="E56" s="287" t="s">
        <v>173</v>
      </c>
      <c r="F56" s="288" t="s">
        <v>132</v>
      </c>
      <c r="G56" s="324">
        <v>1347</v>
      </c>
      <c r="H56" s="324">
        <v>1273.4</v>
      </c>
      <c r="I56" s="290">
        <f t="shared" si="5"/>
        <v>94.536005939124</v>
      </c>
      <c r="EU56"/>
    </row>
    <row r="57" spans="1:151" ht="24.75" customHeight="1">
      <c r="A57" s="296" t="s">
        <v>174</v>
      </c>
      <c r="B57" s="285">
        <v>920</v>
      </c>
      <c r="C57" s="286" t="s">
        <v>108</v>
      </c>
      <c r="D57" s="286" t="s">
        <v>164</v>
      </c>
      <c r="E57" s="287" t="s">
        <v>175</v>
      </c>
      <c r="F57" s="288"/>
      <c r="G57" s="324">
        <f>G58</f>
        <v>101.6</v>
      </c>
      <c r="H57" s="324">
        <f>H58</f>
        <v>49.4</v>
      </c>
      <c r="I57" s="290">
        <f t="shared" si="5"/>
        <v>48.62204724409449</v>
      </c>
      <c r="EU57"/>
    </row>
    <row r="58" spans="1:151" ht="14.25" customHeight="1">
      <c r="A58" s="295" t="s">
        <v>135</v>
      </c>
      <c r="B58" s="285">
        <v>920</v>
      </c>
      <c r="C58" s="286" t="s">
        <v>108</v>
      </c>
      <c r="D58" s="286" t="s">
        <v>164</v>
      </c>
      <c r="E58" s="287" t="s">
        <v>175</v>
      </c>
      <c r="F58" s="288" t="s">
        <v>136</v>
      </c>
      <c r="G58" s="324">
        <f>G59</f>
        <v>101.6</v>
      </c>
      <c r="H58" s="324">
        <f>H59</f>
        <v>49.4</v>
      </c>
      <c r="I58" s="290">
        <f t="shared" si="5"/>
        <v>48.62204724409449</v>
      </c>
      <c r="EU58"/>
    </row>
    <row r="59" spans="1:151" ht="14.25" customHeight="1">
      <c r="A59" s="295" t="s">
        <v>137</v>
      </c>
      <c r="B59" s="285">
        <v>920</v>
      </c>
      <c r="C59" s="286" t="s">
        <v>108</v>
      </c>
      <c r="D59" s="286" t="s">
        <v>164</v>
      </c>
      <c r="E59" s="287" t="s">
        <v>175</v>
      </c>
      <c r="F59" s="288" t="s">
        <v>138</v>
      </c>
      <c r="G59" s="324">
        <v>101.6</v>
      </c>
      <c r="H59" s="290">
        <v>49.4</v>
      </c>
      <c r="I59" s="290">
        <f t="shared" si="5"/>
        <v>48.62204724409449</v>
      </c>
      <c r="EU59"/>
    </row>
    <row r="60" spans="1:151" ht="14.25" customHeight="1">
      <c r="A60" s="293" t="s">
        <v>176</v>
      </c>
      <c r="B60" s="285">
        <v>920</v>
      </c>
      <c r="C60" s="286" t="s">
        <v>108</v>
      </c>
      <c r="D60" s="286" t="s">
        <v>164</v>
      </c>
      <c r="E60" s="294" t="s">
        <v>177</v>
      </c>
      <c r="F60" s="288"/>
      <c r="G60" s="324">
        <f aca="true" t="shared" si="6" ref="G60:H62">G61</f>
        <v>1750</v>
      </c>
      <c r="H60" s="324">
        <f t="shared" si="6"/>
        <v>1656.7</v>
      </c>
      <c r="I60" s="290">
        <f t="shared" si="5"/>
        <v>94.66857142857144</v>
      </c>
      <c r="EU60"/>
    </row>
    <row r="61" spans="1:151" ht="24.75" customHeight="1">
      <c r="A61" s="295" t="s">
        <v>178</v>
      </c>
      <c r="B61" s="285">
        <v>920</v>
      </c>
      <c r="C61" s="286" t="s">
        <v>108</v>
      </c>
      <c r="D61" s="286" t="s">
        <v>164</v>
      </c>
      <c r="E61" s="287" t="s">
        <v>179</v>
      </c>
      <c r="F61" s="288"/>
      <c r="G61" s="324">
        <f t="shared" si="6"/>
        <v>1750</v>
      </c>
      <c r="H61" s="324">
        <f t="shared" si="6"/>
        <v>1656.7</v>
      </c>
      <c r="I61" s="290">
        <f t="shared" si="5"/>
        <v>94.66857142857144</v>
      </c>
      <c r="EU61"/>
    </row>
    <row r="62" spans="1:151" ht="14.25" customHeight="1">
      <c r="A62" s="295" t="s">
        <v>172</v>
      </c>
      <c r="B62" s="285">
        <v>920</v>
      </c>
      <c r="C62" s="286" t="s">
        <v>108</v>
      </c>
      <c r="D62" s="286" t="s">
        <v>164</v>
      </c>
      <c r="E62" s="287" t="s">
        <v>179</v>
      </c>
      <c r="F62" s="288" t="s">
        <v>130</v>
      </c>
      <c r="G62" s="324">
        <f t="shared" si="6"/>
        <v>1750</v>
      </c>
      <c r="H62" s="324">
        <f t="shared" si="6"/>
        <v>1656.7</v>
      </c>
      <c r="I62" s="290">
        <f t="shared" si="5"/>
        <v>94.66857142857144</v>
      </c>
      <c r="EU62"/>
    </row>
    <row r="63" spans="1:151" ht="27" customHeight="1">
      <c r="A63" s="296" t="s">
        <v>131</v>
      </c>
      <c r="B63" s="285">
        <v>920</v>
      </c>
      <c r="C63" s="286" t="s">
        <v>108</v>
      </c>
      <c r="D63" s="286" t="s">
        <v>164</v>
      </c>
      <c r="E63" s="287" t="s">
        <v>179</v>
      </c>
      <c r="F63" s="288" t="s">
        <v>132</v>
      </c>
      <c r="G63" s="297">
        <v>1750</v>
      </c>
      <c r="H63" s="290">
        <v>1656.7</v>
      </c>
      <c r="I63" s="290">
        <f t="shared" si="5"/>
        <v>94.66857142857144</v>
      </c>
      <c r="EU63"/>
    </row>
    <row r="64" spans="1:151" ht="34.5" customHeight="1">
      <c r="A64" s="293" t="s">
        <v>180</v>
      </c>
      <c r="B64" s="285">
        <v>920</v>
      </c>
      <c r="C64" s="286" t="s">
        <v>108</v>
      </c>
      <c r="D64" s="286" t="s">
        <v>164</v>
      </c>
      <c r="E64" s="294" t="s">
        <v>181</v>
      </c>
      <c r="F64" s="288"/>
      <c r="G64" s="324">
        <f aca="true" t="shared" si="7" ref="G64:H66">G65</f>
        <v>18</v>
      </c>
      <c r="H64" s="324">
        <f t="shared" si="7"/>
        <v>17</v>
      </c>
      <c r="I64" s="290">
        <f t="shared" si="5"/>
        <v>94.44444444444444</v>
      </c>
      <c r="EU64"/>
    </row>
    <row r="65" spans="1:151" ht="24.75" customHeight="1">
      <c r="A65" s="295" t="s">
        <v>182</v>
      </c>
      <c r="B65" s="285">
        <v>920</v>
      </c>
      <c r="C65" s="286" t="s">
        <v>108</v>
      </c>
      <c r="D65" s="286" t="s">
        <v>164</v>
      </c>
      <c r="E65" s="287" t="s">
        <v>183</v>
      </c>
      <c r="F65" s="288"/>
      <c r="G65" s="324">
        <f t="shared" si="7"/>
        <v>18</v>
      </c>
      <c r="H65" s="324">
        <f t="shared" si="7"/>
        <v>17</v>
      </c>
      <c r="I65" s="290">
        <f t="shared" si="5"/>
        <v>94.44444444444444</v>
      </c>
      <c r="EU65"/>
    </row>
    <row r="66" spans="1:151" ht="14.25" customHeight="1">
      <c r="A66" s="295" t="s">
        <v>135</v>
      </c>
      <c r="B66" s="285">
        <v>920</v>
      </c>
      <c r="C66" s="286" t="s">
        <v>108</v>
      </c>
      <c r="D66" s="286" t="s">
        <v>164</v>
      </c>
      <c r="E66" s="287" t="s">
        <v>183</v>
      </c>
      <c r="F66" s="288" t="s">
        <v>136</v>
      </c>
      <c r="G66" s="297">
        <f t="shared" si="7"/>
        <v>18</v>
      </c>
      <c r="H66" s="297">
        <f t="shared" si="7"/>
        <v>17</v>
      </c>
      <c r="I66" s="290">
        <f t="shared" si="5"/>
        <v>94.44444444444444</v>
      </c>
      <c r="EU66"/>
    </row>
    <row r="67" spans="1:151" ht="14.25" customHeight="1">
      <c r="A67" s="296" t="s">
        <v>137</v>
      </c>
      <c r="B67" s="285">
        <v>920</v>
      </c>
      <c r="C67" s="286" t="s">
        <v>108</v>
      </c>
      <c r="D67" s="286" t="s">
        <v>164</v>
      </c>
      <c r="E67" s="287" t="s">
        <v>183</v>
      </c>
      <c r="F67" s="331" t="s">
        <v>138</v>
      </c>
      <c r="G67" s="297">
        <v>18</v>
      </c>
      <c r="H67" s="290">
        <v>17</v>
      </c>
      <c r="I67" s="290">
        <f t="shared" si="5"/>
        <v>94.44444444444444</v>
      </c>
      <c r="EU67"/>
    </row>
    <row r="68" spans="1:245" s="90" customFormat="1" ht="14.25" customHeight="1">
      <c r="A68" s="332" t="s">
        <v>184</v>
      </c>
      <c r="B68" s="285">
        <v>920</v>
      </c>
      <c r="C68" s="286" t="s">
        <v>108</v>
      </c>
      <c r="D68" s="286" t="s">
        <v>164</v>
      </c>
      <c r="E68" s="294" t="s">
        <v>185</v>
      </c>
      <c r="F68" s="333"/>
      <c r="G68" s="334">
        <f>SUM(G69+G73)</f>
        <v>1150.2</v>
      </c>
      <c r="H68" s="334">
        <f>SUM(H69+H73)</f>
        <v>1004.1999999999999</v>
      </c>
      <c r="I68" s="290">
        <f t="shared" si="5"/>
        <v>87.30655538167275</v>
      </c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</row>
    <row r="69" spans="1:220" s="90" customFormat="1" ht="14.25" customHeight="1">
      <c r="A69" s="293" t="s">
        <v>186</v>
      </c>
      <c r="B69" s="285">
        <v>920</v>
      </c>
      <c r="C69" s="300" t="s">
        <v>108</v>
      </c>
      <c r="D69" s="300" t="s">
        <v>164</v>
      </c>
      <c r="E69" s="294" t="s">
        <v>187</v>
      </c>
      <c r="F69" s="333"/>
      <c r="G69" s="334">
        <f>G72</f>
        <v>820.2</v>
      </c>
      <c r="H69" s="334">
        <f>H72</f>
        <v>675.8</v>
      </c>
      <c r="I69" s="290">
        <f t="shared" si="5"/>
        <v>82.39453791758106</v>
      </c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</row>
    <row r="70" spans="1:151" ht="14.25" customHeight="1" hidden="1">
      <c r="A70" s="295" t="s">
        <v>188</v>
      </c>
      <c r="B70" s="322"/>
      <c r="C70" s="286" t="s">
        <v>108</v>
      </c>
      <c r="D70" s="286" t="s">
        <v>164</v>
      </c>
      <c r="E70" s="287" t="s">
        <v>189</v>
      </c>
      <c r="F70" s="333"/>
      <c r="G70" s="291">
        <f>SUM(J71)</f>
        <v>0</v>
      </c>
      <c r="H70" s="290"/>
      <c r="I70" s="290"/>
      <c r="EU70"/>
    </row>
    <row r="71" spans="1:151" ht="14.25" customHeight="1" hidden="1">
      <c r="A71" s="295" t="s">
        <v>172</v>
      </c>
      <c r="B71" s="322"/>
      <c r="C71" s="286" t="s">
        <v>108</v>
      </c>
      <c r="D71" s="286" t="s">
        <v>164</v>
      </c>
      <c r="E71" s="287" t="s">
        <v>189</v>
      </c>
      <c r="F71" s="331" t="s">
        <v>130</v>
      </c>
      <c r="G71" s="291">
        <f>SUM(J72)</f>
        <v>0</v>
      </c>
      <c r="H71" s="290"/>
      <c r="I71" s="290"/>
      <c r="EU71"/>
    </row>
    <row r="72" spans="1:151" ht="36" customHeight="1">
      <c r="A72" s="295" t="s">
        <v>190</v>
      </c>
      <c r="B72" s="285">
        <v>920</v>
      </c>
      <c r="C72" s="286" t="s">
        <v>108</v>
      </c>
      <c r="D72" s="286" t="s">
        <v>164</v>
      </c>
      <c r="E72" s="287" t="s">
        <v>189</v>
      </c>
      <c r="F72" s="331" t="s">
        <v>132</v>
      </c>
      <c r="G72" s="291">
        <v>820.2</v>
      </c>
      <c r="H72" s="290">
        <v>675.8</v>
      </c>
      <c r="I72" s="290">
        <f aca="true" t="shared" si="8" ref="I72:I103">H72/G72*100</f>
        <v>82.39453791758106</v>
      </c>
      <c r="EU72"/>
    </row>
    <row r="73" spans="1:151" ht="43.5" customHeight="1">
      <c r="A73" s="144" t="s">
        <v>191</v>
      </c>
      <c r="B73" s="285">
        <v>920</v>
      </c>
      <c r="C73" s="300" t="s">
        <v>108</v>
      </c>
      <c r="D73" s="300" t="s">
        <v>164</v>
      </c>
      <c r="E73" s="294" t="s">
        <v>192</v>
      </c>
      <c r="F73" s="331"/>
      <c r="G73" s="335">
        <f aca="true" t="shared" si="9" ref="G73:H75">G74</f>
        <v>330</v>
      </c>
      <c r="H73" s="335">
        <f t="shared" si="9"/>
        <v>328.4</v>
      </c>
      <c r="I73" s="290">
        <f t="shared" si="8"/>
        <v>99.51515151515152</v>
      </c>
      <c r="EU73"/>
    </row>
    <row r="74" spans="1:245" ht="24.75" customHeight="1">
      <c r="A74" s="98" t="s">
        <v>193</v>
      </c>
      <c r="B74" s="285">
        <v>920</v>
      </c>
      <c r="C74" s="286" t="s">
        <v>108</v>
      </c>
      <c r="D74" s="286" t="s">
        <v>164</v>
      </c>
      <c r="E74" s="287" t="s">
        <v>194</v>
      </c>
      <c r="F74" s="331"/>
      <c r="G74" s="297">
        <f t="shared" si="9"/>
        <v>330</v>
      </c>
      <c r="H74" s="297">
        <f t="shared" si="9"/>
        <v>328.4</v>
      </c>
      <c r="I74" s="290">
        <f t="shared" si="8"/>
        <v>99.51515151515152</v>
      </c>
      <c r="EU74" s="146"/>
      <c r="EV74" s="146"/>
      <c r="EW74" s="146"/>
      <c r="EX74" s="146"/>
      <c r="EY74" s="146"/>
      <c r="EZ74" s="146"/>
      <c r="FA74" s="146"/>
      <c r="FB74" s="146"/>
      <c r="FC74" s="146"/>
      <c r="FD74" s="146"/>
      <c r="FE74" s="146"/>
      <c r="FF74" s="146"/>
      <c r="FG74" s="146"/>
      <c r="FH74" s="146"/>
      <c r="FI74" s="146"/>
      <c r="FJ74" s="146"/>
      <c r="FK74" s="146"/>
      <c r="FL74" s="146"/>
      <c r="FM74" s="146"/>
      <c r="FN74" s="146"/>
      <c r="FO74" s="146"/>
      <c r="FP74" s="146"/>
      <c r="FQ74" s="146"/>
      <c r="FR74" s="146"/>
      <c r="FS74" s="146"/>
      <c r="FT74" s="146"/>
      <c r="FU74" s="146"/>
      <c r="FV74" s="146"/>
      <c r="FW74" s="146"/>
      <c r="FX74" s="146"/>
      <c r="FY74" s="146"/>
      <c r="FZ74" s="146"/>
      <c r="GA74" s="146"/>
      <c r="GB74" s="146"/>
      <c r="GC74" s="146"/>
      <c r="GD74" s="146"/>
      <c r="GE74" s="146"/>
      <c r="GF74" s="146"/>
      <c r="GG74" s="146"/>
      <c r="GH74" s="146"/>
      <c r="GI74" s="146"/>
      <c r="GJ74" s="146"/>
      <c r="GK74" s="146"/>
      <c r="GL74" s="146"/>
      <c r="GM74" s="146"/>
      <c r="GN74" s="146"/>
      <c r="GO74" s="146"/>
      <c r="GP74" s="146"/>
      <c r="GQ74" s="146"/>
      <c r="GR74" s="146"/>
      <c r="GS74" s="146"/>
      <c r="GT74" s="146"/>
      <c r="GU74" s="146"/>
      <c r="GV74" s="146"/>
      <c r="GW74" s="146"/>
      <c r="GX74" s="146"/>
      <c r="GY74" s="146"/>
      <c r="GZ74" s="146"/>
      <c r="HA74" s="146"/>
      <c r="HB74" s="146"/>
      <c r="HC74" s="146"/>
      <c r="HD74" s="146"/>
      <c r="HE74" s="146"/>
      <c r="HF74" s="146"/>
      <c r="HG74" s="146"/>
      <c r="HH74" s="146"/>
      <c r="HI74" s="146"/>
      <c r="HJ74" s="146"/>
      <c r="HK74" s="146"/>
      <c r="HL74" s="146"/>
      <c r="HM74" s="146"/>
      <c r="HN74" s="146"/>
      <c r="HO74" s="146"/>
      <c r="HP74" s="146"/>
      <c r="HQ74" s="146"/>
      <c r="HR74" s="146"/>
      <c r="HS74" s="146"/>
      <c r="HT74" s="146"/>
      <c r="HU74" s="146"/>
      <c r="HV74" s="146"/>
      <c r="HW74" s="146"/>
      <c r="HX74" s="146"/>
      <c r="HY74" s="146"/>
      <c r="HZ74" s="146"/>
      <c r="IA74" s="146"/>
      <c r="IB74" s="146"/>
      <c r="IC74" s="146"/>
      <c r="ID74" s="146"/>
      <c r="IE74" s="146"/>
      <c r="IF74" s="146"/>
      <c r="IG74" s="146"/>
      <c r="IH74" s="146"/>
      <c r="II74" s="146"/>
      <c r="IJ74" s="146"/>
      <c r="IK74" s="146"/>
    </row>
    <row r="75" spans="1:151" ht="14.25" customHeight="1">
      <c r="A75" s="98" t="s">
        <v>129</v>
      </c>
      <c r="B75" s="285">
        <v>920</v>
      </c>
      <c r="C75" s="286" t="s">
        <v>108</v>
      </c>
      <c r="D75" s="286" t="s">
        <v>164</v>
      </c>
      <c r="E75" s="287" t="s">
        <v>194</v>
      </c>
      <c r="F75" s="331" t="s">
        <v>130</v>
      </c>
      <c r="G75" s="324">
        <f t="shared" si="9"/>
        <v>330</v>
      </c>
      <c r="H75" s="324">
        <f t="shared" si="9"/>
        <v>328.4</v>
      </c>
      <c r="I75" s="290">
        <f t="shared" si="8"/>
        <v>99.51515151515152</v>
      </c>
      <c r="EU75"/>
    </row>
    <row r="76" spans="1:151" ht="32.25" customHeight="1">
      <c r="A76" s="296" t="s">
        <v>195</v>
      </c>
      <c r="B76" s="285">
        <v>920</v>
      </c>
      <c r="C76" s="286" t="s">
        <v>108</v>
      </c>
      <c r="D76" s="286" t="s">
        <v>164</v>
      </c>
      <c r="E76" s="287" t="s">
        <v>194</v>
      </c>
      <c r="F76" s="331" t="s">
        <v>132</v>
      </c>
      <c r="G76" s="297">
        <v>330</v>
      </c>
      <c r="H76" s="290">
        <v>328.4</v>
      </c>
      <c r="I76" s="290">
        <f t="shared" si="8"/>
        <v>99.51515151515152</v>
      </c>
      <c r="EU76"/>
    </row>
    <row r="77" spans="1:151" ht="14.25" customHeight="1">
      <c r="A77" s="144" t="s">
        <v>158</v>
      </c>
      <c r="B77" s="285">
        <v>920</v>
      </c>
      <c r="C77" s="336" t="s">
        <v>108</v>
      </c>
      <c r="D77" s="336" t="s">
        <v>164</v>
      </c>
      <c r="E77" s="294" t="s">
        <v>148</v>
      </c>
      <c r="F77" s="331"/>
      <c r="G77" s="297">
        <f>G78+G81</f>
        <v>642.06</v>
      </c>
      <c r="H77" s="297">
        <f>H78+H81</f>
        <v>642.1</v>
      </c>
      <c r="I77" s="290">
        <f t="shared" si="8"/>
        <v>100.00622994735696</v>
      </c>
      <c r="EU77"/>
    </row>
    <row r="78" spans="1:151" ht="64.5" customHeight="1">
      <c r="A78" s="337" t="s">
        <v>196</v>
      </c>
      <c r="B78" s="285">
        <v>920</v>
      </c>
      <c r="C78" s="286" t="s">
        <v>108</v>
      </c>
      <c r="D78" s="286" t="s">
        <v>164</v>
      </c>
      <c r="E78" s="287" t="s">
        <v>197</v>
      </c>
      <c r="F78" s="288"/>
      <c r="G78" s="297">
        <f>G79</f>
        <v>426.06</v>
      </c>
      <c r="H78" s="297">
        <f>H79</f>
        <v>426.1</v>
      </c>
      <c r="I78" s="290">
        <f t="shared" si="8"/>
        <v>100.00938834905881</v>
      </c>
      <c r="EU78"/>
    </row>
    <row r="79" spans="1:151" ht="14.25" customHeight="1">
      <c r="A79" s="295" t="s">
        <v>151</v>
      </c>
      <c r="B79" s="285">
        <v>920</v>
      </c>
      <c r="C79" s="286" t="s">
        <v>108</v>
      </c>
      <c r="D79" s="286" t="s">
        <v>164</v>
      </c>
      <c r="E79" s="287" t="s">
        <v>198</v>
      </c>
      <c r="F79" s="288" t="s">
        <v>153</v>
      </c>
      <c r="G79" s="297">
        <f>G80</f>
        <v>426.06</v>
      </c>
      <c r="H79" s="297">
        <f>H80</f>
        <v>426.1</v>
      </c>
      <c r="I79" s="290">
        <f t="shared" si="8"/>
        <v>100.00938834905881</v>
      </c>
      <c r="EU79"/>
    </row>
    <row r="80" spans="1:151" ht="14.25" customHeight="1">
      <c r="A80" s="330" t="s">
        <v>154</v>
      </c>
      <c r="B80" s="285">
        <v>920</v>
      </c>
      <c r="C80" s="286" t="s">
        <v>108</v>
      </c>
      <c r="D80" s="286" t="s">
        <v>164</v>
      </c>
      <c r="E80" s="287" t="s">
        <v>198</v>
      </c>
      <c r="F80" s="338" t="s">
        <v>155</v>
      </c>
      <c r="G80" s="297">
        <v>426.06</v>
      </c>
      <c r="H80" s="290">
        <v>426.1</v>
      </c>
      <c r="I80" s="290">
        <f t="shared" si="8"/>
        <v>100.00938834905881</v>
      </c>
      <c r="EU80"/>
    </row>
    <row r="81" spans="1:151" ht="24.75" customHeight="1">
      <c r="A81" s="296" t="s">
        <v>199</v>
      </c>
      <c r="B81" s="285">
        <v>920</v>
      </c>
      <c r="C81" s="286" t="s">
        <v>108</v>
      </c>
      <c r="D81" s="286" t="s">
        <v>164</v>
      </c>
      <c r="E81" s="287" t="s">
        <v>200</v>
      </c>
      <c r="F81" s="331"/>
      <c r="G81" s="297">
        <f>G82</f>
        <v>216</v>
      </c>
      <c r="H81" s="297">
        <f>H82</f>
        <v>216</v>
      </c>
      <c r="I81" s="290">
        <f t="shared" si="8"/>
        <v>100</v>
      </c>
      <c r="EU81"/>
    </row>
    <row r="82" spans="1:151" ht="14.25" customHeight="1">
      <c r="A82" s="295" t="s">
        <v>172</v>
      </c>
      <c r="B82" s="285">
        <v>920</v>
      </c>
      <c r="C82" s="286" t="s">
        <v>108</v>
      </c>
      <c r="D82" s="286" t="s">
        <v>164</v>
      </c>
      <c r="E82" s="287" t="s">
        <v>200</v>
      </c>
      <c r="F82" s="331" t="s">
        <v>130</v>
      </c>
      <c r="G82" s="297">
        <f>G83</f>
        <v>216</v>
      </c>
      <c r="H82" s="297">
        <f>H83</f>
        <v>216</v>
      </c>
      <c r="I82" s="290">
        <f t="shared" si="8"/>
        <v>100</v>
      </c>
      <c r="EU82"/>
    </row>
    <row r="83" spans="1:151" ht="36" customHeight="1">
      <c r="A83" s="295" t="s">
        <v>190</v>
      </c>
      <c r="B83" s="285">
        <v>920</v>
      </c>
      <c r="C83" s="286" t="s">
        <v>108</v>
      </c>
      <c r="D83" s="286" t="s">
        <v>164</v>
      </c>
      <c r="E83" s="287" t="s">
        <v>200</v>
      </c>
      <c r="F83" s="331" t="s">
        <v>132</v>
      </c>
      <c r="G83" s="297">
        <v>216</v>
      </c>
      <c r="H83" s="290">
        <v>216</v>
      </c>
      <c r="I83" s="290">
        <f t="shared" si="8"/>
        <v>100</v>
      </c>
      <c r="EU83"/>
    </row>
    <row r="84" spans="1:151" ht="14.25" customHeight="1">
      <c r="A84" s="80" t="s">
        <v>201</v>
      </c>
      <c r="B84" s="275">
        <v>920</v>
      </c>
      <c r="C84" s="276" t="s">
        <v>110</v>
      </c>
      <c r="D84" s="276"/>
      <c r="E84" s="276"/>
      <c r="F84" s="277"/>
      <c r="G84" s="339">
        <f>G85</f>
        <v>1044.99</v>
      </c>
      <c r="H84" s="339">
        <f>H85</f>
        <v>993.1</v>
      </c>
      <c r="I84" s="279">
        <f t="shared" si="8"/>
        <v>95.03440224308368</v>
      </c>
      <c r="EU84"/>
    </row>
    <row r="85" spans="1:9" s="127" customFormat="1" ht="33" customHeight="1">
      <c r="A85" s="144" t="s">
        <v>202</v>
      </c>
      <c r="B85" s="285">
        <v>920</v>
      </c>
      <c r="C85" s="340" t="s">
        <v>110</v>
      </c>
      <c r="D85" s="340" t="s">
        <v>203</v>
      </c>
      <c r="E85" s="294" t="s">
        <v>204</v>
      </c>
      <c r="F85" s="341"/>
      <c r="G85" s="342">
        <f>G86+G88</f>
        <v>1044.99</v>
      </c>
      <c r="H85" s="342">
        <f>H86+H88</f>
        <v>993.1</v>
      </c>
      <c r="I85" s="290">
        <f t="shared" si="8"/>
        <v>95.03440224308368</v>
      </c>
    </row>
    <row r="86" spans="1:9" s="127" customFormat="1" ht="47.25" customHeight="1">
      <c r="A86" s="295" t="s">
        <v>113</v>
      </c>
      <c r="B86" s="285">
        <v>920</v>
      </c>
      <c r="C86" s="340" t="s">
        <v>110</v>
      </c>
      <c r="D86" s="340" t="s">
        <v>203</v>
      </c>
      <c r="E86" s="287" t="s">
        <v>204</v>
      </c>
      <c r="F86" s="341" t="s">
        <v>114</v>
      </c>
      <c r="G86" s="343">
        <f>G87</f>
        <v>901.144</v>
      </c>
      <c r="H86" s="343">
        <f>H87</f>
        <v>874.6</v>
      </c>
      <c r="I86" s="290">
        <f t="shared" si="8"/>
        <v>97.05441083777954</v>
      </c>
    </row>
    <row r="87" spans="1:9" s="127" customFormat="1" ht="14.25" customHeight="1">
      <c r="A87" s="155" t="s">
        <v>205</v>
      </c>
      <c r="B87" s="285">
        <v>920</v>
      </c>
      <c r="C87" s="340" t="s">
        <v>110</v>
      </c>
      <c r="D87" s="340" t="s">
        <v>203</v>
      </c>
      <c r="E87" s="287" t="s">
        <v>204</v>
      </c>
      <c r="F87" s="341" t="s">
        <v>116</v>
      </c>
      <c r="G87" s="343">
        <v>901.144</v>
      </c>
      <c r="H87" s="344">
        <v>874.6</v>
      </c>
      <c r="I87" s="290">
        <f t="shared" si="8"/>
        <v>97.05441083777954</v>
      </c>
    </row>
    <row r="88" spans="1:9" s="127" customFormat="1" ht="14.25" customHeight="1">
      <c r="A88" s="98" t="s">
        <v>129</v>
      </c>
      <c r="B88" s="285">
        <v>920</v>
      </c>
      <c r="C88" s="340" t="s">
        <v>110</v>
      </c>
      <c r="D88" s="340" t="s">
        <v>203</v>
      </c>
      <c r="E88" s="287" t="s">
        <v>204</v>
      </c>
      <c r="F88" s="341" t="s">
        <v>130</v>
      </c>
      <c r="G88" s="343">
        <f>G89</f>
        <v>143.846</v>
      </c>
      <c r="H88" s="343">
        <f>H89</f>
        <v>118.5</v>
      </c>
      <c r="I88" s="290">
        <f t="shared" si="8"/>
        <v>82.37976725108797</v>
      </c>
    </row>
    <row r="89" spans="1:9" s="127" customFormat="1" ht="30.75" customHeight="1">
      <c r="A89" s="313" t="s">
        <v>131</v>
      </c>
      <c r="B89" s="285">
        <v>920</v>
      </c>
      <c r="C89" s="340" t="s">
        <v>110</v>
      </c>
      <c r="D89" s="340" t="s">
        <v>203</v>
      </c>
      <c r="E89" s="287" t="s">
        <v>204</v>
      </c>
      <c r="F89" s="341" t="s">
        <v>132</v>
      </c>
      <c r="G89" s="343">
        <v>143.846</v>
      </c>
      <c r="H89" s="290">
        <v>118.5</v>
      </c>
      <c r="I89" s="290">
        <f t="shared" si="8"/>
        <v>82.37976725108797</v>
      </c>
    </row>
    <row r="90" spans="1:151" ht="27" customHeight="1">
      <c r="A90" s="80" t="s">
        <v>206</v>
      </c>
      <c r="B90" s="275">
        <v>920</v>
      </c>
      <c r="C90" s="276" t="s">
        <v>203</v>
      </c>
      <c r="D90" s="276"/>
      <c r="E90" s="276"/>
      <c r="F90" s="277"/>
      <c r="G90" s="345">
        <f>G91+G112</f>
        <v>918.1</v>
      </c>
      <c r="H90" s="345">
        <f>H91+H112</f>
        <v>917.1</v>
      </c>
      <c r="I90" s="279">
        <f t="shared" si="8"/>
        <v>99.89107940311513</v>
      </c>
      <c r="EU90"/>
    </row>
    <row r="91" spans="1:220" s="90" customFormat="1" ht="36.75" customHeight="1">
      <c r="A91" s="346" t="s">
        <v>207</v>
      </c>
      <c r="B91" s="280">
        <v>920</v>
      </c>
      <c r="C91" s="281" t="s">
        <v>203</v>
      </c>
      <c r="D91" s="281" t="s">
        <v>208</v>
      </c>
      <c r="E91" s="281"/>
      <c r="F91" s="282"/>
      <c r="G91" s="323">
        <f>G92+G108</f>
        <v>427.1</v>
      </c>
      <c r="H91" s="323">
        <f>H92+H108</f>
        <v>427.1</v>
      </c>
      <c r="I91" s="284">
        <f t="shared" si="8"/>
        <v>100</v>
      </c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  <c r="GM91" s="91"/>
      <c r="GN91" s="91"/>
      <c r="GO91" s="91"/>
      <c r="GP91" s="91"/>
      <c r="GQ91" s="91"/>
      <c r="GR91" s="91"/>
      <c r="GS91" s="91"/>
      <c r="GT91" s="91"/>
      <c r="GU91" s="91"/>
      <c r="GV91" s="91"/>
      <c r="GW91" s="91"/>
      <c r="GX91" s="91"/>
      <c r="GY91" s="91"/>
      <c r="GZ91" s="91"/>
      <c r="HA91" s="91"/>
      <c r="HB91" s="91"/>
      <c r="HC91" s="91"/>
      <c r="HD91" s="91"/>
      <c r="HE91" s="91"/>
      <c r="HF91" s="91"/>
      <c r="HG91" s="91"/>
      <c r="HH91" s="91"/>
      <c r="HI91" s="91"/>
      <c r="HJ91" s="91"/>
      <c r="HK91" s="91"/>
      <c r="HL91" s="91"/>
    </row>
    <row r="92" spans="1:151" ht="30.75" customHeight="1">
      <c r="A92" s="347" t="s">
        <v>209</v>
      </c>
      <c r="B92" s="285">
        <v>920</v>
      </c>
      <c r="C92" s="287" t="s">
        <v>203</v>
      </c>
      <c r="D92" s="287" t="s">
        <v>208</v>
      </c>
      <c r="E92" s="287" t="s">
        <v>210</v>
      </c>
      <c r="F92" s="331"/>
      <c r="G92" s="297">
        <f>G93+G98+G103</f>
        <v>327.2</v>
      </c>
      <c r="H92" s="297">
        <f>H93+H98+H103</f>
        <v>327.2</v>
      </c>
      <c r="I92" s="290">
        <f t="shared" si="8"/>
        <v>100</v>
      </c>
      <c r="EU92"/>
    </row>
    <row r="93" spans="1:151" ht="36" customHeight="1">
      <c r="A93" s="144" t="s">
        <v>211</v>
      </c>
      <c r="B93" s="285">
        <v>920</v>
      </c>
      <c r="C93" s="287" t="s">
        <v>203</v>
      </c>
      <c r="D93" s="287" t="s">
        <v>208</v>
      </c>
      <c r="E93" s="294" t="s">
        <v>212</v>
      </c>
      <c r="F93" s="331"/>
      <c r="G93" s="297">
        <f aca="true" t="shared" si="10" ref="G93:H96">G94</f>
        <v>198</v>
      </c>
      <c r="H93" s="297">
        <f t="shared" si="10"/>
        <v>198</v>
      </c>
      <c r="I93" s="290">
        <f t="shared" si="8"/>
        <v>100</v>
      </c>
      <c r="EU93"/>
    </row>
    <row r="94" spans="1:151" ht="39.75" customHeight="1">
      <c r="A94" s="144" t="s">
        <v>213</v>
      </c>
      <c r="B94" s="285">
        <v>920</v>
      </c>
      <c r="C94" s="287" t="s">
        <v>203</v>
      </c>
      <c r="D94" s="287" t="s">
        <v>208</v>
      </c>
      <c r="E94" s="294" t="s">
        <v>214</v>
      </c>
      <c r="F94" s="288"/>
      <c r="G94" s="297">
        <f t="shared" si="10"/>
        <v>198</v>
      </c>
      <c r="H94" s="297">
        <f t="shared" si="10"/>
        <v>198</v>
      </c>
      <c r="I94" s="290">
        <f t="shared" si="8"/>
        <v>100</v>
      </c>
      <c r="EU94"/>
    </row>
    <row r="95" spans="1:151" ht="24.75" customHeight="1">
      <c r="A95" s="313" t="s">
        <v>215</v>
      </c>
      <c r="B95" s="285">
        <v>920</v>
      </c>
      <c r="C95" s="287" t="s">
        <v>203</v>
      </c>
      <c r="D95" s="287" t="s">
        <v>208</v>
      </c>
      <c r="E95" s="287" t="s">
        <v>216</v>
      </c>
      <c r="F95" s="320"/>
      <c r="G95" s="297">
        <f t="shared" si="10"/>
        <v>198</v>
      </c>
      <c r="H95" s="297">
        <f t="shared" si="10"/>
        <v>198</v>
      </c>
      <c r="I95" s="290">
        <f t="shared" si="8"/>
        <v>100</v>
      </c>
      <c r="EU95"/>
    </row>
    <row r="96" spans="1:151" ht="14.25" customHeight="1">
      <c r="A96" s="98" t="s">
        <v>129</v>
      </c>
      <c r="B96" s="285">
        <v>920</v>
      </c>
      <c r="C96" s="287" t="s">
        <v>203</v>
      </c>
      <c r="D96" s="287" t="s">
        <v>208</v>
      </c>
      <c r="E96" s="287" t="s">
        <v>216</v>
      </c>
      <c r="F96" s="320" t="s">
        <v>130</v>
      </c>
      <c r="G96" s="297">
        <f t="shared" si="10"/>
        <v>198</v>
      </c>
      <c r="H96" s="297">
        <f t="shared" si="10"/>
        <v>198</v>
      </c>
      <c r="I96" s="290">
        <f t="shared" si="8"/>
        <v>100</v>
      </c>
      <c r="EU96"/>
    </row>
    <row r="97" spans="1:151" ht="34.5" customHeight="1">
      <c r="A97" s="295" t="s">
        <v>131</v>
      </c>
      <c r="B97" s="285">
        <v>920</v>
      </c>
      <c r="C97" s="287" t="s">
        <v>203</v>
      </c>
      <c r="D97" s="287" t="s">
        <v>208</v>
      </c>
      <c r="E97" s="287" t="s">
        <v>216</v>
      </c>
      <c r="F97" s="320" t="s">
        <v>132</v>
      </c>
      <c r="G97" s="297">
        <v>198</v>
      </c>
      <c r="H97" s="290">
        <v>198</v>
      </c>
      <c r="I97" s="290">
        <f t="shared" si="8"/>
        <v>100</v>
      </c>
      <c r="EU97"/>
    </row>
    <row r="98" spans="1:151" ht="36" customHeight="1">
      <c r="A98" s="161" t="s">
        <v>217</v>
      </c>
      <c r="B98" s="285">
        <v>920</v>
      </c>
      <c r="C98" s="287" t="s">
        <v>203</v>
      </c>
      <c r="D98" s="287" t="s">
        <v>208</v>
      </c>
      <c r="E98" s="294" t="s">
        <v>218</v>
      </c>
      <c r="F98" s="288"/>
      <c r="G98" s="297">
        <f aca="true" t="shared" si="11" ref="G98:H101">G99</f>
        <v>37.5</v>
      </c>
      <c r="H98" s="297">
        <f t="shared" si="11"/>
        <v>37.5</v>
      </c>
      <c r="I98" s="290">
        <f t="shared" si="8"/>
        <v>100</v>
      </c>
      <c r="EU98"/>
    </row>
    <row r="99" spans="1:151" ht="39.75" customHeight="1">
      <c r="A99" s="144" t="s">
        <v>219</v>
      </c>
      <c r="B99" s="285">
        <v>920</v>
      </c>
      <c r="C99" s="287" t="s">
        <v>203</v>
      </c>
      <c r="D99" s="287" t="s">
        <v>208</v>
      </c>
      <c r="E99" s="287" t="s">
        <v>220</v>
      </c>
      <c r="F99" s="288"/>
      <c r="G99" s="297">
        <f t="shared" si="11"/>
        <v>37.5</v>
      </c>
      <c r="H99" s="297">
        <f t="shared" si="11"/>
        <v>37.5</v>
      </c>
      <c r="I99" s="290">
        <f t="shared" si="8"/>
        <v>100</v>
      </c>
      <c r="EU99"/>
    </row>
    <row r="100" spans="1:151" ht="24.75" customHeight="1">
      <c r="A100" s="304" t="s">
        <v>221</v>
      </c>
      <c r="B100" s="285">
        <v>920</v>
      </c>
      <c r="C100" s="287" t="s">
        <v>203</v>
      </c>
      <c r="D100" s="287" t="s">
        <v>208</v>
      </c>
      <c r="E100" s="348" t="s">
        <v>222</v>
      </c>
      <c r="F100" s="320"/>
      <c r="G100" s="297">
        <f t="shared" si="11"/>
        <v>37.5</v>
      </c>
      <c r="H100" s="297">
        <f t="shared" si="11"/>
        <v>37.5</v>
      </c>
      <c r="I100" s="290">
        <f t="shared" si="8"/>
        <v>100</v>
      </c>
      <c r="EU100"/>
    </row>
    <row r="101" spans="1:151" ht="21" customHeight="1">
      <c r="A101" s="98" t="s">
        <v>129</v>
      </c>
      <c r="B101" s="285">
        <v>920</v>
      </c>
      <c r="C101" s="287" t="s">
        <v>203</v>
      </c>
      <c r="D101" s="287" t="s">
        <v>208</v>
      </c>
      <c r="E101" s="348" t="s">
        <v>222</v>
      </c>
      <c r="F101" s="320" t="s">
        <v>130</v>
      </c>
      <c r="G101" s="297">
        <f t="shared" si="11"/>
        <v>37.5</v>
      </c>
      <c r="H101" s="297">
        <f t="shared" si="11"/>
        <v>37.5</v>
      </c>
      <c r="I101" s="290">
        <f t="shared" si="8"/>
        <v>100</v>
      </c>
      <c r="EU101"/>
    </row>
    <row r="102" spans="1:151" ht="29.25" customHeight="1">
      <c r="A102" s="295" t="s">
        <v>131</v>
      </c>
      <c r="B102" s="285">
        <v>920</v>
      </c>
      <c r="C102" s="287" t="s">
        <v>203</v>
      </c>
      <c r="D102" s="287" t="s">
        <v>208</v>
      </c>
      <c r="E102" s="348" t="s">
        <v>222</v>
      </c>
      <c r="F102" s="320" t="s">
        <v>132</v>
      </c>
      <c r="G102" s="298">
        <v>37.5</v>
      </c>
      <c r="H102" s="290">
        <v>37.5</v>
      </c>
      <c r="I102" s="290">
        <f t="shared" si="8"/>
        <v>100</v>
      </c>
      <c r="EU102"/>
    </row>
    <row r="103" spans="1:151" ht="47.25" customHeight="1">
      <c r="A103" s="144" t="s">
        <v>223</v>
      </c>
      <c r="B103" s="285">
        <v>920</v>
      </c>
      <c r="C103" s="287" t="s">
        <v>203</v>
      </c>
      <c r="D103" s="287" t="s">
        <v>208</v>
      </c>
      <c r="E103" s="294" t="s">
        <v>224</v>
      </c>
      <c r="F103" s="288"/>
      <c r="G103" s="298">
        <f aca="true" t="shared" si="12" ref="G103:H106">G104</f>
        <v>91.7</v>
      </c>
      <c r="H103" s="298">
        <f t="shared" si="12"/>
        <v>91.7</v>
      </c>
      <c r="I103" s="290">
        <f t="shared" si="8"/>
        <v>100</v>
      </c>
      <c r="EU103"/>
    </row>
    <row r="104" spans="1:151" ht="40.5" customHeight="1">
      <c r="A104" s="144" t="s">
        <v>225</v>
      </c>
      <c r="B104" s="285">
        <v>920</v>
      </c>
      <c r="C104" s="287" t="s">
        <v>203</v>
      </c>
      <c r="D104" s="287" t="s">
        <v>208</v>
      </c>
      <c r="E104" s="294" t="s">
        <v>226</v>
      </c>
      <c r="F104" s="320"/>
      <c r="G104" s="298">
        <f t="shared" si="12"/>
        <v>91.7</v>
      </c>
      <c r="H104" s="298">
        <f t="shared" si="12"/>
        <v>91.7</v>
      </c>
      <c r="I104" s="290">
        <f aca="true" t="shared" si="13" ref="I104:I135">H104/G104*100</f>
        <v>100</v>
      </c>
      <c r="EU104"/>
    </row>
    <row r="105" spans="1:151" ht="48" customHeight="1">
      <c r="A105" s="304" t="s">
        <v>227</v>
      </c>
      <c r="B105" s="285">
        <v>920</v>
      </c>
      <c r="C105" s="287" t="s">
        <v>203</v>
      </c>
      <c r="D105" s="287" t="s">
        <v>208</v>
      </c>
      <c r="E105" s="348" t="s">
        <v>228</v>
      </c>
      <c r="F105" s="320"/>
      <c r="G105" s="298">
        <f t="shared" si="12"/>
        <v>91.7</v>
      </c>
      <c r="H105" s="298">
        <f t="shared" si="12"/>
        <v>91.7</v>
      </c>
      <c r="I105" s="290">
        <f t="shared" si="13"/>
        <v>100</v>
      </c>
      <c r="EU105"/>
    </row>
    <row r="106" spans="1:151" ht="21" customHeight="1">
      <c r="A106" s="98" t="s">
        <v>129</v>
      </c>
      <c r="B106" s="285">
        <v>920</v>
      </c>
      <c r="C106" s="287" t="s">
        <v>203</v>
      </c>
      <c r="D106" s="287" t="s">
        <v>208</v>
      </c>
      <c r="E106" s="348" t="s">
        <v>228</v>
      </c>
      <c r="F106" s="320" t="s">
        <v>130</v>
      </c>
      <c r="G106" s="298">
        <f t="shared" si="12"/>
        <v>91.7</v>
      </c>
      <c r="H106" s="298">
        <f t="shared" si="12"/>
        <v>91.7</v>
      </c>
      <c r="I106" s="290">
        <f t="shared" si="13"/>
        <v>100</v>
      </c>
      <c r="EU106"/>
    </row>
    <row r="107" spans="1:151" ht="33" customHeight="1">
      <c r="A107" s="295" t="s">
        <v>131</v>
      </c>
      <c r="B107" s="285">
        <v>920</v>
      </c>
      <c r="C107" s="287" t="s">
        <v>203</v>
      </c>
      <c r="D107" s="287" t="s">
        <v>208</v>
      </c>
      <c r="E107" s="348" t="s">
        <v>228</v>
      </c>
      <c r="F107" s="320" t="s">
        <v>132</v>
      </c>
      <c r="G107" s="298">
        <v>91.7</v>
      </c>
      <c r="H107" s="290">
        <v>91.7</v>
      </c>
      <c r="I107" s="290">
        <f t="shared" si="13"/>
        <v>100</v>
      </c>
      <c r="EU107"/>
    </row>
    <row r="108" spans="1:151" ht="14.25" customHeight="1">
      <c r="A108" s="144" t="s">
        <v>158</v>
      </c>
      <c r="B108" s="285">
        <v>920</v>
      </c>
      <c r="C108" s="336" t="s">
        <v>203</v>
      </c>
      <c r="D108" s="336" t="s">
        <v>208</v>
      </c>
      <c r="E108" s="294" t="s">
        <v>148</v>
      </c>
      <c r="F108" s="320"/>
      <c r="G108" s="302">
        <f aca="true" t="shared" si="14" ref="G108:H110">G109</f>
        <v>99.9</v>
      </c>
      <c r="H108" s="302">
        <f t="shared" si="14"/>
        <v>99.9</v>
      </c>
      <c r="I108" s="290">
        <f t="shared" si="13"/>
        <v>100</v>
      </c>
      <c r="EU108"/>
    </row>
    <row r="109" spans="1:151" ht="14.25" customHeight="1">
      <c r="A109" s="295" t="s">
        <v>229</v>
      </c>
      <c r="B109" s="285">
        <v>920</v>
      </c>
      <c r="C109" s="287" t="s">
        <v>203</v>
      </c>
      <c r="D109" s="287" t="s">
        <v>208</v>
      </c>
      <c r="E109" s="348" t="s">
        <v>230</v>
      </c>
      <c r="F109" s="320"/>
      <c r="G109" s="298">
        <f t="shared" si="14"/>
        <v>99.9</v>
      </c>
      <c r="H109" s="298">
        <f t="shared" si="14"/>
        <v>99.9</v>
      </c>
      <c r="I109" s="290">
        <f t="shared" si="13"/>
        <v>100</v>
      </c>
      <c r="EU109"/>
    </row>
    <row r="110" spans="1:151" ht="14.25" customHeight="1">
      <c r="A110" s="98" t="s">
        <v>129</v>
      </c>
      <c r="B110" s="285">
        <v>920</v>
      </c>
      <c r="C110" s="287" t="s">
        <v>203</v>
      </c>
      <c r="D110" s="287" t="s">
        <v>208</v>
      </c>
      <c r="E110" s="348" t="s">
        <v>230</v>
      </c>
      <c r="F110" s="320" t="s">
        <v>130</v>
      </c>
      <c r="G110" s="298">
        <f t="shared" si="14"/>
        <v>99.9</v>
      </c>
      <c r="H110" s="298">
        <f t="shared" si="14"/>
        <v>99.9</v>
      </c>
      <c r="I110" s="290">
        <f t="shared" si="13"/>
        <v>100</v>
      </c>
      <c r="EU110"/>
    </row>
    <row r="111" spans="1:151" ht="33" customHeight="1">
      <c r="A111" s="295" t="s">
        <v>131</v>
      </c>
      <c r="B111" s="285">
        <v>920</v>
      </c>
      <c r="C111" s="287" t="s">
        <v>203</v>
      </c>
      <c r="D111" s="287" t="s">
        <v>208</v>
      </c>
      <c r="E111" s="348" t="s">
        <v>230</v>
      </c>
      <c r="F111" s="320" t="s">
        <v>132</v>
      </c>
      <c r="G111" s="298">
        <v>99.9</v>
      </c>
      <c r="H111" s="290">
        <v>99.9</v>
      </c>
      <c r="I111" s="290">
        <f t="shared" si="13"/>
        <v>100</v>
      </c>
      <c r="EU111"/>
    </row>
    <row r="112" spans="1:220" s="90" customFormat="1" ht="33" customHeight="1">
      <c r="A112" s="85" t="s">
        <v>231</v>
      </c>
      <c r="B112" s="280">
        <v>920</v>
      </c>
      <c r="C112" s="281" t="s">
        <v>203</v>
      </c>
      <c r="D112" s="281" t="s">
        <v>232</v>
      </c>
      <c r="E112" s="281"/>
      <c r="F112" s="282"/>
      <c r="G112" s="323">
        <f>G113</f>
        <v>491</v>
      </c>
      <c r="H112" s="323">
        <f>H113</f>
        <v>490</v>
      </c>
      <c r="I112" s="284">
        <f t="shared" si="13"/>
        <v>99.79633401221996</v>
      </c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</row>
    <row r="113" spans="1:151" ht="30.75" customHeight="1">
      <c r="A113" s="347" t="s">
        <v>209</v>
      </c>
      <c r="B113" s="285">
        <v>920</v>
      </c>
      <c r="C113" s="287" t="s">
        <v>203</v>
      </c>
      <c r="D113" s="287" t="s">
        <v>232</v>
      </c>
      <c r="E113" s="287" t="s">
        <v>210</v>
      </c>
      <c r="F113" s="331"/>
      <c r="G113" s="297">
        <f>G114+G119</f>
        <v>491</v>
      </c>
      <c r="H113" s="297">
        <f>H114+H119</f>
        <v>490</v>
      </c>
      <c r="I113" s="290">
        <f t="shared" si="13"/>
        <v>99.79633401221996</v>
      </c>
      <c r="EU113"/>
    </row>
    <row r="114" spans="1:151" ht="38.25" customHeight="1">
      <c r="A114" s="144" t="s">
        <v>233</v>
      </c>
      <c r="B114" s="285">
        <v>920</v>
      </c>
      <c r="C114" s="287" t="s">
        <v>203</v>
      </c>
      <c r="D114" s="287" t="s">
        <v>232</v>
      </c>
      <c r="E114" s="294" t="s">
        <v>234</v>
      </c>
      <c r="F114" s="288"/>
      <c r="G114" s="298">
        <f aca="true" t="shared" si="15" ref="G114:H117">G115</f>
        <v>132</v>
      </c>
      <c r="H114" s="298">
        <f t="shared" si="15"/>
        <v>132</v>
      </c>
      <c r="I114" s="290">
        <f t="shared" si="13"/>
        <v>100</v>
      </c>
      <c r="EU114"/>
    </row>
    <row r="115" spans="1:151" ht="36.75" customHeight="1">
      <c r="A115" s="144" t="s">
        <v>235</v>
      </c>
      <c r="B115" s="285">
        <v>920</v>
      </c>
      <c r="C115" s="287" t="s">
        <v>203</v>
      </c>
      <c r="D115" s="287" t="s">
        <v>232</v>
      </c>
      <c r="E115" s="294" t="s">
        <v>236</v>
      </c>
      <c r="F115" s="320"/>
      <c r="G115" s="298">
        <f t="shared" si="15"/>
        <v>132</v>
      </c>
      <c r="H115" s="298">
        <f t="shared" si="15"/>
        <v>132</v>
      </c>
      <c r="I115" s="290">
        <f t="shared" si="13"/>
        <v>100</v>
      </c>
      <c r="EU115"/>
    </row>
    <row r="116" spans="1:151" ht="38.25" customHeight="1">
      <c r="A116" s="304" t="s">
        <v>237</v>
      </c>
      <c r="B116" s="285">
        <v>920</v>
      </c>
      <c r="C116" s="287" t="s">
        <v>203</v>
      </c>
      <c r="D116" s="287" t="s">
        <v>232</v>
      </c>
      <c r="E116" s="348" t="s">
        <v>238</v>
      </c>
      <c r="F116" s="320"/>
      <c r="G116" s="298">
        <f t="shared" si="15"/>
        <v>132</v>
      </c>
      <c r="H116" s="298">
        <f t="shared" si="15"/>
        <v>132</v>
      </c>
      <c r="I116" s="290">
        <f t="shared" si="13"/>
        <v>100</v>
      </c>
      <c r="EU116"/>
    </row>
    <row r="117" spans="1:151" ht="21" customHeight="1">
      <c r="A117" s="98" t="s">
        <v>129</v>
      </c>
      <c r="B117" s="285">
        <v>920</v>
      </c>
      <c r="C117" s="287" t="s">
        <v>203</v>
      </c>
      <c r="D117" s="287" t="s">
        <v>232</v>
      </c>
      <c r="E117" s="348" t="s">
        <v>238</v>
      </c>
      <c r="F117" s="320" t="s">
        <v>130</v>
      </c>
      <c r="G117" s="298">
        <f t="shared" si="15"/>
        <v>132</v>
      </c>
      <c r="H117" s="298">
        <f t="shared" si="15"/>
        <v>132</v>
      </c>
      <c r="I117" s="290">
        <f t="shared" si="13"/>
        <v>100</v>
      </c>
      <c r="EU117"/>
    </row>
    <row r="118" spans="1:151" ht="30.75" customHeight="1">
      <c r="A118" s="295" t="s">
        <v>131</v>
      </c>
      <c r="B118" s="285">
        <v>920</v>
      </c>
      <c r="C118" s="287" t="s">
        <v>203</v>
      </c>
      <c r="D118" s="287" t="s">
        <v>232</v>
      </c>
      <c r="E118" s="348" t="s">
        <v>238</v>
      </c>
      <c r="F118" s="320" t="s">
        <v>132</v>
      </c>
      <c r="G118" s="298">
        <v>132</v>
      </c>
      <c r="H118" s="290">
        <v>132</v>
      </c>
      <c r="I118" s="290">
        <f t="shared" si="13"/>
        <v>100</v>
      </c>
      <c r="EU118"/>
    </row>
    <row r="119" spans="1:151" ht="38.25" customHeight="1">
      <c r="A119" s="161" t="s">
        <v>239</v>
      </c>
      <c r="B119" s="285">
        <v>920</v>
      </c>
      <c r="C119" s="287" t="s">
        <v>203</v>
      </c>
      <c r="D119" s="287" t="s">
        <v>232</v>
      </c>
      <c r="E119" s="294" t="s">
        <v>240</v>
      </c>
      <c r="F119" s="288"/>
      <c r="G119" s="297">
        <f aca="true" t="shared" si="16" ref="G119:H122">G120</f>
        <v>359</v>
      </c>
      <c r="H119" s="297">
        <f t="shared" si="16"/>
        <v>358</v>
      </c>
      <c r="I119" s="290">
        <f t="shared" si="13"/>
        <v>99.72144846796658</v>
      </c>
      <c r="EU119"/>
    </row>
    <row r="120" spans="1:151" ht="34.5" customHeight="1">
      <c r="A120" s="144" t="s">
        <v>241</v>
      </c>
      <c r="B120" s="285">
        <v>920</v>
      </c>
      <c r="C120" s="287" t="s">
        <v>203</v>
      </c>
      <c r="D120" s="287" t="s">
        <v>232</v>
      </c>
      <c r="E120" s="294" t="s">
        <v>242</v>
      </c>
      <c r="F120" s="288"/>
      <c r="G120" s="297">
        <f t="shared" si="16"/>
        <v>359</v>
      </c>
      <c r="H120" s="297">
        <f t="shared" si="16"/>
        <v>358</v>
      </c>
      <c r="I120" s="290">
        <f t="shared" si="13"/>
        <v>99.72144846796658</v>
      </c>
      <c r="EU120"/>
    </row>
    <row r="121" spans="1:151" ht="30.75" customHeight="1">
      <c r="A121" s="313" t="s">
        <v>243</v>
      </c>
      <c r="B121" s="285">
        <v>920</v>
      </c>
      <c r="C121" s="287" t="s">
        <v>203</v>
      </c>
      <c r="D121" s="287" t="s">
        <v>232</v>
      </c>
      <c r="E121" s="348" t="s">
        <v>244</v>
      </c>
      <c r="F121" s="320"/>
      <c r="G121" s="297">
        <f t="shared" si="16"/>
        <v>359</v>
      </c>
      <c r="H121" s="297">
        <f t="shared" si="16"/>
        <v>358</v>
      </c>
      <c r="I121" s="290">
        <f t="shared" si="13"/>
        <v>99.72144846796658</v>
      </c>
      <c r="EU121"/>
    </row>
    <row r="122" spans="1:151" ht="21.75" customHeight="1">
      <c r="A122" s="98" t="s">
        <v>129</v>
      </c>
      <c r="B122" s="285">
        <v>920</v>
      </c>
      <c r="C122" s="287" t="s">
        <v>203</v>
      </c>
      <c r="D122" s="287" t="s">
        <v>232</v>
      </c>
      <c r="E122" s="348" t="s">
        <v>244</v>
      </c>
      <c r="F122" s="320" t="s">
        <v>130</v>
      </c>
      <c r="G122" s="297">
        <f t="shared" si="16"/>
        <v>359</v>
      </c>
      <c r="H122" s="297">
        <f t="shared" si="16"/>
        <v>358</v>
      </c>
      <c r="I122" s="290">
        <f t="shared" si="13"/>
        <v>99.72144846796658</v>
      </c>
      <c r="EU122"/>
    </row>
    <row r="123" spans="1:151" ht="33" customHeight="1">
      <c r="A123" s="295" t="s">
        <v>131</v>
      </c>
      <c r="B123" s="285">
        <v>920</v>
      </c>
      <c r="C123" s="287" t="s">
        <v>203</v>
      </c>
      <c r="D123" s="287" t="s">
        <v>232</v>
      </c>
      <c r="E123" s="348" t="s">
        <v>244</v>
      </c>
      <c r="F123" s="320" t="s">
        <v>132</v>
      </c>
      <c r="G123" s="297">
        <v>359</v>
      </c>
      <c r="H123" s="290">
        <v>358</v>
      </c>
      <c r="I123" s="290">
        <f t="shared" si="13"/>
        <v>99.72144846796658</v>
      </c>
      <c r="EU123"/>
    </row>
    <row r="124" spans="1:220" s="164" customFormat="1" ht="17.25" customHeight="1">
      <c r="A124" s="349" t="s">
        <v>245</v>
      </c>
      <c r="B124" s="275">
        <v>920</v>
      </c>
      <c r="C124" s="276" t="s">
        <v>118</v>
      </c>
      <c r="D124" s="276"/>
      <c r="E124" s="276"/>
      <c r="F124" s="277"/>
      <c r="G124" s="345">
        <f>+G125+G134+G163+G168</f>
        <v>39480.93886</v>
      </c>
      <c r="H124" s="345">
        <f>+H125+H134+H163+H168</f>
        <v>32096.3</v>
      </c>
      <c r="I124" s="279">
        <f t="shared" si="13"/>
        <v>81.29568578349658</v>
      </c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65"/>
      <c r="GA124" s="165"/>
      <c r="GB124" s="165"/>
      <c r="GC124" s="165"/>
      <c r="GD124" s="165"/>
      <c r="GE124" s="165"/>
      <c r="GF124" s="165"/>
      <c r="GG124" s="165"/>
      <c r="GH124" s="165"/>
      <c r="GI124" s="165"/>
      <c r="GJ124" s="165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  <c r="HD124" s="165"/>
      <c r="HE124" s="165"/>
      <c r="HF124" s="165"/>
      <c r="HG124" s="165"/>
      <c r="HH124" s="165"/>
      <c r="HI124" s="165"/>
      <c r="HJ124" s="165"/>
      <c r="HK124" s="165"/>
      <c r="HL124" s="165"/>
    </row>
    <row r="125" spans="1:9" s="131" customFormat="1" ht="14.25" customHeight="1">
      <c r="A125" s="346" t="s">
        <v>246</v>
      </c>
      <c r="B125" s="280">
        <v>920</v>
      </c>
      <c r="C125" s="281" t="s">
        <v>118</v>
      </c>
      <c r="D125" s="281" t="s">
        <v>247</v>
      </c>
      <c r="E125" s="281"/>
      <c r="F125" s="282"/>
      <c r="G125" s="323">
        <f>SUM(G126+G130)</f>
        <v>512.4</v>
      </c>
      <c r="H125" s="323">
        <f>SUM(H126+H130)</f>
        <v>512.3</v>
      </c>
      <c r="I125" s="284">
        <f t="shared" si="13"/>
        <v>99.98048399687744</v>
      </c>
    </row>
    <row r="126" spans="1:9" s="164" customFormat="1" ht="36" customHeight="1">
      <c r="A126" s="144" t="s">
        <v>248</v>
      </c>
      <c r="B126" s="285">
        <v>920</v>
      </c>
      <c r="C126" s="287" t="s">
        <v>118</v>
      </c>
      <c r="D126" s="287" t="s">
        <v>247</v>
      </c>
      <c r="E126" s="294" t="s">
        <v>249</v>
      </c>
      <c r="F126" s="331"/>
      <c r="G126" s="297">
        <f aca="true" t="shared" si="17" ref="G126:H128">G127</f>
        <v>500</v>
      </c>
      <c r="H126" s="297">
        <f t="shared" si="17"/>
        <v>500</v>
      </c>
      <c r="I126" s="290">
        <f t="shared" si="13"/>
        <v>100</v>
      </c>
    </row>
    <row r="127" spans="1:9" s="164" customFormat="1" ht="32.25" customHeight="1">
      <c r="A127" s="303" t="s">
        <v>250</v>
      </c>
      <c r="B127" s="285">
        <v>920</v>
      </c>
      <c r="C127" s="287" t="s">
        <v>118</v>
      </c>
      <c r="D127" s="287" t="s">
        <v>247</v>
      </c>
      <c r="E127" s="294" t="s">
        <v>251</v>
      </c>
      <c r="F127" s="331"/>
      <c r="G127" s="297">
        <f t="shared" si="17"/>
        <v>500</v>
      </c>
      <c r="H127" s="297">
        <f t="shared" si="17"/>
        <v>500</v>
      </c>
      <c r="I127" s="290">
        <f t="shared" si="13"/>
        <v>100</v>
      </c>
    </row>
    <row r="128" spans="1:9" s="164" customFormat="1" ht="14.25" customHeight="1">
      <c r="A128" s="304" t="s">
        <v>135</v>
      </c>
      <c r="B128" s="285">
        <v>920</v>
      </c>
      <c r="C128" s="287" t="s">
        <v>118</v>
      </c>
      <c r="D128" s="287" t="s">
        <v>247</v>
      </c>
      <c r="E128" s="287" t="s">
        <v>251</v>
      </c>
      <c r="F128" s="331" t="s">
        <v>136</v>
      </c>
      <c r="G128" s="297">
        <f t="shared" si="17"/>
        <v>500</v>
      </c>
      <c r="H128" s="297">
        <f t="shared" si="17"/>
        <v>500</v>
      </c>
      <c r="I128" s="290">
        <f t="shared" si="13"/>
        <v>100</v>
      </c>
    </row>
    <row r="129" spans="1:9" s="164" customFormat="1" ht="24.75" customHeight="1">
      <c r="A129" s="350" t="s">
        <v>252</v>
      </c>
      <c r="B129" s="285">
        <v>920</v>
      </c>
      <c r="C129" s="287" t="s">
        <v>118</v>
      </c>
      <c r="D129" s="287" t="s">
        <v>247</v>
      </c>
      <c r="E129" s="287" t="s">
        <v>251</v>
      </c>
      <c r="F129" s="331" t="s">
        <v>253</v>
      </c>
      <c r="G129" s="297">
        <v>500</v>
      </c>
      <c r="H129" s="344">
        <v>500</v>
      </c>
      <c r="I129" s="290">
        <f t="shared" si="13"/>
        <v>100</v>
      </c>
    </row>
    <row r="130" spans="1:9" s="164" customFormat="1" ht="18" customHeight="1">
      <c r="A130" s="144" t="s">
        <v>158</v>
      </c>
      <c r="B130" s="285">
        <v>920</v>
      </c>
      <c r="C130" s="336" t="s">
        <v>118</v>
      </c>
      <c r="D130" s="336" t="s">
        <v>247</v>
      </c>
      <c r="E130" s="294" t="s">
        <v>148</v>
      </c>
      <c r="F130" s="331"/>
      <c r="G130" s="297">
        <f aca="true" t="shared" si="18" ref="G130:H132">G131</f>
        <v>12.4</v>
      </c>
      <c r="H130" s="297">
        <f t="shared" si="18"/>
        <v>12.3</v>
      </c>
      <c r="I130" s="290">
        <f t="shared" si="13"/>
        <v>99.19354838709677</v>
      </c>
    </row>
    <row r="131" spans="1:9" s="164" customFormat="1" ht="29.25" customHeight="1">
      <c r="A131" s="98" t="s">
        <v>254</v>
      </c>
      <c r="B131" s="285">
        <v>920</v>
      </c>
      <c r="C131" s="317" t="s">
        <v>118</v>
      </c>
      <c r="D131" s="317" t="s">
        <v>247</v>
      </c>
      <c r="E131" s="287" t="s">
        <v>255</v>
      </c>
      <c r="F131" s="331"/>
      <c r="G131" s="297">
        <f t="shared" si="18"/>
        <v>12.4</v>
      </c>
      <c r="H131" s="297">
        <f t="shared" si="18"/>
        <v>12.3</v>
      </c>
      <c r="I131" s="290">
        <f t="shared" si="13"/>
        <v>99.19354838709677</v>
      </c>
    </row>
    <row r="132" spans="1:9" s="164" customFormat="1" ht="21" customHeight="1">
      <c r="A132" s="167" t="s">
        <v>129</v>
      </c>
      <c r="B132" s="285">
        <v>920</v>
      </c>
      <c r="C132" s="287" t="s">
        <v>118</v>
      </c>
      <c r="D132" s="287" t="s">
        <v>247</v>
      </c>
      <c r="E132" s="287" t="s">
        <v>255</v>
      </c>
      <c r="F132" s="331" t="s">
        <v>130</v>
      </c>
      <c r="G132" s="297">
        <f t="shared" si="18"/>
        <v>12.4</v>
      </c>
      <c r="H132" s="297">
        <f t="shared" si="18"/>
        <v>12.3</v>
      </c>
      <c r="I132" s="290">
        <f t="shared" si="13"/>
        <v>99.19354838709677</v>
      </c>
    </row>
    <row r="133" spans="1:9" s="164" customFormat="1" ht="29.25" customHeight="1">
      <c r="A133" s="351" t="s">
        <v>131</v>
      </c>
      <c r="B133" s="285">
        <v>920</v>
      </c>
      <c r="C133" s="287" t="s">
        <v>118</v>
      </c>
      <c r="D133" s="287" t="s">
        <v>247</v>
      </c>
      <c r="E133" s="287" t="s">
        <v>255</v>
      </c>
      <c r="F133" s="331" t="s">
        <v>132</v>
      </c>
      <c r="G133" s="297">
        <v>12.4</v>
      </c>
      <c r="H133" s="344">
        <v>12.3</v>
      </c>
      <c r="I133" s="290">
        <f t="shared" si="13"/>
        <v>99.19354838709677</v>
      </c>
    </row>
    <row r="134" spans="1:9" s="164" customFormat="1" ht="21.75" customHeight="1">
      <c r="A134" s="346" t="s">
        <v>256</v>
      </c>
      <c r="B134" s="280">
        <v>920</v>
      </c>
      <c r="C134" s="281" t="s">
        <v>118</v>
      </c>
      <c r="D134" s="281" t="s">
        <v>208</v>
      </c>
      <c r="E134" s="281"/>
      <c r="F134" s="282"/>
      <c r="G134" s="323">
        <f>G135</f>
        <v>37028.53886</v>
      </c>
      <c r="H134" s="323">
        <f>H135</f>
        <v>29718</v>
      </c>
      <c r="I134" s="284">
        <f t="shared" si="13"/>
        <v>80.25701503470019</v>
      </c>
    </row>
    <row r="135" spans="1:151" ht="39.75" customHeight="1">
      <c r="A135" s="293" t="s">
        <v>257</v>
      </c>
      <c r="B135" s="285">
        <v>920</v>
      </c>
      <c r="C135" s="287" t="s">
        <v>118</v>
      </c>
      <c r="D135" s="287" t="s">
        <v>208</v>
      </c>
      <c r="E135" s="352" t="s">
        <v>258</v>
      </c>
      <c r="F135" s="353"/>
      <c r="G135" s="297">
        <f>G136+G155</f>
        <v>37028.53886</v>
      </c>
      <c r="H135" s="297">
        <f>H136+H155</f>
        <v>29718</v>
      </c>
      <c r="I135" s="290">
        <f t="shared" si="13"/>
        <v>80.25701503470019</v>
      </c>
      <c r="EU135"/>
    </row>
    <row r="136" spans="1:151" ht="21.75" customHeight="1">
      <c r="A136" s="144" t="s">
        <v>259</v>
      </c>
      <c r="B136" s="285">
        <v>920</v>
      </c>
      <c r="C136" s="287" t="s">
        <v>118</v>
      </c>
      <c r="D136" s="287" t="s">
        <v>208</v>
      </c>
      <c r="E136" s="294" t="s">
        <v>260</v>
      </c>
      <c r="F136" s="333"/>
      <c r="G136" s="297">
        <f>G137+G143</f>
        <v>26417.1</v>
      </c>
      <c r="H136" s="297">
        <f>H137+H143</f>
        <v>21777.9</v>
      </c>
      <c r="I136" s="290">
        <f aca="true" t="shared" si="19" ref="I136:I167">H136/G136*100</f>
        <v>82.43864769410723</v>
      </c>
      <c r="EU136"/>
    </row>
    <row r="137" spans="1:151" ht="17.25" customHeight="1">
      <c r="A137" s="144" t="s">
        <v>261</v>
      </c>
      <c r="B137" s="285">
        <v>920</v>
      </c>
      <c r="C137" s="287" t="s">
        <v>118</v>
      </c>
      <c r="D137" s="287" t="s">
        <v>208</v>
      </c>
      <c r="E137" s="294" t="s">
        <v>262</v>
      </c>
      <c r="F137" s="333"/>
      <c r="G137" s="297">
        <f aca="true" t="shared" si="20" ref="G137:H141">G138</f>
        <v>13045.1</v>
      </c>
      <c r="H137" s="297">
        <f t="shared" si="20"/>
        <v>10237.1</v>
      </c>
      <c r="I137" s="290">
        <f t="shared" si="19"/>
        <v>78.4746763152448</v>
      </c>
      <c r="EU137"/>
    </row>
    <row r="138" spans="1:151" ht="21" customHeight="1">
      <c r="A138" s="144" t="s">
        <v>263</v>
      </c>
      <c r="B138" s="285">
        <v>920</v>
      </c>
      <c r="C138" s="287" t="s">
        <v>118</v>
      </c>
      <c r="D138" s="287" t="s">
        <v>208</v>
      </c>
      <c r="E138" s="294" t="s">
        <v>264</v>
      </c>
      <c r="F138" s="333"/>
      <c r="G138" s="297">
        <f t="shared" si="20"/>
        <v>13045.1</v>
      </c>
      <c r="H138" s="297">
        <f t="shared" si="20"/>
        <v>10237.1</v>
      </c>
      <c r="I138" s="290">
        <f t="shared" si="19"/>
        <v>78.4746763152448</v>
      </c>
      <c r="EU138"/>
    </row>
    <row r="139" spans="1:151" ht="42" customHeight="1">
      <c r="A139" s="295" t="s">
        <v>265</v>
      </c>
      <c r="B139" s="285">
        <v>920</v>
      </c>
      <c r="C139" s="287" t="s">
        <v>118</v>
      </c>
      <c r="D139" s="287" t="s">
        <v>208</v>
      </c>
      <c r="E139" s="287" t="s">
        <v>266</v>
      </c>
      <c r="F139" s="331"/>
      <c r="G139" s="297">
        <f t="shared" si="20"/>
        <v>13045.1</v>
      </c>
      <c r="H139" s="297">
        <f t="shared" si="20"/>
        <v>10237.1</v>
      </c>
      <c r="I139" s="290">
        <f t="shared" si="19"/>
        <v>78.4746763152448</v>
      </c>
      <c r="EU139"/>
    </row>
    <row r="140" spans="1:151" ht="19.5" customHeight="1">
      <c r="A140" s="295" t="s">
        <v>267</v>
      </c>
      <c r="B140" s="285">
        <v>920</v>
      </c>
      <c r="C140" s="287" t="s">
        <v>118</v>
      </c>
      <c r="D140" s="287" t="s">
        <v>208</v>
      </c>
      <c r="E140" s="287" t="s">
        <v>266</v>
      </c>
      <c r="F140" s="331"/>
      <c r="G140" s="297">
        <f t="shared" si="20"/>
        <v>13045.1</v>
      </c>
      <c r="H140" s="297">
        <f t="shared" si="20"/>
        <v>10237.1</v>
      </c>
      <c r="I140" s="290">
        <f t="shared" si="19"/>
        <v>78.4746763152448</v>
      </c>
      <c r="EU140"/>
    </row>
    <row r="141" spans="1:151" ht="18" customHeight="1">
      <c r="A141" s="295" t="s">
        <v>151</v>
      </c>
      <c r="B141" s="285">
        <v>920</v>
      </c>
      <c r="C141" s="287" t="s">
        <v>118</v>
      </c>
      <c r="D141" s="287" t="s">
        <v>208</v>
      </c>
      <c r="E141" s="287" t="s">
        <v>266</v>
      </c>
      <c r="F141" s="320" t="s">
        <v>153</v>
      </c>
      <c r="G141" s="297">
        <f t="shared" si="20"/>
        <v>13045.1</v>
      </c>
      <c r="H141" s="297">
        <f t="shared" si="20"/>
        <v>10237.1</v>
      </c>
      <c r="I141" s="290">
        <f t="shared" si="19"/>
        <v>78.4746763152448</v>
      </c>
      <c r="EU141"/>
    </row>
    <row r="142" spans="1:151" ht="19.5" customHeight="1">
      <c r="A142" s="295" t="s">
        <v>154</v>
      </c>
      <c r="B142" s="285">
        <v>920</v>
      </c>
      <c r="C142" s="287" t="s">
        <v>118</v>
      </c>
      <c r="D142" s="287" t="s">
        <v>208</v>
      </c>
      <c r="E142" s="287" t="s">
        <v>266</v>
      </c>
      <c r="F142" s="320" t="s">
        <v>155</v>
      </c>
      <c r="G142" s="297">
        <v>13045.1</v>
      </c>
      <c r="H142" s="290">
        <v>10237.1</v>
      </c>
      <c r="I142" s="290">
        <f t="shared" si="19"/>
        <v>78.4746763152448</v>
      </c>
      <c r="EU142"/>
    </row>
    <row r="143" spans="1:151" ht="14.25" customHeight="1">
      <c r="A143" s="354" t="s">
        <v>268</v>
      </c>
      <c r="B143" s="285">
        <v>920</v>
      </c>
      <c r="C143" s="287" t="s">
        <v>118</v>
      </c>
      <c r="D143" s="287" t="s">
        <v>208</v>
      </c>
      <c r="E143" s="294" t="s">
        <v>269</v>
      </c>
      <c r="F143" s="353"/>
      <c r="G143" s="297">
        <f>G144+G148+G151</f>
        <v>13372</v>
      </c>
      <c r="H143" s="297">
        <f>H144+H148+H151</f>
        <v>11540.8</v>
      </c>
      <c r="I143" s="290">
        <f t="shared" si="19"/>
        <v>86.30571343104995</v>
      </c>
      <c r="EU143"/>
    </row>
    <row r="144" spans="1:151" ht="21.75" customHeight="1">
      <c r="A144" s="354" t="s">
        <v>270</v>
      </c>
      <c r="B144" s="285">
        <v>920</v>
      </c>
      <c r="C144" s="287" t="s">
        <v>118</v>
      </c>
      <c r="D144" s="287" t="s">
        <v>208</v>
      </c>
      <c r="E144" s="287" t="s">
        <v>271</v>
      </c>
      <c r="F144" s="353"/>
      <c r="G144" s="297">
        <f aca="true" t="shared" si="21" ref="G144:H146">G145</f>
        <v>9149.48454</v>
      </c>
      <c r="H144" s="297">
        <f t="shared" si="21"/>
        <v>7484.4</v>
      </c>
      <c r="I144" s="290">
        <f t="shared" si="19"/>
        <v>81.80132954243999</v>
      </c>
      <c r="EU144"/>
    </row>
    <row r="145" spans="1:151" ht="44.25" customHeight="1">
      <c r="A145" s="295" t="s">
        <v>272</v>
      </c>
      <c r="B145" s="285">
        <v>920</v>
      </c>
      <c r="C145" s="287" t="s">
        <v>118</v>
      </c>
      <c r="D145" s="287" t="s">
        <v>208</v>
      </c>
      <c r="E145" s="287" t="s">
        <v>273</v>
      </c>
      <c r="F145" s="353"/>
      <c r="G145" s="297">
        <f t="shared" si="21"/>
        <v>9149.48454</v>
      </c>
      <c r="H145" s="297">
        <f t="shared" si="21"/>
        <v>7484.4</v>
      </c>
      <c r="I145" s="290">
        <f t="shared" si="19"/>
        <v>81.80132954243999</v>
      </c>
      <c r="EU145"/>
    </row>
    <row r="146" spans="1:151" ht="14.25" customHeight="1">
      <c r="A146" s="295" t="s">
        <v>151</v>
      </c>
      <c r="B146" s="285">
        <v>920</v>
      </c>
      <c r="C146" s="287" t="s">
        <v>118</v>
      </c>
      <c r="D146" s="287" t="s">
        <v>208</v>
      </c>
      <c r="E146" s="287" t="s">
        <v>273</v>
      </c>
      <c r="F146" s="320" t="s">
        <v>153</v>
      </c>
      <c r="G146" s="297">
        <f t="shared" si="21"/>
        <v>9149.48454</v>
      </c>
      <c r="H146" s="297">
        <f t="shared" si="21"/>
        <v>7484.4</v>
      </c>
      <c r="I146" s="290">
        <f t="shared" si="19"/>
        <v>81.80132954243999</v>
      </c>
      <c r="EU146"/>
    </row>
    <row r="147" spans="1:151" ht="14.25" customHeight="1">
      <c r="A147" s="295" t="s">
        <v>154</v>
      </c>
      <c r="B147" s="285">
        <v>920</v>
      </c>
      <c r="C147" s="287" t="s">
        <v>118</v>
      </c>
      <c r="D147" s="287" t="s">
        <v>208</v>
      </c>
      <c r="E147" s="287" t="s">
        <v>273</v>
      </c>
      <c r="F147" s="320" t="s">
        <v>155</v>
      </c>
      <c r="G147" s="297">
        <v>9149.48454</v>
      </c>
      <c r="H147" s="290">
        <v>7484.4</v>
      </c>
      <c r="I147" s="290">
        <f t="shared" si="19"/>
        <v>81.80132954243999</v>
      </c>
      <c r="EU147"/>
    </row>
    <row r="148" spans="1:251" s="90" customFormat="1" ht="59.25" customHeight="1">
      <c r="A148" s="293" t="s">
        <v>274</v>
      </c>
      <c r="B148" s="285">
        <v>920</v>
      </c>
      <c r="C148" s="294"/>
      <c r="D148" s="294"/>
      <c r="E148" s="294" t="s">
        <v>275</v>
      </c>
      <c r="F148" s="355"/>
      <c r="G148" s="335">
        <f>G149</f>
        <v>2372</v>
      </c>
      <c r="H148" s="335">
        <f>H149</f>
        <v>2253.2</v>
      </c>
      <c r="I148" s="290">
        <f t="shared" si="19"/>
        <v>94.99156829679595</v>
      </c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1"/>
      <c r="HT148" s="91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</row>
    <row r="149" spans="1:151" ht="14.25" customHeight="1">
      <c r="A149" s="295" t="s">
        <v>151</v>
      </c>
      <c r="B149" s="285">
        <v>920</v>
      </c>
      <c r="C149" s="287" t="s">
        <v>118</v>
      </c>
      <c r="D149" s="287" t="s">
        <v>208</v>
      </c>
      <c r="E149" s="287" t="s">
        <v>275</v>
      </c>
      <c r="F149" s="320" t="s">
        <v>153</v>
      </c>
      <c r="G149" s="297">
        <f>G150</f>
        <v>2372</v>
      </c>
      <c r="H149" s="297">
        <f>H150</f>
        <v>2253.2</v>
      </c>
      <c r="I149" s="290">
        <f t="shared" si="19"/>
        <v>94.99156829679595</v>
      </c>
      <c r="EU149"/>
    </row>
    <row r="150" spans="1:151" ht="14.25" customHeight="1">
      <c r="A150" s="356" t="s">
        <v>154</v>
      </c>
      <c r="B150" s="285">
        <v>920</v>
      </c>
      <c r="C150" s="357" t="s">
        <v>118</v>
      </c>
      <c r="D150" s="357" t="s">
        <v>208</v>
      </c>
      <c r="E150" s="357" t="s">
        <v>275</v>
      </c>
      <c r="F150" s="358" t="s">
        <v>155</v>
      </c>
      <c r="G150" s="359">
        <v>2372</v>
      </c>
      <c r="H150" s="290">
        <v>2253.2</v>
      </c>
      <c r="I150" s="290">
        <f t="shared" si="19"/>
        <v>94.99156829679595</v>
      </c>
      <c r="EU150"/>
    </row>
    <row r="151" spans="1:220" s="90" customFormat="1" ht="36" customHeight="1">
      <c r="A151" s="293" t="s">
        <v>276</v>
      </c>
      <c r="B151" s="285">
        <v>920</v>
      </c>
      <c r="C151" s="294" t="s">
        <v>118</v>
      </c>
      <c r="D151" s="294" t="s">
        <v>208</v>
      </c>
      <c r="E151" s="294" t="s">
        <v>277</v>
      </c>
      <c r="F151" s="352"/>
      <c r="G151" s="335">
        <f aca="true" t="shared" si="22" ref="G151:H153">G152</f>
        <v>1850.51546</v>
      </c>
      <c r="H151" s="335">
        <f t="shared" si="22"/>
        <v>1803.2</v>
      </c>
      <c r="I151" s="290">
        <f t="shared" si="19"/>
        <v>97.44311998344504</v>
      </c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</row>
    <row r="152" spans="1:220" s="90" customFormat="1" ht="58.5" customHeight="1">
      <c r="A152" s="295" t="s">
        <v>278</v>
      </c>
      <c r="B152" s="285">
        <v>920</v>
      </c>
      <c r="C152" s="287" t="s">
        <v>118</v>
      </c>
      <c r="D152" s="287" t="s">
        <v>208</v>
      </c>
      <c r="E152" s="294" t="s">
        <v>279</v>
      </c>
      <c r="F152" s="348"/>
      <c r="G152" s="297">
        <f t="shared" si="22"/>
        <v>1850.51546</v>
      </c>
      <c r="H152" s="297">
        <f t="shared" si="22"/>
        <v>1803.2</v>
      </c>
      <c r="I152" s="290">
        <f t="shared" si="19"/>
        <v>97.44311998344504</v>
      </c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</row>
    <row r="153" spans="1:151" ht="21" customHeight="1">
      <c r="A153" s="295" t="s">
        <v>151</v>
      </c>
      <c r="B153" s="285">
        <v>920</v>
      </c>
      <c r="C153" s="287" t="s">
        <v>118</v>
      </c>
      <c r="D153" s="287" t="s">
        <v>208</v>
      </c>
      <c r="E153" s="287" t="s">
        <v>279</v>
      </c>
      <c r="F153" s="348" t="s">
        <v>153</v>
      </c>
      <c r="G153" s="297">
        <f t="shared" si="22"/>
        <v>1850.51546</v>
      </c>
      <c r="H153" s="297">
        <f t="shared" si="22"/>
        <v>1803.2</v>
      </c>
      <c r="I153" s="290">
        <f t="shared" si="19"/>
        <v>97.44311998344504</v>
      </c>
      <c r="EU153"/>
    </row>
    <row r="154" spans="1:151" ht="23.25" customHeight="1">
      <c r="A154" s="295" t="s">
        <v>154</v>
      </c>
      <c r="B154" s="285">
        <v>920</v>
      </c>
      <c r="C154" s="287" t="s">
        <v>118</v>
      </c>
      <c r="D154" s="287" t="s">
        <v>208</v>
      </c>
      <c r="E154" s="287" t="s">
        <v>279</v>
      </c>
      <c r="F154" s="348" t="s">
        <v>155</v>
      </c>
      <c r="G154" s="297">
        <v>1850.51546</v>
      </c>
      <c r="H154" s="290">
        <v>1803.2</v>
      </c>
      <c r="I154" s="290">
        <f t="shared" si="19"/>
        <v>97.44311998344504</v>
      </c>
      <c r="EU154"/>
    </row>
    <row r="155" spans="1:151" ht="38.25" customHeight="1">
      <c r="A155" s="303" t="s">
        <v>280</v>
      </c>
      <c r="B155" s="285">
        <v>920</v>
      </c>
      <c r="C155" s="317" t="s">
        <v>118</v>
      </c>
      <c r="D155" s="317" t="s">
        <v>208</v>
      </c>
      <c r="E155" s="294" t="s">
        <v>281</v>
      </c>
      <c r="F155" s="333"/>
      <c r="G155" s="297">
        <f>G156</f>
        <v>10611.43886</v>
      </c>
      <c r="H155" s="297">
        <f>H156</f>
        <v>7940.1</v>
      </c>
      <c r="I155" s="290">
        <f t="shared" si="19"/>
        <v>74.82585636836059</v>
      </c>
      <c r="EU155"/>
    </row>
    <row r="156" spans="1:151" ht="19.5" customHeight="1">
      <c r="A156" s="293" t="s">
        <v>282</v>
      </c>
      <c r="B156" s="285">
        <v>920</v>
      </c>
      <c r="C156" s="317" t="s">
        <v>118</v>
      </c>
      <c r="D156" s="317" t="s">
        <v>208</v>
      </c>
      <c r="E156" s="294" t="s">
        <v>283</v>
      </c>
      <c r="F156" s="320"/>
      <c r="G156" s="297">
        <f>G157+G160</f>
        <v>10611.43886</v>
      </c>
      <c r="H156" s="297">
        <f>H157+H160</f>
        <v>7940.1</v>
      </c>
      <c r="I156" s="290">
        <f t="shared" si="19"/>
        <v>74.82585636836059</v>
      </c>
      <c r="EU156"/>
    </row>
    <row r="157" spans="1:151" ht="57" customHeight="1">
      <c r="A157" s="292" t="s">
        <v>284</v>
      </c>
      <c r="B157" s="285">
        <v>920</v>
      </c>
      <c r="C157" s="294" t="s">
        <v>118</v>
      </c>
      <c r="D157" s="294" t="s">
        <v>208</v>
      </c>
      <c r="E157" s="294" t="s">
        <v>285</v>
      </c>
      <c r="F157" s="353"/>
      <c r="G157" s="335">
        <f>G158</f>
        <v>7038</v>
      </c>
      <c r="H157" s="335">
        <f>H158</f>
        <v>4557.5</v>
      </c>
      <c r="I157" s="290">
        <f t="shared" si="19"/>
        <v>64.75561238988348</v>
      </c>
      <c r="EU157"/>
    </row>
    <row r="158" spans="1:151" ht="21.75" customHeight="1">
      <c r="A158" s="167" t="s">
        <v>129</v>
      </c>
      <c r="B158" s="285">
        <v>920</v>
      </c>
      <c r="C158" s="287" t="s">
        <v>118</v>
      </c>
      <c r="D158" s="287" t="s">
        <v>208</v>
      </c>
      <c r="E158" s="287" t="s">
        <v>285</v>
      </c>
      <c r="F158" s="320" t="s">
        <v>130</v>
      </c>
      <c r="G158" s="297">
        <f>G159</f>
        <v>7038</v>
      </c>
      <c r="H158" s="297">
        <f>H159</f>
        <v>4557.5</v>
      </c>
      <c r="I158" s="290">
        <f t="shared" si="19"/>
        <v>64.75561238988348</v>
      </c>
      <c r="EU158"/>
    </row>
    <row r="159" spans="1:151" ht="28.5" customHeight="1">
      <c r="A159" s="351" t="s">
        <v>131</v>
      </c>
      <c r="B159" s="285">
        <v>920</v>
      </c>
      <c r="C159" s="287" t="s">
        <v>118</v>
      </c>
      <c r="D159" s="287" t="s">
        <v>208</v>
      </c>
      <c r="E159" s="287" t="s">
        <v>285</v>
      </c>
      <c r="F159" s="320" t="s">
        <v>132</v>
      </c>
      <c r="G159" s="297">
        <v>7038</v>
      </c>
      <c r="H159" s="290">
        <v>4557.5</v>
      </c>
      <c r="I159" s="290">
        <f t="shared" si="19"/>
        <v>64.75561238988348</v>
      </c>
      <c r="EU159"/>
    </row>
    <row r="160" spans="1:151" ht="45.75" customHeight="1">
      <c r="A160" s="292" t="s">
        <v>286</v>
      </c>
      <c r="B160" s="360">
        <v>920</v>
      </c>
      <c r="C160" s="294" t="s">
        <v>118</v>
      </c>
      <c r="D160" s="294" t="s">
        <v>208</v>
      </c>
      <c r="E160" s="294" t="s">
        <v>287</v>
      </c>
      <c r="F160" s="353"/>
      <c r="G160" s="335">
        <f>G161</f>
        <v>3573.43886</v>
      </c>
      <c r="H160" s="335">
        <f>H161</f>
        <v>3382.6</v>
      </c>
      <c r="I160" s="290">
        <f t="shared" si="19"/>
        <v>94.65951797479472</v>
      </c>
      <c r="EU160"/>
    </row>
    <row r="161" spans="1:151" ht="45.75" customHeight="1">
      <c r="A161" s="295" t="s">
        <v>288</v>
      </c>
      <c r="B161" s="285">
        <v>920</v>
      </c>
      <c r="C161" s="287" t="s">
        <v>118</v>
      </c>
      <c r="D161" s="287" t="s">
        <v>208</v>
      </c>
      <c r="E161" s="287" t="s">
        <v>287</v>
      </c>
      <c r="F161" s="320" t="s">
        <v>130</v>
      </c>
      <c r="G161" s="291">
        <f>G162</f>
        <v>3573.43886</v>
      </c>
      <c r="H161" s="291">
        <f>H162</f>
        <v>3382.6</v>
      </c>
      <c r="I161" s="290">
        <f t="shared" si="19"/>
        <v>94.65951797479472</v>
      </c>
      <c r="EU161"/>
    </row>
    <row r="162" spans="1:151" ht="45.75" customHeight="1">
      <c r="A162" s="295" t="s">
        <v>289</v>
      </c>
      <c r="B162" s="285">
        <v>920</v>
      </c>
      <c r="C162" s="287" t="s">
        <v>118</v>
      </c>
      <c r="D162" s="287" t="s">
        <v>208</v>
      </c>
      <c r="E162" s="287" t="s">
        <v>287</v>
      </c>
      <c r="F162" s="320" t="s">
        <v>132</v>
      </c>
      <c r="G162" s="291">
        <v>3573.43886</v>
      </c>
      <c r="H162" s="290">
        <v>3382.6</v>
      </c>
      <c r="I162" s="290">
        <f t="shared" si="19"/>
        <v>94.65951797479472</v>
      </c>
      <c r="EU162"/>
    </row>
    <row r="163" spans="1:151" ht="21.75" customHeight="1">
      <c r="A163" s="85" t="s">
        <v>290</v>
      </c>
      <c r="B163" s="280">
        <v>920</v>
      </c>
      <c r="C163" s="281" t="s">
        <v>118</v>
      </c>
      <c r="D163" s="281" t="s">
        <v>291</v>
      </c>
      <c r="E163" s="281"/>
      <c r="F163" s="282"/>
      <c r="G163" s="323">
        <f aca="true" t="shared" si="23" ref="G163:H166">G164</f>
        <v>1570</v>
      </c>
      <c r="H163" s="323">
        <f t="shared" si="23"/>
        <v>1496</v>
      </c>
      <c r="I163" s="284">
        <f t="shared" si="19"/>
        <v>95.28662420382166</v>
      </c>
      <c r="EU163"/>
    </row>
    <row r="164" spans="1:151" ht="36.75" customHeight="1">
      <c r="A164" s="144" t="s">
        <v>292</v>
      </c>
      <c r="B164" s="285">
        <v>920</v>
      </c>
      <c r="C164" s="287" t="s">
        <v>118</v>
      </c>
      <c r="D164" s="287" t="s">
        <v>291</v>
      </c>
      <c r="E164" s="294" t="s">
        <v>293</v>
      </c>
      <c r="F164" s="331"/>
      <c r="G164" s="361">
        <f t="shared" si="23"/>
        <v>1570</v>
      </c>
      <c r="H164" s="361">
        <f t="shared" si="23"/>
        <v>1496</v>
      </c>
      <c r="I164" s="290">
        <f t="shared" si="19"/>
        <v>95.28662420382166</v>
      </c>
      <c r="EU164"/>
    </row>
    <row r="165" spans="1:151" ht="33" customHeight="1">
      <c r="A165" s="303" t="s">
        <v>294</v>
      </c>
      <c r="B165" s="285">
        <v>920</v>
      </c>
      <c r="C165" s="287" t="s">
        <v>118</v>
      </c>
      <c r="D165" s="287" t="s">
        <v>291</v>
      </c>
      <c r="E165" s="294" t="s">
        <v>295</v>
      </c>
      <c r="F165" s="331"/>
      <c r="G165" s="361">
        <f t="shared" si="23"/>
        <v>1570</v>
      </c>
      <c r="H165" s="361">
        <f t="shared" si="23"/>
        <v>1496</v>
      </c>
      <c r="I165" s="290">
        <f t="shared" si="19"/>
        <v>95.28662420382166</v>
      </c>
      <c r="EU165"/>
    </row>
    <row r="166" spans="1:151" ht="23.25" customHeight="1">
      <c r="A166" s="98" t="s">
        <v>129</v>
      </c>
      <c r="B166" s="285">
        <v>920</v>
      </c>
      <c r="C166" s="287" t="s">
        <v>118</v>
      </c>
      <c r="D166" s="287" t="s">
        <v>291</v>
      </c>
      <c r="E166" s="287" t="s">
        <v>295</v>
      </c>
      <c r="F166" s="331" t="s">
        <v>130</v>
      </c>
      <c r="G166" s="361">
        <f t="shared" si="23"/>
        <v>1570</v>
      </c>
      <c r="H166" s="361">
        <f t="shared" si="23"/>
        <v>1496</v>
      </c>
      <c r="I166" s="290">
        <f t="shared" si="19"/>
        <v>95.28662420382166</v>
      </c>
      <c r="EU166"/>
    </row>
    <row r="167" spans="1:151" ht="32.25" customHeight="1">
      <c r="A167" s="295" t="s">
        <v>131</v>
      </c>
      <c r="B167" s="285">
        <v>920</v>
      </c>
      <c r="C167" s="287" t="s">
        <v>118</v>
      </c>
      <c r="D167" s="287" t="s">
        <v>291</v>
      </c>
      <c r="E167" s="287" t="s">
        <v>295</v>
      </c>
      <c r="F167" s="331" t="s">
        <v>132</v>
      </c>
      <c r="G167" s="361">
        <v>1570</v>
      </c>
      <c r="H167" s="290">
        <v>1496</v>
      </c>
      <c r="I167" s="290">
        <f t="shared" si="19"/>
        <v>95.28662420382166</v>
      </c>
      <c r="EU167"/>
    </row>
    <row r="168" spans="1:151" ht="21" customHeight="1">
      <c r="A168" s="346" t="s">
        <v>296</v>
      </c>
      <c r="B168" s="280">
        <v>920</v>
      </c>
      <c r="C168" s="281" t="s">
        <v>118</v>
      </c>
      <c r="D168" s="281" t="s">
        <v>297</v>
      </c>
      <c r="E168" s="281"/>
      <c r="F168" s="282"/>
      <c r="G168" s="323">
        <f>G169</f>
        <v>370</v>
      </c>
      <c r="H168" s="323">
        <f>H169</f>
        <v>370</v>
      </c>
      <c r="I168" s="284">
        <f aca="true" t="shared" si="24" ref="I168:I174">H168/G168*100</f>
        <v>100</v>
      </c>
      <c r="EO168"/>
      <c r="EP168"/>
      <c r="EQ168"/>
      <c r="ER168"/>
      <c r="ES168"/>
      <c r="ET168"/>
      <c r="EU168"/>
    </row>
    <row r="169" spans="1:151" ht="21.75" customHeight="1">
      <c r="A169" s="362" t="s">
        <v>298</v>
      </c>
      <c r="B169" s="285">
        <v>920</v>
      </c>
      <c r="C169" s="287" t="s">
        <v>118</v>
      </c>
      <c r="D169" s="287" t="s">
        <v>297</v>
      </c>
      <c r="E169" s="287" t="s">
        <v>120</v>
      </c>
      <c r="F169" s="333"/>
      <c r="G169" s="297">
        <f>G170</f>
        <v>370</v>
      </c>
      <c r="H169" s="297">
        <f>H170</f>
        <v>370</v>
      </c>
      <c r="I169" s="290">
        <f t="shared" si="24"/>
        <v>100</v>
      </c>
      <c r="EO169"/>
      <c r="EP169"/>
      <c r="EQ169"/>
      <c r="ER169"/>
      <c r="ES169"/>
      <c r="ET169"/>
      <c r="EU169"/>
    </row>
    <row r="170" spans="1:151" ht="21.75" customHeight="1">
      <c r="A170" s="362" t="s">
        <v>299</v>
      </c>
      <c r="B170" s="285">
        <v>920</v>
      </c>
      <c r="C170" s="287" t="s">
        <v>118</v>
      </c>
      <c r="D170" s="287" t="s">
        <v>297</v>
      </c>
      <c r="E170" s="287" t="s">
        <v>300</v>
      </c>
      <c r="F170" s="333"/>
      <c r="G170" s="335">
        <f>G171+G175</f>
        <v>370</v>
      </c>
      <c r="H170" s="335">
        <f>H171+H175</f>
        <v>370</v>
      </c>
      <c r="I170" s="290">
        <f t="shared" si="24"/>
        <v>100</v>
      </c>
      <c r="EO170"/>
      <c r="EP170"/>
      <c r="EQ170"/>
      <c r="ER170"/>
      <c r="ES170"/>
      <c r="ET170"/>
      <c r="EU170"/>
    </row>
    <row r="171" spans="1:9" s="164" customFormat="1" ht="33" customHeight="1">
      <c r="A171" s="144" t="s">
        <v>301</v>
      </c>
      <c r="B171" s="285">
        <v>920</v>
      </c>
      <c r="C171" s="287" t="s">
        <v>118</v>
      </c>
      <c r="D171" s="287" t="s">
        <v>297</v>
      </c>
      <c r="E171" s="294" t="s">
        <v>302</v>
      </c>
      <c r="F171" s="331"/>
      <c r="G171" s="297">
        <f aca="true" t="shared" si="25" ref="G171:H173">G172</f>
        <v>370</v>
      </c>
      <c r="H171" s="297">
        <f t="shared" si="25"/>
        <v>370</v>
      </c>
      <c r="I171" s="290">
        <f t="shared" si="24"/>
        <v>100</v>
      </c>
    </row>
    <row r="172" spans="1:9" s="164" customFormat="1" ht="21" customHeight="1">
      <c r="A172" s="144" t="s">
        <v>303</v>
      </c>
      <c r="B172" s="285">
        <v>920</v>
      </c>
      <c r="C172" s="287" t="s">
        <v>118</v>
      </c>
      <c r="D172" s="287" t="s">
        <v>297</v>
      </c>
      <c r="E172" s="294" t="s">
        <v>304</v>
      </c>
      <c r="F172" s="331"/>
      <c r="G172" s="297">
        <f t="shared" si="25"/>
        <v>370</v>
      </c>
      <c r="H172" s="297">
        <f t="shared" si="25"/>
        <v>370</v>
      </c>
      <c r="I172" s="290">
        <f t="shared" si="24"/>
        <v>100</v>
      </c>
    </row>
    <row r="173" spans="1:9" s="164" customFormat="1" ht="19.5" customHeight="1">
      <c r="A173" s="98" t="s">
        <v>129</v>
      </c>
      <c r="B173" s="285">
        <v>920</v>
      </c>
      <c r="C173" s="287" t="s">
        <v>118</v>
      </c>
      <c r="D173" s="287" t="s">
        <v>297</v>
      </c>
      <c r="E173" s="294" t="s">
        <v>304</v>
      </c>
      <c r="F173" s="331" t="s">
        <v>130</v>
      </c>
      <c r="G173" s="297">
        <f t="shared" si="25"/>
        <v>370</v>
      </c>
      <c r="H173" s="297">
        <f t="shared" si="25"/>
        <v>370</v>
      </c>
      <c r="I173" s="290">
        <f t="shared" si="24"/>
        <v>100</v>
      </c>
    </row>
    <row r="174" spans="1:151" ht="29.25" customHeight="1">
      <c r="A174" s="295" t="s">
        <v>131</v>
      </c>
      <c r="B174" s="285">
        <v>920</v>
      </c>
      <c r="C174" s="287" t="s">
        <v>118</v>
      </c>
      <c r="D174" s="287" t="s">
        <v>297</v>
      </c>
      <c r="E174" s="294" t="s">
        <v>304</v>
      </c>
      <c r="F174" s="320" t="s">
        <v>132</v>
      </c>
      <c r="G174" s="297">
        <v>370</v>
      </c>
      <c r="H174" s="290">
        <v>370</v>
      </c>
      <c r="I174" s="290">
        <f t="shared" si="24"/>
        <v>100</v>
      </c>
      <c r="EO174"/>
      <c r="EP174"/>
      <c r="EQ174"/>
      <c r="ER174"/>
      <c r="ES174"/>
      <c r="ET174"/>
      <c r="EU174"/>
    </row>
    <row r="175" spans="1:151" ht="24.75" customHeight="1" hidden="1">
      <c r="A175" s="354" t="s">
        <v>575</v>
      </c>
      <c r="B175" s="285">
        <v>920</v>
      </c>
      <c r="C175" s="287" t="s">
        <v>118</v>
      </c>
      <c r="D175" s="287" t="s">
        <v>297</v>
      </c>
      <c r="E175" s="294" t="s">
        <v>576</v>
      </c>
      <c r="F175" s="320"/>
      <c r="G175" s="297">
        <f>G176</f>
        <v>0</v>
      </c>
      <c r="H175" s="290"/>
      <c r="I175" s="290"/>
      <c r="EO175"/>
      <c r="EP175"/>
      <c r="EQ175"/>
      <c r="ER175"/>
      <c r="ES175"/>
      <c r="ET175"/>
      <c r="EU175"/>
    </row>
    <row r="176" spans="1:9" s="208" customFormat="1" ht="14.25" customHeight="1" hidden="1">
      <c r="A176" s="363" t="s">
        <v>577</v>
      </c>
      <c r="B176" s="285">
        <v>920</v>
      </c>
      <c r="C176" s="287" t="s">
        <v>118</v>
      </c>
      <c r="D176" s="287" t="s">
        <v>297</v>
      </c>
      <c r="E176" s="287" t="s">
        <v>578</v>
      </c>
      <c r="F176" s="320"/>
      <c r="G176" s="297">
        <f>G177</f>
        <v>0</v>
      </c>
      <c r="H176" s="364"/>
      <c r="I176" s="364"/>
    </row>
    <row r="177" spans="1:9" s="208" customFormat="1" ht="14.25" customHeight="1" hidden="1">
      <c r="A177" s="98" t="s">
        <v>129</v>
      </c>
      <c r="B177" s="285">
        <v>920</v>
      </c>
      <c r="C177" s="287" t="s">
        <v>118</v>
      </c>
      <c r="D177" s="287" t="s">
        <v>297</v>
      </c>
      <c r="E177" s="287" t="s">
        <v>578</v>
      </c>
      <c r="F177" s="320" t="s">
        <v>130</v>
      </c>
      <c r="G177" s="297">
        <f>G178</f>
        <v>0</v>
      </c>
      <c r="H177" s="364"/>
      <c r="I177" s="364"/>
    </row>
    <row r="178" spans="1:9" s="208" customFormat="1" ht="14.25" customHeight="1" hidden="1">
      <c r="A178" s="295" t="s">
        <v>131</v>
      </c>
      <c r="B178" s="285">
        <v>920</v>
      </c>
      <c r="C178" s="287" t="s">
        <v>118</v>
      </c>
      <c r="D178" s="287" t="s">
        <v>297</v>
      </c>
      <c r="E178" s="287" t="s">
        <v>578</v>
      </c>
      <c r="F178" s="320" t="s">
        <v>132</v>
      </c>
      <c r="G178" s="297">
        <v>0</v>
      </c>
      <c r="H178" s="364"/>
      <c r="I178" s="364"/>
    </row>
    <row r="179" spans="1:151" ht="21" customHeight="1">
      <c r="A179" s="80" t="s">
        <v>305</v>
      </c>
      <c r="B179" s="275">
        <v>920</v>
      </c>
      <c r="C179" s="276" t="s">
        <v>306</v>
      </c>
      <c r="D179" s="276"/>
      <c r="E179" s="276"/>
      <c r="F179" s="277"/>
      <c r="G179" s="278">
        <f>G180+G211+G225</f>
        <v>124737.14901</v>
      </c>
      <c r="H179" s="278">
        <f>H180+H211+H225</f>
        <v>115827.33481</v>
      </c>
      <c r="I179" s="279">
        <f aca="true" t="shared" si="26" ref="I179:I242">H179/G179*100</f>
        <v>92.85712855335045</v>
      </c>
      <c r="EO179"/>
      <c r="EP179"/>
      <c r="EQ179"/>
      <c r="ER179"/>
      <c r="ES179"/>
      <c r="ET179"/>
      <c r="EU179"/>
    </row>
    <row r="180" spans="1:151" ht="19.5" customHeight="1">
      <c r="A180" s="85" t="s">
        <v>307</v>
      </c>
      <c r="B180" s="280">
        <v>920</v>
      </c>
      <c r="C180" s="281" t="s">
        <v>306</v>
      </c>
      <c r="D180" s="281" t="s">
        <v>108</v>
      </c>
      <c r="E180" s="281"/>
      <c r="F180" s="282"/>
      <c r="G180" s="283">
        <f>G181+G198+G207</f>
        <v>65392.57787</v>
      </c>
      <c r="H180" s="283">
        <f>H181+H198+H207</f>
        <v>64405.33481</v>
      </c>
      <c r="I180" s="284">
        <f t="shared" si="26"/>
        <v>98.49028270155883</v>
      </c>
      <c r="EO180"/>
      <c r="EP180"/>
      <c r="EQ180"/>
      <c r="ER180"/>
      <c r="ES180"/>
      <c r="ET180"/>
      <c r="EU180"/>
    </row>
    <row r="181" spans="1:151" ht="19.5" customHeight="1">
      <c r="A181" s="354" t="s">
        <v>308</v>
      </c>
      <c r="B181" s="285">
        <v>920</v>
      </c>
      <c r="C181" s="317" t="s">
        <v>306</v>
      </c>
      <c r="D181" s="317" t="s">
        <v>108</v>
      </c>
      <c r="E181" s="294" t="s">
        <v>309</v>
      </c>
      <c r="F181" s="333"/>
      <c r="G181" s="365">
        <f>G182+G186+G190+G194</f>
        <v>5351</v>
      </c>
      <c r="H181" s="365">
        <f>H182+H186+H190+H194</f>
        <v>4446.1</v>
      </c>
      <c r="I181" s="290">
        <f t="shared" si="26"/>
        <v>83.08914221640815</v>
      </c>
      <c r="EO181"/>
      <c r="EP181"/>
      <c r="EQ181"/>
      <c r="ER181"/>
      <c r="ES181"/>
      <c r="ET181"/>
      <c r="EU181"/>
    </row>
    <row r="182" spans="1:151" ht="28.5" customHeight="1">
      <c r="A182" s="354" t="s">
        <v>310</v>
      </c>
      <c r="B182" s="285">
        <v>920</v>
      </c>
      <c r="C182" s="317" t="s">
        <v>306</v>
      </c>
      <c r="D182" s="317" t="s">
        <v>108</v>
      </c>
      <c r="E182" s="287" t="s">
        <v>311</v>
      </c>
      <c r="F182" s="331"/>
      <c r="G182" s="291">
        <f aca="true" t="shared" si="27" ref="G182:H184">G183</f>
        <v>3904</v>
      </c>
      <c r="H182" s="291">
        <f t="shared" si="27"/>
        <v>3585.3</v>
      </c>
      <c r="I182" s="290">
        <f t="shared" si="26"/>
        <v>91.83657786885246</v>
      </c>
      <c r="EU182"/>
    </row>
    <row r="183" spans="1:151" ht="14.25" customHeight="1">
      <c r="A183" s="363" t="s">
        <v>312</v>
      </c>
      <c r="B183" s="285">
        <v>920</v>
      </c>
      <c r="C183" s="317" t="s">
        <v>306</v>
      </c>
      <c r="D183" s="317" t="s">
        <v>108</v>
      </c>
      <c r="E183" s="287" t="s">
        <v>313</v>
      </c>
      <c r="F183" s="331"/>
      <c r="G183" s="291">
        <f t="shared" si="27"/>
        <v>3904</v>
      </c>
      <c r="H183" s="291">
        <f t="shared" si="27"/>
        <v>3585.3</v>
      </c>
      <c r="I183" s="290">
        <f t="shared" si="26"/>
        <v>91.83657786885246</v>
      </c>
      <c r="EU183"/>
    </row>
    <row r="184" spans="1:151" ht="14.25" customHeight="1">
      <c r="A184" s="304" t="s">
        <v>135</v>
      </c>
      <c r="B184" s="285">
        <v>920</v>
      </c>
      <c r="C184" s="317" t="s">
        <v>306</v>
      </c>
      <c r="D184" s="317" t="s">
        <v>108</v>
      </c>
      <c r="E184" s="287" t="s">
        <v>313</v>
      </c>
      <c r="F184" s="331" t="s">
        <v>136</v>
      </c>
      <c r="G184" s="291">
        <f t="shared" si="27"/>
        <v>3904</v>
      </c>
      <c r="H184" s="291">
        <f t="shared" si="27"/>
        <v>3585.3</v>
      </c>
      <c r="I184" s="290">
        <f t="shared" si="26"/>
        <v>91.83657786885246</v>
      </c>
      <c r="EU184"/>
    </row>
    <row r="185" spans="1:9" s="164" customFormat="1" ht="14.25" customHeight="1">
      <c r="A185" s="363" t="s">
        <v>137</v>
      </c>
      <c r="B185" s="285">
        <v>920</v>
      </c>
      <c r="C185" s="317" t="s">
        <v>306</v>
      </c>
      <c r="D185" s="317" t="s">
        <v>108</v>
      </c>
      <c r="E185" s="287" t="s">
        <v>313</v>
      </c>
      <c r="F185" s="331" t="s">
        <v>138</v>
      </c>
      <c r="G185" s="291">
        <v>3904</v>
      </c>
      <c r="H185" s="344">
        <v>3585.3</v>
      </c>
      <c r="I185" s="290">
        <f t="shared" si="26"/>
        <v>91.83657786885246</v>
      </c>
    </row>
    <row r="186" spans="1:9" s="164" customFormat="1" ht="33" customHeight="1">
      <c r="A186" s="354" t="s">
        <v>314</v>
      </c>
      <c r="B186" s="285">
        <v>920</v>
      </c>
      <c r="C186" s="317" t="s">
        <v>306</v>
      </c>
      <c r="D186" s="317" t="s">
        <v>108</v>
      </c>
      <c r="E186" s="287" t="s">
        <v>315</v>
      </c>
      <c r="F186" s="331"/>
      <c r="G186" s="291">
        <f aca="true" t="shared" si="28" ref="G186:H188">G187</f>
        <v>43</v>
      </c>
      <c r="H186" s="291">
        <f t="shared" si="28"/>
        <v>13</v>
      </c>
      <c r="I186" s="290">
        <f t="shared" si="26"/>
        <v>30.23255813953488</v>
      </c>
    </row>
    <row r="187" spans="1:9" s="164" customFormat="1" ht="18" customHeight="1">
      <c r="A187" s="363" t="s">
        <v>316</v>
      </c>
      <c r="B187" s="285">
        <v>920</v>
      </c>
      <c r="C187" s="317" t="s">
        <v>306</v>
      </c>
      <c r="D187" s="317" t="s">
        <v>108</v>
      </c>
      <c r="E187" s="294" t="s">
        <v>317</v>
      </c>
      <c r="F187" s="333"/>
      <c r="G187" s="291">
        <f t="shared" si="28"/>
        <v>43</v>
      </c>
      <c r="H187" s="291">
        <f t="shared" si="28"/>
        <v>13</v>
      </c>
      <c r="I187" s="290">
        <f t="shared" si="26"/>
        <v>30.23255813953488</v>
      </c>
    </row>
    <row r="188" spans="1:9" s="164" customFormat="1" ht="14.25" customHeight="1">
      <c r="A188" s="98" t="s">
        <v>129</v>
      </c>
      <c r="B188" s="285">
        <v>920</v>
      </c>
      <c r="C188" s="317" t="s">
        <v>306</v>
      </c>
      <c r="D188" s="317" t="s">
        <v>108</v>
      </c>
      <c r="E188" s="287" t="s">
        <v>317</v>
      </c>
      <c r="F188" s="331" t="s">
        <v>130</v>
      </c>
      <c r="G188" s="291">
        <f t="shared" si="28"/>
        <v>43</v>
      </c>
      <c r="H188" s="291">
        <f t="shared" si="28"/>
        <v>13</v>
      </c>
      <c r="I188" s="290">
        <f t="shared" si="26"/>
        <v>30.23255813953488</v>
      </c>
    </row>
    <row r="189" spans="1:9" s="164" customFormat="1" ht="32.25" customHeight="1">
      <c r="A189" s="295" t="s">
        <v>131</v>
      </c>
      <c r="B189" s="285">
        <v>920</v>
      </c>
      <c r="C189" s="317" t="s">
        <v>306</v>
      </c>
      <c r="D189" s="317" t="s">
        <v>108</v>
      </c>
      <c r="E189" s="287" t="s">
        <v>317</v>
      </c>
      <c r="F189" s="331" t="s">
        <v>132</v>
      </c>
      <c r="G189" s="365">
        <v>43</v>
      </c>
      <c r="H189" s="344">
        <v>13</v>
      </c>
      <c r="I189" s="290">
        <f t="shared" si="26"/>
        <v>30.23255813953488</v>
      </c>
    </row>
    <row r="190" spans="1:9" s="164" customFormat="1" ht="34.5" customHeight="1">
      <c r="A190" s="293" t="s">
        <v>318</v>
      </c>
      <c r="B190" s="285">
        <v>920</v>
      </c>
      <c r="C190" s="317" t="s">
        <v>306</v>
      </c>
      <c r="D190" s="317" t="s">
        <v>108</v>
      </c>
      <c r="E190" s="294" t="s">
        <v>319</v>
      </c>
      <c r="F190" s="331"/>
      <c r="G190" s="291">
        <f aca="true" t="shared" si="29" ref="G190:H192">G191</f>
        <v>1394</v>
      </c>
      <c r="H190" s="291">
        <f t="shared" si="29"/>
        <v>844.5</v>
      </c>
      <c r="I190" s="290">
        <f t="shared" si="26"/>
        <v>60.581061692969875</v>
      </c>
    </row>
    <row r="191" spans="1:9" s="164" customFormat="1" ht="14.25" customHeight="1">
      <c r="A191" s="295" t="s">
        <v>320</v>
      </c>
      <c r="B191" s="285">
        <v>920</v>
      </c>
      <c r="C191" s="317" t="s">
        <v>306</v>
      </c>
      <c r="D191" s="317" t="s">
        <v>108</v>
      </c>
      <c r="E191" s="287" t="s">
        <v>321</v>
      </c>
      <c r="F191" s="331"/>
      <c r="G191" s="291">
        <f t="shared" si="29"/>
        <v>1394</v>
      </c>
      <c r="H191" s="291">
        <f t="shared" si="29"/>
        <v>844.5</v>
      </c>
      <c r="I191" s="290">
        <f t="shared" si="26"/>
        <v>60.581061692969875</v>
      </c>
    </row>
    <row r="192" spans="1:9" s="164" customFormat="1" ht="14.25" customHeight="1">
      <c r="A192" s="98" t="s">
        <v>129</v>
      </c>
      <c r="B192" s="285">
        <v>920</v>
      </c>
      <c r="C192" s="317" t="s">
        <v>306</v>
      </c>
      <c r="D192" s="317" t="s">
        <v>108</v>
      </c>
      <c r="E192" s="287" t="s">
        <v>321</v>
      </c>
      <c r="F192" s="331" t="s">
        <v>130</v>
      </c>
      <c r="G192" s="291">
        <f t="shared" si="29"/>
        <v>1394</v>
      </c>
      <c r="H192" s="291">
        <f t="shared" si="29"/>
        <v>844.5</v>
      </c>
      <c r="I192" s="290">
        <f t="shared" si="26"/>
        <v>60.581061692969875</v>
      </c>
    </row>
    <row r="193" spans="1:9" s="164" customFormat="1" ht="33" customHeight="1">
      <c r="A193" s="295" t="s">
        <v>131</v>
      </c>
      <c r="B193" s="285">
        <v>920</v>
      </c>
      <c r="C193" s="317" t="s">
        <v>306</v>
      </c>
      <c r="D193" s="317" t="s">
        <v>108</v>
      </c>
      <c r="E193" s="287" t="s">
        <v>321</v>
      </c>
      <c r="F193" s="331" t="s">
        <v>132</v>
      </c>
      <c r="G193" s="365">
        <v>1394</v>
      </c>
      <c r="H193" s="344">
        <v>844.5</v>
      </c>
      <c r="I193" s="290">
        <f t="shared" si="26"/>
        <v>60.581061692969875</v>
      </c>
    </row>
    <row r="194" spans="1:9" s="164" customFormat="1" ht="40.5" customHeight="1">
      <c r="A194" s="293" t="s">
        <v>322</v>
      </c>
      <c r="B194" s="285">
        <v>920</v>
      </c>
      <c r="C194" s="336" t="s">
        <v>306</v>
      </c>
      <c r="D194" s="336" t="s">
        <v>108</v>
      </c>
      <c r="E194" s="294" t="s">
        <v>323</v>
      </c>
      <c r="F194" s="333"/>
      <c r="G194" s="365">
        <f aca="true" t="shared" si="30" ref="G194:H196">G195</f>
        <v>10</v>
      </c>
      <c r="H194" s="365">
        <f t="shared" si="30"/>
        <v>3.3</v>
      </c>
      <c r="I194" s="290">
        <f t="shared" si="26"/>
        <v>32.99999999999999</v>
      </c>
    </row>
    <row r="195" spans="1:9" s="164" customFormat="1" ht="14.25" customHeight="1">
      <c r="A195" s="295" t="s">
        <v>324</v>
      </c>
      <c r="B195" s="285">
        <v>920</v>
      </c>
      <c r="C195" s="317" t="s">
        <v>306</v>
      </c>
      <c r="D195" s="317" t="s">
        <v>108</v>
      </c>
      <c r="E195" s="287" t="s">
        <v>325</v>
      </c>
      <c r="F195" s="331"/>
      <c r="G195" s="365">
        <f t="shared" si="30"/>
        <v>10</v>
      </c>
      <c r="H195" s="365">
        <f t="shared" si="30"/>
        <v>3.3</v>
      </c>
      <c r="I195" s="290">
        <f t="shared" si="26"/>
        <v>32.99999999999999</v>
      </c>
    </row>
    <row r="196" spans="1:9" s="164" customFormat="1" ht="14.25" customHeight="1">
      <c r="A196" s="98" t="s">
        <v>129</v>
      </c>
      <c r="B196" s="285">
        <v>920</v>
      </c>
      <c r="C196" s="317" t="s">
        <v>306</v>
      </c>
      <c r="D196" s="317" t="s">
        <v>108</v>
      </c>
      <c r="E196" s="287" t="s">
        <v>325</v>
      </c>
      <c r="F196" s="331" t="s">
        <v>130</v>
      </c>
      <c r="G196" s="365">
        <f t="shared" si="30"/>
        <v>10</v>
      </c>
      <c r="H196" s="365">
        <f t="shared" si="30"/>
        <v>3.3</v>
      </c>
      <c r="I196" s="290">
        <f t="shared" si="26"/>
        <v>32.99999999999999</v>
      </c>
    </row>
    <row r="197" spans="1:9" s="164" customFormat="1" ht="28.5" customHeight="1">
      <c r="A197" s="295" t="s">
        <v>131</v>
      </c>
      <c r="B197" s="285">
        <v>920</v>
      </c>
      <c r="C197" s="317" t="s">
        <v>306</v>
      </c>
      <c r="D197" s="317" t="s">
        <v>108</v>
      </c>
      <c r="E197" s="287" t="s">
        <v>325</v>
      </c>
      <c r="F197" s="331" t="s">
        <v>132</v>
      </c>
      <c r="G197" s="365">
        <v>10</v>
      </c>
      <c r="H197" s="344">
        <v>3.3</v>
      </c>
      <c r="I197" s="290">
        <f t="shared" si="26"/>
        <v>32.99999999999999</v>
      </c>
    </row>
    <row r="198" spans="1:9" s="164" customFormat="1" ht="40.5" customHeight="1">
      <c r="A198" s="303" t="s">
        <v>326</v>
      </c>
      <c r="B198" s="285">
        <v>920</v>
      </c>
      <c r="C198" s="287" t="s">
        <v>306</v>
      </c>
      <c r="D198" s="287" t="s">
        <v>108</v>
      </c>
      <c r="E198" s="294" t="s">
        <v>327</v>
      </c>
      <c r="F198" s="331"/>
      <c r="G198" s="291">
        <f>G199</f>
        <v>60031.57787</v>
      </c>
      <c r="H198" s="291">
        <f>H199</f>
        <v>59949.23481</v>
      </c>
      <c r="I198" s="290">
        <f t="shared" si="26"/>
        <v>99.86283375696318</v>
      </c>
    </row>
    <row r="199" spans="1:9" s="164" customFormat="1" ht="24.75" customHeight="1">
      <c r="A199" s="304" t="s">
        <v>328</v>
      </c>
      <c r="B199" s="285">
        <v>920</v>
      </c>
      <c r="C199" s="287" t="s">
        <v>306</v>
      </c>
      <c r="D199" s="287" t="s">
        <v>108</v>
      </c>
      <c r="E199" s="287" t="s">
        <v>329</v>
      </c>
      <c r="F199" s="331"/>
      <c r="G199" s="291">
        <f>G200</f>
        <v>60031.57787</v>
      </c>
      <c r="H199" s="291">
        <f>H200</f>
        <v>59949.23481</v>
      </c>
      <c r="I199" s="290">
        <f t="shared" si="26"/>
        <v>99.86283375696318</v>
      </c>
    </row>
    <row r="200" spans="1:9" s="164" customFormat="1" ht="24.75" customHeight="1">
      <c r="A200" s="304" t="s">
        <v>330</v>
      </c>
      <c r="B200" s="285">
        <v>920</v>
      </c>
      <c r="C200" s="287" t="s">
        <v>306</v>
      </c>
      <c r="D200" s="287" t="s">
        <v>108</v>
      </c>
      <c r="E200" s="287" t="s">
        <v>331</v>
      </c>
      <c r="F200" s="331"/>
      <c r="G200" s="291">
        <f>G201+G203+G205</f>
        <v>60031.57787</v>
      </c>
      <c r="H200" s="291">
        <f>H201+H203+H205</f>
        <v>59949.23481</v>
      </c>
      <c r="I200" s="290">
        <f t="shared" si="26"/>
        <v>99.86283375696318</v>
      </c>
    </row>
    <row r="201" spans="1:9" s="164" customFormat="1" ht="36" customHeight="1" hidden="1">
      <c r="A201" s="366" t="s">
        <v>579</v>
      </c>
      <c r="B201" s="285">
        <v>920</v>
      </c>
      <c r="C201" s="287" t="s">
        <v>306</v>
      </c>
      <c r="D201" s="287" t="s">
        <v>108</v>
      </c>
      <c r="E201" s="294" t="s">
        <v>580</v>
      </c>
      <c r="F201" s="331"/>
      <c r="G201" s="291">
        <f>G202</f>
        <v>0</v>
      </c>
      <c r="H201" s="344"/>
      <c r="I201" s="290" t="e">
        <f t="shared" si="26"/>
        <v>#DIV/0!</v>
      </c>
    </row>
    <row r="202" spans="1:9" s="164" customFormat="1" ht="12.75" hidden="1">
      <c r="A202" s="98" t="s">
        <v>581</v>
      </c>
      <c r="B202" s="285">
        <v>920</v>
      </c>
      <c r="C202" s="287" t="s">
        <v>306</v>
      </c>
      <c r="D202" s="287" t="s">
        <v>108</v>
      </c>
      <c r="E202" s="294" t="s">
        <v>580</v>
      </c>
      <c r="F202" s="331" t="s">
        <v>335</v>
      </c>
      <c r="G202" s="291">
        <v>0</v>
      </c>
      <c r="H202" s="344"/>
      <c r="I202" s="290" t="e">
        <f t="shared" si="26"/>
        <v>#DIV/0!</v>
      </c>
    </row>
    <row r="203" spans="1:9" s="164" customFormat="1" ht="47.25" customHeight="1">
      <c r="A203" s="295" t="s">
        <v>332</v>
      </c>
      <c r="B203" s="285">
        <v>920</v>
      </c>
      <c r="C203" s="287" t="s">
        <v>306</v>
      </c>
      <c r="D203" s="287" t="s">
        <v>108</v>
      </c>
      <c r="E203" s="294" t="s">
        <v>333</v>
      </c>
      <c r="F203" s="331"/>
      <c r="G203" s="291">
        <f>G204</f>
        <v>44726.93163</v>
      </c>
      <c r="H203" s="291">
        <f>H204</f>
        <v>44726.93163</v>
      </c>
      <c r="I203" s="290">
        <f t="shared" si="26"/>
        <v>100</v>
      </c>
    </row>
    <row r="204" spans="1:9" s="164" customFormat="1" ht="14.25" customHeight="1">
      <c r="A204" s="98" t="s">
        <v>334</v>
      </c>
      <c r="B204" s="285">
        <v>920</v>
      </c>
      <c r="C204" s="287"/>
      <c r="D204" s="287"/>
      <c r="E204" s="294" t="s">
        <v>333</v>
      </c>
      <c r="F204" s="331" t="s">
        <v>335</v>
      </c>
      <c r="G204" s="291">
        <v>44726.93163</v>
      </c>
      <c r="H204" s="344">
        <v>44726.93163</v>
      </c>
      <c r="I204" s="290">
        <f t="shared" si="26"/>
        <v>100</v>
      </c>
    </row>
    <row r="205" spans="1:9" s="164" customFormat="1" ht="48" customHeight="1">
      <c r="A205" s="295" t="s">
        <v>336</v>
      </c>
      <c r="B205" s="285">
        <v>920</v>
      </c>
      <c r="C205" s="287" t="s">
        <v>306</v>
      </c>
      <c r="D205" s="287" t="s">
        <v>108</v>
      </c>
      <c r="E205" s="294" t="s">
        <v>337</v>
      </c>
      <c r="F205" s="331"/>
      <c r="G205" s="291">
        <f>G206</f>
        <v>15304.64624</v>
      </c>
      <c r="H205" s="291">
        <f>H206</f>
        <v>15222.30318</v>
      </c>
      <c r="I205" s="290">
        <f t="shared" si="26"/>
        <v>99.4619734510113</v>
      </c>
    </row>
    <row r="206" spans="1:9" s="164" customFormat="1" ht="14.25" customHeight="1">
      <c r="A206" s="98" t="s">
        <v>334</v>
      </c>
      <c r="B206" s="285">
        <v>920</v>
      </c>
      <c r="C206" s="287" t="s">
        <v>306</v>
      </c>
      <c r="D206" s="287" t="s">
        <v>108</v>
      </c>
      <c r="E206" s="294" t="s">
        <v>337</v>
      </c>
      <c r="F206" s="331" t="s">
        <v>335</v>
      </c>
      <c r="G206" s="291">
        <v>15304.64624</v>
      </c>
      <c r="H206" s="344">
        <v>15222.30318</v>
      </c>
      <c r="I206" s="290">
        <f t="shared" si="26"/>
        <v>99.4619734510113</v>
      </c>
    </row>
    <row r="207" spans="1:9" s="131" customFormat="1" ht="14.25" customHeight="1">
      <c r="A207" s="144" t="s">
        <v>158</v>
      </c>
      <c r="B207" s="285">
        <v>920</v>
      </c>
      <c r="C207" s="336" t="s">
        <v>306</v>
      </c>
      <c r="D207" s="336" t="s">
        <v>108</v>
      </c>
      <c r="E207" s="294" t="s">
        <v>148</v>
      </c>
      <c r="F207" s="333"/>
      <c r="G207" s="334">
        <f aca="true" t="shared" si="31" ref="G207:H209">G208</f>
        <v>10</v>
      </c>
      <c r="H207" s="334">
        <f t="shared" si="31"/>
        <v>10</v>
      </c>
      <c r="I207" s="290">
        <f t="shared" si="26"/>
        <v>100</v>
      </c>
    </row>
    <row r="208" spans="1:9" s="164" customFormat="1" ht="14.25" customHeight="1">
      <c r="A208" s="295" t="s">
        <v>137</v>
      </c>
      <c r="B208" s="285">
        <v>920</v>
      </c>
      <c r="C208" s="317" t="s">
        <v>306</v>
      </c>
      <c r="D208" s="317" t="s">
        <v>108</v>
      </c>
      <c r="E208" s="287" t="s">
        <v>338</v>
      </c>
      <c r="F208" s="320"/>
      <c r="G208" s="291">
        <f t="shared" si="31"/>
        <v>10</v>
      </c>
      <c r="H208" s="291">
        <f t="shared" si="31"/>
        <v>10</v>
      </c>
      <c r="I208" s="290">
        <f t="shared" si="26"/>
        <v>100</v>
      </c>
    </row>
    <row r="209" spans="1:9" s="164" customFormat="1" ht="14.25" customHeight="1">
      <c r="A209" s="304" t="s">
        <v>135</v>
      </c>
      <c r="B209" s="285">
        <v>920</v>
      </c>
      <c r="C209" s="317" t="s">
        <v>306</v>
      </c>
      <c r="D209" s="317" t="s">
        <v>108</v>
      </c>
      <c r="E209" s="287" t="s">
        <v>338</v>
      </c>
      <c r="F209" s="320" t="s">
        <v>136</v>
      </c>
      <c r="G209" s="291">
        <f t="shared" si="31"/>
        <v>10</v>
      </c>
      <c r="H209" s="291">
        <f t="shared" si="31"/>
        <v>10</v>
      </c>
      <c r="I209" s="290">
        <f t="shared" si="26"/>
        <v>100</v>
      </c>
    </row>
    <row r="210" spans="1:9" s="164" customFormat="1" ht="14.25" customHeight="1">
      <c r="A210" s="363" t="s">
        <v>137</v>
      </c>
      <c r="B210" s="285">
        <v>920</v>
      </c>
      <c r="C210" s="317" t="s">
        <v>306</v>
      </c>
      <c r="D210" s="317" t="s">
        <v>108</v>
      </c>
      <c r="E210" s="287" t="s">
        <v>338</v>
      </c>
      <c r="F210" s="320" t="s">
        <v>138</v>
      </c>
      <c r="G210" s="291">
        <v>10</v>
      </c>
      <c r="H210" s="344">
        <v>10</v>
      </c>
      <c r="I210" s="290">
        <f t="shared" si="26"/>
        <v>100</v>
      </c>
    </row>
    <row r="211" spans="1:9" s="164" customFormat="1" ht="23.25" customHeight="1">
      <c r="A211" s="85" t="s">
        <v>339</v>
      </c>
      <c r="B211" s="280">
        <v>920</v>
      </c>
      <c r="C211" s="281" t="s">
        <v>306</v>
      </c>
      <c r="D211" s="281" t="s">
        <v>110</v>
      </c>
      <c r="E211" s="281"/>
      <c r="F211" s="282"/>
      <c r="G211" s="283">
        <f>G212</f>
        <v>3699.9</v>
      </c>
      <c r="H211" s="283">
        <f>H212</f>
        <v>3109.7</v>
      </c>
      <c r="I211" s="284">
        <f t="shared" si="26"/>
        <v>84.04821751939241</v>
      </c>
    </row>
    <row r="212" spans="1:9" s="164" customFormat="1" ht="14.25" customHeight="1">
      <c r="A212" s="181" t="s">
        <v>308</v>
      </c>
      <c r="B212" s="285">
        <v>920</v>
      </c>
      <c r="C212" s="336" t="s">
        <v>306</v>
      </c>
      <c r="D212" s="336" t="s">
        <v>110</v>
      </c>
      <c r="E212" s="336" t="s">
        <v>309</v>
      </c>
      <c r="F212" s="367"/>
      <c r="G212" s="368">
        <f>G213+G217+G221</f>
        <v>3699.9</v>
      </c>
      <c r="H212" s="368">
        <f>H213+H217+H221</f>
        <v>3109.7</v>
      </c>
      <c r="I212" s="290">
        <f t="shared" si="26"/>
        <v>84.04821751939241</v>
      </c>
    </row>
    <row r="213" spans="1:9" s="164" customFormat="1" ht="34.5" customHeight="1">
      <c r="A213" s="354" t="s">
        <v>340</v>
      </c>
      <c r="B213" s="285">
        <v>920</v>
      </c>
      <c r="C213" s="317" t="s">
        <v>306</v>
      </c>
      <c r="D213" s="317" t="s">
        <v>110</v>
      </c>
      <c r="E213" s="294" t="s">
        <v>341</v>
      </c>
      <c r="F213" s="329"/>
      <c r="G213" s="365">
        <f aca="true" t="shared" si="32" ref="G213:H215">G214</f>
        <v>125</v>
      </c>
      <c r="H213" s="365">
        <f t="shared" si="32"/>
        <v>33.7</v>
      </c>
      <c r="I213" s="290">
        <f t="shared" si="26"/>
        <v>26.96</v>
      </c>
    </row>
    <row r="214" spans="1:9" s="164" customFormat="1" ht="14.25" customHeight="1">
      <c r="A214" s="369" t="s">
        <v>342</v>
      </c>
      <c r="B214" s="285">
        <v>920</v>
      </c>
      <c r="C214" s="317" t="s">
        <v>306</v>
      </c>
      <c r="D214" s="317" t="s">
        <v>110</v>
      </c>
      <c r="E214" s="370" t="s">
        <v>343</v>
      </c>
      <c r="F214" s="331"/>
      <c r="G214" s="365">
        <f t="shared" si="32"/>
        <v>125</v>
      </c>
      <c r="H214" s="365">
        <f t="shared" si="32"/>
        <v>33.7</v>
      </c>
      <c r="I214" s="290">
        <f t="shared" si="26"/>
        <v>26.96</v>
      </c>
    </row>
    <row r="215" spans="1:9" s="164" customFormat="1" ht="14.25" customHeight="1">
      <c r="A215" s="98" t="s">
        <v>129</v>
      </c>
      <c r="B215" s="285">
        <v>920</v>
      </c>
      <c r="C215" s="317" t="s">
        <v>306</v>
      </c>
      <c r="D215" s="317" t="s">
        <v>110</v>
      </c>
      <c r="E215" s="357" t="s">
        <v>344</v>
      </c>
      <c r="F215" s="371" t="s">
        <v>130</v>
      </c>
      <c r="G215" s="365">
        <f t="shared" si="32"/>
        <v>125</v>
      </c>
      <c r="H215" s="365">
        <f t="shared" si="32"/>
        <v>33.7</v>
      </c>
      <c r="I215" s="290">
        <f t="shared" si="26"/>
        <v>26.96</v>
      </c>
    </row>
    <row r="216" spans="1:9" s="164" customFormat="1" ht="28.5" customHeight="1">
      <c r="A216" s="295" t="s">
        <v>131</v>
      </c>
      <c r="B216" s="285">
        <v>920</v>
      </c>
      <c r="C216" s="317" t="s">
        <v>306</v>
      </c>
      <c r="D216" s="329" t="s">
        <v>110</v>
      </c>
      <c r="E216" s="287" t="s">
        <v>344</v>
      </c>
      <c r="F216" s="331" t="s">
        <v>132</v>
      </c>
      <c r="G216" s="365">
        <v>125</v>
      </c>
      <c r="H216" s="344">
        <v>33.7</v>
      </c>
      <c r="I216" s="290">
        <f t="shared" si="26"/>
        <v>26.96</v>
      </c>
    </row>
    <row r="217" spans="1:9" s="164" customFormat="1" ht="32.25" customHeight="1">
      <c r="A217" s="293" t="s">
        <v>345</v>
      </c>
      <c r="B217" s="285">
        <v>920</v>
      </c>
      <c r="C217" s="317" t="s">
        <v>306</v>
      </c>
      <c r="D217" s="329" t="s">
        <v>110</v>
      </c>
      <c r="E217" s="294" t="s">
        <v>346</v>
      </c>
      <c r="F217" s="333"/>
      <c r="G217" s="372">
        <f aca="true" t="shared" si="33" ref="G217:H219">G218</f>
        <v>394.9</v>
      </c>
      <c r="H217" s="372">
        <f t="shared" si="33"/>
        <v>394.9</v>
      </c>
      <c r="I217" s="290">
        <f t="shared" si="26"/>
        <v>100</v>
      </c>
    </row>
    <row r="218" spans="1:9" s="164" customFormat="1" ht="14.25" customHeight="1">
      <c r="A218" s="295" t="s">
        <v>347</v>
      </c>
      <c r="B218" s="285">
        <v>920</v>
      </c>
      <c r="C218" s="317" t="s">
        <v>306</v>
      </c>
      <c r="D218" s="329" t="s">
        <v>110</v>
      </c>
      <c r="E218" s="287" t="s">
        <v>348</v>
      </c>
      <c r="F218" s="331"/>
      <c r="G218" s="372">
        <f t="shared" si="33"/>
        <v>394.9</v>
      </c>
      <c r="H218" s="372">
        <f t="shared" si="33"/>
        <v>394.9</v>
      </c>
      <c r="I218" s="290">
        <f t="shared" si="26"/>
        <v>100</v>
      </c>
    </row>
    <row r="219" spans="1:9" s="164" customFormat="1" ht="14.25" customHeight="1">
      <c r="A219" s="98" t="s">
        <v>129</v>
      </c>
      <c r="B219" s="285">
        <v>920</v>
      </c>
      <c r="C219" s="317" t="s">
        <v>306</v>
      </c>
      <c r="D219" s="329" t="s">
        <v>110</v>
      </c>
      <c r="E219" s="287" t="s">
        <v>348</v>
      </c>
      <c r="F219" s="331" t="s">
        <v>130</v>
      </c>
      <c r="G219" s="372">
        <f t="shared" si="33"/>
        <v>394.9</v>
      </c>
      <c r="H219" s="372">
        <f t="shared" si="33"/>
        <v>394.9</v>
      </c>
      <c r="I219" s="290">
        <f t="shared" si="26"/>
        <v>100</v>
      </c>
    </row>
    <row r="220" spans="1:9" s="164" customFormat="1" ht="27" customHeight="1">
      <c r="A220" s="295" t="s">
        <v>131</v>
      </c>
      <c r="B220" s="285">
        <v>920</v>
      </c>
      <c r="C220" s="317" t="s">
        <v>306</v>
      </c>
      <c r="D220" s="329" t="s">
        <v>110</v>
      </c>
      <c r="E220" s="287" t="s">
        <v>348</v>
      </c>
      <c r="F220" s="331" t="s">
        <v>132</v>
      </c>
      <c r="G220" s="297">
        <v>394.9</v>
      </c>
      <c r="H220" s="344">
        <v>394.9</v>
      </c>
      <c r="I220" s="290">
        <f t="shared" si="26"/>
        <v>100</v>
      </c>
    </row>
    <row r="221" spans="1:9" s="164" customFormat="1" ht="33" customHeight="1">
      <c r="A221" s="293" t="s">
        <v>349</v>
      </c>
      <c r="B221" s="285">
        <v>920</v>
      </c>
      <c r="C221" s="317" t="s">
        <v>306</v>
      </c>
      <c r="D221" s="329" t="s">
        <v>110</v>
      </c>
      <c r="E221" s="294" t="s">
        <v>350</v>
      </c>
      <c r="F221" s="333"/>
      <c r="G221" s="372">
        <f aca="true" t="shared" si="34" ref="G221:H223">G222</f>
        <v>3180</v>
      </c>
      <c r="H221" s="372">
        <f t="shared" si="34"/>
        <v>2681.1</v>
      </c>
      <c r="I221" s="290">
        <f t="shared" si="26"/>
        <v>84.31132075471697</v>
      </c>
    </row>
    <row r="222" spans="1:9" s="164" customFormat="1" ht="14.25" customHeight="1">
      <c r="A222" s="295" t="s">
        <v>351</v>
      </c>
      <c r="B222" s="285">
        <v>920</v>
      </c>
      <c r="C222" s="317" t="s">
        <v>306</v>
      </c>
      <c r="D222" s="329" t="s">
        <v>110</v>
      </c>
      <c r="E222" s="287" t="s">
        <v>352</v>
      </c>
      <c r="F222" s="331"/>
      <c r="G222" s="372">
        <f t="shared" si="34"/>
        <v>3180</v>
      </c>
      <c r="H222" s="372">
        <f t="shared" si="34"/>
        <v>2681.1</v>
      </c>
      <c r="I222" s="290">
        <f t="shared" si="26"/>
        <v>84.31132075471697</v>
      </c>
    </row>
    <row r="223" spans="1:9" s="164" customFormat="1" ht="14.25" customHeight="1">
      <c r="A223" s="98" t="s">
        <v>129</v>
      </c>
      <c r="B223" s="285">
        <v>920</v>
      </c>
      <c r="C223" s="317" t="s">
        <v>306</v>
      </c>
      <c r="D223" s="329" t="s">
        <v>110</v>
      </c>
      <c r="E223" s="287" t="s">
        <v>352</v>
      </c>
      <c r="F223" s="331" t="s">
        <v>130</v>
      </c>
      <c r="G223" s="372">
        <f t="shared" si="34"/>
        <v>3180</v>
      </c>
      <c r="H223" s="372">
        <f t="shared" si="34"/>
        <v>2681.1</v>
      </c>
      <c r="I223" s="290">
        <f t="shared" si="26"/>
        <v>84.31132075471697</v>
      </c>
    </row>
    <row r="224" spans="1:9" s="164" customFormat="1" ht="32.25" customHeight="1">
      <c r="A224" s="295" t="s">
        <v>131</v>
      </c>
      <c r="B224" s="285">
        <v>920</v>
      </c>
      <c r="C224" s="317" t="s">
        <v>306</v>
      </c>
      <c r="D224" s="329" t="s">
        <v>110</v>
      </c>
      <c r="E224" s="287" t="s">
        <v>352</v>
      </c>
      <c r="F224" s="331" t="s">
        <v>132</v>
      </c>
      <c r="G224" s="297">
        <v>3180</v>
      </c>
      <c r="H224" s="344">
        <v>2681.1</v>
      </c>
      <c r="I224" s="290">
        <f t="shared" si="26"/>
        <v>84.31132075471697</v>
      </c>
    </row>
    <row r="225" spans="1:9" s="131" customFormat="1" ht="21.75" customHeight="1">
      <c r="A225" s="188" t="s">
        <v>353</v>
      </c>
      <c r="B225" s="373">
        <v>920</v>
      </c>
      <c r="C225" s="374" t="s">
        <v>306</v>
      </c>
      <c r="D225" s="374" t="s">
        <v>203</v>
      </c>
      <c r="E225" s="375"/>
      <c r="F225" s="376"/>
      <c r="G225" s="377">
        <f>G226+G288</f>
        <v>55644.67114</v>
      </c>
      <c r="H225" s="377">
        <f>H226+H288</f>
        <v>48312.3</v>
      </c>
      <c r="I225" s="284">
        <f t="shared" si="26"/>
        <v>86.82286912694298</v>
      </c>
    </row>
    <row r="226" spans="1:9" s="164" customFormat="1" ht="30.75" customHeight="1">
      <c r="A226" s="378" t="s">
        <v>257</v>
      </c>
      <c r="B226" s="285">
        <v>920</v>
      </c>
      <c r="C226" s="287" t="s">
        <v>306</v>
      </c>
      <c r="D226" s="287" t="s">
        <v>203</v>
      </c>
      <c r="E226" s="287" t="s">
        <v>258</v>
      </c>
      <c r="F226" s="331"/>
      <c r="G226" s="291">
        <f>SUM(G227+G240+G255+G272+G277+G284)</f>
        <v>54218.97114</v>
      </c>
      <c r="H226" s="291">
        <f>SUM(H227+H240+H255+H272+H277+H284)</f>
        <v>47120.8</v>
      </c>
      <c r="I226" s="290">
        <f t="shared" si="26"/>
        <v>86.90832564551685</v>
      </c>
    </row>
    <row r="227" spans="1:9" s="164" customFormat="1" ht="34.5" customHeight="1">
      <c r="A227" s="303" t="s">
        <v>354</v>
      </c>
      <c r="B227" s="285">
        <v>920</v>
      </c>
      <c r="C227" s="287" t="s">
        <v>306</v>
      </c>
      <c r="D227" s="287" t="s">
        <v>203</v>
      </c>
      <c r="E227" s="294" t="s">
        <v>355</v>
      </c>
      <c r="F227" s="333"/>
      <c r="G227" s="334">
        <f>G228+G232+G236</f>
        <v>9434.5</v>
      </c>
      <c r="H227" s="334">
        <f>H228+H232+H236</f>
        <v>9121.5</v>
      </c>
      <c r="I227" s="290">
        <f t="shared" si="26"/>
        <v>96.68238910382108</v>
      </c>
    </row>
    <row r="228" spans="1:9" s="164" customFormat="1" ht="14.25" customHeight="1">
      <c r="A228" s="303" t="s">
        <v>356</v>
      </c>
      <c r="B228" s="285">
        <v>920</v>
      </c>
      <c r="C228" s="317" t="s">
        <v>306</v>
      </c>
      <c r="D228" s="317" t="s">
        <v>203</v>
      </c>
      <c r="E228" s="294" t="s">
        <v>357</v>
      </c>
      <c r="F228" s="353"/>
      <c r="G228" s="334">
        <f aca="true" t="shared" si="35" ref="G228:H230">G229</f>
        <v>3550</v>
      </c>
      <c r="H228" s="334">
        <f t="shared" si="35"/>
        <v>3276.5</v>
      </c>
      <c r="I228" s="290">
        <f t="shared" si="26"/>
        <v>92.29577464788731</v>
      </c>
    </row>
    <row r="229" spans="1:9" s="164" customFormat="1" ht="14.25" customHeight="1">
      <c r="A229" s="304" t="s">
        <v>358</v>
      </c>
      <c r="B229" s="285">
        <v>920</v>
      </c>
      <c r="C229" s="317" t="s">
        <v>306</v>
      </c>
      <c r="D229" s="317" t="s">
        <v>203</v>
      </c>
      <c r="E229" s="287" t="s">
        <v>359</v>
      </c>
      <c r="F229" s="320"/>
      <c r="G229" s="291">
        <f t="shared" si="35"/>
        <v>3550</v>
      </c>
      <c r="H229" s="291">
        <f t="shared" si="35"/>
        <v>3276.5</v>
      </c>
      <c r="I229" s="290">
        <f t="shared" si="26"/>
        <v>92.29577464788731</v>
      </c>
    </row>
    <row r="230" spans="1:9" s="164" customFormat="1" ht="14.25" customHeight="1">
      <c r="A230" s="98" t="s">
        <v>129</v>
      </c>
      <c r="B230" s="285">
        <v>920</v>
      </c>
      <c r="C230" s="317" t="s">
        <v>306</v>
      </c>
      <c r="D230" s="317" t="s">
        <v>203</v>
      </c>
      <c r="E230" s="287" t="s">
        <v>359</v>
      </c>
      <c r="F230" s="320" t="s">
        <v>130</v>
      </c>
      <c r="G230" s="291">
        <f t="shared" si="35"/>
        <v>3550</v>
      </c>
      <c r="H230" s="291">
        <f t="shared" si="35"/>
        <v>3276.5</v>
      </c>
      <c r="I230" s="290">
        <f t="shared" si="26"/>
        <v>92.29577464788731</v>
      </c>
    </row>
    <row r="231" spans="1:9" s="164" customFormat="1" ht="33" customHeight="1">
      <c r="A231" s="295" t="s">
        <v>131</v>
      </c>
      <c r="B231" s="285">
        <v>920</v>
      </c>
      <c r="C231" s="317" t="s">
        <v>306</v>
      </c>
      <c r="D231" s="317" t="s">
        <v>203</v>
      </c>
      <c r="E231" s="287" t="s">
        <v>359</v>
      </c>
      <c r="F231" s="320" t="s">
        <v>132</v>
      </c>
      <c r="G231" s="291">
        <v>3550</v>
      </c>
      <c r="H231" s="344">
        <v>3276.5</v>
      </c>
      <c r="I231" s="290">
        <f t="shared" si="26"/>
        <v>92.29577464788731</v>
      </c>
    </row>
    <row r="232" spans="1:9" s="164" customFormat="1" ht="14.25" customHeight="1">
      <c r="A232" s="293" t="s">
        <v>360</v>
      </c>
      <c r="B232" s="285">
        <v>920</v>
      </c>
      <c r="C232" s="317" t="s">
        <v>306</v>
      </c>
      <c r="D232" s="317" t="s">
        <v>203</v>
      </c>
      <c r="E232" s="294" t="s">
        <v>361</v>
      </c>
      <c r="F232" s="353"/>
      <c r="G232" s="291">
        <f aca="true" t="shared" si="36" ref="G232:H234">G233</f>
        <v>2010</v>
      </c>
      <c r="H232" s="291">
        <f t="shared" si="36"/>
        <v>2007.4</v>
      </c>
      <c r="I232" s="290">
        <f t="shared" si="26"/>
        <v>99.87064676616916</v>
      </c>
    </row>
    <row r="233" spans="1:9" s="164" customFormat="1" ht="14.25" customHeight="1">
      <c r="A233" s="295" t="s">
        <v>362</v>
      </c>
      <c r="B233" s="285">
        <v>920</v>
      </c>
      <c r="C233" s="317" t="s">
        <v>306</v>
      </c>
      <c r="D233" s="317" t="s">
        <v>203</v>
      </c>
      <c r="E233" s="287" t="s">
        <v>363</v>
      </c>
      <c r="F233" s="320"/>
      <c r="G233" s="291">
        <f t="shared" si="36"/>
        <v>2010</v>
      </c>
      <c r="H233" s="291">
        <f t="shared" si="36"/>
        <v>2007.4</v>
      </c>
      <c r="I233" s="290">
        <f t="shared" si="26"/>
        <v>99.87064676616916</v>
      </c>
    </row>
    <row r="234" spans="1:9" s="164" customFormat="1" ht="14.25" customHeight="1">
      <c r="A234" s="98" t="s">
        <v>129</v>
      </c>
      <c r="B234" s="285">
        <v>920</v>
      </c>
      <c r="C234" s="317" t="s">
        <v>306</v>
      </c>
      <c r="D234" s="317" t="s">
        <v>203</v>
      </c>
      <c r="E234" s="287" t="s">
        <v>363</v>
      </c>
      <c r="F234" s="320" t="s">
        <v>130</v>
      </c>
      <c r="G234" s="291">
        <f t="shared" si="36"/>
        <v>2010</v>
      </c>
      <c r="H234" s="291">
        <f t="shared" si="36"/>
        <v>2007.4</v>
      </c>
      <c r="I234" s="290">
        <f t="shared" si="26"/>
        <v>99.87064676616916</v>
      </c>
    </row>
    <row r="235" spans="1:9" s="164" customFormat="1" ht="33" customHeight="1">
      <c r="A235" s="295" t="s">
        <v>131</v>
      </c>
      <c r="B235" s="285">
        <v>920</v>
      </c>
      <c r="C235" s="317" t="s">
        <v>306</v>
      </c>
      <c r="D235" s="317" t="s">
        <v>203</v>
      </c>
      <c r="E235" s="287" t="s">
        <v>363</v>
      </c>
      <c r="F235" s="320" t="s">
        <v>132</v>
      </c>
      <c r="G235" s="291">
        <v>2010</v>
      </c>
      <c r="H235" s="344">
        <v>2007.4</v>
      </c>
      <c r="I235" s="290">
        <f t="shared" si="26"/>
        <v>99.87064676616916</v>
      </c>
    </row>
    <row r="236" spans="1:9" s="164" customFormat="1" ht="14.25" customHeight="1">
      <c r="A236" s="293" t="s">
        <v>364</v>
      </c>
      <c r="B236" s="285">
        <v>920</v>
      </c>
      <c r="C236" s="317" t="s">
        <v>306</v>
      </c>
      <c r="D236" s="317" t="s">
        <v>203</v>
      </c>
      <c r="E236" s="294" t="s">
        <v>365</v>
      </c>
      <c r="F236" s="353"/>
      <c r="G236" s="291">
        <f aca="true" t="shared" si="37" ref="G236:H238">G237</f>
        <v>3874.5</v>
      </c>
      <c r="H236" s="291">
        <f t="shared" si="37"/>
        <v>3837.6</v>
      </c>
      <c r="I236" s="290">
        <f t="shared" si="26"/>
        <v>99.04761904761904</v>
      </c>
    </row>
    <row r="237" spans="1:9" s="164" customFormat="1" ht="14.25" customHeight="1">
      <c r="A237" s="295" t="s">
        <v>366</v>
      </c>
      <c r="B237" s="285">
        <v>920</v>
      </c>
      <c r="C237" s="317" t="s">
        <v>306</v>
      </c>
      <c r="D237" s="317" t="s">
        <v>203</v>
      </c>
      <c r="E237" s="287" t="s">
        <v>367</v>
      </c>
      <c r="F237" s="320"/>
      <c r="G237" s="291">
        <f t="shared" si="37"/>
        <v>3874.5</v>
      </c>
      <c r="H237" s="291">
        <f t="shared" si="37"/>
        <v>3837.6</v>
      </c>
      <c r="I237" s="290">
        <f t="shared" si="26"/>
        <v>99.04761904761904</v>
      </c>
    </row>
    <row r="238" spans="1:9" s="164" customFormat="1" ht="14.25" customHeight="1">
      <c r="A238" s="98" t="s">
        <v>129</v>
      </c>
      <c r="B238" s="285">
        <v>920</v>
      </c>
      <c r="C238" s="317" t="s">
        <v>306</v>
      </c>
      <c r="D238" s="317" t="s">
        <v>203</v>
      </c>
      <c r="E238" s="287" t="s">
        <v>367</v>
      </c>
      <c r="F238" s="320" t="s">
        <v>130</v>
      </c>
      <c r="G238" s="291">
        <f t="shared" si="37"/>
        <v>3874.5</v>
      </c>
      <c r="H238" s="291">
        <f t="shared" si="37"/>
        <v>3837.6</v>
      </c>
      <c r="I238" s="290">
        <f t="shared" si="26"/>
        <v>99.04761904761904</v>
      </c>
    </row>
    <row r="239" spans="1:9" s="164" customFormat="1" ht="28.5" customHeight="1">
      <c r="A239" s="295" t="s">
        <v>131</v>
      </c>
      <c r="B239" s="285">
        <v>920</v>
      </c>
      <c r="C239" s="317" t="s">
        <v>306</v>
      </c>
      <c r="D239" s="317" t="s">
        <v>203</v>
      </c>
      <c r="E239" s="287" t="s">
        <v>367</v>
      </c>
      <c r="F239" s="320" t="s">
        <v>132</v>
      </c>
      <c r="G239" s="291">
        <v>3874.5</v>
      </c>
      <c r="H239" s="344">
        <v>3837.6</v>
      </c>
      <c r="I239" s="290">
        <f t="shared" si="26"/>
        <v>99.04761904761904</v>
      </c>
    </row>
    <row r="240" spans="1:9" s="164" customFormat="1" ht="34.5" customHeight="1">
      <c r="A240" s="303" t="s">
        <v>280</v>
      </c>
      <c r="B240" s="285">
        <v>920</v>
      </c>
      <c r="C240" s="317" t="s">
        <v>306</v>
      </c>
      <c r="D240" s="317" t="s">
        <v>203</v>
      </c>
      <c r="E240" s="294" t="s">
        <v>281</v>
      </c>
      <c r="F240" s="333"/>
      <c r="G240" s="334">
        <f>G241+G247+G251</f>
        <v>21342.46114</v>
      </c>
      <c r="H240" s="334">
        <f>H241+H247+H251</f>
        <v>16059</v>
      </c>
      <c r="I240" s="290">
        <f t="shared" si="26"/>
        <v>75.24436799794496</v>
      </c>
    </row>
    <row r="241" spans="1:9" s="164" customFormat="1" ht="14.25" customHeight="1">
      <c r="A241" s="303" t="s">
        <v>368</v>
      </c>
      <c r="B241" s="285">
        <v>920</v>
      </c>
      <c r="C241" s="317" t="s">
        <v>306</v>
      </c>
      <c r="D241" s="317" t="s">
        <v>203</v>
      </c>
      <c r="E241" s="287" t="s">
        <v>369</v>
      </c>
      <c r="F241" s="353"/>
      <c r="G241" s="291">
        <f>G242</f>
        <v>8465</v>
      </c>
      <c r="H241" s="291">
        <f>H242</f>
        <v>8465</v>
      </c>
      <c r="I241" s="290">
        <f t="shared" si="26"/>
        <v>100</v>
      </c>
    </row>
    <row r="242" spans="1:9" s="164" customFormat="1" ht="14.25" customHeight="1">
      <c r="A242" s="303" t="s">
        <v>370</v>
      </c>
      <c r="B242" s="285">
        <v>920</v>
      </c>
      <c r="C242" s="317" t="s">
        <v>306</v>
      </c>
      <c r="D242" s="317" t="s">
        <v>203</v>
      </c>
      <c r="E242" s="287" t="s">
        <v>371</v>
      </c>
      <c r="F242" s="353"/>
      <c r="G242" s="291">
        <f>G243+G245</f>
        <v>8465</v>
      </c>
      <c r="H242" s="291">
        <f>H243+H245</f>
        <v>8465</v>
      </c>
      <c r="I242" s="290">
        <f t="shared" si="26"/>
        <v>100</v>
      </c>
    </row>
    <row r="243" spans="1:9" s="164" customFormat="1" ht="14.25" customHeight="1">
      <c r="A243" s="98" t="s">
        <v>129</v>
      </c>
      <c r="B243" s="285">
        <v>920</v>
      </c>
      <c r="C243" s="317" t="s">
        <v>306</v>
      </c>
      <c r="D243" s="317" t="s">
        <v>203</v>
      </c>
      <c r="E243" s="287" t="s">
        <v>371</v>
      </c>
      <c r="F243" s="320" t="s">
        <v>130</v>
      </c>
      <c r="G243" s="291">
        <f>G244</f>
        <v>3000</v>
      </c>
      <c r="H243" s="291">
        <f>H244</f>
        <v>3000</v>
      </c>
      <c r="I243" s="290">
        <f aca="true" t="shared" si="38" ref="I243:I306">H243/G243*100</f>
        <v>100</v>
      </c>
    </row>
    <row r="244" spans="1:9" s="164" customFormat="1" ht="27" customHeight="1">
      <c r="A244" s="295" t="s">
        <v>131</v>
      </c>
      <c r="B244" s="285">
        <v>920</v>
      </c>
      <c r="C244" s="317" t="s">
        <v>306</v>
      </c>
      <c r="D244" s="317" t="s">
        <v>203</v>
      </c>
      <c r="E244" s="287" t="s">
        <v>371</v>
      </c>
      <c r="F244" s="320" t="s">
        <v>132</v>
      </c>
      <c r="G244" s="291">
        <v>3000</v>
      </c>
      <c r="H244" s="344">
        <v>3000</v>
      </c>
      <c r="I244" s="290">
        <f t="shared" si="38"/>
        <v>100</v>
      </c>
    </row>
    <row r="245" spans="1:9" s="164" customFormat="1" ht="24.75" customHeight="1">
      <c r="A245" s="379" t="s">
        <v>372</v>
      </c>
      <c r="B245" s="285">
        <v>920</v>
      </c>
      <c r="C245" s="317" t="s">
        <v>306</v>
      </c>
      <c r="D245" s="317" t="s">
        <v>203</v>
      </c>
      <c r="E245" s="287" t="s">
        <v>371</v>
      </c>
      <c r="F245" s="320" t="s">
        <v>373</v>
      </c>
      <c r="G245" s="291">
        <f>G246</f>
        <v>5465</v>
      </c>
      <c r="H245" s="291">
        <f>H246</f>
        <v>5465</v>
      </c>
      <c r="I245" s="290">
        <f t="shared" si="38"/>
        <v>100</v>
      </c>
    </row>
    <row r="246" spans="1:9" s="164" customFormat="1" ht="14.25" customHeight="1">
      <c r="A246" s="98" t="s">
        <v>374</v>
      </c>
      <c r="B246" s="285">
        <v>920</v>
      </c>
      <c r="C246" s="317" t="s">
        <v>306</v>
      </c>
      <c r="D246" s="317" t="s">
        <v>203</v>
      </c>
      <c r="E246" s="287" t="s">
        <v>371</v>
      </c>
      <c r="F246" s="320" t="s">
        <v>375</v>
      </c>
      <c r="G246" s="291">
        <v>5465</v>
      </c>
      <c r="H246" s="344">
        <v>5465</v>
      </c>
      <c r="I246" s="290">
        <f t="shared" si="38"/>
        <v>100</v>
      </c>
    </row>
    <row r="247" spans="1:9" s="164" customFormat="1" ht="38.25" customHeight="1">
      <c r="A247" s="293" t="s">
        <v>376</v>
      </c>
      <c r="B247" s="285">
        <v>920</v>
      </c>
      <c r="C247" s="317" t="s">
        <v>306</v>
      </c>
      <c r="D247" s="317" t="s">
        <v>203</v>
      </c>
      <c r="E247" s="294" t="s">
        <v>377</v>
      </c>
      <c r="F247" s="353"/>
      <c r="G247" s="291">
        <f aca="true" t="shared" si="39" ref="G247:H249">G248</f>
        <v>5355</v>
      </c>
      <c r="H247" s="291">
        <f t="shared" si="39"/>
        <v>99</v>
      </c>
      <c r="I247" s="290">
        <f t="shared" si="38"/>
        <v>1.8487394957983194</v>
      </c>
    </row>
    <row r="248" spans="1:9" s="164" customFormat="1" ht="14.25" customHeight="1">
      <c r="A248" s="293" t="s">
        <v>378</v>
      </c>
      <c r="B248" s="285">
        <v>920</v>
      </c>
      <c r="C248" s="317" t="s">
        <v>306</v>
      </c>
      <c r="D248" s="317" t="s">
        <v>203</v>
      </c>
      <c r="E248" s="287" t="s">
        <v>379</v>
      </c>
      <c r="F248" s="353"/>
      <c r="G248" s="291">
        <f t="shared" si="39"/>
        <v>5355</v>
      </c>
      <c r="H248" s="291">
        <f t="shared" si="39"/>
        <v>99</v>
      </c>
      <c r="I248" s="290">
        <f t="shared" si="38"/>
        <v>1.8487394957983194</v>
      </c>
    </row>
    <row r="249" spans="1:9" s="164" customFormat="1" ht="14.25" customHeight="1">
      <c r="A249" s="98" t="s">
        <v>129</v>
      </c>
      <c r="B249" s="285">
        <v>920</v>
      </c>
      <c r="C249" s="317" t="s">
        <v>306</v>
      </c>
      <c r="D249" s="317" t="s">
        <v>203</v>
      </c>
      <c r="E249" s="287" t="s">
        <v>379</v>
      </c>
      <c r="F249" s="320" t="s">
        <v>130</v>
      </c>
      <c r="G249" s="291">
        <f t="shared" si="39"/>
        <v>5355</v>
      </c>
      <c r="H249" s="291">
        <f t="shared" si="39"/>
        <v>99</v>
      </c>
      <c r="I249" s="290">
        <f t="shared" si="38"/>
        <v>1.8487394957983194</v>
      </c>
    </row>
    <row r="250" spans="1:9" s="164" customFormat="1" ht="33" customHeight="1">
      <c r="A250" s="295" t="s">
        <v>131</v>
      </c>
      <c r="B250" s="285">
        <v>920</v>
      </c>
      <c r="C250" s="317" t="s">
        <v>306</v>
      </c>
      <c r="D250" s="317" t="s">
        <v>203</v>
      </c>
      <c r="E250" s="287" t="s">
        <v>379</v>
      </c>
      <c r="F250" s="320" t="s">
        <v>132</v>
      </c>
      <c r="G250" s="291">
        <v>5355</v>
      </c>
      <c r="H250" s="344">
        <v>99</v>
      </c>
      <c r="I250" s="290">
        <f t="shared" si="38"/>
        <v>1.8487394957983194</v>
      </c>
    </row>
    <row r="251" spans="1:9" s="164" customFormat="1" ht="14.25" customHeight="1">
      <c r="A251" s="293" t="s">
        <v>282</v>
      </c>
      <c r="B251" s="285">
        <v>920</v>
      </c>
      <c r="C251" s="317" t="s">
        <v>306</v>
      </c>
      <c r="D251" s="317" t="s">
        <v>203</v>
      </c>
      <c r="E251" s="294" t="s">
        <v>283</v>
      </c>
      <c r="F251" s="353"/>
      <c r="G251" s="334">
        <f aca="true" t="shared" si="40" ref="G251:H253">G252</f>
        <v>7522.46114</v>
      </c>
      <c r="H251" s="334">
        <f t="shared" si="40"/>
        <v>7495</v>
      </c>
      <c r="I251" s="290">
        <f t="shared" si="38"/>
        <v>99.63494474097077</v>
      </c>
    </row>
    <row r="252" spans="1:9" s="164" customFormat="1" ht="14.25" customHeight="1">
      <c r="A252" s="293" t="s">
        <v>380</v>
      </c>
      <c r="B252" s="285">
        <v>920</v>
      </c>
      <c r="C252" s="317" t="s">
        <v>306</v>
      </c>
      <c r="D252" s="317" t="s">
        <v>203</v>
      </c>
      <c r="E252" s="287" t="s">
        <v>381</v>
      </c>
      <c r="F252" s="353"/>
      <c r="G252" s="334">
        <f t="shared" si="40"/>
        <v>7522.46114</v>
      </c>
      <c r="H252" s="334">
        <f t="shared" si="40"/>
        <v>7495</v>
      </c>
      <c r="I252" s="290">
        <f t="shared" si="38"/>
        <v>99.63494474097077</v>
      </c>
    </row>
    <row r="253" spans="1:9" s="164" customFormat="1" ht="14.25" customHeight="1">
      <c r="A253" s="98" t="s">
        <v>129</v>
      </c>
      <c r="B253" s="306">
        <v>920</v>
      </c>
      <c r="C253" s="317" t="s">
        <v>306</v>
      </c>
      <c r="D253" s="317" t="s">
        <v>203</v>
      </c>
      <c r="E253" s="287" t="s">
        <v>381</v>
      </c>
      <c r="F253" s="320" t="s">
        <v>130</v>
      </c>
      <c r="G253" s="291">
        <f t="shared" si="40"/>
        <v>7522.46114</v>
      </c>
      <c r="H253" s="291">
        <f t="shared" si="40"/>
        <v>7495</v>
      </c>
      <c r="I253" s="290">
        <f t="shared" si="38"/>
        <v>99.63494474097077</v>
      </c>
    </row>
    <row r="254" spans="1:9" s="164" customFormat="1" ht="33" customHeight="1">
      <c r="A254" s="295" t="s">
        <v>131</v>
      </c>
      <c r="B254" s="322">
        <v>920</v>
      </c>
      <c r="C254" s="317" t="s">
        <v>306</v>
      </c>
      <c r="D254" s="317" t="s">
        <v>203</v>
      </c>
      <c r="E254" s="287" t="s">
        <v>381</v>
      </c>
      <c r="F254" s="320" t="s">
        <v>132</v>
      </c>
      <c r="G254" s="291">
        <v>7522.46114</v>
      </c>
      <c r="H254" s="344">
        <v>7495</v>
      </c>
      <c r="I254" s="290">
        <f t="shared" si="38"/>
        <v>99.63494474097077</v>
      </c>
    </row>
    <row r="255" spans="1:9" s="164" customFormat="1" ht="36.75" customHeight="1">
      <c r="A255" s="303" t="s">
        <v>382</v>
      </c>
      <c r="B255" s="285">
        <v>920</v>
      </c>
      <c r="C255" s="317" t="s">
        <v>306</v>
      </c>
      <c r="D255" s="317" t="s">
        <v>203</v>
      </c>
      <c r="E255" s="294" t="s">
        <v>383</v>
      </c>
      <c r="F255" s="333"/>
      <c r="G255" s="334">
        <f>G256+G262+G268</f>
        <v>14839</v>
      </c>
      <c r="H255" s="334">
        <f>H256+H262+H268</f>
        <v>14171.4</v>
      </c>
      <c r="I255" s="290">
        <f t="shared" si="38"/>
        <v>95.50104454478064</v>
      </c>
    </row>
    <row r="256" spans="1:9" s="164" customFormat="1" ht="36" customHeight="1">
      <c r="A256" s="303" t="s">
        <v>384</v>
      </c>
      <c r="B256" s="285">
        <v>920</v>
      </c>
      <c r="C256" s="317" t="s">
        <v>306</v>
      </c>
      <c r="D256" s="317" t="s">
        <v>203</v>
      </c>
      <c r="E256" s="294" t="s">
        <v>385</v>
      </c>
      <c r="F256" s="353"/>
      <c r="G256" s="334">
        <f>G257</f>
        <v>5834</v>
      </c>
      <c r="H256" s="334">
        <f>H257</f>
        <v>5194.7</v>
      </c>
      <c r="I256" s="290">
        <f t="shared" si="38"/>
        <v>89.04182379156667</v>
      </c>
    </row>
    <row r="257" spans="1:9" s="164" customFormat="1" ht="14.25" customHeight="1">
      <c r="A257" s="303" t="s">
        <v>386</v>
      </c>
      <c r="B257" s="285">
        <v>920</v>
      </c>
      <c r="C257" s="317" t="s">
        <v>306</v>
      </c>
      <c r="D257" s="317" t="s">
        <v>203</v>
      </c>
      <c r="E257" s="287" t="s">
        <v>387</v>
      </c>
      <c r="F257" s="353"/>
      <c r="G257" s="334">
        <f>G258+G260</f>
        <v>5834</v>
      </c>
      <c r="H257" s="334">
        <f>H258+H260</f>
        <v>5194.7</v>
      </c>
      <c r="I257" s="290">
        <f t="shared" si="38"/>
        <v>89.04182379156667</v>
      </c>
    </row>
    <row r="258" spans="1:9" s="164" customFormat="1" ht="14.25" customHeight="1">
      <c r="A258" s="98" t="s">
        <v>129</v>
      </c>
      <c r="B258" s="285">
        <v>920</v>
      </c>
      <c r="C258" s="317" t="s">
        <v>306</v>
      </c>
      <c r="D258" s="317" t="s">
        <v>203</v>
      </c>
      <c r="E258" s="287" t="s">
        <v>387</v>
      </c>
      <c r="F258" s="320" t="s">
        <v>130</v>
      </c>
      <c r="G258" s="291">
        <f>G259</f>
        <v>3765</v>
      </c>
      <c r="H258" s="291">
        <f>H259</f>
        <v>3125.7</v>
      </c>
      <c r="I258" s="290">
        <f t="shared" si="38"/>
        <v>83.0199203187251</v>
      </c>
    </row>
    <row r="259" spans="1:9" s="164" customFormat="1" ht="32.25" customHeight="1">
      <c r="A259" s="295" t="s">
        <v>131</v>
      </c>
      <c r="B259" s="285">
        <v>920</v>
      </c>
      <c r="C259" s="317" t="s">
        <v>306</v>
      </c>
      <c r="D259" s="317" t="s">
        <v>203</v>
      </c>
      <c r="E259" s="287" t="s">
        <v>387</v>
      </c>
      <c r="F259" s="320" t="s">
        <v>132</v>
      </c>
      <c r="G259" s="291">
        <v>3765</v>
      </c>
      <c r="H259" s="344">
        <v>3125.7</v>
      </c>
      <c r="I259" s="290">
        <f t="shared" si="38"/>
        <v>83.0199203187251</v>
      </c>
    </row>
    <row r="260" spans="1:9" s="164" customFormat="1" ht="27" customHeight="1">
      <c r="A260" s="379" t="s">
        <v>372</v>
      </c>
      <c r="B260" s="285">
        <v>920</v>
      </c>
      <c r="C260" s="317" t="s">
        <v>306</v>
      </c>
      <c r="D260" s="317" t="s">
        <v>203</v>
      </c>
      <c r="E260" s="287" t="s">
        <v>387</v>
      </c>
      <c r="F260" s="320" t="s">
        <v>373</v>
      </c>
      <c r="G260" s="291">
        <f>G261</f>
        <v>2069</v>
      </c>
      <c r="H260" s="291">
        <f>H261</f>
        <v>2069</v>
      </c>
      <c r="I260" s="290">
        <f t="shared" si="38"/>
        <v>100</v>
      </c>
    </row>
    <row r="261" spans="1:9" s="164" customFormat="1" ht="14.25" customHeight="1">
      <c r="A261" s="98" t="s">
        <v>374</v>
      </c>
      <c r="B261" s="285">
        <v>920</v>
      </c>
      <c r="C261" s="317" t="s">
        <v>306</v>
      </c>
      <c r="D261" s="317" t="s">
        <v>203</v>
      </c>
      <c r="E261" s="287" t="s">
        <v>387</v>
      </c>
      <c r="F261" s="320" t="s">
        <v>375</v>
      </c>
      <c r="G261" s="291">
        <v>2069</v>
      </c>
      <c r="H261" s="344">
        <v>2069</v>
      </c>
      <c r="I261" s="290">
        <f t="shared" si="38"/>
        <v>100</v>
      </c>
    </row>
    <row r="262" spans="1:9" s="164" customFormat="1" ht="14.25" customHeight="1">
      <c r="A262" s="293" t="s">
        <v>388</v>
      </c>
      <c r="B262" s="285">
        <v>920</v>
      </c>
      <c r="C262" s="317" t="s">
        <v>306</v>
      </c>
      <c r="D262" s="317" t="s">
        <v>203</v>
      </c>
      <c r="E262" s="294" t="s">
        <v>389</v>
      </c>
      <c r="F262" s="353"/>
      <c r="G262" s="334">
        <f>G263</f>
        <v>1120</v>
      </c>
      <c r="H262" s="334">
        <f>H263</f>
        <v>1092.6</v>
      </c>
      <c r="I262" s="290">
        <f t="shared" si="38"/>
        <v>97.55357142857142</v>
      </c>
    </row>
    <row r="263" spans="1:9" s="164" customFormat="1" ht="14.25" customHeight="1">
      <c r="A263" s="293" t="s">
        <v>390</v>
      </c>
      <c r="B263" s="285">
        <v>920</v>
      </c>
      <c r="C263" s="317" t="s">
        <v>306</v>
      </c>
      <c r="D263" s="317" t="s">
        <v>203</v>
      </c>
      <c r="E263" s="287" t="s">
        <v>391</v>
      </c>
      <c r="F263" s="353"/>
      <c r="G263" s="334">
        <f>G264+G266</f>
        <v>1120</v>
      </c>
      <c r="H263" s="334">
        <f>H264+H266</f>
        <v>1092.6</v>
      </c>
      <c r="I263" s="290">
        <f t="shared" si="38"/>
        <v>97.55357142857142</v>
      </c>
    </row>
    <row r="264" spans="1:9" s="164" customFormat="1" ht="14.25" customHeight="1">
      <c r="A264" s="98" t="s">
        <v>129</v>
      </c>
      <c r="B264" s="285">
        <v>920</v>
      </c>
      <c r="C264" s="317" t="s">
        <v>306</v>
      </c>
      <c r="D264" s="317" t="s">
        <v>203</v>
      </c>
      <c r="E264" s="287" t="s">
        <v>391</v>
      </c>
      <c r="F264" s="320" t="s">
        <v>130</v>
      </c>
      <c r="G264" s="291">
        <f>G265</f>
        <v>970</v>
      </c>
      <c r="H264" s="291">
        <f>H265</f>
        <v>942.6</v>
      </c>
      <c r="I264" s="290">
        <f t="shared" si="38"/>
        <v>97.17525773195877</v>
      </c>
    </row>
    <row r="265" spans="1:9" s="164" customFormat="1" ht="34.5" customHeight="1">
      <c r="A265" s="295" t="s">
        <v>131</v>
      </c>
      <c r="B265" s="285">
        <v>920</v>
      </c>
      <c r="C265" s="317" t="s">
        <v>306</v>
      </c>
      <c r="D265" s="317" t="s">
        <v>203</v>
      </c>
      <c r="E265" s="287" t="s">
        <v>391</v>
      </c>
      <c r="F265" s="320" t="s">
        <v>132</v>
      </c>
      <c r="G265" s="291">
        <v>970</v>
      </c>
      <c r="H265" s="344">
        <v>942.6</v>
      </c>
      <c r="I265" s="290">
        <f t="shared" si="38"/>
        <v>97.17525773195877</v>
      </c>
    </row>
    <row r="266" spans="1:9" s="164" customFormat="1" ht="28.5" customHeight="1">
      <c r="A266" s="379" t="s">
        <v>372</v>
      </c>
      <c r="B266" s="285">
        <v>920</v>
      </c>
      <c r="C266" s="317" t="s">
        <v>306</v>
      </c>
      <c r="D266" s="317" t="s">
        <v>203</v>
      </c>
      <c r="E266" s="287" t="s">
        <v>391</v>
      </c>
      <c r="F266" s="320" t="s">
        <v>373</v>
      </c>
      <c r="G266" s="291">
        <f>G267</f>
        <v>150</v>
      </c>
      <c r="H266" s="291">
        <f>H267</f>
        <v>150</v>
      </c>
      <c r="I266" s="290">
        <f t="shared" si="38"/>
        <v>100</v>
      </c>
    </row>
    <row r="267" spans="1:9" s="164" customFormat="1" ht="14.25" customHeight="1">
      <c r="A267" s="98" t="s">
        <v>374</v>
      </c>
      <c r="B267" s="285">
        <v>920</v>
      </c>
      <c r="C267" s="317" t="s">
        <v>306</v>
      </c>
      <c r="D267" s="317" t="s">
        <v>203</v>
      </c>
      <c r="E267" s="287" t="s">
        <v>391</v>
      </c>
      <c r="F267" s="320" t="s">
        <v>375</v>
      </c>
      <c r="G267" s="291">
        <v>150</v>
      </c>
      <c r="H267" s="344">
        <v>150</v>
      </c>
      <c r="I267" s="290">
        <f t="shared" si="38"/>
        <v>100</v>
      </c>
    </row>
    <row r="268" spans="1:9" s="164" customFormat="1" ht="14.25" customHeight="1">
      <c r="A268" s="293" t="s">
        <v>392</v>
      </c>
      <c r="B268" s="285">
        <v>920</v>
      </c>
      <c r="C268" s="317" t="s">
        <v>306</v>
      </c>
      <c r="D268" s="317" t="s">
        <v>203</v>
      </c>
      <c r="E268" s="294" t="s">
        <v>393</v>
      </c>
      <c r="F268" s="353"/>
      <c r="G268" s="334">
        <f aca="true" t="shared" si="41" ref="G268:H270">G269</f>
        <v>7885</v>
      </c>
      <c r="H268" s="334">
        <f t="shared" si="41"/>
        <v>7884.1</v>
      </c>
      <c r="I268" s="290">
        <f t="shared" si="38"/>
        <v>99.98858592263792</v>
      </c>
    </row>
    <row r="269" spans="1:9" s="164" customFormat="1" ht="14.25" customHeight="1">
      <c r="A269" s="293" t="s">
        <v>394</v>
      </c>
      <c r="B269" s="285">
        <v>920</v>
      </c>
      <c r="C269" s="317" t="s">
        <v>306</v>
      </c>
      <c r="D269" s="317" t="s">
        <v>203</v>
      </c>
      <c r="E269" s="287" t="s">
        <v>395</v>
      </c>
      <c r="F269" s="353"/>
      <c r="G269" s="334">
        <f t="shared" si="41"/>
        <v>7885</v>
      </c>
      <c r="H269" s="334">
        <f t="shared" si="41"/>
        <v>7884.1</v>
      </c>
      <c r="I269" s="290">
        <f t="shared" si="38"/>
        <v>99.98858592263792</v>
      </c>
    </row>
    <row r="270" spans="1:9" s="164" customFormat="1" ht="14.25" customHeight="1">
      <c r="A270" s="98" t="s">
        <v>129</v>
      </c>
      <c r="B270" s="285">
        <v>920</v>
      </c>
      <c r="C270" s="317" t="s">
        <v>306</v>
      </c>
      <c r="D270" s="317" t="s">
        <v>203</v>
      </c>
      <c r="E270" s="287" t="s">
        <v>395</v>
      </c>
      <c r="F270" s="320" t="s">
        <v>396</v>
      </c>
      <c r="G270" s="291">
        <f t="shared" si="41"/>
        <v>7885</v>
      </c>
      <c r="H270" s="291">
        <f t="shared" si="41"/>
        <v>7884.1</v>
      </c>
      <c r="I270" s="290">
        <f t="shared" si="38"/>
        <v>99.98858592263792</v>
      </c>
    </row>
    <row r="271" spans="1:9" s="164" customFormat="1" ht="29.25" customHeight="1">
      <c r="A271" s="295" t="s">
        <v>131</v>
      </c>
      <c r="B271" s="285">
        <v>920</v>
      </c>
      <c r="C271" s="317" t="s">
        <v>306</v>
      </c>
      <c r="D271" s="317" t="s">
        <v>203</v>
      </c>
      <c r="E271" s="287" t="s">
        <v>395</v>
      </c>
      <c r="F271" s="320" t="s">
        <v>132</v>
      </c>
      <c r="G271" s="291">
        <v>7885</v>
      </c>
      <c r="H271" s="344">
        <v>7884.1</v>
      </c>
      <c r="I271" s="290">
        <f t="shared" si="38"/>
        <v>99.98858592263792</v>
      </c>
    </row>
    <row r="272" spans="1:9" s="164" customFormat="1" ht="23.25" customHeight="1">
      <c r="A272" s="303" t="s">
        <v>397</v>
      </c>
      <c r="B272" s="285">
        <v>920</v>
      </c>
      <c r="C272" s="317" t="s">
        <v>306</v>
      </c>
      <c r="D272" s="317" t="s">
        <v>203</v>
      </c>
      <c r="E272" s="294" t="s">
        <v>398</v>
      </c>
      <c r="F272" s="353"/>
      <c r="G272" s="334">
        <f aca="true" t="shared" si="42" ref="G272:H275">G273</f>
        <v>1235.5</v>
      </c>
      <c r="H272" s="334">
        <f t="shared" si="42"/>
        <v>924.7</v>
      </c>
      <c r="I272" s="290">
        <f t="shared" si="38"/>
        <v>74.84419263456091</v>
      </c>
    </row>
    <row r="273" spans="1:9" s="164" customFormat="1" ht="24.75" customHeight="1">
      <c r="A273" s="304" t="s">
        <v>399</v>
      </c>
      <c r="B273" s="285">
        <v>920</v>
      </c>
      <c r="C273" s="317" t="s">
        <v>306</v>
      </c>
      <c r="D273" s="317" t="s">
        <v>203</v>
      </c>
      <c r="E273" s="287" t="s">
        <v>400</v>
      </c>
      <c r="F273" s="320"/>
      <c r="G273" s="291">
        <f t="shared" si="42"/>
        <v>1235.5</v>
      </c>
      <c r="H273" s="291">
        <f t="shared" si="42"/>
        <v>924.7</v>
      </c>
      <c r="I273" s="290">
        <f t="shared" si="38"/>
        <v>74.84419263456091</v>
      </c>
    </row>
    <row r="274" spans="1:9" s="164" customFormat="1" ht="14.25" customHeight="1">
      <c r="A274" s="304" t="s">
        <v>401</v>
      </c>
      <c r="B274" s="285">
        <v>920</v>
      </c>
      <c r="C274" s="317" t="s">
        <v>306</v>
      </c>
      <c r="D274" s="317" t="s">
        <v>203</v>
      </c>
      <c r="E274" s="287" t="s">
        <v>402</v>
      </c>
      <c r="F274" s="320"/>
      <c r="G274" s="291">
        <f t="shared" si="42"/>
        <v>1235.5</v>
      </c>
      <c r="H274" s="291">
        <f t="shared" si="42"/>
        <v>924.7</v>
      </c>
      <c r="I274" s="290">
        <f t="shared" si="38"/>
        <v>74.84419263456091</v>
      </c>
    </row>
    <row r="275" spans="1:9" s="164" customFormat="1" ht="14.25" customHeight="1">
      <c r="A275" s="98" t="s">
        <v>129</v>
      </c>
      <c r="B275" s="285">
        <v>920</v>
      </c>
      <c r="C275" s="317" t="s">
        <v>306</v>
      </c>
      <c r="D275" s="317" t="s">
        <v>203</v>
      </c>
      <c r="E275" s="287" t="s">
        <v>402</v>
      </c>
      <c r="F275" s="320" t="s">
        <v>130</v>
      </c>
      <c r="G275" s="291">
        <f t="shared" si="42"/>
        <v>1235.5</v>
      </c>
      <c r="H275" s="291">
        <f t="shared" si="42"/>
        <v>924.7</v>
      </c>
      <c r="I275" s="290">
        <f t="shared" si="38"/>
        <v>74.84419263456091</v>
      </c>
    </row>
    <row r="276" spans="1:9" s="164" customFormat="1" ht="33" customHeight="1">
      <c r="A276" s="295" t="s">
        <v>131</v>
      </c>
      <c r="B276" s="285">
        <v>920</v>
      </c>
      <c r="C276" s="317" t="s">
        <v>306</v>
      </c>
      <c r="D276" s="317" t="s">
        <v>203</v>
      </c>
      <c r="E276" s="287" t="s">
        <v>402</v>
      </c>
      <c r="F276" s="320" t="s">
        <v>132</v>
      </c>
      <c r="G276" s="291">
        <v>1235.5</v>
      </c>
      <c r="H276" s="344">
        <v>924.7</v>
      </c>
      <c r="I276" s="290">
        <f t="shared" si="38"/>
        <v>74.84419263456091</v>
      </c>
    </row>
    <row r="277" spans="1:9" s="164" customFormat="1" ht="14.25" customHeight="1">
      <c r="A277" s="293" t="s">
        <v>403</v>
      </c>
      <c r="B277" s="285">
        <v>920</v>
      </c>
      <c r="C277" s="317" t="s">
        <v>306</v>
      </c>
      <c r="D277" s="317" t="s">
        <v>203</v>
      </c>
      <c r="E277" s="294" t="s">
        <v>404</v>
      </c>
      <c r="F277" s="353"/>
      <c r="G277" s="334">
        <f>G278+G281</f>
        <v>5762.51</v>
      </c>
      <c r="H277" s="334">
        <f>H278+H281</f>
        <v>5471.9</v>
      </c>
      <c r="I277" s="290">
        <f t="shared" si="38"/>
        <v>94.95688510735772</v>
      </c>
    </row>
    <row r="278" spans="1:9" s="164" customFormat="1" ht="33" customHeight="1">
      <c r="A278" s="293" t="s">
        <v>405</v>
      </c>
      <c r="B278" s="285">
        <v>920</v>
      </c>
      <c r="C278" s="336" t="s">
        <v>306</v>
      </c>
      <c r="D278" s="336" t="s">
        <v>203</v>
      </c>
      <c r="E278" s="294" t="s">
        <v>406</v>
      </c>
      <c r="F278" s="353"/>
      <c r="G278" s="334">
        <f>G279</f>
        <v>4647.71</v>
      </c>
      <c r="H278" s="334">
        <f>H279</f>
        <v>4647.7</v>
      </c>
      <c r="I278" s="290">
        <f t="shared" si="38"/>
        <v>99.99978484027618</v>
      </c>
    </row>
    <row r="279" spans="1:9" s="164" customFormat="1" ht="14.25" customHeight="1">
      <c r="A279" s="98" t="s">
        <v>129</v>
      </c>
      <c r="B279" s="285">
        <v>920</v>
      </c>
      <c r="C279" s="317" t="s">
        <v>306</v>
      </c>
      <c r="D279" s="317" t="s">
        <v>203</v>
      </c>
      <c r="E279" s="287" t="s">
        <v>406</v>
      </c>
      <c r="F279" s="320" t="s">
        <v>130</v>
      </c>
      <c r="G279" s="291">
        <f>G280</f>
        <v>4647.71</v>
      </c>
      <c r="H279" s="291">
        <f>H280</f>
        <v>4647.7</v>
      </c>
      <c r="I279" s="290">
        <f t="shared" si="38"/>
        <v>99.99978484027618</v>
      </c>
    </row>
    <row r="280" spans="1:9" s="164" customFormat="1" ht="29.25" customHeight="1">
      <c r="A280" s="295" t="s">
        <v>131</v>
      </c>
      <c r="B280" s="285">
        <v>920</v>
      </c>
      <c r="C280" s="317" t="s">
        <v>306</v>
      </c>
      <c r="D280" s="317" t="s">
        <v>203</v>
      </c>
      <c r="E280" s="287" t="s">
        <v>406</v>
      </c>
      <c r="F280" s="320" t="s">
        <v>132</v>
      </c>
      <c r="G280" s="291">
        <v>4647.71</v>
      </c>
      <c r="H280" s="344">
        <v>4647.7</v>
      </c>
      <c r="I280" s="290">
        <f t="shared" si="38"/>
        <v>99.99978484027618</v>
      </c>
    </row>
    <row r="281" spans="1:9" s="164" customFormat="1" ht="24.75" customHeight="1">
      <c r="A281" s="295" t="s">
        <v>407</v>
      </c>
      <c r="B281" s="285">
        <v>920</v>
      </c>
      <c r="C281" s="317" t="s">
        <v>306</v>
      </c>
      <c r="D281" s="317" t="s">
        <v>203</v>
      </c>
      <c r="E281" s="287" t="s">
        <v>408</v>
      </c>
      <c r="F281" s="320"/>
      <c r="G281" s="291">
        <f>G282</f>
        <v>1114.8</v>
      </c>
      <c r="H281" s="291">
        <f>H282</f>
        <v>824.2</v>
      </c>
      <c r="I281" s="290">
        <f t="shared" si="38"/>
        <v>73.93254395407249</v>
      </c>
    </row>
    <row r="282" spans="1:9" s="164" customFormat="1" ht="14.25" customHeight="1">
      <c r="A282" s="98" t="s">
        <v>129</v>
      </c>
      <c r="B282" s="285">
        <v>920</v>
      </c>
      <c r="C282" s="317" t="s">
        <v>306</v>
      </c>
      <c r="D282" s="317" t="s">
        <v>203</v>
      </c>
      <c r="E282" s="287" t="s">
        <v>408</v>
      </c>
      <c r="F282" s="320" t="s">
        <v>130</v>
      </c>
      <c r="G282" s="291">
        <f>G283</f>
        <v>1114.8</v>
      </c>
      <c r="H282" s="291">
        <f>H283</f>
        <v>824.2</v>
      </c>
      <c r="I282" s="290">
        <f t="shared" si="38"/>
        <v>73.93254395407249</v>
      </c>
    </row>
    <row r="283" spans="1:9" s="164" customFormat="1" ht="29.25" customHeight="1">
      <c r="A283" s="295" t="s">
        <v>131</v>
      </c>
      <c r="B283" s="285">
        <v>920</v>
      </c>
      <c r="C283" s="317" t="s">
        <v>306</v>
      </c>
      <c r="D283" s="317" t="s">
        <v>203</v>
      </c>
      <c r="E283" s="287" t="s">
        <v>408</v>
      </c>
      <c r="F283" s="320" t="s">
        <v>132</v>
      </c>
      <c r="G283" s="291">
        <v>1114.8</v>
      </c>
      <c r="H283" s="344">
        <v>824.2</v>
      </c>
      <c r="I283" s="290">
        <f t="shared" si="38"/>
        <v>73.93254395407249</v>
      </c>
    </row>
    <row r="284" spans="1:9" s="131" customFormat="1" ht="14.25" customHeight="1">
      <c r="A284" s="293" t="s">
        <v>409</v>
      </c>
      <c r="B284" s="285">
        <v>920</v>
      </c>
      <c r="C284" s="336" t="s">
        <v>306</v>
      </c>
      <c r="D284" s="336" t="s">
        <v>203</v>
      </c>
      <c r="E284" s="294" t="s">
        <v>410</v>
      </c>
      <c r="F284" s="353"/>
      <c r="G284" s="334">
        <f aca="true" t="shared" si="43" ref="G284:H286">G285</f>
        <v>1605</v>
      </c>
      <c r="H284" s="334">
        <f t="shared" si="43"/>
        <v>1372.3</v>
      </c>
      <c r="I284" s="290">
        <f t="shared" si="38"/>
        <v>85.50155763239874</v>
      </c>
    </row>
    <row r="285" spans="1:9" s="164" customFormat="1" ht="14.25" customHeight="1">
      <c r="A285" s="295" t="s">
        <v>411</v>
      </c>
      <c r="B285" s="285">
        <v>920</v>
      </c>
      <c r="C285" s="317" t="s">
        <v>306</v>
      </c>
      <c r="D285" s="317" t="s">
        <v>203</v>
      </c>
      <c r="E285" s="287" t="s">
        <v>412</v>
      </c>
      <c r="F285" s="333"/>
      <c r="G285" s="291">
        <f t="shared" si="43"/>
        <v>1605</v>
      </c>
      <c r="H285" s="291">
        <f t="shared" si="43"/>
        <v>1372.3</v>
      </c>
      <c r="I285" s="290">
        <f t="shared" si="38"/>
        <v>85.50155763239874</v>
      </c>
    </row>
    <row r="286" spans="1:9" s="164" customFormat="1" ht="14.25" customHeight="1">
      <c r="A286" s="98" t="s">
        <v>129</v>
      </c>
      <c r="B286" s="285">
        <v>920</v>
      </c>
      <c r="C286" s="317" t="s">
        <v>306</v>
      </c>
      <c r="D286" s="317" t="s">
        <v>203</v>
      </c>
      <c r="E286" s="287" t="s">
        <v>412</v>
      </c>
      <c r="F286" s="331" t="s">
        <v>130</v>
      </c>
      <c r="G286" s="291">
        <f t="shared" si="43"/>
        <v>1605</v>
      </c>
      <c r="H286" s="291">
        <f t="shared" si="43"/>
        <v>1372.3</v>
      </c>
      <c r="I286" s="290">
        <f t="shared" si="38"/>
        <v>85.50155763239874</v>
      </c>
    </row>
    <row r="287" spans="1:9" s="164" customFormat="1" ht="28.5" customHeight="1">
      <c r="A287" s="295" t="s">
        <v>131</v>
      </c>
      <c r="B287" s="285">
        <v>920</v>
      </c>
      <c r="C287" s="317" t="s">
        <v>306</v>
      </c>
      <c r="D287" s="317" t="s">
        <v>203</v>
      </c>
      <c r="E287" s="287" t="s">
        <v>412</v>
      </c>
      <c r="F287" s="320" t="s">
        <v>132</v>
      </c>
      <c r="G287" s="291">
        <v>1605</v>
      </c>
      <c r="H287" s="344">
        <v>1372.3</v>
      </c>
      <c r="I287" s="290">
        <f t="shared" si="38"/>
        <v>85.50155763239874</v>
      </c>
    </row>
    <row r="288" spans="1:9" s="164" customFormat="1" ht="14.25" customHeight="1">
      <c r="A288" s="144" t="s">
        <v>158</v>
      </c>
      <c r="B288" s="285">
        <v>920</v>
      </c>
      <c r="C288" s="336" t="s">
        <v>306</v>
      </c>
      <c r="D288" s="336" t="s">
        <v>203</v>
      </c>
      <c r="E288" s="294" t="s">
        <v>148</v>
      </c>
      <c r="F288" s="320"/>
      <c r="G288" s="334">
        <f>G289+G294</f>
        <v>1425.7</v>
      </c>
      <c r="H288" s="334">
        <f>H289+H294</f>
        <v>1191.5</v>
      </c>
      <c r="I288" s="290">
        <f t="shared" si="38"/>
        <v>83.57298169320335</v>
      </c>
    </row>
    <row r="289" spans="1:9" s="164" customFormat="1" ht="14.25" customHeight="1">
      <c r="A289" s="144" t="s">
        <v>413</v>
      </c>
      <c r="B289" s="285">
        <v>920</v>
      </c>
      <c r="C289" s="317" t="s">
        <v>306</v>
      </c>
      <c r="D289" s="317" t="s">
        <v>203</v>
      </c>
      <c r="E289" s="294" t="s">
        <v>414</v>
      </c>
      <c r="F289" s="333"/>
      <c r="G289" s="334">
        <f>G290+G292</f>
        <v>1215.7</v>
      </c>
      <c r="H289" s="334">
        <f>H290+H292</f>
        <v>1091.5</v>
      </c>
      <c r="I289" s="290">
        <f t="shared" si="38"/>
        <v>89.78366373282883</v>
      </c>
    </row>
    <row r="290" spans="1:9" s="164" customFormat="1" ht="14.25" customHeight="1">
      <c r="A290" s="98" t="s">
        <v>129</v>
      </c>
      <c r="B290" s="285">
        <v>920</v>
      </c>
      <c r="C290" s="317" t="s">
        <v>306</v>
      </c>
      <c r="D290" s="317" t="s">
        <v>203</v>
      </c>
      <c r="E290" s="287" t="s">
        <v>414</v>
      </c>
      <c r="F290" s="331" t="s">
        <v>130</v>
      </c>
      <c r="G290" s="291">
        <f>G291</f>
        <v>1015.7</v>
      </c>
      <c r="H290" s="291">
        <f>H291</f>
        <v>921.7</v>
      </c>
      <c r="I290" s="290">
        <f t="shared" si="38"/>
        <v>90.74529880870335</v>
      </c>
    </row>
    <row r="291" spans="1:9" s="164" customFormat="1" ht="28.5" customHeight="1">
      <c r="A291" s="295" t="s">
        <v>131</v>
      </c>
      <c r="B291" s="285">
        <v>920</v>
      </c>
      <c r="C291" s="317" t="s">
        <v>306</v>
      </c>
      <c r="D291" s="317" t="s">
        <v>203</v>
      </c>
      <c r="E291" s="287" t="s">
        <v>414</v>
      </c>
      <c r="F291" s="331" t="s">
        <v>132</v>
      </c>
      <c r="G291" s="291">
        <v>1015.7</v>
      </c>
      <c r="H291" s="344">
        <v>921.7</v>
      </c>
      <c r="I291" s="290">
        <f t="shared" si="38"/>
        <v>90.74529880870335</v>
      </c>
    </row>
    <row r="292" spans="1:9" s="164" customFormat="1" ht="14.25" customHeight="1">
      <c r="A292" s="304" t="s">
        <v>135</v>
      </c>
      <c r="B292" s="285">
        <v>920</v>
      </c>
      <c r="C292" s="317" t="s">
        <v>306</v>
      </c>
      <c r="D292" s="317" t="s">
        <v>203</v>
      </c>
      <c r="E292" s="287" t="s">
        <v>414</v>
      </c>
      <c r="F292" s="320" t="s">
        <v>136</v>
      </c>
      <c r="G292" s="291">
        <f>G293</f>
        <v>200</v>
      </c>
      <c r="H292" s="291">
        <f>H293</f>
        <v>169.8</v>
      </c>
      <c r="I292" s="290">
        <f t="shared" si="38"/>
        <v>84.9</v>
      </c>
    </row>
    <row r="293" spans="1:9" s="164" customFormat="1" ht="14.25" customHeight="1">
      <c r="A293" s="363" t="s">
        <v>137</v>
      </c>
      <c r="B293" s="285">
        <v>920</v>
      </c>
      <c r="C293" s="317" t="s">
        <v>306</v>
      </c>
      <c r="D293" s="317" t="s">
        <v>203</v>
      </c>
      <c r="E293" s="287" t="s">
        <v>414</v>
      </c>
      <c r="F293" s="320" t="s">
        <v>138</v>
      </c>
      <c r="G293" s="291">
        <v>200</v>
      </c>
      <c r="H293" s="344">
        <v>169.8</v>
      </c>
      <c r="I293" s="290">
        <f t="shared" si="38"/>
        <v>84.9</v>
      </c>
    </row>
    <row r="294" spans="1:9" s="164" customFormat="1" ht="14.25" customHeight="1">
      <c r="A294" s="295" t="s">
        <v>415</v>
      </c>
      <c r="B294" s="285">
        <v>920</v>
      </c>
      <c r="C294" s="317" t="s">
        <v>306</v>
      </c>
      <c r="D294" s="317" t="s">
        <v>203</v>
      </c>
      <c r="E294" s="287" t="s">
        <v>338</v>
      </c>
      <c r="F294" s="320"/>
      <c r="G294" s="291">
        <f>G295+G298+G301</f>
        <v>210</v>
      </c>
      <c r="H294" s="291">
        <f>H295+H298+H301</f>
        <v>100</v>
      </c>
      <c r="I294" s="290">
        <f t="shared" si="38"/>
        <v>47.61904761904761</v>
      </c>
    </row>
    <row r="295" spans="1:9" s="131" customFormat="1" ht="14.25" customHeight="1">
      <c r="A295" s="293" t="s">
        <v>416</v>
      </c>
      <c r="B295" s="285">
        <v>920</v>
      </c>
      <c r="C295" s="336" t="s">
        <v>306</v>
      </c>
      <c r="D295" s="336" t="s">
        <v>203</v>
      </c>
      <c r="E295" s="294" t="s">
        <v>417</v>
      </c>
      <c r="F295" s="353"/>
      <c r="G295" s="334">
        <f>G296</f>
        <v>50</v>
      </c>
      <c r="H295" s="334">
        <f>H296</f>
        <v>10</v>
      </c>
      <c r="I295" s="290">
        <f t="shared" si="38"/>
        <v>20</v>
      </c>
    </row>
    <row r="296" spans="1:9" s="164" customFormat="1" ht="14.25" customHeight="1">
      <c r="A296" s="304" t="s">
        <v>135</v>
      </c>
      <c r="B296" s="285">
        <v>920</v>
      </c>
      <c r="C296" s="317" t="s">
        <v>306</v>
      </c>
      <c r="D296" s="317" t="s">
        <v>203</v>
      </c>
      <c r="E296" s="287" t="s">
        <v>417</v>
      </c>
      <c r="F296" s="320" t="s">
        <v>136</v>
      </c>
      <c r="G296" s="291">
        <f>G297</f>
        <v>50</v>
      </c>
      <c r="H296" s="291">
        <f>H297</f>
        <v>10</v>
      </c>
      <c r="I296" s="290">
        <f t="shared" si="38"/>
        <v>20</v>
      </c>
    </row>
    <row r="297" spans="1:9" s="164" customFormat="1" ht="14.25" customHeight="1">
      <c r="A297" s="363" t="s">
        <v>137</v>
      </c>
      <c r="B297" s="285">
        <v>920</v>
      </c>
      <c r="C297" s="317" t="s">
        <v>306</v>
      </c>
      <c r="D297" s="317" t="s">
        <v>203</v>
      </c>
      <c r="E297" s="287" t="s">
        <v>417</v>
      </c>
      <c r="F297" s="320" t="s">
        <v>138</v>
      </c>
      <c r="G297" s="291">
        <v>50</v>
      </c>
      <c r="H297" s="344">
        <v>10</v>
      </c>
      <c r="I297" s="290">
        <f t="shared" si="38"/>
        <v>20</v>
      </c>
    </row>
    <row r="298" spans="1:9" s="131" customFormat="1" ht="14.25" customHeight="1">
      <c r="A298" s="293" t="s">
        <v>418</v>
      </c>
      <c r="B298" s="285">
        <v>920</v>
      </c>
      <c r="C298" s="336" t="s">
        <v>306</v>
      </c>
      <c r="D298" s="336" t="s">
        <v>203</v>
      </c>
      <c r="E298" s="294" t="s">
        <v>419</v>
      </c>
      <c r="F298" s="353"/>
      <c r="G298" s="334">
        <f>G299</f>
        <v>100</v>
      </c>
      <c r="H298" s="334">
        <f>H299</f>
        <v>30</v>
      </c>
      <c r="I298" s="290">
        <f t="shared" si="38"/>
        <v>30</v>
      </c>
    </row>
    <row r="299" spans="1:9" s="164" customFormat="1" ht="14.25" customHeight="1">
      <c r="A299" s="304" t="s">
        <v>135</v>
      </c>
      <c r="B299" s="285">
        <v>920</v>
      </c>
      <c r="C299" s="317" t="s">
        <v>306</v>
      </c>
      <c r="D299" s="317" t="s">
        <v>203</v>
      </c>
      <c r="E299" s="287" t="s">
        <v>419</v>
      </c>
      <c r="F299" s="320" t="s">
        <v>136</v>
      </c>
      <c r="G299" s="291">
        <f>G300</f>
        <v>100</v>
      </c>
      <c r="H299" s="291">
        <f>H300</f>
        <v>30</v>
      </c>
      <c r="I299" s="290">
        <f t="shared" si="38"/>
        <v>30</v>
      </c>
    </row>
    <row r="300" spans="1:9" s="164" customFormat="1" ht="14.25" customHeight="1">
      <c r="A300" s="363" t="s">
        <v>137</v>
      </c>
      <c r="B300" s="285">
        <v>920</v>
      </c>
      <c r="C300" s="317" t="s">
        <v>306</v>
      </c>
      <c r="D300" s="317" t="s">
        <v>203</v>
      </c>
      <c r="E300" s="287" t="s">
        <v>419</v>
      </c>
      <c r="F300" s="320" t="s">
        <v>138</v>
      </c>
      <c r="G300" s="291">
        <v>100</v>
      </c>
      <c r="H300" s="344">
        <v>30</v>
      </c>
      <c r="I300" s="290">
        <f t="shared" si="38"/>
        <v>30</v>
      </c>
    </row>
    <row r="301" spans="1:9" s="164" customFormat="1" ht="28.5" customHeight="1">
      <c r="A301" s="293" t="s">
        <v>420</v>
      </c>
      <c r="B301" s="285">
        <v>920</v>
      </c>
      <c r="C301" s="336" t="s">
        <v>306</v>
      </c>
      <c r="D301" s="336" t="s">
        <v>203</v>
      </c>
      <c r="E301" s="294" t="s">
        <v>421</v>
      </c>
      <c r="F301" s="353"/>
      <c r="G301" s="334">
        <f>G302</f>
        <v>60</v>
      </c>
      <c r="H301" s="334">
        <f>H302</f>
        <v>60</v>
      </c>
      <c r="I301" s="290">
        <f t="shared" si="38"/>
        <v>100</v>
      </c>
    </row>
    <row r="302" spans="1:9" s="164" customFormat="1" ht="14.25" customHeight="1">
      <c r="A302" s="304" t="s">
        <v>135</v>
      </c>
      <c r="B302" s="305"/>
      <c r="C302" s="317" t="s">
        <v>306</v>
      </c>
      <c r="D302" s="317" t="s">
        <v>203</v>
      </c>
      <c r="E302" s="287" t="s">
        <v>421</v>
      </c>
      <c r="F302" s="320" t="s">
        <v>136</v>
      </c>
      <c r="G302" s="291">
        <f>G303</f>
        <v>60</v>
      </c>
      <c r="H302" s="291">
        <f>H303</f>
        <v>60</v>
      </c>
      <c r="I302" s="290">
        <f t="shared" si="38"/>
        <v>100</v>
      </c>
    </row>
    <row r="303" spans="1:9" s="164" customFormat="1" ht="14.25" customHeight="1">
      <c r="A303" s="363" t="s">
        <v>137</v>
      </c>
      <c r="B303" s="322"/>
      <c r="C303" s="317" t="s">
        <v>306</v>
      </c>
      <c r="D303" s="317" t="s">
        <v>203</v>
      </c>
      <c r="E303" s="287" t="s">
        <v>421</v>
      </c>
      <c r="F303" s="320" t="s">
        <v>138</v>
      </c>
      <c r="G303" s="291">
        <v>60</v>
      </c>
      <c r="H303" s="344">
        <v>60</v>
      </c>
      <c r="I303" s="290">
        <f t="shared" si="38"/>
        <v>100</v>
      </c>
    </row>
    <row r="304" spans="1:9" s="164" customFormat="1" ht="14.25" customHeight="1">
      <c r="A304" s="349" t="s">
        <v>422</v>
      </c>
      <c r="B304" s="275">
        <v>920</v>
      </c>
      <c r="C304" s="276" t="s">
        <v>423</v>
      </c>
      <c r="D304" s="276"/>
      <c r="E304" s="380"/>
      <c r="F304" s="381"/>
      <c r="G304" s="278">
        <f>G305+G309</f>
        <v>15573</v>
      </c>
      <c r="H304" s="278">
        <f>H305+H309</f>
        <v>5038.6</v>
      </c>
      <c r="I304" s="279">
        <f t="shared" si="38"/>
        <v>32.35471649650036</v>
      </c>
    </row>
    <row r="305" spans="1:9" s="164" customFormat="1" ht="14.25" customHeight="1">
      <c r="A305" s="144" t="s">
        <v>424</v>
      </c>
      <c r="B305" s="285">
        <v>920</v>
      </c>
      <c r="C305" s="287" t="s">
        <v>423</v>
      </c>
      <c r="D305" s="331" t="s">
        <v>110</v>
      </c>
      <c r="E305" s="357" t="s">
        <v>148</v>
      </c>
      <c r="F305" s="371"/>
      <c r="G305" s="291">
        <f aca="true" t="shared" si="44" ref="G305:H307">G306</f>
        <v>15000</v>
      </c>
      <c r="H305" s="291">
        <f t="shared" si="44"/>
        <v>4496.1</v>
      </c>
      <c r="I305" s="290">
        <f t="shared" si="38"/>
        <v>29.974</v>
      </c>
    </row>
    <row r="306" spans="1:9" s="164" customFormat="1" ht="14.25" customHeight="1">
      <c r="A306" s="382" t="s">
        <v>425</v>
      </c>
      <c r="B306" s="285">
        <v>920</v>
      </c>
      <c r="C306" s="287" t="s">
        <v>423</v>
      </c>
      <c r="D306" s="331" t="s">
        <v>110</v>
      </c>
      <c r="E306" s="287" t="s">
        <v>426</v>
      </c>
      <c r="F306" s="320"/>
      <c r="G306" s="291">
        <f t="shared" si="44"/>
        <v>15000</v>
      </c>
      <c r="H306" s="291">
        <f t="shared" si="44"/>
        <v>4496.1</v>
      </c>
      <c r="I306" s="290">
        <f t="shared" si="38"/>
        <v>29.974</v>
      </c>
    </row>
    <row r="307" spans="1:9" s="164" customFormat="1" ht="14.25" customHeight="1">
      <c r="A307" s="295" t="s">
        <v>151</v>
      </c>
      <c r="B307" s="285">
        <v>920</v>
      </c>
      <c r="C307" s="287" t="s">
        <v>423</v>
      </c>
      <c r="D307" s="331" t="s">
        <v>110</v>
      </c>
      <c r="E307" s="287" t="s">
        <v>426</v>
      </c>
      <c r="F307" s="320" t="s">
        <v>153</v>
      </c>
      <c r="G307" s="291">
        <f t="shared" si="44"/>
        <v>15000</v>
      </c>
      <c r="H307" s="291">
        <f t="shared" si="44"/>
        <v>4496.1</v>
      </c>
      <c r="I307" s="290">
        <f aca="true" t="shared" si="45" ref="I307:I370">H307/G307*100</f>
        <v>29.974</v>
      </c>
    </row>
    <row r="308" spans="1:9" s="164" customFormat="1" ht="14.25" customHeight="1">
      <c r="A308" s="295" t="s">
        <v>154</v>
      </c>
      <c r="B308" s="285">
        <v>920</v>
      </c>
      <c r="C308" s="287" t="s">
        <v>423</v>
      </c>
      <c r="D308" s="331" t="s">
        <v>110</v>
      </c>
      <c r="E308" s="287" t="s">
        <v>426</v>
      </c>
      <c r="F308" s="320" t="s">
        <v>155</v>
      </c>
      <c r="G308" s="291">
        <v>15000</v>
      </c>
      <c r="H308" s="344">
        <v>4496.1</v>
      </c>
      <c r="I308" s="290">
        <f t="shared" si="45"/>
        <v>29.974</v>
      </c>
    </row>
    <row r="309" spans="1:9" s="164" customFormat="1" ht="21.75" customHeight="1">
      <c r="A309" s="383" t="s">
        <v>427</v>
      </c>
      <c r="B309" s="280">
        <v>920</v>
      </c>
      <c r="C309" s="374" t="s">
        <v>423</v>
      </c>
      <c r="D309" s="384" t="s">
        <v>423</v>
      </c>
      <c r="E309" s="374"/>
      <c r="F309" s="384"/>
      <c r="G309" s="377">
        <f>G310+G316</f>
        <v>573</v>
      </c>
      <c r="H309" s="377">
        <f>H310+H316</f>
        <v>542.5</v>
      </c>
      <c r="I309" s="284">
        <f t="shared" si="45"/>
        <v>94.67713787085515</v>
      </c>
    </row>
    <row r="310" spans="1:151" ht="36" customHeight="1">
      <c r="A310" s="293" t="s">
        <v>428</v>
      </c>
      <c r="B310" s="285">
        <v>920</v>
      </c>
      <c r="C310" s="287" t="s">
        <v>423</v>
      </c>
      <c r="D310" s="331" t="s">
        <v>423</v>
      </c>
      <c r="E310" s="294" t="s">
        <v>429</v>
      </c>
      <c r="F310" s="333"/>
      <c r="G310" s="334">
        <f aca="true" t="shared" si="46" ref="G310:H314">G311</f>
        <v>273</v>
      </c>
      <c r="H310" s="334">
        <f t="shared" si="46"/>
        <v>273</v>
      </c>
      <c r="I310" s="290">
        <f t="shared" si="45"/>
        <v>100</v>
      </c>
      <c r="EU310"/>
    </row>
    <row r="311" spans="1:151" ht="40.5" customHeight="1">
      <c r="A311" s="293" t="s">
        <v>430</v>
      </c>
      <c r="B311" s="285">
        <v>920</v>
      </c>
      <c r="C311" s="287" t="s">
        <v>423</v>
      </c>
      <c r="D311" s="287" t="s">
        <v>423</v>
      </c>
      <c r="E311" s="294" t="s">
        <v>431</v>
      </c>
      <c r="F311" s="333"/>
      <c r="G311" s="334">
        <f t="shared" si="46"/>
        <v>273</v>
      </c>
      <c r="H311" s="334">
        <f t="shared" si="46"/>
        <v>273</v>
      </c>
      <c r="I311" s="290">
        <f t="shared" si="45"/>
        <v>100</v>
      </c>
      <c r="EU311"/>
    </row>
    <row r="312" spans="1:151" ht="47.25" customHeight="1">
      <c r="A312" s="295" t="s">
        <v>432</v>
      </c>
      <c r="B312" s="285">
        <v>920</v>
      </c>
      <c r="C312" s="287" t="s">
        <v>423</v>
      </c>
      <c r="D312" s="287" t="s">
        <v>423</v>
      </c>
      <c r="E312" s="287" t="s">
        <v>431</v>
      </c>
      <c r="F312" s="320"/>
      <c r="G312" s="291">
        <f t="shared" si="46"/>
        <v>273</v>
      </c>
      <c r="H312" s="291">
        <f t="shared" si="46"/>
        <v>273</v>
      </c>
      <c r="I312" s="290">
        <f t="shared" si="45"/>
        <v>100</v>
      </c>
      <c r="EU312"/>
    </row>
    <row r="313" spans="1:151" ht="55.5" customHeight="1">
      <c r="A313" s="295" t="s">
        <v>433</v>
      </c>
      <c r="B313" s="285">
        <v>920</v>
      </c>
      <c r="C313" s="287" t="s">
        <v>423</v>
      </c>
      <c r="D313" s="287" t="s">
        <v>423</v>
      </c>
      <c r="E313" s="287" t="s">
        <v>434</v>
      </c>
      <c r="F313" s="320"/>
      <c r="G313" s="291">
        <f t="shared" si="46"/>
        <v>273</v>
      </c>
      <c r="H313" s="291">
        <f t="shared" si="46"/>
        <v>273</v>
      </c>
      <c r="I313" s="290">
        <f t="shared" si="45"/>
        <v>100</v>
      </c>
      <c r="EU313"/>
    </row>
    <row r="314" spans="1:151" ht="14.25" customHeight="1">
      <c r="A314" s="295" t="s">
        <v>151</v>
      </c>
      <c r="B314" s="285">
        <v>920</v>
      </c>
      <c r="C314" s="287" t="s">
        <v>423</v>
      </c>
      <c r="D314" s="287" t="s">
        <v>423</v>
      </c>
      <c r="E314" s="287" t="s">
        <v>434</v>
      </c>
      <c r="F314" s="320" t="s">
        <v>153</v>
      </c>
      <c r="G314" s="291">
        <f t="shared" si="46"/>
        <v>273</v>
      </c>
      <c r="H314" s="291">
        <f t="shared" si="46"/>
        <v>273</v>
      </c>
      <c r="I314" s="290">
        <f t="shared" si="45"/>
        <v>100</v>
      </c>
      <c r="EU314"/>
    </row>
    <row r="315" spans="1:151" ht="14.25" customHeight="1">
      <c r="A315" s="295" t="s">
        <v>154</v>
      </c>
      <c r="B315" s="285">
        <v>920</v>
      </c>
      <c r="C315" s="287" t="s">
        <v>423</v>
      </c>
      <c r="D315" s="287" t="s">
        <v>423</v>
      </c>
      <c r="E315" s="287" t="s">
        <v>434</v>
      </c>
      <c r="F315" s="320" t="s">
        <v>155</v>
      </c>
      <c r="G315" s="291">
        <v>273</v>
      </c>
      <c r="H315" s="290">
        <v>273</v>
      </c>
      <c r="I315" s="290">
        <f t="shared" si="45"/>
        <v>100</v>
      </c>
      <c r="EU315"/>
    </row>
    <row r="316" spans="1:151" ht="38.25" customHeight="1">
      <c r="A316" s="303" t="s">
        <v>435</v>
      </c>
      <c r="B316" s="285">
        <v>920</v>
      </c>
      <c r="C316" s="287" t="s">
        <v>423</v>
      </c>
      <c r="D316" s="287" t="s">
        <v>423</v>
      </c>
      <c r="E316" s="294" t="s">
        <v>436</v>
      </c>
      <c r="F316" s="333"/>
      <c r="G316" s="334">
        <f aca="true" t="shared" si="47" ref="G316:H319">G317</f>
        <v>300</v>
      </c>
      <c r="H316" s="334">
        <f t="shared" si="47"/>
        <v>269.5</v>
      </c>
      <c r="I316" s="290">
        <f t="shared" si="45"/>
        <v>89.83333333333333</v>
      </c>
      <c r="EU316"/>
    </row>
    <row r="317" spans="1:151" ht="43.5" customHeight="1">
      <c r="A317" s="295" t="s">
        <v>437</v>
      </c>
      <c r="B317" s="285">
        <v>920</v>
      </c>
      <c r="C317" s="287" t="s">
        <v>423</v>
      </c>
      <c r="D317" s="287" t="s">
        <v>423</v>
      </c>
      <c r="E317" s="294" t="s">
        <v>438</v>
      </c>
      <c r="F317" s="333"/>
      <c r="G317" s="291">
        <f t="shared" si="47"/>
        <v>300</v>
      </c>
      <c r="H317" s="291">
        <f t="shared" si="47"/>
        <v>269.5</v>
      </c>
      <c r="I317" s="290">
        <f t="shared" si="45"/>
        <v>89.83333333333333</v>
      </c>
      <c r="EU317"/>
    </row>
    <row r="318" spans="1:151" ht="14.25" customHeight="1">
      <c r="A318" s="304" t="s">
        <v>439</v>
      </c>
      <c r="B318" s="285">
        <v>920</v>
      </c>
      <c r="C318" s="287" t="s">
        <v>423</v>
      </c>
      <c r="D318" s="287" t="s">
        <v>423</v>
      </c>
      <c r="E318" s="287" t="s">
        <v>440</v>
      </c>
      <c r="F318" s="331"/>
      <c r="G318" s="291">
        <f t="shared" si="47"/>
        <v>300</v>
      </c>
      <c r="H318" s="291">
        <f t="shared" si="47"/>
        <v>269.5</v>
      </c>
      <c r="I318" s="290">
        <f t="shared" si="45"/>
        <v>89.83333333333333</v>
      </c>
      <c r="EU318"/>
    </row>
    <row r="319" spans="1:151" ht="21" customHeight="1">
      <c r="A319" s="98" t="s">
        <v>129</v>
      </c>
      <c r="B319" s="285">
        <v>920</v>
      </c>
      <c r="C319" s="287" t="s">
        <v>423</v>
      </c>
      <c r="D319" s="287" t="s">
        <v>423</v>
      </c>
      <c r="E319" s="287" t="s">
        <v>440</v>
      </c>
      <c r="F319" s="331" t="s">
        <v>130</v>
      </c>
      <c r="G319" s="291">
        <f t="shared" si="47"/>
        <v>300</v>
      </c>
      <c r="H319" s="291">
        <f t="shared" si="47"/>
        <v>269.5</v>
      </c>
      <c r="I319" s="290">
        <f t="shared" si="45"/>
        <v>89.83333333333333</v>
      </c>
      <c r="EU319"/>
    </row>
    <row r="320" spans="1:151" ht="30.75" customHeight="1">
      <c r="A320" s="295" t="s">
        <v>131</v>
      </c>
      <c r="B320" s="285">
        <v>920</v>
      </c>
      <c r="C320" s="287" t="s">
        <v>423</v>
      </c>
      <c r="D320" s="287" t="s">
        <v>423</v>
      </c>
      <c r="E320" s="287" t="s">
        <v>440</v>
      </c>
      <c r="F320" s="320" t="s">
        <v>132</v>
      </c>
      <c r="G320" s="291">
        <v>300</v>
      </c>
      <c r="H320" s="290">
        <v>269.5</v>
      </c>
      <c r="I320" s="290">
        <f t="shared" si="45"/>
        <v>89.83333333333333</v>
      </c>
      <c r="EU320"/>
    </row>
    <row r="321" spans="1:151" ht="16.5" customHeight="1">
      <c r="A321" s="80" t="s">
        <v>441</v>
      </c>
      <c r="B321" s="275">
        <v>920</v>
      </c>
      <c r="C321" s="276" t="s">
        <v>247</v>
      </c>
      <c r="D321" s="276"/>
      <c r="E321" s="276"/>
      <c r="F321" s="277"/>
      <c r="G321" s="345">
        <f>G322+G392</f>
        <v>41881</v>
      </c>
      <c r="H321" s="345">
        <f>H322+H392</f>
        <v>41502.1</v>
      </c>
      <c r="I321" s="279">
        <f t="shared" si="45"/>
        <v>99.09529380864831</v>
      </c>
      <c r="EU321"/>
    </row>
    <row r="322" spans="1:151" ht="17.25" customHeight="1">
      <c r="A322" s="200" t="s">
        <v>442</v>
      </c>
      <c r="B322" s="280">
        <v>920</v>
      </c>
      <c r="C322" s="385" t="s">
        <v>247</v>
      </c>
      <c r="D322" s="385" t="s">
        <v>108</v>
      </c>
      <c r="E322" s="385"/>
      <c r="F322" s="386"/>
      <c r="G322" s="327">
        <f>G323+G330+G339</f>
        <v>34941</v>
      </c>
      <c r="H322" s="327">
        <f>H323+H330+H339</f>
        <v>34792.9</v>
      </c>
      <c r="I322" s="284">
        <f t="shared" si="45"/>
        <v>99.57614264045105</v>
      </c>
      <c r="EU322"/>
    </row>
    <row r="323" spans="1:151" ht="51" customHeight="1">
      <c r="A323" s="387" t="s">
        <v>443</v>
      </c>
      <c r="B323" s="285">
        <v>920</v>
      </c>
      <c r="C323" s="388" t="s">
        <v>247</v>
      </c>
      <c r="D323" s="388" t="s">
        <v>108</v>
      </c>
      <c r="E323" s="388" t="s">
        <v>444</v>
      </c>
      <c r="F323" s="389"/>
      <c r="G323" s="361">
        <f>G324+G327</f>
        <v>1151</v>
      </c>
      <c r="H323" s="361">
        <f>H324+H327</f>
        <v>1052.9</v>
      </c>
      <c r="I323" s="290">
        <f t="shared" si="45"/>
        <v>91.47697654213728</v>
      </c>
      <c r="EU323"/>
    </row>
    <row r="324" spans="1:151" ht="38.25" customHeight="1">
      <c r="A324" s="206" t="s">
        <v>445</v>
      </c>
      <c r="B324" s="285">
        <v>920</v>
      </c>
      <c r="C324" s="388" t="s">
        <v>247</v>
      </c>
      <c r="D324" s="388" t="s">
        <v>108</v>
      </c>
      <c r="E324" s="388" t="s">
        <v>446</v>
      </c>
      <c r="F324" s="389"/>
      <c r="G324" s="361">
        <f>G325</f>
        <v>767</v>
      </c>
      <c r="H324" s="361">
        <f>H325</f>
        <v>668.9</v>
      </c>
      <c r="I324" s="290">
        <f t="shared" si="45"/>
        <v>87.20990873533246</v>
      </c>
      <c r="EU324"/>
    </row>
    <row r="325" spans="1:151" ht="24.75" customHeight="1">
      <c r="A325" s="379" t="s">
        <v>372</v>
      </c>
      <c r="B325" s="285">
        <v>920</v>
      </c>
      <c r="C325" s="390" t="s">
        <v>247</v>
      </c>
      <c r="D325" s="390" t="s">
        <v>108</v>
      </c>
      <c r="E325" s="390" t="s">
        <v>446</v>
      </c>
      <c r="F325" s="389" t="s">
        <v>373</v>
      </c>
      <c r="G325" s="361">
        <f>G326</f>
        <v>767</v>
      </c>
      <c r="H325" s="361">
        <f>H326</f>
        <v>668.9</v>
      </c>
      <c r="I325" s="290">
        <f t="shared" si="45"/>
        <v>87.20990873533246</v>
      </c>
      <c r="EU325"/>
    </row>
    <row r="326" spans="1:151" ht="14.25" customHeight="1">
      <c r="A326" s="98" t="s">
        <v>374</v>
      </c>
      <c r="B326" s="285">
        <v>920</v>
      </c>
      <c r="C326" s="390" t="s">
        <v>247</v>
      </c>
      <c r="D326" s="390" t="s">
        <v>108</v>
      </c>
      <c r="E326" s="390" t="s">
        <v>446</v>
      </c>
      <c r="F326" s="389" t="s">
        <v>375</v>
      </c>
      <c r="G326" s="361">
        <v>767</v>
      </c>
      <c r="H326" s="290">
        <v>668.9</v>
      </c>
      <c r="I326" s="290">
        <f t="shared" si="45"/>
        <v>87.20990873533246</v>
      </c>
      <c r="EU326"/>
    </row>
    <row r="327" spans="1:151" ht="24.75" customHeight="1">
      <c r="A327" s="98" t="s">
        <v>447</v>
      </c>
      <c r="B327" s="285">
        <v>920</v>
      </c>
      <c r="C327" s="388" t="s">
        <v>247</v>
      </c>
      <c r="D327" s="388" t="s">
        <v>108</v>
      </c>
      <c r="E327" s="388" t="s">
        <v>448</v>
      </c>
      <c r="F327" s="389"/>
      <c r="G327" s="361">
        <f>G328</f>
        <v>384</v>
      </c>
      <c r="H327" s="361">
        <f>H328</f>
        <v>384</v>
      </c>
      <c r="I327" s="290">
        <f t="shared" si="45"/>
        <v>100</v>
      </c>
      <c r="EU327"/>
    </row>
    <row r="328" spans="1:151" ht="21" customHeight="1">
      <c r="A328" s="379" t="s">
        <v>372</v>
      </c>
      <c r="B328" s="285">
        <v>920</v>
      </c>
      <c r="C328" s="390" t="s">
        <v>247</v>
      </c>
      <c r="D328" s="390" t="s">
        <v>108</v>
      </c>
      <c r="E328" s="390" t="s">
        <v>448</v>
      </c>
      <c r="F328" s="389" t="s">
        <v>373</v>
      </c>
      <c r="G328" s="361">
        <f>G329</f>
        <v>384</v>
      </c>
      <c r="H328" s="361">
        <f>H329</f>
        <v>384</v>
      </c>
      <c r="I328" s="290">
        <f t="shared" si="45"/>
        <v>100</v>
      </c>
      <c r="EU328"/>
    </row>
    <row r="329" spans="1:151" ht="14.25" customHeight="1">
      <c r="A329" s="98" t="s">
        <v>374</v>
      </c>
      <c r="B329" s="285">
        <v>920</v>
      </c>
      <c r="C329" s="390" t="s">
        <v>247</v>
      </c>
      <c r="D329" s="390" t="s">
        <v>108</v>
      </c>
      <c r="E329" s="390" t="s">
        <v>448</v>
      </c>
      <c r="F329" s="389" t="s">
        <v>375</v>
      </c>
      <c r="G329" s="361">
        <v>384</v>
      </c>
      <c r="H329" s="290">
        <v>384</v>
      </c>
      <c r="I329" s="290">
        <f t="shared" si="45"/>
        <v>100</v>
      </c>
      <c r="EU329"/>
    </row>
    <row r="330" spans="1:220" s="208" customFormat="1" ht="33" customHeight="1">
      <c r="A330" s="299" t="s">
        <v>139</v>
      </c>
      <c r="B330" s="285">
        <v>920</v>
      </c>
      <c r="C330" s="287" t="s">
        <v>247</v>
      </c>
      <c r="D330" s="287" t="s">
        <v>108</v>
      </c>
      <c r="E330" s="294" t="s">
        <v>140</v>
      </c>
      <c r="F330" s="333"/>
      <c r="G330" s="334">
        <f>G331+G335</f>
        <v>1060</v>
      </c>
      <c r="H330" s="334">
        <f>H331+H335</f>
        <v>1060</v>
      </c>
      <c r="I330" s="290">
        <f t="shared" si="45"/>
        <v>100</v>
      </c>
      <c r="EU330" s="209"/>
      <c r="EV330" s="209"/>
      <c r="EW330" s="209"/>
      <c r="EX330" s="209"/>
      <c r="EY330" s="209"/>
      <c r="EZ330" s="209"/>
      <c r="FA330" s="209"/>
      <c r="FB330" s="209"/>
      <c r="FC330" s="209"/>
      <c r="FD330" s="209"/>
      <c r="FE330" s="209"/>
      <c r="FF330" s="209"/>
      <c r="FG330" s="209"/>
      <c r="FH330" s="209"/>
      <c r="FI330" s="209"/>
      <c r="FJ330" s="209"/>
      <c r="FK330" s="209"/>
      <c r="FL330" s="209"/>
      <c r="FM330" s="209"/>
      <c r="FN330" s="209"/>
      <c r="FO330" s="209"/>
      <c r="FP330" s="209"/>
      <c r="FQ330" s="209"/>
      <c r="FR330" s="209"/>
      <c r="FS330" s="209"/>
      <c r="FT330" s="209"/>
      <c r="FU330" s="209"/>
      <c r="FV330" s="209"/>
      <c r="FW330" s="209"/>
      <c r="FX330" s="209"/>
      <c r="FY330" s="209"/>
      <c r="FZ330" s="209"/>
      <c r="GA330" s="209"/>
      <c r="GB330" s="209"/>
      <c r="GC330" s="209"/>
      <c r="GD330" s="209"/>
      <c r="GE330" s="209"/>
      <c r="GF330" s="209"/>
      <c r="GG330" s="209"/>
      <c r="GH330" s="209"/>
      <c r="GI330" s="209"/>
      <c r="GJ330" s="209"/>
      <c r="GK330" s="209"/>
      <c r="GL330" s="209"/>
      <c r="GM330" s="209"/>
      <c r="GN330" s="209"/>
      <c r="GO330" s="209"/>
      <c r="GP330" s="209"/>
      <c r="GQ330" s="209"/>
      <c r="GR330" s="209"/>
      <c r="GS330" s="209"/>
      <c r="GT330" s="209"/>
      <c r="GU330" s="209"/>
      <c r="GV330" s="209"/>
      <c r="GW330" s="209"/>
      <c r="GX330" s="209"/>
      <c r="GY330" s="209"/>
      <c r="GZ330" s="209"/>
      <c r="HA330" s="209"/>
      <c r="HB330" s="209"/>
      <c r="HC330" s="209"/>
      <c r="HD330" s="209"/>
      <c r="HE330" s="209"/>
      <c r="HF330" s="209"/>
      <c r="HG330" s="209"/>
      <c r="HH330" s="209"/>
      <c r="HI330" s="209"/>
      <c r="HJ330" s="209"/>
      <c r="HK330" s="209"/>
      <c r="HL330" s="209"/>
    </row>
    <row r="331" spans="1:220" s="208" customFormat="1" ht="14.25" customHeight="1">
      <c r="A331" s="303" t="s">
        <v>449</v>
      </c>
      <c r="B331" s="285">
        <v>920</v>
      </c>
      <c r="C331" s="287" t="s">
        <v>247</v>
      </c>
      <c r="D331" s="287" t="s">
        <v>108</v>
      </c>
      <c r="E331" s="287" t="s">
        <v>450</v>
      </c>
      <c r="F331" s="320"/>
      <c r="G331" s="291">
        <f aca="true" t="shared" si="48" ref="G331:H333">G332</f>
        <v>487</v>
      </c>
      <c r="H331" s="291">
        <f t="shared" si="48"/>
        <v>487</v>
      </c>
      <c r="I331" s="290">
        <f t="shared" si="45"/>
        <v>100</v>
      </c>
      <c r="EU331" s="209"/>
      <c r="EV331" s="209"/>
      <c r="EW331" s="209"/>
      <c r="EX331" s="209"/>
      <c r="EY331" s="209"/>
      <c r="EZ331" s="209"/>
      <c r="FA331" s="209"/>
      <c r="FB331" s="209"/>
      <c r="FC331" s="209"/>
      <c r="FD331" s="209"/>
      <c r="FE331" s="209"/>
      <c r="FF331" s="209"/>
      <c r="FG331" s="209"/>
      <c r="FH331" s="209"/>
      <c r="FI331" s="209"/>
      <c r="FJ331" s="209"/>
      <c r="FK331" s="209"/>
      <c r="FL331" s="209"/>
      <c r="FM331" s="209"/>
      <c r="FN331" s="209"/>
      <c r="FO331" s="209"/>
      <c r="FP331" s="209"/>
      <c r="FQ331" s="209"/>
      <c r="FR331" s="209"/>
      <c r="FS331" s="209"/>
      <c r="FT331" s="209"/>
      <c r="FU331" s="209"/>
      <c r="FV331" s="209"/>
      <c r="FW331" s="209"/>
      <c r="FX331" s="209"/>
      <c r="FY331" s="209"/>
      <c r="FZ331" s="209"/>
      <c r="GA331" s="209"/>
      <c r="GB331" s="209"/>
      <c r="GC331" s="209"/>
      <c r="GD331" s="209"/>
      <c r="GE331" s="209"/>
      <c r="GF331" s="209"/>
      <c r="GG331" s="209"/>
      <c r="GH331" s="209"/>
      <c r="GI331" s="209"/>
      <c r="GJ331" s="209"/>
      <c r="GK331" s="209"/>
      <c r="GL331" s="209"/>
      <c r="GM331" s="209"/>
      <c r="GN331" s="209"/>
      <c r="GO331" s="209"/>
      <c r="GP331" s="209"/>
      <c r="GQ331" s="209"/>
      <c r="GR331" s="209"/>
      <c r="GS331" s="209"/>
      <c r="GT331" s="209"/>
      <c r="GU331" s="209"/>
      <c r="GV331" s="209"/>
      <c r="GW331" s="209"/>
      <c r="GX331" s="209"/>
      <c r="GY331" s="209"/>
      <c r="GZ331" s="209"/>
      <c r="HA331" s="209"/>
      <c r="HB331" s="209"/>
      <c r="HC331" s="209"/>
      <c r="HD331" s="209"/>
      <c r="HE331" s="209"/>
      <c r="HF331" s="209"/>
      <c r="HG331" s="209"/>
      <c r="HH331" s="209"/>
      <c r="HI331" s="209"/>
      <c r="HJ331" s="209"/>
      <c r="HK331" s="209"/>
      <c r="HL331" s="209"/>
    </row>
    <row r="332" spans="1:220" s="208" customFormat="1" ht="14.25" customHeight="1">
      <c r="A332" s="304" t="s">
        <v>451</v>
      </c>
      <c r="B332" s="285">
        <v>920</v>
      </c>
      <c r="C332" s="287" t="s">
        <v>247</v>
      </c>
      <c r="D332" s="287" t="s">
        <v>108</v>
      </c>
      <c r="E332" s="287" t="s">
        <v>452</v>
      </c>
      <c r="F332" s="320"/>
      <c r="G332" s="291">
        <f t="shared" si="48"/>
        <v>487</v>
      </c>
      <c r="H332" s="291">
        <f t="shared" si="48"/>
        <v>487</v>
      </c>
      <c r="I332" s="290">
        <f t="shared" si="45"/>
        <v>100</v>
      </c>
      <c r="EU332" s="209"/>
      <c r="EV332" s="209"/>
      <c r="EW332" s="209"/>
      <c r="EX332" s="209"/>
      <c r="EY332" s="209"/>
      <c r="EZ332" s="209"/>
      <c r="FA332" s="209"/>
      <c r="FB332" s="209"/>
      <c r="FC332" s="209"/>
      <c r="FD332" s="209"/>
      <c r="FE332" s="209"/>
      <c r="FF332" s="209"/>
      <c r="FG332" s="209"/>
      <c r="FH332" s="209"/>
      <c r="FI332" s="209"/>
      <c r="FJ332" s="209"/>
      <c r="FK332" s="209"/>
      <c r="FL332" s="209"/>
      <c r="FM332" s="209"/>
      <c r="FN332" s="209"/>
      <c r="FO332" s="209"/>
      <c r="FP332" s="209"/>
      <c r="FQ332" s="209"/>
      <c r="FR332" s="209"/>
      <c r="FS332" s="209"/>
      <c r="FT332" s="209"/>
      <c r="FU332" s="209"/>
      <c r="FV332" s="209"/>
      <c r="FW332" s="209"/>
      <c r="FX332" s="209"/>
      <c r="FY332" s="209"/>
      <c r="FZ332" s="209"/>
      <c r="GA332" s="209"/>
      <c r="GB332" s="209"/>
      <c r="GC332" s="209"/>
      <c r="GD332" s="209"/>
      <c r="GE332" s="209"/>
      <c r="GF332" s="209"/>
      <c r="GG332" s="209"/>
      <c r="GH332" s="209"/>
      <c r="GI332" s="209"/>
      <c r="GJ332" s="209"/>
      <c r="GK332" s="209"/>
      <c r="GL332" s="209"/>
      <c r="GM332" s="209"/>
      <c r="GN332" s="209"/>
      <c r="GO332" s="209"/>
      <c r="GP332" s="209"/>
      <c r="GQ332" s="209"/>
      <c r="GR332" s="209"/>
      <c r="GS332" s="209"/>
      <c r="GT332" s="209"/>
      <c r="GU332" s="209"/>
      <c r="GV332" s="209"/>
      <c r="GW332" s="209"/>
      <c r="GX332" s="209"/>
      <c r="GY332" s="209"/>
      <c r="GZ332" s="209"/>
      <c r="HA332" s="209"/>
      <c r="HB332" s="209"/>
      <c r="HC332" s="209"/>
      <c r="HD332" s="209"/>
      <c r="HE332" s="209"/>
      <c r="HF332" s="209"/>
      <c r="HG332" s="209"/>
      <c r="HH332" s="209"/>
      <c r="HI332" s="209"/>
      <c r="HJ332" s="209"/>
      <c r="HK332" s="209"/>
      <c r="HL332" s="209"/>
    </row>
    <row r="333" spans="1:220" s="208" customFormat="1" ht="21" customHeight="1">
      <c r="A333" s="379" t="s">
        <v>372</v>
      </c>
      <c r="B333" s="285">
        <v>920</v>
      </c>
      <c r="C333" s="287" t="s">
        <v>247</v>
      </c>
      <c r="D333" s="287" t="s">
        <v>108</v>
      </c>
      <c r="E333" s="287" t="s">
        <v>452</v>
      </c>
      <c r="F333" s="320" t="s">
        <v>373</v>
      </c>
      <c r="G333" s="291">
        <f t="shared" si="48"/>
        <v>487</v>
      </c>
      <c r="H333" s="291">
        <f t="shared" si="48"/>
        <v>487</v>
      </c>
      <c r="I333" s="290">
        <f t="shared" si="45"/>
        <v>100</v>
      </c>
      <c r="EU333" s="209"/>
      <c r="EV333" s="209"/>
      <c r="EW333" s="209"/>
      <c r="EX333" s="209"/>
      <c r="EY333" s="209"/>
      <c r="EZ333" s="209"/>
      <c r="FA333" s="209"/>
      <c r="FB333" s="209"/>
      <c r="FC333" s="209"/>
      <c r="FD333" s="209"/>
      <c r="FE333" s="209"/>
      <c r="FF333" s="209"/>
      <c r="FG333" s="209"/>
      <c r="FH333" s="209"/>
      <c r="FI333" s="209"/>
      <c r="FJ333" s="209"/>
      <c r="FK333" s="209"/>
      <c r="FL333" s="209"/>
      <c r="FM333" s="209"/>
      <c r="FN333" s="209"/>
      <c r="FO333" s="209"/>
      <c r="FP333" s="209"/>
      <c r="FQ333" s="209"/>
      <c r="FR333" s="209"/>
      <c r="FS333" s="209"/>
      <c r="FT333" s="209"/>
      <c r="FU333" s="209"/>
      <c r="FV333" s="209"/>
      <c r="FW333" s="209"/>
      <c r="FX333" s="209"/>
      <c r="FY333" s="209"/>
      <c r="FZ333" s="209"/>
      <c r="GA333" s="209"/>
      <c r="GB333" s="209"/>
      <c r="GC333" s="209"/>
      <c r="GD333" s="209"/>
      <c r="GE333" s="209"/>
      <c r="GF333" s="209"/>
      <c r="GG333" s="209"/>
      <c r="GH333" s="209"/>
      <c r="GI333" s="209"/>
      <c r="GJ333" s="209"/>
      <c r="GK333" s="209"/>
      <c r="GL333" s="209"/>
      <c r="GM333" s="209"/>
      <c r="GN333" s="209"/>
      <c r="GO333" s="209"/>
      <c r="GP333" s="209"/>
      <c r="GQ333" s="209"/>
      <c r="GR333" s="209"/>
      <c r="GS333" s="209"/>
      <c r="GT333" s="209"/>
      <c r="GU333" s="209"/>
      <c r="GV333" s="209"/>
      <c r="GW333" s="209"/>
      <c r="GX333" s="209"/>
      <c r="GY333" s="209"/>
      <c r="GZ333" s="209"/>
      <c r="HA333" s="209"/>
      <c r="HB333" s="209"/>
      <c r="HC333" s="209"/>
      <c r="HD333" s="209"/>
      <c r="HE333" s="209"/>
      <c r="HF333" s="209"/>
      <c r="HG333" s="209"/>
      <c r="HH333" s="209"/>
      <c r="HI333" s="209"/>
      <c r="HJ333" s="209"/>
      <c r="HK333" s="209"/>
      <c r="HL333" s="209"/>
    </row>
    <row r="334" spans="1:220" s="208" customFormat="1" ht="14.25" customHeight="1">
      <c r="A334" s="98" t="s">
        <v>374</v>
      </c>
      <c r="B334" s="285">
        <v>920</v>
      </c>
      <c r="C334" s="287" t="s">
        <v>247</v>
      </c>
      <c r="D334" s="287" t="s">
        <v>108</v>
      </c>
      <c r="E334" s="287" t="s">
        <v>452</v>
      </c>
      <c r="F334" s="320" t="s">
        <v>375</v>
      </c>
      <c r="G334" s="291">
        <v>487</v>
      </c>
      <c r="H334" s="364">
        <v>487</v>
      </c>
      <c r="I334" s="290">
        <f t="shared" si="45"/>
        <v>100</v>
      </c>
      <c r="EU334" s="209"/>
      <c r="EV334" s="209"/>
      <c r="EW334" s="209"/>
      <c r="EX334" s="209"/>
      <c r="EY334" s="209"/>
      <c r="EZ334" s="209"/>
      <c r="FA334" s="209"/>
      <c r="FB334" s="209"/>
      <c r="FC334" s="209"/>
      <c r="FD334" s="209"/>
      <c r="FE334" s="209"/>
      <c r="FF334" s="209"/>
      <c r="FG334" s="209"/>
      <c r="FH334" s="209"/>
      <c r="FI334" s="209"/>
      <c r="FJ334" s="209"/>
      <c r="FK334" s="209"/>
      <c r="FL334" s="209"/>
      <c r="FM334" s="209"/>
      <c r="FN334" s="209"/>
      <c r="FO334" s="209"/>
      <c r="FP334" s="209"/>
      <c r="FQ334" s="209"/>
      <c r="FR334" s="209"/>
      <c r="FS334" s="209"/>
      <c r="FT334" s="209"/>
      <c r="FU334" s="209"/>
      <c r="FV334" s="209"/>
      <c r="FW334" s="209"/>
      <c r="FX334" s="209"/>
      <c r="FY334" s="209"/>
      <c r="FZ334" s="209"/>
      <c r="GA334" s="209"/>
      <c r="GB334" s="209"/>
      <c r="GC334" s="209"/>
      <c r="GD334" s="209"/>
      <c r="GE334" s="209"/>
      <c r="GF334" s="209"/>
      <c r="GG334" s="209"/>
      <c r="GH334" s="209"/>
      <c r="GI334" s="209"/>
      <c r="GJ334" s="209"/>
      <c r="GK334" s="209"/>
      <c r="GL334" s="209"/>
      <c r="GM334" s="209"/>
      <c r="GN334" s="209"/>
      <c r="GO334" s="209"/>
      <c r="GP334" s="209"/>
      <c r="GQ334" s="209"/>
      <c r="GR334" s="209"/>
      <c r="GS334" s="209"/>
      <c r="GT334" s="209"/>
      <c r="GU334" s="209"/>
      <c r="GV334" s="209"/>
      <c r="GW334" s="209"/>
      <c r="GX334" s="209"/>
      <c r="GY334" s="209"/>
      <c r="GZ334" s="209"/>
      <c r="HA334" s="209"/>
      <c r="HB334" s="209"/>
      <c r="HC334" s="209"/>
      <c r="HD334" s="209"/>
      <c r="HE334" s="209"/>
      <c r="HF334" s="209"/>
      <c r="HG334" s="209"/>
      <c r="HH334" s="209"/>
      <c r="HI334" s="209"/>
      <c r="HJ334" s="209"/>
      <c r="HK334" s="209"/>
      <c r="HL334" s="209"/>
    </row>
    <row r="335" spans="1:220" s="208" customFormat="1" ht="14.25" customHeight="1">
      <c r="A335" s="303" t="s">
        <v>453</v>
      </c>
      <c r="B335" s="285">
        <v>920</v>
      </c>
      <c r="C335" s="287" t="s">
        <v>247</v>
      </c>
      <c r="D335" s="287" t="s">
        <v>108</v>
      </c>
      <c r="E335" s="287" t="s">
        <v>454</v>
      </c>
      <c r="F335" s="320"/>
      <c r="G335" s="291">
        <f aca="true" t="shared" si="49" ref="G335:H337">G336</f>
        <v>573</v>
      </c>
      <c r="H335" s="291">
        <f t="shared" si="49"/>
        <v>573</v>
      </c>
      <c r="I335" s="290">
        <f t="shared" si="45"/>
        <v>100</v>
      </c>
      <c r="EU335" s="209"/>
      <c r="EV335" s="209"/>
      <c r="EW335" s="209"/>
      <c r="EX335" s="209"/>
      <c r="EY335" s="209"/>
      <c r="EZ335" s="209"/>
      <c r="FA335" s="209"/>
      <c r="FB335" s="209"/>
      <c r="FC335" s="209"/>
      <c r="FD335" s="209"/>
      <c r="FE335" s="209"/>
      <c r="FF335" s="209"/>
      <c r="FG335" s="209"/>
      <c r="FH335" s="209"/>
      <c r="FI335" s="209"/>
      <c r="FJ335" s="209"/>
      <c r="FK335" s="209"/>
      <c r="FL335" s="209"/>
      <c r="FM335" s="209"/>
      <c r="FN335" s="209"/>
      <c r="FO335" s="209"/>
      <c r="FP335" s="209"/>
      <c r="FQ335" s="209"/>
      <c r="FR335" s="209"/>
      <c r="FS335" s="209"/>
      <c r="FT335" s="209"/>
      <c r="FU335" s="209"/>
      <c r="FV335" s="209"/>
      <c r="FW335" s="209"/>
      <c r="FX335" s="209"/>
      <c r="FY335" s="209"/>
      <c r="FZ335" s="209"/>
      <c r="GA335" s="209"/>
      <c r="GB335" s="209"/>
      <c r="GC335" s="209"/>
      <c r="GD335" s="209"/>
      <c r="GE335" s="209"/>
      <c r="GF335" s="209"/>
      <c r="GG335" s="209"/>
      <c r="GH335" s="209"/>
      <c r="GI335" s="209"/>
      <c r="GJ335" s="209"/>
      <c r="GK335" s="209"/>
      <c r="GL335" s="209"/>
      <c r="GM335" s="209"/>
      <c r="GN335" s="209"/>
      <c r="GO335" s="209"/>
      <c r="GP335" s="209"/>
      <c r="GQ335" s="209"/>
      <c r="GR335" s="209"/>
      <c r="GS335" s="209"/>
      <c r="GT335" s="209"/>
      <c r="GU335" s="209"/>
      <c r="GV335" s="209"/>
      <c r="GW335" s="209"/>
      <c r="GX335" s="209"/>
      <c r="GY335" s="209"/>
      <c r="GZ335" s="209"/>
      <c r="HA335" s="209"/>
      <c r="HB335" s="209"/>
      <c r="HC335" s="209"/>
      <c r="HD335" s="209"/>
      <c r="HE335" s="209"/>
      <c r="HF335" s="209"/>
      <c r="HG335" s="209"/>
      <c r="HH335" s="209"/>
      <c r="HI335" s="209"/>
      <c r="HJ335" s="209"/>
      <c r="HK335" s="209"/>
      <c r="HL335" s="209"/>
    </row>
    <row r="336" spans="1:220" s="208" customFormat="1" ht="14.25" customHeight="1">
      <c r="A336" s="304" t="s">
        <v>455</v>
      </c>
      <c r="B336" s="285">
        <v>920</v>
      </c>
      <c r="C336" s="287" t="s">
        <v>247</v>
      </c>
      <c r="D336" s="287" t="s">
        <v>108</v>
      </c>
      <c r="E336" s="287" t="s">
        <v>456</v>
      </c>
      <c r="F336" s="320"/>
      <c r="G336" s="291">
        <f t="shared" si="49"/>
        <v>573</v>
      </c>
      <c r="H336" s="291">
        <f t="shared" si="49"/>
        <v>573</v>
      </c>
      <c r="I336" s="290">
        <f t="shared" si="45"/>
        <v>100</v>
      </c>
      <c r="EU336" s="209"/>
      <c r="EV336" s="209"/>
      <c r="EW336" s="209"/>
      <c r="EX336" s="209"/>
      <c r="EY336" s="209"/>
      <c r="EZ336" s="209"/>
      <c r="FA336" s="209"/>
      <c r="FB336" s="209"/>
      <c r="FC336" s="209"/>
      <c r="FD336" s="209"/>
      <c r="FE336" s="209"/>
      <c r="FF336" s="209"/>
      <c r="FG336" s="209"/>
      <c r="FH336" s="209"/>
      <c r="FI336" s="209"/>
      <c r="FJ336" s="209"/>
      <c r="FK336" s="209"/>
      <c r="FL336" s="209"/>
      <c r="FM336" s="209"/>
      <c r="FN336" s="209"/>
      <c r="FO336" s="209"/>
      <c r="FP336" s="209"/>
      <c r="FQ336" s="209"/>
      <c r="FR336" s="209"/>
      <c r="FS336" s="209"/>
      <c r="FT336" s="209"/>
      <c r="FU336" s="209"/>
      <c r="FV336" s="209"/>
      <c r="FW336" s="209"/>
      <c r="FX336" s="209"/>
      <c r="FY336" s="209"/>
      <c r="FZ336" s="209"/>
      <c r="GA336" s="209"/>
      <c r="GB336" s="209"/>
      <c r="GC336" s="209"/>
      <c r="GD336" s="209"/>
      <c r="GE336" s="209"/>
      <c r="GF336" s="209"/>
      <c r="GG336" s="209"/>
      <c r="GH336" s="209"/>
      <c r="GI336" s="209"/>
      <c r="GJ336" s="209"/>
      <c r="GK336" s="209"/>
      <c r="GL336" s="209"/>
      <c r="GM336" s="209"/>
      <c r="GN336" s="209"/>
      <c r="GO336" s="209"/>
      <c r="GP336" s="209"/>
      <c r="GQ336" s="209"/>
      <c r="GR336" s="209"/>
      <c r="GS336" s="209"/>
      <c r="GT336" s="209"/>
      <c r="GU336" s="209"/>
      <c r="GV336" s="209"/>
      <c r="GW336" s="209"/>
      <c r="GX336" s="209"/>
      <c r="GY336" s="209"/>
      <c r="GZ336" s="209"/>
      <c r="HA336" s="209"/>
      <c r="HB336" s="209"/>
      <c r="HC336" s="209"/>
      <c r="HD336" s="209"/>
      <c r="HE336" s="209"/>
      <c r="HF336" s="209"/>
      <c r="HG336" s="209"/>
      <c r="HH336" s="209"/>
      <c r="HI336" s="209"/>
      <c r="HJ336" s="209"/>
      <c r="HK336" s="209"/>
      <c r="HL336" s="209"/>
    </row>
    <row r="337" spans="1:220" s="208" customFormat="1" ht="21" customHeight="1">
      <c r="A337" s="379" t="s">
        <v>372</v>
      </c>
      <c r="B337" s="285">
        <v>920</v>
      </c>
      <c r="C337" s="287" t="s">
        <v>247</v>
      </c>
      <c r="D337" s="287" t="s">
        <v>108</v>
      </c>
      <c r="E337" s="287" t="s">
        <v>456</v>
      </c>
      <c r="F337" s="320" t="s">
        <v>373</v>
      </c>
      <c r="G337" s="291">
        <f t="shared" si="49"/>
        <v>573</v>
      </c>
      <c r="H337" s="291">
        <f t="shared" si="49"/>
        <v>573</v>
      </c>
      <c r="I337" s="290">
        <f t="shared" si="45"/>
        <v>100</v>
      </c>
      <c r="EU337" s="209"/>
      <c r="EV337" s="209"/>
      <c r="EW337" s="209"/>
      <c r="EX337" s="209"/>
      <c r="EY337" s="209"/>
      <c r="EZ337" s="209"/>
      <c r="FA337" s="209"/>
      <c r="FB337" s="209"/>
      <c r="FC337" s="209"/>
      <c r="FD337" s="209"/>
      <c r="FE337" s="209"/>
      <c r="FF337" s="209"/>
      <c r="FG337" s="209"/>
      <c r="FH337" s="209"/>
      <c r="FI337" s="209"/>
      <c r="FJ337" s="209"/>
      <c r="FK337" s="209"/>
      <c r="FL337" s="209"/>
      <c r="FM337" s="209"/>
      <c r="FN337" s="209"/>
      <c r="FO337" s="209"/>
      <c r="FP337" s="209"/>
      <c r="FQ337" s="209"/>
      <c r="FR337" s="209"/>
      <c r="FS337" s="209"/>
      <c r="FT337" s="209"/>
      <c r="FU337" s="209"/>
      <c r="FV337" s="209"/>
      <c r="FW337" s="209"/>
      <c r="FX337" s="209"/>
      <c r="FY337" s="209"/>
      <c r="FZ337" s="209"/>
      <c r="GA337" s="209"/>
      <c r="GB337" s="209"/>
      <c r="GC337" s="209"/>
      <c r="GD337" s="209"/>
      <c r="GE337" s="209"/>
      <c r="GF337" s="209"/>
      <c r="GG337" s="209"/>
      <c r="GH337" s="209"/>
      <c r="GI337" s="209"/>
      <c r="GJ337" s="209"/>
      <c r="GK337" s="209"/>
      <c r="GL337" s="209"/>
      <c r="GM337" s="209"/>
      <c r="GN337" s="209"/>
      <c r="GO337" s="209"/>
      <c r="GP337" s="209"/>
      <c r="GQ337" s="209"/>
      <c r="GR337" s="209"/>
      <c r="GS337" s="209"/>
      <c r="GT337" s="209"/>
      <c r="GU337" s="209"/>
      <c r="GV337" s="209"/>
      <c r="GW337" s="209"/>
      <c r="GX337" s="209"/>
      <c r="GY337" s="209"/>
      <c r="GZ337" s="209"/>
      <c r="HA337" s="209"/>
      <c r="HB337" s="209"/>
      <c r="HC337" s="209"/>
      <c r="HD337" s="209"/>
      <c r="HE337" s="209"/>
      <c r="HF337" s="209"/>
      <c r="HG337" s="209"/>
      <c r="HH337" s="209"/>
      <c r="HI337" s="209"/>
      <c r="HJ337" s="209"/>
      <c r="HK337" s="209"/>
      <c r="HL337" s="209"/>
    </row>
    <row r="338" spans="1:151" ht="14.25" customHeight="1">
      <c r="A338" s="98" t="s">
        <v>374</v>
      </c>
      <c r="B338" s="285">
        <v>920</v>
      </c>
      <c r="C338" s="287" t="s">
        <v>247</v>
      </c>
      <c r="D338" s="287" t="s">
        <v>108</v>
      </c>
      <c r="E338" s="287" t="s">
        <v>456</v>
      </c>
      <c r="F338" s="320" t="s">
        <v>375</v>
      </c>
      <c r="G338" s="291">
        <v>573</v>
      </c>
      <c r="H338" s="290">
        <v>573</v>
      </c>
      <c r="I338" s="290">
        <f t="shared" si="45"/>
        <v>100</v>
      </c>
      <c r="EU338"/>
    </row>
    <row r="339" spans="1:151" ht="33" customHeight="1">
      <c r="A339" s="391" t="s">
        <v>457</v>
      </c>
      <c r="B339" s="285">
        <v>920</v>
      </c>
      <c r="C339" s="392" t="s">
        <v>247</v>
      </c>
      <c r="D339" s="392" t="s">
        <v>108</v>
      </c>
      <c r="E339" s="393" t="s">
        <v>458</v>
      </c>
      <c r="F339" s="394"/>
      <c r="G339" s="335">
        <f>G340+G348+G356+G364+G375+G379+G384+G388</f>
        <v>32730</v>
      </c>
      <c r="H339" s="335">
        <f>H340+H348+H356+H364+H375+H379+H384+H388</f>
        <v>32680</v>
      </c>
      <c r="I339" s="290">
        <f t="shared" si="45"/>
        <v>99.84723495264284</v>
      </c>
      <c r="EU339"/>
    </row>
    <row r="340" spans="1:151" ht="14.25" customHeight="1">
      <c r="A340" s="144" t="s">
        <v>459</v>
      </c>
      <c r="B340" s="285">
        <v>920</v>
      </c>
      <c r="C340" s="287" t="s">
        <v>247</v>
      </c>
      <c r="D340" s="287" t="s">
        <v>108</v>
      </c>
      <c r="E340" s="395" t="s">
        <v>460</v>
      </c>
      <c r="F340" s="396"/>
      <c r="G340" s="335">
        <f>G341</f>
        <v>18200</v>
      </c>
      <c r="H340" s="335">
        <f>H341</f>
        <v>18200</v>
      </c>
      <c r="I340" s="290">
        <f t="shared" si="45"/>
        <v>100</v>
      </c>
      <c r="EU340"/>
    </row>
    <row r="341" spans="1:151" ht="14.25" customHeight="1">
      <c r="A341" s="98" t="s">
        <v>461</v>
      </c>
      <c r="B341" s="285">
        <v>920</v>
      </c>
      <c r="C341" s="287" t="s">
        <v>247</v>
      </c>
      <c r="D341" s="287" t="s">
        <v>108</v>
      </c>
      <c r="E341" s="397" t="s">
        <v>462</v>
      </c>
      <c r="F341" s="398"/>
      <c r="G341" s="297">
        <f>G342+G345</f>
        <v>18200</v>
      </c>
      <c r="H341" s="297">
        <f>H342+H345</f>
        <v>18200</v>
      </c>
      <c r="I341" s="290">
        <f t="shared" si="45"/>
        <v>100</v>
      </c>
      <c r="EU341"/>
    </row>
    <row r="342" spans="1:151" ht="14.25" customHeight="1">
      <c r="A342" s="379" t="s">
        <v>463</v>
      </c>
      <c r="B342" s="285">
        <v>920</v>
      </c>
      <c r="C342" s="287" t="s">
        <v>247</v>
      </c>
      <c r="D342" s="287" t="s">
        <v>108</v>
      </c>
      <c r="E342" s="397" t="s">
        <v>464</v>
      </c>
      <c r="F342" s="398"/>
      <c r="G342" s="297">
        <f>G343</f>
        <v>13240</v>
      </c>
      <c r="H342" s="297">
        <f>H343</f>
        <v>13240</v>
      </c>
      <c r="I342" s="290">
        <f t="shared" si="45"/>
        <v>100</v>
      </c>
      <c r="EU342"/>
    </row>
    <row r="343" spans="1:151" ht="21" customHeight="1">
      <c r="A343" s="379" t="s">
        <v>372</v>
      </c>
      <c r="B343" s="285">
        <v>920</v>
      </c>
      <c r="C343" s="287" t="s">
        <v>247</v>
      </c>
      <c r="D343" s="287" t="s">
        <v>108</v>
      </c>
      <c r="E343" s="397" t="s">
        <v>464</v>
      </c>
      <c r="F343" s="398" t="s">
        <v>373</v>
      </c>
      <c r="G343" s="297">
        <f>G344</f>
        <v>13240</v>
      </c>
      <c r="H343" s="297">
        <f>H344</f>
        <v>13240</v>
      </c>
      <c r="I343" s="290">
        <f t="shared" si="45"/>
        <v>100</v>
      </c>
      <c r="EU343"/>
    </row>
    <row r="344" spans="1:151" ht="14.25" customHeight="1">
      <c r="A344" s="98" t="s">
        <v>374</v>
      </c>
      <c r="B344" s="285">
        <v>920</v>
      </c>
      <c r="C344" s="287" t="s">
        <v>247</v>
      </c>
      <c r="D344" s="287" t="s">
        <v>108</v>
      </c>
      <c r="E344" s="397" t="s">
        <v>464</v>
      </c>
      <c r="F344" s="398" t="s">
        <v>375</v>
      </c>
      <c r="G344" s="297">
        <v>13240</v>
      </c>
      <c r="H344" s="290">
        <v>13240</v>
      </c>
      <c r="I344" s="290">
        <f t="shared" si="45"/>
        <v>100</v>
      </c>
      <c r="EU344"/>
    </row>
    <row r="345" spans="1:151" ht="24.75" customHeight="1">
      <c r="A345" s="379" t="s">
        <v>465</v>
      </c>
      <c r="B345" s="285">
        <v>920</v>
      </c>
      <c r="C345" s="287" t="s">
        <v>247</v>
      </c>
      <c r="D345" s="287" t="s">
        <v>108</v>
      </c>
      <c r="E345" s="397" t="s">
        <v>466</v>
      </c>
      <c r="F345" s="398"/>
      <c r="G345" s="297">
        <f>G346</f>
        <v>4960</v>
      </c>
      <c r="H345" s="297">
        <f>H346</f>
        <v>4960</v>
      </c>
      <c r="I345" s="290">
        <f t="shared" si="45"/>
        <v>100</v>
      </c>
      <c r="EU345"/>
    </row>
    <row r="346" spans="1:151" ht="24.75" customHeight="1">
      <c r="A346" s="379" t="s">
        <v>372</v>
      </c>
      <c r="B346" s="285">
        <v>920</v>
      </c>
      <c r="C346" s="287" t="s">
        <v>247</v>
      </c>
      <c r="D346" s="287" t="s">
        <v>108</v>
      </c>
      <c r="E346" s="397" t="s">
        <v>466</v>
      </c>
      <c r="F346" s="398" t="s">
        <v>373</v>
      </c>
      <c r="G346" s="297">
        <f>G347</f>
        <v>4960</v>
      </c>
      <c r="H346" s="297">
        <f>H347</f>
        <v>4960</v>
      </c>
      <c r="I346" s="290">
        <f t="shared" si="45"/>
        <v>100</v>
      </c>
      <c r="EU346"/>
    </row>
    <row r="347" spans="1:151" ht="14.25" customHeight="1">
      <c r="A347" s="98" t="s">
        <v>374</v>
      </c>
      <c r="B347" s="285">
        <v>920</v>
      </c>
      <c r="C347" s="287" t="s">
        <v>247</v>
      </c>
      <c r="D347" s="287" t="s">
        <v>108</v>
      </c>
      <c r="E347" s="397" t="s">
        <v>466</v>
      </c>
      <c r="F347" s="398" t="s">
        <v>375</v>
      </c>
      <c r="G347" s="297">
        <v>4960</v>
      </c>
      <c r="H347" s="290">
        <v>4960</v>
      </c>
      <c r="I347" s="290">
        <f t="shared" si="45"/>
        <v>100</v>
      </c>
      <c r="EU347"/>
    </row>
    <row r="348" spans="1:151" ht="14.25" customHeight="1">
      <c r="A348" s="144" t="s">
        <v>467</v>
      </c>
      <c r="B348" s="285">
        <v>920</v>
      </c>
      <c r="C348" s="287" t="s">
        <v>247</v>
      </c>
      <c r="D348" s="287" t="s">
        <v>108</v>
      </c>
      <c r="E348" s="395" t="s">
        <v>468</v>
      </c>
      <c r="F348" s="396"/>
      <c r="G348" s="399">
        <f>G349</f>
        <v>8020</v>
      </c>
      <c r="H348" s="399">
        <f>H349</f>
        <v>8020</v>
      </c>
      <c r="I348" s="290">
        <f t="shared" si="45"/>
        <v>100</v>
      </c>
      <c r="EU348"/>
    </row>
    <row r="349" spans="1:151" ht="14.25" customHeight="1">
      <c r="A349" s="98" t="s">
        <v>461</v>
      </c>
      <c r="B349" s="285">
        <v>920</v>
      </c>
      <c r="C349" s="287" t="s">
        <v>247</v>
      </c>
      <c r="D349" s="287" t="s">
        <v>108</v>
      </c>
      <c r="E349" s="397" t="s">
        <v>469</v>
      </c>
      <c r="F349" s="398"/>
      <c r="G349" s="361">
        <f>G350+G353</f>
        <v>8020</v>
      </c>
      <c r="H349" s="361">
        <f>H350+H353</f>
        <v>8020</v>
      </c>
      <c r="I349" s="290">
        <f t="shared" si="45"/>
        <v>100</v>
      </c>
      <c r="EU349"/>
    </row>
    <row r="350" spans="1:151" ht="14.25" customHeight="1">
      <c r="A350" s="379" t="s">
        <v>463</v>
      </c>
      <c r="B350" s="285">
        <v>920</v>
      </c>
      <c r="C350" s="287" t="s">
        <v>247</v>
      </c>
      <c r="D350" s="287" t="s">
        <v>108</v>
      </c>
      <c r="E350" s="397" t="s">
        <v>470</v>
      </c>
      <c r="F350" s="398"/>
      <c r="G350" s="361">
        <f>G351</f>
        <v>6760</v>
      </c>
      <c r="H350" s="361">
        <f>H351</f>
        <v>6760</v>
      </c>
      <c r="I350" s="290">
        <f t="shared" si="45"/>
        <v>100</v>
      </c>
      <c r="EU350"/>
    </row>
    <row r="351" spans="1:151" ht="23.25" customHeight="1">
      <c r="A351" s="379" t="s">
        <v>372</v>
      </c>
      <c r="B351" s="285">
        <v>920</v>
      </c>
      <c r="C351" s="287" t="s">
        <v>247</v>
      </c>
      <c r="D351" s="287" t="s">
        <v>108</v>
      </c>
      <c r="E351" s="397" t="s">
        <v>470</v>
      </c>
      <c r="F351" s="398" t="s">
        <v>373</v>
      </c>
      <c r="G351" s="361">
        <f>G352</f>
        <v>6760</v>
      </c>
      <c r="H351" s="361">
        <f>H352</f>
        <v>6760</v>
      </c>
      <c r="I351" s="290">
        <f t="shared" si="45"/>
        <v>100</v>
      </c>
      <c r="EU351"/>
    </row>
    <row r="352" spans="1:151" ht="14.25" customHeight="1">
      <c r="A352" s="98" t="s">
        <v>374</v>
      </c>
      <c r="B352" s="285">
        <v>920</v>
      </c>
      <c r="C352" s="287" t="s">
        <v>247</v>
      </c>
      <c r="D352" s="287" t="s">
        <v>108</v>
      </c>
      <c r="E352" s="397" t="s">
        <v>470</v>
      </c>
      <c r="F352" s="398" t="s">
        <v>375</v>
      </c>
      <c r="G352" s="361">
        <v>6760</v>
      </c>
      <c r="H352" s="290">
        <v>6760</v>
      </c>
      <c r="I352" s="290">
        <f t="shared" si="45"/>
        <v>100</v>
      </c>
      <c r="EU352"/>
    </row>
    <row r="353" spans="1:151" ht="24.75" customHeight="1">
      <c r="A353" s="379" t="s">
        <v>465</v>
      </c>
      <c r="B353" s="285">
        <v>920</v>
      </c>
      <c r="C353" s="287" t="s">
        <v>247</v>
      </c>
      <c r="D353" s="287" t="s">
        <v>108</v>
      </c>
      <c r="E353" s="397" t="s">
        <v>471</v>
      </c>
      <c r="F353" s="398"/>
      <c r="G353" s="361">
        <f>G354</f>
        <v>1260</v>
      </c>
      <c r="H353" s="361">
        <f>H354</f>
        <v>1260</v>
      </c>
      <c r="I353" s="290">
        <f t="shared" si="45"/>
        <v>100</v>
      </c>
      <c r="EU353"/>
    </row>
    <row r="354" spans="1:151" ht="21.75" customHeight="1">
      <c r="A354" s="379" t="s">
        <v>372</v>
      </c>
      <c r="B354" s="285">
        <v>920</v>
      </c>
      <c r="C354" s="287" t="s">
        <v>247</v>
      </c>
      <c r="D354" s="287" t="s">
        <v>108</v>
      </c>
      <c r="E354" s="397" t="s">
        <v>471</v>
      </c>
      <c r="F354" s="398" t="s">
        <v>373</v>
      </c>
      <c r="G354" s="361">
        <f>G355</f>
        <v>1260</v>
      </c>
      <c r="H354" s="361">
        <f>H355</f>
        <v>1260</v>
      </c>
      <c r="I354" s="290">
        <f t="shared" si="45"/>
        <v>100</v>
      </c>
      <c r="EU354"/>
    </row>
    <row r="355" spans="1:151" ht="14.25" customHeight="1">
      <c r="A355" s="98" t="s">
        <v>374</v>
      </c>
      <c r="B355" s="285">
        <v>920</v>
      </c>
      <c r="C355" s="287" t="s">
        <v>247</v>
      </c>
      <c r="D355" s="287" t="s">
        <v>108</v>
      </c>
      <c r="E355" s="397" t="s">
        <v>471</v>
      </c>
      <c r="F355" s="320" t="s">
        <v>375</v>
      </c>
      <c r="G355" s="400">
        <v>1260</v>
      </c>
      <c r="H355" s="290">
        <v>1260</v>
      </c>
      <c r="I355" s="290">
        <f t="shared" si="45"/>
        <v>100</v>
      </c>
      <c r="EU355"/>
    </row>
    <row r="356" spans="1:151" ht="14.25" customHeight="1">
      <c r="A356" s="401" t="s">
        <v>472</v>
      </c>
      <c r="B356" s="285">
        <v>920</v>
      </c>
      <c r="C356" s="287" t="s">
        <v>247</v>
      </c>
      <c r="D356" s="287" t="s">
        <v>108</v>
      </c>
      <c r="E356" s="395" t="s">
        <v>473</v>
      </c>
      <c r="F356" s="402"/>
      <c r="G356" s="399">
        <f>G357</f>
        <v>1505</v>
      </c>
      <c r="H356" s="399">
        <f>H357</f>
        <v>1505</v>
      </c>
      <c r="I356" s="290">
        <f t="shared" si="45"/>
        <v>100</v>
      </c>
      <c r="EU356"/>
    </row>
    <row r="357" spans="1:151" ht="24.75" customHeight="1">
      <c r="A357" s="379" t="s">
        <v>474</v>
      </c>
      <c r="B357" s="285">
        <v>920</v>
      </c>
      <c r="C357" s="287" t="s">
        <v>247</v>
      </c>
      <c r="D357" s="287" t="s">
        <v>108</v>
      </c>
      <c r="E357" s="397" t="s">
        <v>475</v>
      </c>
      <c r="F357" s="403"/>
      <c r="G357" s="361">
        <f>G358+G361</f>
        <v>1505</v>
      </c>
      <c r="H357" s="361">
        <f>H358+H361</f>
        <v>1505</v>
      </c>
      <c r="I357" s="290">
        <f t="shared" si="45"/>
        <v>100</v>
      </c>
      <c r="EU357"/>
    </row>
    <row r="358" spans="1:151" ht="14.25" customHeight="1">
      <c r="A358" s="379" t="s">
        <v>476</v>
      </c>
      <c r="B358" s="285">
        <v>920</v>
      </c>
      <c r="C358" s="287" t="s">
        <v>247</v>
      </c>
      <c r="D358" s="287" t="s">
        <v>108</v>
      </c>
      <c r="E358" s="397" t="s">
        <v>477</v>
      </c>
      <c r="F358" s="403"/>
      <c r="G358" s="361">
        <f>G359</f>
        <v>1255</v>
      </c>
      <c r="H358" s="361">
        <f>H359</f>
        <v>1255</v>
      </c>
      <c r="I358" s="290">
        <f t="shared" si="45"/>
        <v>100</v>
      </c>
      <c r="EU358"/>
    </row>
    <row r="359" spans="1:151" ht="23.25" customHeight="1">
      <c r="A359" s="379" t="s">
        <v>372</v>
      </c>
      <c r="B359" s="285">
        <v>920</v>
      </c>
      <c r="C359" s="287" t="s">
        <v>247</v>
      </c>
      <c r="D359" s="287" t="s">
        <v>108</v>
      </c>
      <c r="E359" s="397" t="s">
        <v>477</v>
      </c>
      <c r="F359" s="403">
        <v>600</v>
      </c>
      <c r="G359" s="361">
        <f>G360</f>
        <v>1255</v>
      </c>
      <c r="H359" s="361">
        <f>H360</f>
        <v>1255</v>
      </c>
      <c r="I359" s="290">
        <f t="shared" si="45"/>
        <v>100</v>
      </c>
      <c r="EU359"/>
    </row>
    <row r="360" spans="1:151" ht="14.25" customHeight="1">
      <c r="A360" s="98" t="s">
        <v>374</v>
      </c>
      <c r="B360" s="285">
        <v>920</v>
      </c>
      <c r="C360" s="287" t="s">
        <v>247</v>
      </c>
      <c r="D360" s="287" t="s">
        <v>108</v>
      </c>
      <c r="E360" s="397" t="s">
        <v>477</v>
      </c>
      <c r="F360" s="398" t="s">
        <v>375</v>
      </c>
      <c r="G360" s="361">
        <v>1255</v>
      </c>
      <c r="H360" s="290">
        <v>1255</v>
      </c>
      <c r="I360" s="290">
        <f t="shared" si="45"/>
        <v>100</v>
      </c>
      <c r="EU360"/>
    </row>
    <row r="361" spans="1:151" ht="14.25" customHeight="1">
      <c r="A361" s="379" t="s">
        <v>478</v>
      </c>
      <c r="B361" s="285">
        <v>920</v>
      </c>
      <c r="C361" s="287" t="s">
        <v>247</v>
      </c>
      <c r="D361" s="287" t="s">
        <v>108</v>
      </c>
      <c r="E361" s="397" t="s">
        <v>479</v>
      </c>
      <c r="F361" s="398"/>
      <c r="G361" s="361">
        <f>G362</f>
        <v>250</v>
      </c>
      <c r="H361" s="361">
        <f>H362</f>
        <v>250</v>
      </c>
      <c r="I361" s="290">
        <f t="shared" si="45"/>
        <v>100</v>
      </c>
      <c r="EU361"/>
    </row>
    <row r="362" spans="1:151" ht="23.25" customHeight="1">
      <c r="A362" s="379" t="s">
        <v>372</v>
      </c>
      <c r="B362" s="285">
        <v>920</v>
      </c>
      <c r="C362" s="287" t="s">
        <v>247</v>
      </c>
      <c r="D362" s="287" t="s">
        <v>108</v>
      </c>
      <c r="E362" s="397" t="s">
        <v>479</v>
      </c>
      <c r="F362" s="398" t="s">
        <v>373</v>
      </c>
      <c r="G362" s="361">
        <f>G363</f>
        <v>250</v>
      </c>
      <c r="H362" s="361">
        <f>H363</f>
        <v>250</v>
      </c>
      <c r="I362" s="290">
        <f t="shared" si="45"/>
        <v>100</v>
      </c>
      <c r="EU362"/>
    </row>
    <row r="363" spans="1:151" ht="14.25" customHeight="1">
      <c r="A363" s="98" t="s">
        <v>374</v>
      </c>
      <c r="B363" s="285">
        <v>920</v>
      </c>
      <c r="C363" s="287" t="s">
        <v>247</v>
      </c>
      <c r="D363" s="287" t="s">
        <v>108</v>
      </c>
      <c r="E363" s="397" t="s">
        <v>479</v>
      </c>
      <c r="F363" s="398" t="s">
        <v>375</v>
      </c>
      <c r="G363" s="361">
        <v>250</v>
      </c>
      <c r="H363" s="290">
        <v>250</v>
      </c>
      <c r="I363" s="290">
        <f t="shared" si="45"/>
        <v>100</v>
      </c>
      <c r="EU363"/>
    </row>
    <row r="364" spans="1:151" ht="14.25" customHeight="1">
      <c r="A364" s="404" t="s">
        <v>480</v>
      </c>
      <c r="B364" s="285">
        <v>920</v>
      </c>
      <c r="C364" s="317" t="s">
        <v>247</v>
      </c>
      <c r="D364" s="317" t="s">
        <v>108</v>
      </c>
      <c r="E364" s="405" t="s">
        <v>481</v>
      </c>
      <c r="F364" s="406"/>
      <c r="G364" s="399">
        <f>G365+G372</f>
        <v>750</v>
      </c>
      <c r="H364" s="399">
        <f>H365+H372</f>
        <v>700</v>
      </c>
      <c r="I364" s="290">
        <f t="shared" si="45"/>
        <v>93.33333333333333</v>
      </c>
      <c r="EU364"/>
    </row>
    <row r="365" spans="1:220" ht="14.25" customHeight="1">
      <c r="A365" s="407" t="s">
        <v>482</v>
      </c>
      <c r="B365" s="285">
        <v>920</v>
      </c>
      <c r="C365" s="317" t="s">
        <v>247</v>
      </c>
      <c r="D365" s="317" t="s">
        <v>108</v>
      </c>
      <c r="E365" s="408" t="s">
        <v>483</v>
      </c>
      <c r="F365" s="406"/>
      <c r="G365" s="361">
        <f>G366+G370</f>
        <v>550</v>
      </c>
      <c r="H365" s="361">
        <f>H366+H370</f>
        <v>550</v>
      </c>
      <c r="I365" s="290">
        <f t="shared" si="45"/>
        <v>100</v>
      </c>
      <c r="EU365" s="146"/>
      <c r="EV365" s="146"/>
      <c r="EW365" s="146"/>
      <c r="EX365" s="146"/>
      <c r="EY365" s="146"/>
      <c r="EZ365" s="146"/>
      <c r="FA365" s="146"/>
      <c r="FB365" s="146"/>
      <c r="FC365" s="146"/>
      <c r="FD365" s="146"/>
      <c r="FE365" s="146"/>
      <c r="FF365" s="146"/>
      <c r="FG365" s="146"/>
      <c r="FH365" s="146"/>
      <c r="FI365" s="146"/>
      <c r="FJ365" s="146"/>
      <c r="FK365" s="146"/>
      <c r="FL365" s="146"/>
      <c r="FM365" s="146"/>
      <c r="FN365" s="146"/>
      <c r="FO365" s="146"/>
      <c r="FP365" s="146"/>
      <c r="FQ365" s="146"/>
      <c r="FR365" s="146"/>
      <c r="FS365" s="146"/>
      <c r="FT365" s="146"/>
      <c r="FU365" s="146"/>
      <c r="FV365" s="146"/>
      <c r="FW365" s="146"/>
      <c r="FX365" s="146"/>
      <c r="FY365" s="146"/>
      <c r="FZ365" s="146"/>
      <c r="GA365" s="146"/>
      <c r="GB365" s="146"/>
      <c r="GC365" s="146"/>
      <c r="GD365" s="146"/>
      <c r="GE365" s="146"/>
      <c r="GF365" s="146"/>
      <c r="GG365" s="146"/>
      <c r="GH365" s="146"/>
      <c r="GI365" s="146"/>
      <c r="GJ365" s="146"/>
      <c r="GK365" s="146"/>
      <c r="GL365" s="146"/>
      <c r="GM365" s="146"/>
      <c r="GN365" s="146"/>
      <c r="GO365" s="146"/>
      <c r="GP365" s="146"/>
      <c r="GQ365" s="146"/>
      <c r="GR365" s="146"/>
      <c r="GS365" s="146"/>
      <c r="GT365" s="146"/>
      <c r="GU365" s="146"/>
      <c r="GV365" s="146"/>
      <c r="GW365" s="146"/>
      <c r="GX365" s="146"/>
      <c r="GY365" s="146"/>
      <c r="GZ365" s="146"/>
      <c r="HA365" s="146"/>
      <c r="HB365" s="146"/>
      <c r="HC365" s="146"/>
      <c r="HD365" s="146"/>
      <c r="HE365" s="146"/>
      <c r="HF365" s="146"/>
      <c r="HG365" s="146"/>
      <c r="HH365" s="146"/>
      <c r="HI365" s="146"/>
      <c r="HJ365" s="146"/>
      <c r="HK365" s="146"/>
      <c r="HL365" s="146"/>
    </row>
    <row r="366" spans="1:220" ht="14.25" customHeight="1">
      <c r="A366" s="407" t="s">
        <v>484</v>
      </c>
      <c r="B366" s="285">
        <v>920</v>
      </c>
      <c r="C366" s="317" t="s">
        <v>247</v>
      </c>
      <c r="D366" s="317" t="s">
        <v>108</v>
      </c>
      <c r="E366" s="408" t="s">
        <v>485</v>
      </c>
      <c r="F366" s="406"/>
      <c r="G366" s="361">
        <f>G367</f>
        <v>500</v>
      </c>
      <c r="H366" s="361">
        <f>H367</f>
        <v>500</v>
      </c>
      <c r="I366" s="290">
        <f t="shared" si="45"/>
        <v>100</v>
      </c>
      <c r="EU366" s="146"/>
      <c r="EV366" s="146"/>
      <c r="EW366" s="146"/>
      <c r="EX366" s="146"/>
      <c r="EY366" s="146"/>
      <c r="EZ366" s="146"/>
      <c r="FA366" s="146"/>
      <c r="FB366" s="146"/>
      <c r="FC366" s="146"/>
      <c r="FD366" s="146"/>
      <c r="FE366" s="146"/>
      <c r="FF366" s="146"/>
      <c r="FG366" s="146"/>
      <c r="FH366" s="146"/>
      <c r="FI366" s="146"/>
      <c r="FJ366" s="146"/>
      <c r="FK366" s="146"/>
      <c r="FL366" s="146"/>
      <c r="FM366" s="146"/>
      <c r="FN366" s="146"/>
      <c r="FO366" s="146"/>
      <c r="FP366" s="146"/>
      <c r="FQ366" s="146"/>
      <c r="FR366" s="146"/>
      <c r="FS366" s="146"/>
      <c r="FT366" s="146"/>
      <c r="FU366" s="146"/>
      <c r="FV366" s="146"/>
      <c r="FW366" s="146"/>
      <c r="FX366" s="146"/>
      <c r="FY366" s="146"/>
      <c r="FZ366" s="146"/>
      <c r="GA366" s="146"/>
      <c r="GB366" s="146"/>
      <c r="GC366" s="146"/>
      <c r="GD366" s="146"/>
      <c r="GE366" s="146"/>
      <c r="GF366" s="146"/>
      <c r="GG366" s="146"/>
      <c r="GH366" s="146"/>
      <c r="GI366" s="146"/>
      <c r="GJ366" s="146"/>
      <c r="GK366" s="146"/>
      <c r="GL366" s="146"/>
      <c r="GM366" s="146"/>
      <c r="GN366" s="146"/>
      <c r="GO366" s="146"/>
      <c r="GP366" s="146"/>
      <c r="GQ366" s="146"/>
      <c r="GR366" s="146"/>
      <c r="GS366" s="146"/>
      <c r="GT366" s="146"/>
      <c r="GU366" s="146"/>
      <c r="GV366" s="146"/>
      <c r="GW366" s="146"/>
      <c r="GX366" s="146"/>
      <c r="GY366" s="146"/>
      <c r="GZ366" s="146"/>
      <c r="HA366" s="146"/>
      <c r="HB366" s="146"/>
      <c r="HC366" s="146"/>
      <c r="HD366" s="146"/>
      <c r="HE366" s="146"/>
      <c r="HF366" s="146"/>
      <c r="HG366" s="146"/>
      <c r="HH366" s="146"/>
      <c r="HI366" s="146"/>
      <c r="HJ366" s="146"/>
      <c r="HK366" s="146"/>
      <c r="HL366" s="146"/>
    </row>
    <row r="367" spans="1:220" ht="23.25" customHeight="1">
      <c r="A367" s="407" t="s">
        <v>372</v>
      </c>
      <c r="B367" s="285">
        <v>920</v>
      </c>
      <c r="C367" s="317" t="s">
        <v>247</v>
      </c>
      <c r="D367" s="317" t="s">
        <v>108</v>
      </c>
      <c r="E367" s="408" t="s">
        <v>485</v>
      </c>
      <c r="F367" s="406" t="s">
        <v>373</v>
      </c>
      <c r="G367" s="361">
        <f>G368</f>
        <v>500</v>
      </c>
      <c r="H367" s="361">
        <f>H368</f>
        <v>500</v>
      </c>
      <c r="I367" s="290">
        <f t="shared" si="45"/>
        <v>100</v>
      </c>
      <c r="EU367" s="146"/>
      <c r="EV367" s="146"/>
      <c r="EW367" s="146"/>
      <c r="EX367" s="146"/>
      <c r="EY367" s="146"/>
      <c r="EZ367" s="146"/>
      <c r="FA367" s="146"/>
      <c r="FB367" s="146"/>
      <c r="FC367" s="146"/>
      <c r="FD367" s="146"/>
      <c r="FE367" s="146"/>
      <c r="FF367" s="146"/>
      <c r="FG367" s="146"/>
      <c r="FH367" s="146"/>
      <c r="FI367" s="146"/>
      <c r="FJ367" s="146"/>
      <c r="FK367" s="146"/>
      <c r="FL367" s="146"/>
      <c r="FM367" s="146"/>
      <c r="FN367" s="146"/>
      <c r="FO367" s="146"/>
      <c r="FP367" s="146"/>
      <c r="FQ367" s="146"/>
      <c r="FR367" s="146"/>
      <c r="FS367" s="146"/>
      <c r="FT367" s="146"/>
      <c r="FU367" s="146"/>
      <c r="FV367" s="146"/>
      <c r="FW367" s="146"/>
      <c r="FX367" s="146"/>
      <c r="FY367" s="146"/>
      <c r="FZ367" s="146"/>
      <c r="GA367" s="146"/>
      <c r="GB367" s="146"/>
      <c r="GC367" s="146"/>
      <c r="GD367" s="146"/>
      <c r="GE367" s="146"/>
      <c r="GF367" s="146"/>
      <c r="GG367" s="146"/>
      <c r="GH367" s="146"/>
      <c r="GI367" s="146"/>
      <c r="GJ367" s="146"/>
      <c r="GK367" s="146"/>
      <c r="GL367" s="146"/>
      <c r="GM367" s="146"/>
      <c r="GN367" s="146"/>
      <c r="GO367" s="146"/>
      <c r="GP367" s="146"/>
      <c r="GQ367" s="146"/>
      <c r="GR367" s="146"/>
      <c r="GS367" s="146"/>
      <c r="GT367" s="146"/>
      <c r="GU367" s="146"/>
      <c r="GV367" s="146"/>
      <c r="GW367" s="146"/>
      <c r="GX367" s="146"/>
      <c r="GY367" s="146"/>
      <c r="GZ367" s="146"/>
      <c r="HA367" s="146"/>
      <c r="HB367" s="146"/>
      <c r="HC367" s="146"/>
      <c r="HD367" s="146"/>
      <c r="HE367" s="146"/>
      <c r="HF367" s="146"/>
      <c r="HG367" s="146"/>
      <c r="HH367" s="146"/>
      <c r="HI367" s="146"/>
      <c r="HJ367" s="146"/>
      <c r="HK367" s="146"/>
      <c r="HL367" s="146"/>
    </row>
    <row r="368" spans="1:220" ht="14.25" customHeight="1">
      <c r="A368" s="229" t="s">
        <v>374</v>
      </c>
      <c r="B368" s="285">
        <v>920</v>
      </c>
      <c r="C368" s="317" t="s">
        <v>247</v>
      </c>
      <c r="D368" s="317" t="s">
        <v>108</v>
      </c>
      <c r="E368" s="408" t="s">
        <v>485</v>
      </c>
      <c r="F368" s="406" t="s">
        <v>375</v>
      </c>
      <c r="G368" s="361">
        <v>500</v>
      </c>
      <c r="H368" s="290">
        <v>500</v>
      </c>
      <c r="I368" s="290">
        <f t="shared" si="45"/>
        <v>100</v>
      </c>
      <c r="EU368" s="146"/>
      <c r="EV368" s="146"/>
      <c r="EW368" s="146"/>
      <c r="EX368" s="146"/>
      <c r="EY368" s="146"/>
      <c r="EZ368" s="146"/>
      <c r="FA368" s="146"/>
      <c r="FB368" s="146"/>
      <c r="FC368" s="146"/>
      <c r="FD368" s="146"/>
      <c r="FE368" s="146"/>
      <c r="FF368" s="146"/>
      <c r="FG368" s="146"/>
      <c r="FH368" s="146"/>
      <c r="FI368" s="146"/>
      <c r="FJ368" s="146"/>
      <c r="FK368" s="146"/>
      <c r="FL368" s="146"/>
      <c r="FM368" s="146"/>
      <c r="FN368" s="146"/>
      <c r="FO368" s="146"/>
      <c r="FP368" s="146"/>
      <c r="FQ368" s="146"/>
      <c r="FR368" s="146"/>
      <c r="FS368" s="146"/>
      <c r="FT368" s="146"/>
      <c r="FU368" s="146"/>
      <c r="FV368" s="146"/>
      <c r="FW368" s="146"/>
      <c r="FX368" s="146"/>
      <c r="FY368" s="146"/>
      <c r="FZ368" s="146"/>
      <c r="GA368" s="146"/>
      <c r="GB368" s="146"/>
      <c r="GC368" s="146"/>
      <c r="GD368" s="146"/>
      <c r="GE368" s="146"/>
      <c r="GF368" s="146"/>
      <c r="GG368" s="146"/>
      <c r="GH368" s="146"/>
      <c r="GI368" s="146"/>
      <c r="GJ368" s="146"/>
      <c r="GK368" s="146"/>
      <c r="GL368" s="146"/>
      <c r="GM368" s="146"/>
      <c r="GN368" s="146"/>
      <c r="GO368" s="146"/>
      <c r="GP368" s="146"/>
      <c r="GQ368" s="146"/>
      <c r="GR368" s="146"/>
      <c r="GS368" s="146"/>
      <c r="GT368" s="146"/>
      <c r="GU368" s="146"/>
      <c r="GV368" s="146"/>
      <c r="GW368" s="146"/>
      <c r="GX368" s="146"/>
      <c r="GY368" s="146"/>
      <c r="GZ368" s="146"/>
      <c r="HA368" s="146"/>
      <c r="HB368" s="146"/>
      <c r="HC368" s="146"/>
      <c r="HD368" s="146"/>
      <c r="HE368" s="146"/>
      <c r="HF368" s="146"/>
      <c r="HG368" s="146"/>
      <c r="HH368" s="146"/>
      <c r="HI368" s="146"/>
      <c r="HJ368" s="146"/>
      <c r="HK368" s="146"/>
      <c r="HL368" s="146"/>
    </row>
    <row r="369" spans="1:220" ht="14.25" customHeight="1">
      <c r="A369" s="407" t="s">
        <v>486</v>
      </c>
      <c r="B369" s="285">
        <v>920</v>
      </c>
      <c r="C369" s="317" t="s">
        <v>247</v>
      </c>
      <c r="D369" s="317" t="s">
        <v>108</v>
      </c>
      <c r="E369" s="408" t="s">
        <v>487</v>
      </c>
      <c r="F369" s="406"/>
      <c r="G369" s="361">
        <f>G370</f>
        <v>50</v>
      </c>
      <c r="H369" s="361">
        <f>H370</f>
        <v>50</v>
      </c>
      <c r="I369" s="290">
        <f t="shared" si="45"/>
        <v>100</v>
      </c>
      <c r="EU369" s="146"/>
      <c r="EV369" s="146"/>
      <c r="EW369" s="146"/>
      <c r="EX369" s="146"/>
      <c r="EY369" s="146"/>
      <c r="EZ369" s="146"/>
      <c r="FA369" s="146"/>
      <c r="FB369" s="146"/>
      <c r="FC369" s="146"/>
      <c r="FD369" s="146"/>
      <c r="FE369" s="146"/>
      <c r="FF369" s="146"/>
      <c r="FG369" s="146"/>
      <c r="FH369" s="146"/>
      <c r="FI369" s="146"/>
      <c r="FJ369" s="146"/>
      <c r="FK369" s="146"/>
      <c r="FL369" s="146"/>
      <c r="FM369" s="146"/>
      <c r="FN369" s="146"/>
      <c r="FO369" s="146"/>
      <c r="FP369" s="146"/>
      <c r="FQ369" s="146"/>
      <c r="FR369" s="146"/>
      <c r="FS369" s="146"/>
      <c r="FT369" s="146"/>
      <c r="FU369" s="146"/>
      <c r="FV369" s="146"/>
      <c r="FW369" s="146"/>
      <c r="FX369" s="146"/>
      <c r="FY369" s="146"/>
      <c r="FZ369" s="146"/>
      <c r="GA369" s="146"/>
      <c r="GB369" s="146"/>
      <c r="GC369" s="146"/>
      <c r="GD369" s="146"/>
      <c r="GE369" s="146"/>
      <c r="GF369" s="146"/>
      <c r="GG369" s="146"/>
      <c r="GH369" s="146"/>
      <c r="GI369" s="146"/>
      <c r="GJ369" s="146"/>
      <c r="GK369" s="146"/>
      <c r="GL369" s="146"/>
      <c r="GM369" s="146"/>
      <c r="GN369" s="146"/>
      <c r="GO369" s="146"/>
      <c r="GP369" s="146"/>
      <c r="GQ369" s="146"/>
      <c r="GR369" s="146"/>
      <c r="GS369" s="146"/>
      <c r="GT369" s="146"/>
      <c r="GU369" s="146"/>
      <c r="GV369" s="146"/>
      <c r="GW369" s="146"/>
      <c r="GX369" s="146"/>
      <c r="GY369" s="146"/>
      <c r="GZ369" s="146"/>
      <c r="HA369" s="146"/>
      <c r="HB369" s="146"/>
      <c r="HC369" s="146"/>
      <c r="HD369" s="146"/>
      <c r="HE369" s="146"/>
      <c r="HF369" s="146"/>
      <c r="HG369" s="146"/>
      <c r="HH369" s="146"/>
      <c r="HI369" s="146"/>
      <c r="HJ369" s="146"/>
      <c r="HK369" s="146"/>
      <c r="HL369" s="146"/>
    </row>
    <row r="370" spans="1:220" ht="28.5" customHeight="1">
      <c r="A370" s="407" t="s">
        <v>372</v>
      </c>
      <c r="B370" s="285">
        <v>920</v>
      </c>
      <c r="C370" s="317" t="s">
        <v>247</v>
      </c>
      <c r="D370" s="317" t="s">
        <v>108</v>
      </c>
      <c r="E370" s="408" t="s">
        <v>487</v>
      </c>
      <c r="F370" s="406" t="s">
        <v>373</v>
      </c>
      <c r="G370" s="361">
        <f>G371</f>
        <v>50</v>
      </c>
      <c r="H370" s="361">
        <f>H371</f>
        <v>50</v>
      </c>
      <c r="I370" s="290">
        <f t="shared" si="45"/>
        <v>100</v>
      </c>
      <c r="EU370" s="146"/>
      <c r="EV370" s="146"/>
      <c r="EW370" s="146"/>
      <c r="EX370" s="146"/>
      <c r="EY370" s="146"/>
      <c r="EZ370" s="146"/>
      <c r="FA370" s="146"/>
      <c r="FB370" s="146"/>
      <c r="FC370" s="146"/>
      <c r="FD370" s="146"/>
      <c r="FE370" s="146"/>
      <c r="FF370" s="146"/>
      <c r="FG370" s="146"/>
      <c r="FH370" s="146"/>
      <c r="FI370" s="146"/>
      <c r="FJ370" s="146"/>
      <c r="FK370" s="146"/>
      <c r="FL370" s="146"/>
      <c r="FM370" s="146"/>
      <c r="FN370" s="146"/>
      <c r="FO370" s="146"/>
      <c r="FP370" s="146"/>
      <c r="FQ370" s="146"/>
      <c r="FR370" s="146"/>
      <c r="FS370" s="146"/>
      <c r="FT370" s="146"/>
      <c r="FU370" s="146"/>
      <c r="FV370" s="146"/>
      <c r="FW370" s="146"/>
      <c r="FX370" s="146"/>
      <c r="FY370" s="146"/>
      <c r="FZ370" s="146"/>
      <c r="GA370" s="146"/>
      <c r="GB370" s="146"/>
      <c r="GC370" s="146"/>
      <c r="GD370" s="146"/>
      <c r="GE370" s="146"/>
      <c r="GF370" s="146"/>
      <c r="GG370" s="146"/>
      <c r="GH370" s="146"/>
      <c r="GI370" s="146"/>
      <c r="GJ370" s="146"/>
      <c r="GK370" s="146"/>
      <c r="GL370" s="146"/>
      <c r="GM370" s="146"/>
      <c r="GN370" s="146"/>
      <c r="GO370" s="146"/>
      <c r="GP370" s="146"/>
      <c r="GQ370" s="146"/>
      <c r="GR370" s="146"/>
      <c r="GS370" s="146"/>
      <c r="GT370" s="146"/>
      <c r="GU370" s="146"/>
      <c r="GV370" s="146"/>
      <c r="GW370" s="146"/>
      <c r="GX370" s="146"/>
      <c r="GY370" s="146"/>
      <c r="GZ370" s="146"/>
      <c r="HA370" s="146"/>
      <c r="HB370" s="146"/>
      <c r="HC370" s="146"/>
      <c r="HD370" s="146"/>
      <c r="HE370" s="146"/>
      <c r="HF370" s="146"/>
      <c r="HG370" s="146"/>
      <c r="HH370" s="146"/>
      <c r="HI370" s="146"/>
      <c r="HJ370" s="146"/>
      <c r="HK370" s="146"/>
      <c r="HL370" s="146"/>
    </row>
    <row r="371" spans="1:220" ht="14.25" customHeight="1">
      <c r="A371" s="229" t="s">
        <v>374</v>
      </c>
      <c r="B371" s="285">
        <v>920</v>
      </c>
      <c r="C371" s="317" t="s">
        <v>247</v>
      </c>
      <c r="D371" s="317" t="s">
        <v>108</v>
      </c>
      <c r="E371" s="408" t="s">
        <v>487</v>
      </c>
      <c r="F371" s="406" t="s">
        <v>375</v>
      </c>
      <c r="G371" s="361">
        <v>50</v>
      </c>
      <c r="H371" s="290">
        <v>50</v>
      </c>
      <c r="I371" s="290">
        <f aca="true" t="shared" si="50" ref="I371:I434">H371/G371*100</f>
        <v>100</v>
      </c>
      <c r="EU371" s="146"/>
      <c r="EV371" s="146"/>
      <c r="EW371" s="146"/>
      <c r="EX371" s="146"/>
      <c r="EY371" s="146"/>
      <c r="EZ371" s="146"/>
      <c r="FA371" s="146"/>
      <c r="FB371" s="146"/>
      <c r="FC371" s="146"/>
      <c r="FD371" s="146"/>
      <c r="FE371" s="146"/>
      <c r="FF371" s="146"/>
      <c r="FG371" s="146"/>
      <c r="FH371" s="146"/>
      <c r="FI371" s="146"/>
      <c r="FJ371" s="146"/>
      <c r="FK371" s="146"/>
      <c r="FL371" s="146"/>
      <c r="FM371" s="146"/>
      <c r="FN371" s="146"/>
      <c r="FO371" s="146"/>
      <c r="FP371" s="146"/>
      <c r="FQ371" s="146"/>
      <c r="FR371" s="146"/>
      <c r="FS371" s="146"/>
      <c r="FT371" s="146"/>
      <c r="FU371" s="146"/>
      <c r="FV371" s="146"/>
      <c r="FW371" s="146"/>
      <c r="FX371" s="146"/>
      <c r="FY371" s="146"/>
      <c r="FZ371" s="146"/>
      <c r="GA371" s="146"/>
      <c r="GB371" s="146"/>
      <c r="GC371" s="146"/>
      <c r="GD371" s="146"/>
      <c r="GE371" s="146"/>
      <c r="GF371" s="146"/>
      <c r="GG371" s="146"/>
      <c r="GH371" s="146"/>
      <c r="GI371" s="146"/>
      <c r="GJ371" s="146"/>
      <c r="GK371" s="146"/>
      <c r="GL371" s="146"/>
      <c r="GM371" s="146"/>
      <c r="GN371" s="146"/>
      <c r="GO371" s="146"/>
      <c r="GP371" s="146"/>
      <c r="GQ371" s="146"/>
      <c r="GR371" s="146"/>
      <c r="GS371" s="146"/>
      <c r="GT371" s="146"/>
      <c r="GU371" s="146"/>
      <c r="GV371" s="146"/>
      <c r="GW371" s="146"/>
      <c r="GX371" s="146"/>
      <c r="GY371" s="146"/>
      <c r="GZ371" s="146"/>
      <c r="HA371" s="146"/>
      <c r="HB371" s="146"/>
      <c r="HC371" s="146"/>
      <c r="HD371" s="146"/>
      <c r="HE371" s="146"/>
      <c r="HF371" s="146"/>
      <c r="HG371" s="146"/>
      <c r="HH371" s="146"/>
      <c r="HI371" s="146"/>
      <c r="HJ371" s="146"/>
      <c r="HK371" s="146"/>
      <c r="HL371" s="146"/>
    </row>
    <row r="372" spans="1:220" ht="14.25" customHeight="1">
      <c r="A372" s="407" t="s">
        <v>488</v>
      </c>
      <c r="B372" s="409"/>
      <c r="C372" s="317" t="s">
        <v>247</v>
      </c>
      <c r="D372" s="317" t="s">
        <v>108</v>
      </c>
      <c r="E372" s="408" t="s">
        <v>489</v>
      </c>
      <c r="F372" s="406"/>
      <c r="G372" s="361">
        <f>G373</f>
        <v>200</v>
      </c>
      <c r="H372" s="361">
        <f>H373</f>
        <v>150</v>
      </c>
      <c r="I372" s="290">
        <f t="shared" si="50"/>
        <v>75</v>
      </c>
      <c r="EU372" s="146"/>
      <c r="EV372" s="146"/>
      <c r="EW372" s="146"/>
      <c r="EX372" s="146"/>
      <c r="EY372" s="146"/>
      <c r="EZ372" s="146"/>
      <c r="FA372" s="146"/>
      <c r="FB372" s="146"/>
      <c r="FC372" s="146"/>
      <c r="FD372" s="146"/>
      <c r="FE372" s="146"/>
      <c r="FF372" s="146"/>
      <c r="FG372" s="146"/>
      <c r="FH372" s="146"/>
      <c r="FI372" s="146"/>
      <c r="FJ372" s="146"/>
      <c r="FK372" s="146"/>
      <c r="FL372" s="146"/>
      <c r="FM372" s="146"/>
      <c r="FN372" s="146"/>
      <c r="FO372" s="146"/>
      <c r="FP372" s="146"/>
      <c r="FQ372" s="146"/>
      <c r="FR372" s="146"/>
      <c r="FS372" s="146"/>
      <c r="FT372" s="146"/>
      <c r="FU372" s="146"/>
      <c r="FV372" s="146"/>
      <c r="FW372" s="146"/>
      <c r="FX372" s="146"/>
      <c r="FY372" s="146"/>
      <c r="FZ372" s="146"/>
      <c r="GA372" s="146"/>
      <c r="GB372" s="146"/>
      <c r="GC372" s="146"/>
      <c r="GD372" s="146"/>
      <c r="GE372" s="146"/>
      <c r="GF372" s="146"/>
      <c r="GG372" s="146"/>
      <c r="GH372" s="146"/>
      <c r="GI372" s="146"/>
      <c r="GJ372" s="146"/>
      <c r="GK372" s="146"/>
      <c r="GL372" s="146"/>
      <c r="GM372" s="146"/>
      <c r="GN372" s="146"/>
      <c r="GO372" s="146"/>
      <c r="GP372" s="146"/>
      <c r="GQ372" s="146"/>
      <c r="GR372" s="146"/>
      <c r="GS372" s="146"/>
      <c r="GT372" s="146"/>
      <c r="GU372" s="146"/>
      <c r="GV372" s="146"/>
      <c r="GW372" s="146"/>
      <c r="GX372" s="146"/>
      <c r="GY372" s="146"/>
      <c r="GZ372" s="146"/>
      <c r="HA372" s="146"/>
      <c r="HB372" s="146"/>
      <c r="HC372" s="146"/>
      <c r="HD372" s="146"/>
      <c r="HE372" s="146"/>
      <c r="HF372" s="146"/>
      <c r="HG372" s="146"/>
      <c r="HH372" s="146"/>
      <c r="HI372" s="146"/>
      <c r="HJ372" s="146"/>
      <c r="HK372" s="146"/>
      <c r="HL372" s="146"/>
    </row>
    <row r="373" spans="1:220" ht="14.25" customHeight="1">
      <c r="A373" s="98" t="s">
        <v>129</v>
      </c>
      <c r="B373" s="306"/>
      <c r="C373" s="287" t="s">
        <v>247</v>
      </c>
      <c r="D373" s="287" t="s">
        <v>108</v>
      </c>
      <c r="E373" s="397" t="s">
        <v>489</v>
      </c>
      <c r="F373" s="398" t="s">
        <v>130</v>
      </c>
      <c r="G373" s="361">
        <f>G374</f>
        <v>200</v>
      </c>
      <c r="H373" s="361">
        <f>H374</f>
        <v>150</v>
      </c>
      <c r="I373" s="290">
        <f t="shared" si="50"/>
        <v>75</v>
      </c>
      <c r="EU373" s="146"/>
      <c r="EV373" s="146"/>
      <c r="EW373" s="146"/>
      <c r="EX373" s="146"/>
      <c r="EY373" s="146"/>
      <c r="EZ373" s="146"/>
      <c r="FA373" s="146"/>
      <c r="FB373" s="146"/>
      <c r="FC373" s="146"/>
      <c r="FD373" s="146"/>
      <c r="FE373" s="146"/>
      <c r="FF373" s="146"/>
      <c r="FG373" s="146"/>
      <c r="FH373" s="146"/>
      <c r="FI373" s="146"/>
      <c r="FJ373" s="146"/>
      <c r="FK373" s="146"/>
      <c r="FL373" s="146"/>
      <c r="FM373" s="146"/>
      <c r="FN373" s="146"/>
      <c r="FO373" s="146"/>
      <c r="FP373" s="146"/>
      <c r="FQ373" s="146"/>
      <c r="FR373" s="146"/>
      <c r="FS373" s="146"/>
      <c r="FT373" s="146"/>
      <c r="FU373" s="146"/>
      <c r="FV373" s="146"/>
      <c r="FW373" s="146"/>
      <c r="FX373" s="146"/>
      <c r="FY373" s="146"/>
      <c r="FZ373" s="146"/>
      <c r="GA373" s="146"/>
      <c r="GB373" s="146"/>
      <c r="GC373" s="146"/>
      <c r="GD373" s="146"/>
      <c r="GE373" s="146"/>
      <c r="GF373" s="146"/>
      <c r="GG373" s="146"/>
      <c r="GH373" s="146"/>
      <c r="GI373" s="146"/>
      <c r="GJ373" s="146"/>
      <c r="GK373" s="146"/>
      <c r="GL373" s="146"/>
      <c r="GM373" s="146"/>
      <c r="GN373" s="146"/>
      <c r="GO373" s="146"/>
      <c r="GP373" s="146"/>
      <c r="GQ373" s="146"/>
      <c r="GR373" s="146"/>
      <c r="GS373" s="146"/>
      <c r="GT373" s="146"/>
      <c r="GU373" s="146"/>
      <c r="GV373" s="146"/>
      <c r="GW373" s="146"/>
      <c r="GX373" s="146"/>
      <c r="GY373" s="146"/>
      <c r="GZ373" s="146"/>
      <c r="HA373" s="146"/>
      <c r="HB373" s="146"/>
      <c r="HC373" s="146"/>
      <c r="HD373" s="146"/>
      <c r="HE373" s="146"/>
      <c r="HF373" s="146"/>
      <c r="HG373" s="146"/>
      <c r="HH373" s="146"/>
      <c r="HI373" s="146"/>
      <c r="HJ373" s="146"/>
      <c r="HK373" s="146"/>
      <c r="HL373" s="146"/>
    </row>
    <row r="374" spans="1:220" ht="33" customHeight="1">
      <c r="A374" s="295" t="s">
        <v>131</v>
      </c>
      <c r="B374" s="322"/>
      <c r="C374" s="287" t="s">
        <v>247</v>
      </c>
      <c r="D374" s="287" t="s">
        <v>108</v>
      </c>
      <c r="E374" s="397" t="s">
        <v>489</v>
      </c>
      <c r="F374" s="398" t="s">
        <v>132</v>
      </c>
      <c r="G374" s="361">
        <v>200</v>
      </c>
      <c r="H374" s="290">
        <v>150</v>
      </c>
      <c r="I374" s="290">
        <f t="shared" si="50"/>
        <v>75</v>
      </c>
      <c r="EU374" s="146"/>
      <c r="EV374" s="146"/>
      <c r="EW374" s="146"/>
      <c r="EX374" s="146"/>
      <c r="EY374" s="146"/>
      <c r="EZ374" s="146"/>
      <c r="FA374" s="146"/>
      <c r="FB374" s="146"/>
      <c r="FC374" s="146"/>
      <c r="FD374" s="146"/>
      <c r="FE374" s="146"/>
      <c r="FF374" s="146"/>
      <c r="FG374" s="146"/>
      <c r="FH374" s="146"/>
      <c r="FI374" s="146"/>
      <c r="FJ374" s="146"/>
      <c r="FK374" s="146"/>
      <c r="FL374" s="146"/>
      <c r="FM374" s="146"/>
      <c r="FN374" s="146"/>
      <c r="FO374" s="146"/>
      <c r="FP374" s="146"/>
      <c r="FQ374" s="146"/>
      <c r="FR374" s="146"/>
      <c r="FS374" s="146"/>
      <c r="FT374" s="146"/>
      <c r="FU374" s="146"/>
      <c r="FV374" s="146"/>
      <c r="FW374" s="146"/>
      <c r="FX374" s="146"/>
      <c r="FY374" s="146"/>
      <c r="FZ374" s="146"/>
      <c r="GA374" s="146"/>
      <c r="GB374" s="146"/>
      <c r="GC374" s="146"/>
      <c r="GD374" s="146"/>
      <c r="GE374" s="146"/>
      <c r="GF374" s="146"/>
      <c r="GG374" s="146"/>
      <c r="GH374" s="146"/>
      <c r="GI374" s="146"/>
      <c r="GJ374" s="146"/>
      <c r="GK374" s="146"/>
      <c r="GL374" s="146"/>
      <c r="GM374" s="146"/>
      <c r="GN374" s="146"/>
      <c r="GO374" s="146"/>
      <c r="GP374" s="146"/>
      <c r="GQ374" s="146"/>
      <c r="GR374" s="146"/>
      <c r="GS374" s="146"/>
      <c r="GT374" s="146"/>
      <c r="GU374" s="146"/>
      <c r="GV374" s="146"/>
      <c r="GW374" s="146"/>
      <c r="GX374" s="146"/>
      <c r="GY374" s="146"/>
      <c r="GZ374" s="146"/>
      <c r="HA374" s="146"/>
      <c r="HB374" s="146"/>
      <c r="HC374" s="146"/>
      <c r="HD374" s="146"/>
      <c r="HE374" s="146"/>
      <c r="HF374" s="146"/>
      <c r="HG374" s="146"/>
      <c r="HH374" s="146"/>
      <c r="HI374" s="146"/>
      <c r="HJ374" s="146"/>
      <c r="HK374" s="146"/>
      <c r="HL374" s="146"/>
    </row>
    <row r="375" spans="1:151" ht="24.75" customHeight="1">
      <c r="A375" s="404" t="s">
        <v>490</v>
      </c>
      <c r="B375" s="410"/>
      <c r="C375" s="317" t="s">
        <v>247</v>
      </c>
      <c r="D375" s="317" t="s">
        <v>108</v>
      </c>
      <c r="E375" s="405" t="s">
        <v>491</v>
      </c>
      <c r="F375" s="406"/>
      <c r="G375" s="399">
        <f aca="true" t="shared" si="51" ref="G375:H377">G376</f>
        <v>350</v>
      </c>
      <c r="H375" s="399">
        <f t="shared" si="51"/>
        <v>350</v>
      </c>
      <c r="I375" s="290">
        <f t="shared" si="50"/>
        <v>100</v>
      </c>
      <c r="EU375"/>
    </row>
    <row r="376" spans="1:151" ht="24.75" customHeight="1">
      <c r="A376" s="411" t="s">
        <v>492</v>
      </c>
      <c r="B376" s="285">
        <v>920</v>
      </c>
      <c r="C376" s="317" t="s">
        <v>247</v>
      </c>
      <c r="D376" s="317" t="s">
        <v>108</v>
      </c>
      <c r="E376" s="408" t="s">
        <v>493</v>
      </c>
      <c r="F376" s="406"/>
      <c r="G376" s="361">
        <f t="shared" si="51"/>
        <v>350</v>
      </c>
      <c r="H376" s="361">
        <f t="shared" si="51"/>
        <v>350</v>
      </c>
      <c r="I376" s="290">
        <f t="shared" si="50"/>
        <v>100</v>
      </c>
      <c r="EU376"/>
    </row>
    <row r="377" spans="1:151" ht="24.75" customHeight="1">
      <c r="A377" s="411" t="s">
        <v>372</v>
      </c>
      <c r="B377" s="285">
        <v>920</v>
      </c>
      <c r="C377" s="317" t="s">
        <v>247</v>
      </c>
      <c r="D377" s="317" t="s">
        <v>108</v>
      </c>
      <c r="E377" s="408" t="s">
        <v>493</v>
      </c>
      <c r="F377" s="406" t="s">
        <v>373</v>
      </c>
      <c r="G377" s="361">
        <f t="shared" si="51"/>
        <v>350</v>
      </c>
      <c r="H377" s="361">
        <f t="shared" si="51"/>
        <v>350</v>
      </c>
      <c r="I377" s="290">
        <f t="shared" si="50"/>
        <v>100</v>
      </c>
      <c r="EU377"/>
    </row>
    <row r="378" spans="1:151" ht="14.25" customHeight="1">
      <c r="A378" s="229" t="s">
        <v>374</v>
      </c>
      <c r="B378" s="285">
        <v>920</v>
      </c>
      <c r="C378" s="317" t="s">
        <v>247</v>
      </c>
      <c r="D378" s="317" t="s">
        <v>108</v>
      </c>
      <c r="E378" s="408" t="s">
        <v>493</v>
      </c>
      <c r="F378" s="406" t="s">
        <v>375</v>
      </c>
      <c r="G378" s="361">
        <v>350</v>
      </c>
      <c r="H378" s="290">
        <v>350</v>
      </c>
      <c r="I378" s="290">
        <f t="shared" si="50"/>
        <v>100</v>
      </c>
      <c r="EU378"/>
    </row>
    <row r="379" spans="1:151" ht="14.25" customHeight="1">
      <c r="A379" s="404" t="s">
        <v>494</v>
      </c>
      <c r="B379" s="285">
        <v>920</v>
      </c>
      <c r="C379" s="317" t="s">
        <v>247</v>
      </c>
      <c r="D379" s="317" t="s">
        <v>108</v>
      </c>
      <c r="E379" s="405" t="s">
        <v>495</v>
      </c>
      <c r="F379" s="406"/>
      <c r="G379" s="399">
        <f aca="true" t="shared" si="52" ref="G379:H382">G380</f>
        <v>3000</v>
      </c>
      <c r="H379" s="399">
        <f t="shared" si="52"/>
        <v>3000</v>
      </c>
      <c r="I379" s="290">
        <f t="shared" si="50"/>
        <v>100</v>
      </c>
      <c r="EU379"/>
    </row>
    <row r="380" spans="1:151" ht="14.25" customHeight="1">
      <c r="A380" s="411" t="s">
        <v>496</v>
      </c>
      <c r="B380" s="285">
        <v>920</v>
      </c>
      <c r="C380" s="317" t="s">
        <v>247</v>
      </c>
      <c r="D380" s="317" t="s">
        <v>108</v>
      </c>
      <c r="E380" s="408" t="s">
        <v>497</v>
      </c>
      <c r="F380" s="406"/>
      <c r="G380" s="399">
        <f t="shared" si="52"/>
        <v>3000</v>
      </c>
      <c r="H380" s="399">
        <f t="shared" si="52"/>
        <v>3000</v>
      </c>
      <c r="I380" s="290">
        <f t="shared" si="50"/>
        <v>100</v>
      </c>
      <c r="EU380"/>
    </row>
    <row r="381" spans="1:151" ht="14.25" customHeight="1">
      <c r="A381" s="411" t="s">
        <v>498</v>
      </c>
      <c r="B381" s="285">
        <v>920</v>
      </c>
      <c r="C381" s="317" t="s">
        <v>247</v>
      </c>
      <c r="D381" s="317" t="s">
        <v>108</v>
      </c>
      <c r="E381" s="408" t="s">
        <v>499</v>
      </c>
      <c r="F381" s="406"/>
      <c r="G381" s="361">
        <f t="shared" si="52"/>
        <v>3000</v>
      </c>
      <c r="H381" s="361">
        <f t="shared" si="52"/>
        <v>3000</v>
      </c>
      <c r="I381" s="290">
        <f t="shared" si="50"/>
        <v>100</v>
      </c>
      <c r="EU381"/>
    </row>
    <row r="382" spans="1:151" ht="24.75" customHeight="1">
      <c r="A382" s="411" t="s">
        <v>372</v>
      </c>
      <c r="B382" s="285">
        <v>920</v>
      </c>
      <c r="C382" s="317" t="s">
        <v>247</v>
      </c>
      <c r="D382" s="317" t="s">
        <v>108</v>
      </c>
      <c r="E382" s="408" t="s">
        <v>499</v>
      </c>
      <c r="F382" s="406" t="s">
        <v>373</v>
      </c>
      <c r="G382" s="361">
        <f t="shared" si="52"/>
        <v>3000</v>
      </c>
      <c r="H382" s="361">
        <f t="shared" si="52"/>
        <v>3000</v>
      </c>
      <c r="I382" s="290">
        <f t="shared" si="50"/>
        <v>100</v>
      </c>
      <c r="EU382"/>
    </row>
    <row r="383" spans="1:151" ht="14.25" customHeight="1">
      <c r="A383" s="229" t="s">
        <v>374</v>
      </c>
      <c r="B383" s="285">
        <v>920</v>
      </c>
      <c r="C383" s="317" t="s">
        <v>247</v>
      </c>
      <c r="D383" s="317" t="s">
        <v>108</v>
      </c>
      <c r="E383" s="408" t="s">
        <v>499</v>
      </c>
      <c r="F383" s="406" t="s">
        <v>375</v>
      </c>
      <c r="G383" s="399">
        <v>3000</v>
      </c>
      <c r="H383" s="290">
        <v>3000</v>
      </c>
      <c r="I383" s="290">
        <f t="shared" si="50"/>
        <v>100</v>
      </c>
      <c r="EU383"/>
    </row>
    <row r="384" spans="1:151" ht="24.75" customHeight="1">
      <c r="A384" s="404" t="s">
        <v>500</v>
      </c>
      <c r="B384" s="285">
        <v>920</v>
      </c>
      <c r="C384" s="317" t="s">
        <v>247</v>
      </c>
      <c r="D384" s="317" t="s">
        <v>108</v>
      </c>
      <c r="E384" s="405" t="s">
        <v>501</v>
      </c>
      <c r="F384" s="406"/>
      <c r="G384" s="399">
        <f aca="true" t="shared" si="53" ref="G384:H386">G385</f>
        <v>545</v>
      </c>
      <c r="H384" s="399">
        <f t="shared" si="53"/>
        <v>545</v>
      </c>
      <c r="I384" s="290">
        <f t="shared" si="50"/>
        <v>100</v>
      </c>
      <c r="EU384"/>
    </row>
    <row r="385" spans="1:151" ht="14.25" customHeight="1">
      <c r="A385" s="411" t="s">
        <v>502</v>
      </c>
      <c r="B385" s="269"/>
      <c r="C385" s="317" t="s">
        <v>247</v>
      </c>
      <c r="D385" s="317" t="s">
        <v>108</v>
      </c>
      <c r="E385" s="408" t="s">
        <v>503</v>
      </c>
      <c r="F385" s="406"/>
      <c r="G385" s="361">
        <f t="shared" si="53"/>
        <v>545</v>
      </c>
      <c r="H385" s="361">
        <f t="shared" si="53"/>
        <v>545</v>
      </c>
      <c r="I385" s="290">
        <f t="shared" si="50"/>
        <v>100</v>
      </c>
      <c r="EU385"/>
    </row>
    <row r="386" spans="1:151" ht="24.75" customHeight="1">
      <c r="A386" s="411" t="s">
        <v>372</v>
      </c>
      <c r="B386" s="269"/>
      <c r="C386" s="317" t="s">
        <v>247</v>
      </c>
      <c r="D386" s="317" t="s">
        <v>108</v>
      </c>
      <c r="E386" s="408" t="s">
        <v>503</v>
      </c>
      <c r="F386" s="406" t="s">
        <v>373</v>
      </c>
      <c r="G386" s="361">
        <f t="shared" si="53"/>
        <v>545</v>
      </c>
      <c r="H386" s="361">
        <f t="shared" si="53"/>
        <v>545</v>
      </c>
      <c r="I386" s="290">
        <f t="shared" si="50"/>
        <v>100</v>
      </c>
      <c r="EU386"/>
    </row>
    <row r="387" spans="1:151" ht="14.25" customHeight="1">
      <c r="A387" s="229" t="s">
        <v>374</v>
      </c>
      <c r="B387" s="306"/>
      <c r="C387" s="317" t="s">
        <v>247</v>
      </c>
      <c r="D387" s="317" t="s">
        <v>108</v>
      </c>
      <c r="E387" s="408" t="s">
        <v>503</v>
      </c>
      <c r="F387" s="406" t="s">
        <v>375</v>
      </c>
      <c r="G387" s="399">
        <v>545</v>
      </c>
      <c r="H387" s="290">
        <v>545</v>
      </c>
      <c r="I387" s="290">
        <f t="shared" si="50"/>
        <v>100</v>
      </c>
      <c r="EU387"/>
    </row>
    <row r="388" spans="1:151" ht="14.25" customHeight="1">
      <c r="A388" s="401" t="s">
        <v>504</v>
      </c>
      <c r="B388" s="410"/>
      <c r="C388" s="317" t="s">
        <v>247</v>
      </c>
      <c r="D388" s="317" t="s">
        <v>108</v>
      </c>
      <c r="E388" s="395" t="s">
        <v>505</v>
      </c>
      <c r="F388" s="396"/>
      <c r="G388" s="335">
        <f aca="true" t="shared" si="54" ref="G388:H390">G389</f>
        <v>360</v>
      </c>
      <c r="H388" s="335">
        <f t="shared" si="54"/>
        <v>360</v>
      </c>
      <c r="I388" s="290">
        <f t="shared" si="50"/>
        <v>100</v>
      </c>
      <c r="EU388"/>
    </row>
    <row r="389" spans="1:151" ht="14.25" customHeight="1">
      <c r="A389" s="412" t="s">
        <v>506</v>
      </c>
      <c r="B389" s="285">
        <v>920</v>
      </c>
      <c r="C389" s="317" t="s">
        <v>247</v>
      </c>
      <c r="D389" s="317" t="s">
        <v>108</v>
      </c>
      <c r="E389" s="397" t="s">
        <v>507</v>
      </c>
      <c r="F389" s="398"/>
      <c r="G389" s="297">
        <f t="shared" si="54"/>
        <v>360</v>
      </c>
      <c r="H389" s="297">
        <f t="shared" si="54"/>
        <v>360</v>
      </c>
      <c r="I389" s="290">
        <f t="shared" si="50"/>
        <v>100</v>
      </c>
      <c r="EU389"/>
    </row>
    <row r="390" spans="1:151" ht="24.75" customHeight="1">
      <c r="A390" s="412" t="s">
        <v>372</v>
      </c>
      <c r="B390" s="285">
        <v>920</v>
      </c>
      <c r="C390" s="317" t="s">
        <v>247</v>
      </c>
      <c r="D390" s="317" t="s">
        <v>108</v>
      </c>
      <c r="E390" s="397" t="s">
        <v>507</v>
      </c>
      <c r="F390" s="398" t="s">
        <v>373</v>
      </c>
      <c r="G390" s="297">
        <f t="shared" si="54"/>
        <v>360</v>
      </c>
      <c r="H390" s="297">
        <f t="shared" si="54"/>
        <v>360</v>
      </c>
      <c r="I390" s="290">
        <f t="shared" si="50"/>
        <v>100</v>
      </c>
      <c r="EU390"/>
    </row>
    <row r="391" spans="1:151" ht="14.25" customHeight="1">
      <c r="A391" s="98" t="s">
        <v>374</v>
      </c>
      <c r="B391" s="285">
        <v>920</v>
      </c>
      <c r="C391" s="317" t="s">
        <v>247</v>
      </c>
      <c r="D391" s="317" t="s">
        <v>108</v>
      </c>
      <c r="E391" s="397" t="s">
        <v>507</v>
      </c>
      <c r="F391" s="398" t="s">
        <v>375</v>
      </c>
      <c r="G391" s="297">
        <v>360</v>
      </c>
      <c r="H391" s="290">
        <v>360</v>
      </c>
      <c r="I391" s="290">
        <f t="shared" si="50"/>
        <v>100</v>
      </c>
      <c r="EU391"/>
    </row>
    <row r="392" spans="1:220" s="131" customFormat="1" ht="14.25" customHeight="1">
      <c r="A392" s="251" t="s">
        <v>508</v>
      </c>
      <c r="B392" s="280">
        <v>920</v>
      </c>
      <c r="C392" s="281" t="s">
        <v>247</v>
      </c>
      <c r="D392" s="281" t="s">
        <v>118</v>
      </c>
      <c r="E392" s="281"/>
      <c r="F392" s="413"/>
      <c r="G392" s="283">
        <f>G393</f>
        <v>6940</v>
      </c>
      <c r="H392" s="283">
        <f>H393</f>
        <v>6709.2</v>
      </c>
      <c r="I392" s="284">
        <f t="shared" si="50"/>
        <v>96.6743515850144</v>
      </c>
      <c r="EU392" s="234"/>
      <c r="EV392" s="234"/>
      <c r="EW392" s="234"/>
      <c r="EX392" s="234"/>
      <c r="EY392" s="234"/>
      <c r="EZ392" s="234"/>
      <c r="FA392" s="234"/>
      <c r="FB392" s="234"/>
      <c r="FC392" s="234"/>
      <c r="FD392" s="234"/>
      <c r="FE392" s="234"/>
      <c r="FF392" s="234"/>
      <c r="FG392" s="234"/>
      <c r="FH392" s="234"/>
      <c r="FI392" s="234"/>
      <c r="FJ392" s="234"/>
      <c r="FK392" s="234"/>
      <c r="FL392" s="234"/>
      <c r="FM392" s="234"/>
      <c r="FN392" s="234"/>
      <c r="FO392" s="234"/>
      <c r="FP392" s="234"/>
      <c r="FQ392" s="234"/>
      <c r="FR392" s="234"/>
      <c r="FS392" s="234"/>
      <c r="FT392" s="234"/>
      <c r="FU392" s="234"/>
      <c r="FV392" s="234"/>
      <c r="FW392" s="234"/>
      <c r="FX392" s="234"/>
      <c r="FY392" s="234"/>
      <c r="FZ392" s="234"/>
      <c r="GA392" s="234"/>
      <c r="GB392" s="234"/>
      <c r="GC392" s="234"/>
      <c r="GD392" s="234"/>
      <c r="GE392" s="234"/>
      <c r="GF392" s="234"/>
      <c r="GG392" s="234"/>
      <c r="GH392" s="234"/>
      <c r="GI392" s="234"/>
      <c r="GJ392" s="234"/>
      <c r="GK392" s="234"/>
      <c r="GL392" s="234"/>
      <c r="GM392" s="234"/>
      <c r="GN392" s="234"/>
      <c r="GO392" s="234"/>
      <c r="GP392" s="234"/>
      <c r="GQ392" s="234"/>
      <c r="GR392" s="234"/>
      <c r="GS392" s="234"/>
      <c r="GT392" s="234"/>
      <c r="GU392" s="234"/>
      <c r="GV392" s="234"/>
      <c r="GW392" s="234"/>
      <c r="GX392" s="234"/>
      <c r="GY392" s="234"/>
      <c r="GZ392" s="234"/>
      <c r="HA392" s="234"/>
      <c r="HB392" s="234"/>
      <c r="HC392" s="234"/>
      <c r="HD392" s="234"/>
      <c r="HE392" s="234"/>
      <c r="HF392" s="234"/>
      <c r="HG392" s="234"/>
      <c r="HH392" s="234"/>
      <c r="HI392" s="234"/>
      <c r="HJ392" s="234"/>
      <c r="HK392" s="234"/>
      <c r="HL392" s="234"/>
    </row>
    <row r="393" spans="1:151" ht="21" customHeight="1">
      <c r="A393" s="144" t="s">
        <v>509</v>
      </c>
      <c r="B393" s="285">
        <v>920</v>
      </c>
      <c r="C393" s="287" t="s">
        <v>247</v>
      </c>
      <c r="D393" s="287" t="s">
        <v>118</v>
      </c>
      <c r="E393" s="395" t="s">
        <v>510</v>
      </c>
      <c r="F393" s="396"/>
      <c r="G393" s="335">
        <f>G394</f>
        <v>6940</v>
      </c>
      <c r="H393" s="335">
        <f>H394</f>
        <v>6709.2</v>
      </c>
      <c r="I393" s="290">
        <f t="shared" si="50"/>
        <v>96.6743515850144</v>
      </c>
      <c r="EU393"/>
    </row>
    <row r="394" spans="1:151" ht="24.75" customHeight="1">
      <c r="A394" s="98" t="s">
        <v>511</v>
      </c>
      <c r="B394" s="285">
        <v>920</v>
      </c>
      <c r="C394" s="287" t="s">
        <v>247</v>
      </c>
      <c r="D394" s="287" t="s">
        <v>118</v>
      </c>
      <c r="E394" s="397" t="s">
        <v>512</v>
      </c>
      <c r="F394" s="398"/>
      <c r="G394" s="297">
        <f>G395+G398</f>
        <v>6940</v>
      </c>
      <c r="H394" s="297">
        <f>H395+H398</f>
        <v>6709.2</v>
      </c>
      <c r="I394" s="290">
        <f t="shared" si="50"/>
        <v>96.6743515850144</v>
      </c>
      <c r="EU394"/>
    </row>
    <row r="395" spans="1:151" ht="55.5" customHeight="1">
      <c r="A395" s="98" t="s">
        <v>513</v>
      </c>
      <c r="B395" s="285">
        <v>920</v>
      </c>
      <c r="C395" s="287" t="s">
        <v>247</v>
      </c>
      <c r="D395" s="287" t="s">
        <v>118</v>
      </c>
      <c r="E395" s="397" t="s">
        <v>514</v>
      </c>
      <c r="F395" s="398"/>
      <c r="G395" s="297">
        <f>G396</f>
        <v>6450</v>
      </c>
      <c r="H395" s="297">
        <f>H396</f>
        <v>6237</v>
      </c>
      <c r="I395" s="290">
        <f t="shared" si="50"/>
        <v>96.69767441860465</v>
      </c>
      <c r="EU395"/>
    </row>
    <row r="396" spans="1:151" ht="49.5" customHeight="1">
      <c r="A396" s="369" t="s">
        <v>515</v>
      </c>
      <c r="B396" s="285">
        <v>920</v>
      </c>
      <c r="C396" s="287" t="s">
        <v>247</v>
      </c>
      <c r="D396" s="287" t="s">
        <v>118</v>
      </c>
      <c r="E396" s="397" t="s">
        <v>514</v>
      </c>
      <c r="F396" s="398" t="s">
        <v>114</v>
      </c>
      <c r="G396" s="297">
        <f>G397</f>
        <v>6450</v>
      </c>
      <c r="H396" s="297">
        <f>H397</f>
        <v>6237</v>
      </c>
      <c r="I396" s="290">
        <f t="shared" si="50"/>
        <v>96.69767441860465</v>
      </c>
      <c r="EU396"/>
    </row>
    <row r="397" spans="1:151" ht="14.25" customHeight="1">
      <c r="A397" s="98" t="s">
        <v>516</v>
      </c>
      <c r="B397" s="285">
        <v>920</v>
      </c>
      <c r="C397" s="287" t="s">
        <v>247</v>
      </c>
      <c r="D397" s="287" t="s">
        <v>118</v>
      </c>
      <c r="E397" s="397" t="s">
        <v>514</v>
      </c>
      <c r="F397" s="398" t="s">
        <v>170</v>
      </c>
      <c r="G397" s="297">
        <v>6450</v>
      </c>
      <c r="H397" s="290">
        <v>6237</v>
      </c>
      <c r="I397" s="290">
        <f t="shared" si="50"/>
        <v>96.69767441860465</v>
      </c>
      <c r="EU397"/>
    </row>
    <row r="398" spans="1:151" ht="45.75" customHeight="1">
      <c r="A398" s="98" t="s">
        <v>517</v>
      </c>
      <c r="B398" s="285">
        <v>920</v>
      </c>
      <c r="C398" s="287" t="s">
        <v>247</v>
      </c>
      <c r="D398" s="287" t="s">
        <v>118</v>
      </c>
      <c r="E398" s="397" t="s">
        <v>518</v>
      </c>
      <c r="F398" s="398"/>
      <c r="G398" s="297">
        <f>G399+G401</f>
        <v>490</v>
      </c>
      <c r="H398" s="297">
        <f>H399+H401</f>
        <v>472.20000000000005</v>
      </c>
      <c r="I398" s="290">
        <f t="shared" si="50"/>
        <v>96.36734693877553</v>
      </c>
      <c r="EU398"/>
    </row>
    <row r="399" spans="1:151" ht="14.25" customHeight="1">
      <c r="A399" s="98" t="s">
        <v>129</v>
      </c>
      <c r="B399" s="285">
        <v>920</v>
      </c>
      <c r="C399" s="287" t="s">
        <v>247</v>
      </c>
      <c r="D399" s="287" t="s">
        <v>118</v>
      </c>
      <c r="E399" s="397" t="s">
        <v>518</v>
      </c>
      <c r="F399" s="398" t="s">
        <v>130</v>
      </c>
      <c r="G399" s="297">
        <v>488.9</v>
      </c>
      <c r="H399" s="297">
        <f>H400</f>
        <v>471.1</v>
      </c>
      <c r="I399" s="290">
        <f t="shared" si="50"/>
        <v>96.35917365514422</v>
      </c>
      <c r="EU399"/>
    </row>
    <row r="400" spans="1:151" ht="33" customHeight="1">
      <c r="A400" s="295" t="s">
        <v>131</v>
      </c>
      <c r="B400" s="285">
        <v>920</v>
      </c>
      <c r="C400" s="287" t="s">
        <v>247</v>
      </c>
      <c r="D400" s="287" t="s">
        <v>118</v>
      </c>
      <c r="E400" s="397" t="s">
        <v>518</v>
      </c>
      <c r="F400" s="331" t="s">
        <v>132</v>
      </c>
      <c r="G400" s="297">
        <v>489</v>
      </c>
      <c r="H400" s="290">
        <v>471.1</v>
      </c>
      <c r="I400" s="290">
        <f t="shared" si="50"/>
        <v>96.33946830265849</v>
      </c>
      <c r="EU400"/>
    </row>
    <row r="401" spans="1:151" ht="14.25" customHeight="1">
      <c r="A401" s="304" t="s">
        <v>135</v>
      </c>
      <c r="B401" s="285">
        <v>920</v>
      </c>
      <c r="C401" s="287" t="s">
        <v>247</v>
      </c>
      <c r="D401" s="287" t="s">
        <v>118</v>
      </c>
      <c r="E401" s="397" t="s">
        <v>518</v>
      </c>
      <c r="F401" s="331" t="s">
        <v>136</v>
      </c>
      <c r="G401" s="297">
        <f>G402</f>
        <v>1.1</v>
      </c>
      <c r="H401" s="297">
        <f>H402</f>
        <v>1.1</v>
      </c>
      <c r="I401" s="290">
        <f t="shared" si="50"/>
        <v>100</v>
      </c>
      <c r="EU401"/>
    </row>
    <row r="402" spans="1:151" ht="14.25" customHeight="1">
      <c r="A402" s="363" t="s">
        <v>137</v>
      </c>
      <c r="B402" s="285">
        <v>920</v>
      </c>
      <c r="C402" s="287" t="s">
        <v>247</v>
      </c>
      <c r="D402" s="287" t="s">
        <v>118</v>
      </c>
      <c r="E402" s="397" t="s">
        <v>518</v>
      </c>
      <c r="F402" s="331" t="s">
        <v>138</v>
      </c>
      <c r="G402" s="297">
        <v>1.1</v>
      </c>
      <c r="H402" s="290">
        <v>1.1</v>
      </c>
      <c r="I402" s="290">
        <f t="shared" si="50"/>
        <v>100</v>
      </c>
      <c r="EU402"/>
    </row>
    <row r="403" spans="1:220" s="240" customFormat="1" ht="14.25" customHeight="1">
      <c r="A403" s="414" t="s">
        <v>519</v>
      </c>
      <c r="B403" s="275">
        <v>920</v>
      </c>
      <c r="C403" s="415" t="s">
        <v>291</v>
      </c>
      <c r="D403" s="416"/>
      <c r="E403" s="416"/>
      <c r="F403" s="417"/>
      <c r="G403" s="418">
        <f>G404+G411</f>
        <v>1284.2</v>
      </c>
      <c r="H403" s="418">
        <f>H404+H411</f>
        <v>1280.2</v>
      </c>
      <c r="I403" s="279">
        <f t="shared" si="50"/>
        <v>99.68852203706588</v>
      </c>
      <c r="EU403" s="241"/>
      <c r="EV403" s="241"/>
      <c r="EW403" s="241"/>
      <c r="EX403" s="241"/>
      <c r="EY403" s="241"/>
      <c r="EZ403" s="241"/>
      <c r="FA403" s="241"/>
      <c r="FB403" s="241"/>
      <c r="FC403" s="241"/>
      <c r="FD403" s="241"/>
      <c r="FE403" s="241"/>
      <c r="FF403" s="241"/>
      <c r="FG403" s="241"/>
      <c r="FH403" s="241"/>
      <c r="FI403" s="241"/>
      <c r="FJ403" s="241"/>
      <c r="FK403" s="241"/>
      <c r="FL403" s="241"/>
      <c r="FM403" s="241"/>
      <c r="FN403" s="241"/>
      <c r="FO403" s="241"/>
      <c r="FP403" s="241"/>
      <c r="FQ403" s="241"/>
      <c r="FR403" s="241"/>
      <c r="FS403" s="241"/>
      <c r="FT403" s="241"/>
      <c r="FU403" s="241"/>
      <c r="FV403" s="241"/>
      <c r="FW403" s="241"/>
      <c r="FX403" s="241"/>
      <c r="FY403" s="241"/>
      <c r="FZ403" s="241"/>
      <c r="GA403" s="241"/>
      <c r="GB403" s="241"/>
      <c r="GC403" s="241"/>
      <c r="GD403" s="241"/>
      <c r="GE403" s="241"/>
      <c r="GF403" s="241"/>
      <c r="GG403" s="241"/>
      <c r="GH403" s="241"/>
      <c r="GI403" s="241"/>
      <c r="GJ403" s="241"/>
      <c r="GK403" s="241"/>
      <c r="GL403" s="241"/>
      <c r="GM403" s="241"/>
      <c r="GN403" s="241"/>
      <c r="GO403" s="241"/>
      <c r="GP403" s="241"/>
      <c r="GQ403" s="241"/>
      <c r="GR403" s="241"/>
      <c r="GS403" s="241"/>
      <c r="GT403" s="241"/>
      <c r="GU403" s="241"/>
      <c r="GV403" s="241"/>
      <c r="GW403" s="241"/>
      <c r="GX403" s="241"/>
      <c r="GY403" s="241"/>
      <c r="GZ403" s="241"/>
      <c r="HA403" s="241"/>
      <c r="HB403" s="241"/>
      <c r="HC403" s="241"/>
      <c r="HD403" s="241"/>
      <c r="HE403" s="241"/>
      <c r="HF403" s="241"/>
      <c r="HG403" s="241"/>
      <c r="HH403" s="241"/>
      <c r="HI403" s="241"/>
      <c r="HJ403" s="241"/>
      <c r="HK403" s="241"/>
      <c r="HL403" s="241"/>
    </row>
    <row r="404" spans="1:220" s="240" customFormat="1" ht="14.25" customHeight="1">
      <c r="A404" s="346" t="s">
        <v>520</v>
      </c>
      <c r="B404" s="280">
        <v>920</v>
      </c>
      <c r="C404" s="281" t="s">
        <v>291</v>
      </c>
      <c r="D404" s="419" t="s">
        <v>108</v>
      </c>
      <c r="E404" s="419"/>
      <c r="F404" s="420"/>
      <c r="G404" s="421">
        <f aca="true" t="shared" si="55" ref="G404:H409">G405</f>
        <v>407</v>
      </c>
      <c r="H404" s="421">
        <f t="shared" si="55"/>
        <v>403.1</v>
      </c>
      <c r="I404" s="284">
        <f t="shared" si="50"/>
        <v>99.04176904176904</v>
      </c>
      <c r="EU404" s="241"/>
      <c r="EV404" s="241"/>
      <c r="EW404" s="241"/>
      <c r="EX404" s="241"/>
      <c r="EY404" s="241"/>
      <c r="EZ404" s="241"/>
      <c r="FA404" s="241"/>
      <c r="FB404" s="241"/>
      <c r="FC404" s="241"/>
      <c r="FD404" s="241"/>
      <c r="FE404" s="241"/>
      <c r="FF404" s="241"/>
      <c r="FG404" s="241"/>
      <c r="FH404" s="241"/>
      <c r="FI404" s="241"/>
      <c r="FJ404" s="241"/>
      <c r="FK404" s="241"/>
      <c r="FL404" s="241"/>
      <c r="FM404" s="241"/>
      <c r="FN404" s="241"/>
      <c r="FO404" s="241"/>
      <c r="FP404" s="241"/>
      <c r="FQ404" s="241"/>
      <c r="FR404" s="241"/>
      <c r="FS404" s="241"/>
      <c r="FT404" s="241"/>
      <c r="FU404" s="241"/>
      <c r="FV404" s="241"/>
      <c r="FW404" s="241"/>
      <c r="FX404" s="241"/>
      <c r="FY404" s="241"/>
      <c r="FZ404" s="241"/>
      <c r="GA404" s="241"/>
      <c r="GB404" s="241"/>
      <c r="GC404" s="241"/>
      <c r="GD404" s="241"/>
      <c r="GE404" s="241"/>
      <c r="GF404" s="241"/>
      <c r="GG404" s="241"/>
      <c r="GH404" s="241"/>
      <c r="GI404" s="241"/>
      <c r="GJ404" s="241"/>
      <c r="GK404" s="241"/>
      <c r="GL404" s="241"/>
      <c r="GM404" s="241"/>
      <c r="GN404" s="241"/>
      <c r="GO404" s="241"/>
      <c r="GP404" s="241"/>
      <c r="GQ404" s="241"/>
      <c r="GR404" s="241"/>
      <c r="GS404" s="241"/>
      <c r="GT404" s="241"/>
      <c r="GU404" s="241"/>
      <c r="GV404" s="241"/>
      <c r="GW404" s="241"/>
      <c r="GX404" s="241"/>
      <c r="GY404" s="241"/>
      <c r="GZ404" s="241"/>
      <c r="HA404" s="241"/>
      <c r="HB404" s="241"/>
      <c r="HC404" s="241"/>
      <c r="HD404" s="241"/>
      <c r="HE404" s="241"/>
      <c r="HF404" s="241"/>
      <c r="HG404" s="241"/>
      <c r="HH404" s="241"/>
      <c r="HI404" s="241"/>
      <c r="HJ404" s="241"/>
      <c r="HK404" s="241"/>
      <c r="HL404" s="241"/>
    </row>
    <row r="405" spans="1:220" s="240" customFormat="1" ht="14.25" customHeight="1">
      <c r="A405" s="362" t="s">
        <v>119</v>
      </c>
      <c r="B405" s="285">
        <v>920</v>
      </c>
      <c r="C405" s="294"/>
      <c r="D405" s="395"/>
      <c r="E405" s="395" t="s">
        <v>120</v>
      </c>
      <c r="F405" s="396"/>
      <c r="G405" s="335">
        <f t="shared" si="55"/>
        <v>407</v>
      </c>
      <c r="H405" s="335">
        <f t="shared" si="55"/>
        <v>403.1</v>
      </c>
      <c r="I405" s="290">
        <f t="shared" si="50"/>
        <v>99.04176904176904</v>
      </c>
      <c r="EU405" s="241"/>
      <c r="EV405" s="241"/>
      <c r="EW405" s="241"/>
      <c r="EX405" s="241"/>
      <c r="EY405" s="241"/>
      <c r="EZ405" s="241"/>
      <c r="FA405" s="241"/>
      <c r="FB405" s="241"/>
      <c r="FC405" s="241"/>
      <c r="FD405" s="241"/>
      <c r="FE405" s="241"/>
      <c r="FF405" s="241"/>
      <c r="FG405" s="241"/>
      <c r="FH405" s="241"/>
      <c r="FI405" s="241"/>
      <c r="FJ405" s="241"/>
      <c r="FK405" s="241"/>
      <c r="FL405" s="241"/>
      <c r="FM405" s="241"/>
      <c r="FN405" s="241"/>
      <c r="FO405" s="241"/>
      <c r="FP405" s="241"/>
      <c r="FQ405" s="241"/>
      <c r="FR405" s="241"/>
      <c r="FS405" s="241"/>
      <c r="FT405" s="241"/>
      <c r="FU405" s="241"/>
      <c r="FV405" s="241"/>
      <c r="FW405" s="241"/>
      <c r="FX405" s="241"/>
      <c r="FY405" s="241"/>
      <c r="FZ405" s="241"/>
      <c r="GA405" s="241"/>
      <c r="GB405" s="241"/>
      <c r="GC405" s="241"/>
      <c r="GD405" s="241"/>
      <c r="GE405" s="241"/>
      <c r="GF405" s="241"/>
      <c r="GG405" s="241"/>
      <c r="GH405" s="241"/>
      <c r="GI405" s="241"/>
      <c r="GJ405" s="241"/>
      <c r="GK405" s="241"/>
      <c r="GL405" s="241"/>
      <c r="GM405" s="241"/>
      <c r="GN405" s="241"/>
      <c r="GO405" s="241"/>
      <c r="GP405" s="241"/>
      <c r="GQ405" s="241"/>
      <c r="GR405" s="241"/>
      <c r="GS405" s="241"/>
      <c r="GT405" s="241"/>
      <c r="GU405" s="241"/>
      <c r="GV405" s="241"/>
      <c r="GW405" s="241"/>
      <c r="GX405" s="241"/>
      <c r="GY405" s="241"/>
      <c r="GZ405" s="241"/>
      <c r="HA405" s="241"/>
      <c r="HB405" s="241"/>
      <c r="HC405" s="241"/>
      <c r="HD405" s="241"/>
      <c r="HE405" s="241"/>
      <c r="HF405" s="241"/>
      <c r="HG405" s="241"/>
      <c r="HH405" s="241"/>
      <c r="HI405" s="241"/>
      <c r="HJ405" s="241"/>
      <c r="HK405" s="241"/>
      <c r="HL405" s="241"/>
    </row>
    <row r="406" spans="1:220" s="240" customFormat="1" ht="14.25" customHeight="1">
      <c r="A406" s="293" t="s">
        <v>121</v>
      </c>
      <c r="B406" s="285">
        <v>920</v>
      </c>
      <c r="C406" s="300" t="s">
        <v>291</v>
      </c>
      <c r="D406" s="422" t="s">
        <v>108</v>
      </c>
      <c r="E406" s="294" t="s">
        <v>122</v>
      </c>
      <c r="F406" s="396"/>
      <c r="G406" s="335">
        <f t="shared" si="55"/>
        <v>407</v>
      </c>
      <c r="H406" s="335">
        <f t="shared" si="55"/>
        <v>403.1</v>
      </c>
      <c r="I406" s="290">
        <f t="shared" si="50"/>
        <v>99.04176904176904</v>
      </c>
      <c r="EU406" s="241"/>
      <c r="EV406" s="241"/>
      <c r="EW406" s="241"/>
      <c r="EX406" s="241"/>
      <c r="EY406" s="241"/>
      <c r="EZ406" s="241"/>
      <c r="FA406" s="241"/>
      <c r="FB406" s="241"/>
      <c r="FC406" s="241"/>
      <c r="FD406" s="241"/>
      <c r="FE406" s="241"/>
      <c r="FF406" s="241"/>
      <c r="FG406" s="241"/>
      <c r="FH406" s="241"/>
      <c r="FI406" s="241"/>
      <c r="FJ406" s="241"/>
      <c r="FK406" s="241"/>
      <c r="FL406" s="241"/>
      <c r="FM406" s="241"/>
      <c r="FN406" s="241"/>
      <c r="FO406" s="241"/>
      <c r="FP406" s="241"/>
      <c r="FQ406" s="241"/>
      <c r="FR406" s="241"/>
      <c r="FS406" s="241"/>
      <c r="FT406" s="241"/>
      <c r="FU406" s="241"/>
      <c r="FV406" s="241"/>
      <c r="FW406" s="241"/>
      <c r="FX406" s="241"/>
      <c r="FY406" s="241"/>
      <c r="FZ406" s="241"/>
      <c r="GA406" s="241"/>
      <c r="GB406" s="241"/>
      <c r="GC406" s="241"/>
      <c r="GD406" s="241"/>
      <c r="GE406" s="241"/>
      <c r="GF406" s="241"/>
      <c r="GG406" s="241"/>
      <c r="GH406" s="241"/>
      <c r="GI406" s="241"/>
      <c r="GJ406" s="241"/>
      <c r="GK406" s="241"/>
      <c r="GL406" s="241"/>
      <c r="GM406" s="241"/>
      <c r="GN406" s="241"/>
      <c r="GO406" s="241"/>
      <c r="GP406" s="241"/>
      <c r="GQ406" s="241"/>
      <c r="GR406" s="241"/>
      <c r="GS406" s="241"/>
      <c r="GT406" s="241"/>
      <c r="GU406" s="241"/>
      <c r="GV406" s="241"/>
      <c r="GW406" s="241"/>
      <c r="GX406" s="241"/>
      <c r="GY406" s="241"/>
      <c r="GZ406" s="241"/>
      <c r="HA406" s="241"/>
      <c r="HB406" s="241"/>
      <c r="HC406" s="241"/>
      <c r="HD406" s="241"/>
      <c r="HE406" s="241"/>
      <c r="HF406" s="241"/>
      <c r="HG406" s="241"/>
      <c r="HH406" s="241"/>
      <c r="HI406" s="241"/>
      <c r="HJ406" s="241"/>
      <c r="HK406" s="241"/>
      <c r="HL406" s="241"/>
    </row>
    <row r="407" spans="1:220" s="240" customFormat="1" ht="33" customHeight="1">
      <c r="A407" s="293" t="s">
        <v>521</v>
      </c>
      <c r="B407" s="285">
        <v>920</v>
      </c>
      <c r="C407" s="300" t="s">
        <v>291</v>
      </c>
      <c r="D407" s="422" t="s">
        <v>108</v>
      </c>
      <c r="E407" s="294" t="s">
        <v>522</v>
      </c>
      <c r="F407" s="423"/>
      <c r="G407" s="335">
        <f t="shared" si="55"/>
        <v>407</v>
      </c>
      <c r="H407" s="335">
        <f t="shared" si="55"/>
        <v>403.1</v>
      </c>
      <c r="I407" s="290">
        <f t="shared" si="50"/>
        <v>99.04176904176904</v>
      </c>
      <c r="EU407" s="241"/>
      <c r="EV407" s="241"/>
      <c r="EW407" s="241"/>
      <c r="EX407" s="241"/>
      <c r="EY407" s="241"/>
      <c r="EZ407" s="241"/>
      <c r="FA407" s="241"/>
      <c r="FB407" s="241"/>
      <c r="FC407" s="241"/>
      <c r="FD407" s="241"/>
      <c r="FE407" s="241"/>
      <c r="FF407" s="241"/>
      <c r="FG407" s="241"/>
      <c r="FH407" s="241"/>
      <c r="FI407" s="241"/>
      <c r="FJ407" s="241"/>
      <c r="FK407" s="241"/>
      <c r="FL407" s="241"/>
      <c r="FM407" s="241"/>
      <c r="FN407" s="241"/>
      <c r="FO407" s="241"/>
      <c r="FP407" s="241"/>
      <c r="FQ407" s="241"/>
      <c r="FR407" s="241"/>
      <c r="FS407" s="241"/>
      <c r="FT407" s="241"/>
      <c r="FU407" s="241"/>
      <c r="FV407" s="241"/>
      <c r="FW407" s="241"/>
      <c r="FX407" s="241"/>
      <c r="FY407" s="241"/>
      <c r="FZ407" s="241"/>
      <c r="GA407" s="241"/>
      <c r="GB407" s="241"/>
      <c r="GC407" s="241"/>
      <c r="GD407" s="241"/>
      <c r="GE407" s="241"/>
      <c r="GF407" s="241"/>
      <c r="GG407" s="241"/>
      <c r="GH407" s="241"/>
      <c r="GI407" s="241"/>
      <c r="GJ407" s="241"/>
      <c r="GK407" s="241"/>
      <c r="GL407" s="241"/>
      <c r="GM407" s="241"/>
      <c r="GN407" s="241"/>
      <c r="GO407" s="241"/>
      <c r="GP407" s="241"/>
      <c r="GQ407" s="241"/>
      <c r="GR407" s="241"/>
      <c r="GS407" s="241"/>
      <c r="GT407" s="241"/>
      <c r="GU407" s="241"/>
      <c r="GV407" s="241"/>
      <c r="GW407" s="241"/>
      <c r="GX407" s="241"/>
      <c r="GY407" s="241"/>
      <c r="GZ407" s="241"/>
      <c r="HA407" s="241"/>
      <c r="HB407" s="241"/>
      <c r="HC407" s="241"/>
      <c r="HD407" s="241"/>
      <c r="HE407" s="241"/>
      <c r="HF407" s="241"/>
      <c r="HG407" s="241"/>
      <c r="HH407" s="241"/>
      <c r="HI407" s="241"/>
      <c r="HJ407" s="241"/>
      <c r="HK407" s="241"/>
      <c r="HL407" s="241"/>
    </row>
    <row r="408" spans="1:220" s="240" customFormat="1" ht="14.25" customHeight="1">
      <c r="A408" s="424" t="s">
        <v>523</v>
      </c>
      <c r="B408" s="285">
        <v>920</v>
      </c>
      <c r="C408" s="300" t="s">
        <v>291</v>
      </c>
      <c r="D408" s="422" t="s">
        <v>108</v>
      </c>
      <c r="E408" s="287" t="s">
        <v>524</v>
      </c>
      <c r="F408" s="333"/>
      <c r="G408" s="335">
        <f t="shared" si="55"/>
        <v>407</v>
      </c>
      <c r="H408" s="335">
        <f t="shared" si="55"/>
        <v>403.1</v>
      </c>
      <c r="I408" s="290">
        <f t="shared" si="50"/>
        <v>99.04176904176904</v>
      </c>
      <c r="EU408" s="241"/>
      <c r="EV408" s="241"/>
      <c r="EW408" s="241"/>
      <c r="EX408" s="241"/>
      <c r="EY408" s="241"/>
      <c r="EZ408" s="241"/>
      <c r="FA408" s="241"/>
      <c r="FB408" s="241"/>
      <c r="FC408" s="241"/>
      <c r="FD408" s="241"/>
      <c r="FE408" s="241"/>
      <c r="FF408" s="241"/>
      <c r="FG408" s="241"/>
      <c r="FH408" s="241"/>
      <c r="FI408" s="241"/>
      <c r="FJ408" s="241"/>
      <c r="FK408" s="241"/>
      <c r="FL408" s="241"/>
      <c r="FM408" s="241"/>
      <c r="FN408" s="241"/>
      <c r="FO408" s="241"/>
      <c r="FP408" s="241"/>
      <c r="FQ408" s="241"/>
      <c r="FR408" s="241"/>
      <c r="FS408" s="241"/>
      <c r="FT408" s="241"/>
      <c r="FU408" s="241"/>
      <c r="FV408" s="241"/>
      <c r="FW408" s="241"/>
      <c r="FX408" s="241"/>
      <c r="FY408" s="241"/>
      <c r="FZ408" s="241"/>
      <c r="GA408" s="241"/>
      <c r="GB408" s="241"/>
      <c r="GC408" s="241"/>
      <c r="GD408" s="241"/>
      <c r="GE408" s="241"/>
      <c r="GF408" s="241"/>
      <c r="GG408" s="241"/>
      <c r="GH408" s="241"/>
      <c r="GI408" s="241"/>
      <c r="GJ408" s="241"/>
      <c r="GK408" s="241"/>
      <c r="GL408" s="241"/>
      <c r="GM408" s="241"/>
      <c r="GN408" s="241"/>
      <c r="GO408" s="241"/>
      <c r="GP408" s="241"/>
      <c r="GQ408" s="241"/>
      <c r="GR408" s="241"/>
      <c r="GS408" s="241"/>
      <c r="GT408" s="241"/>
      <c r="GU408" s="241"/>
      <c r="GV408" s="241"/>
      <c r="GW408" s="241"/>
      <c r="GX408" s="241"/>
      <c r="GY408" s="241"/>
      <c r="GZ408" s="241"/>
      <c r="HA408" s="241"/>
      <c r="HB408" s="241"/>
      <c r="HC408" s="241"/>
      <c r="HD408" s="241"/>
      <c r="HE408" s="241"/>
      <c r="HF408" s="241"/>
      <c r="HG408" s="241"/>
      <c r="HH408" s="241"/>
      <c r="HI408" s="241"/>
      <c r="HJ408" s="241"/>
      <c r="HK408" s="241"/>
      <c r="HL408" s="241"/>
    </row>
    <row r="409" spans="1:220" ht="14.25" customHeight="1">
      <c r="A409" s="295" t="s">
        <v>525</v>
      </c>
      <c r="B409" s="285">
        <v>920</v>
      </c>
      <c r="C409" s="286" t="s">
        <v>291</v>
      </c>
      <c r="D409" s="425" t="s">
        <v>108</v>
      </c>
      <c r="E409" s="287" t="s">
        <v>524</v>
      </c>
      <c r="F409" s="331" t="s">
        <v>526</v>
      </c>
      <c r="G409" s="297">
        <f t="shared" si="55"/>
        <v>407</v>
      </c>
      <c r="H409" s="297">
        <f t="shared" si="55"/>
        <v>403.1</v>
      </c>
      <c r="I409" s="290">
        <f t="shared" si="50"/>
        <v>99.04176904176904</v>
      </c>
      <c r="EU409" s="146"/>
      <c r="EV409" s="146"/>
      <c r="EW409" s="146"/>
      <c r="EX409" s="146"/>
      <c r="EY409" s="146"/>
      <c r="EZ409" s="146"/>
      <c r="FA409" s="146"/>
      <c r="FB409" s="146"/>
      <c r="FC409" s="146"/>
      <c r="FD409" s="146"/>
      <c r="FE409" s="146"/>
      <c r="FF409" s="146"/>
      <c r="FG409" s="146"/>
      <c r="FH409" s="146"/>
      <c r="FI409" s="146"/>
      <c r="FJ409" s="146"/>
      <c r="FK409" s="146"/>
      <c r="FL409" s="146"/>
      <c r="FM409" s="146"/>
      <c r="FN409" s="146"/>
      <c r="FO409" s="146"/>
      <c r="FP409" s="146"/>
      <c r="FQ409" s="146"/>
      <c r="FR409" s="146"/>
      <c r="FS409" s="146"/>
      <c r="FT409" s="146"/>
      <c r="FU409" s="146"/>
      <c r="FV409" s="146"/>
      <c r="FW409" s="146"/>
      <c r="FX409" s="146"/>
      <c r="FY409" s="146"/>
      <c r="FZ409" s="146"/>
      <c r="GA409" s="146"/>
      <c r="GB409" s="146"/>
      <c r="GC409" s="146"/>
      <c r="GD409" s="146"/>
      <c r="GE409" s="146"/>
      <c r="GF409" s="146"/>
      <c r="GG409" s="146"/>
      <c r="GH409" s="146"/>
      <c r="GI409" s="146"/>
      <c r="GJ409" s="146"/>
      <c r="GK409" s="146"/>
      <c r="GL409" s="146"/>
      <c r="GM409" s="146"/>
      <c r="GN409" s="146"/>
      <c r="GO409" s="146"/>
      <c r="GP409" s="146"/>
      <c r="GQ409" s="146"/>
      <c r="GR409" s="146"/>
      <c r="GS409" s="146"/>
      <c r="GT409" s="146"/>
      <c r="GU409" s="146"/>
      <c r="GV409" s="146"/>
      <c r="GW409" s="146"/>
      <c r="GX409" s="146"/>
      <c r="GY409" s="146"/>
      <c r="GZ409" s="146"/>
      <c r="HA409" s="146"/>
      <c r="HB409" s="146"/>
      <c r="HC409" s="146"/>
      <c r="HD409" s="146"/>
      <c r="HE409" s="146"/>
      <c r="HF409" s="146"/>
      <c r="HG409" s="146"/>
      <c r="HH409" s="146"/>
      <c r="HI409" s="146"/>
      <c r="HJ409" s="146"/>
      <c r="HK409" s="146"/>
      <c r="HL409" s="146"/>
    </row>
    <row r="410" spans="1:220" ht="14.25" customHeight="1">
      <c r="A410" s="363" t="s">
        <v>527</v>
      </c>
      <c r="B410" s="285">
        <v>920</v>
      </c>
      <c r="C410" s="286" t="s">
        <v>291</v>
      </c>
      <c r="D410" s="425" t="s">
        <v>108</v>
      </c>
      <c r="E410" s="287" t="s">
        <v>524</v>
      </c>
      <c r="F410" s="398" t="s">
        <v>528</v>
      </c>
      <c r="G410" s="297">
        <v>407</v>
      </c>
      <c r="H410" s="290">
        <v>403.1</v>
      </c>
      <c r="I410" s="290">
        <f t="shared" si="50"/>
        <v>99.04176904176904</v>
      </c>
      <c r="EU410" s="146"/>
      <c r="EV410" s="146"/>
      <c r="EW410" s="146"/>
      <c r="EX410" s="146"/>
      <c r="EY410" s="146"/>
      <c r="EZ410" s="146"/>
      <c r="FA410" s="146"/>
      <c r="FB410" s="146"/>
      <c r="FC410" s="146"/>
      <c r="FD410" s="146"/>
      <c r="FE410" s="146"/>
      <c r="FF410" s="146"/>
      <c r="FG410" s="146"/>
      <c r="FH410" s="146"/>
      <c r="FI410" s="146"/>
      <c r="FJ410" s="146"/>
      <c r="FK410" s="146"/>
      <c r="FL410" s="146"/>
      <c r="FM410" s="146"/>
      <c r="FN410" s="146"/>
      <c r="FO410" s="146"/>
      <c r="FP410" s="146"/>
      <c r="FQ410" s="146"/>
      <c r="FR410" s="146"/>
      <c r="FS410" s="146"/>
      <c r="FT410" s="146"/>
      <c r="FU410" s="146"/>
      <c r="FV410" s="146"/>
      <c r="FW410" s="146"/>
      <c r="FX410" s="146"/>
      <c r="FY410" s="146"/>
      <c r="FZ410" s="146"/>
      <c r="GA410" s="146"/>
      <c r="GB410" s="146"/>
      <c r="GC410" s="146"/>
      <c r="GD410" s="146"/>
      <c r="GE410" s="146"/>
      <c r="GF410" s="146"/>
      <c r="GG410" s="146"/>
      <c r="GH410" s="146"/>
      <c r="GI410" s="146"/>
      <c r="GJ410" s="146"/>
      <c r="GK410" s="146"/>
      <c r="GL410" s="146"/>
      <c r="GM410" s="146"/>
      <c r="GN410" s="146"/>
      <c r="GO410" s="146"/>
      <c r="GP410" s="146"/>
      <c r="GQ410" s="146"/>
      <c r="GR410" s="146"/>
      <c r="GS410" s="146"/>
      <c r="GT410" s="146"/>
      <c r="GU410" s="146"/>
      <c r="GV410" s="146"/>
      <c r="GW410" s="146"/>
      <c r="GX410" s="146"/>
      <c r="GY410" s="146"/>
      <c r="GZ410" s="146"/>
      <c r="HA410" s="146"/>
      <c r="HB410" s="146"/>
      <c r="HC410" s="146"/>
      <c r="HD410" s="146"/>
      <c r="HE410" s="146"/>
      <c r="HF410" s="146"/>
      <c r="HG410" s="146"/>
      <c r="HH410" s="146"/>
      <c r="HI410" s="146"/>
      <c r="HJ410" s="146"/>
      <c r="HK410" s="146"/>
      <c r="HL410" s="146"/>
    </row>
    <row r="411" spans="1:151" ht="14.25" customHeight="1">
      <c r="A411" s="346" t="s">
        <v>529</v>
      </c>
      <c r="B411" s="280">
        <v>920</v>
      </c>
      <c r="C411" s="281" t="s">
        <v>291</v>
      </c>
      <c r="D411" s="419" t="s">
        <v>203</v>
      </c>
      <c r="E411" s="419"/>
      <c r="F411" s="420"/>
      <c r="G411" s="323">
        <f aca="true" t="shared" si="56" ref="G411:H415">G412</f>
        <v>877.2</v>
      </c>
      <c r="H411" s="323">
        <f t="shared" si="56"/>
        <v>877.1</v>
      </c>
      <c r="I411" s="284">
        <f t="shared" si="50"/>
        <v>99.98860009119926</v>
      </c>
      <c r="EU411"/>
    </row>
    <row r="412" spans="1:151" ht="33" customHeight="1">
      <c r="A412" s="293" t="s">
        <v>428</v>
      </c>
      <c r="B412" s="285">
        <v>920</v>
      </c>
      <c r="C412" s="286" t="s">
        <v>291</v>
      </c>
      <c r="D412" s="425" t="s">
        <v>203</v>
      </c>
      <c r="E412" s="294" t="s">
        <v>429</v>
      </c>
      <c r="F412" s="353"/>
      <c r="G412" s="302">
        <f t="shared" si="56"/>
        <v>877.2</v>
      </c>
      <c r="H412" s="302">
        <f t="shared" si="56"/>
        <v>877.1</v>
      </c>
      <c r="I412" s="290">
        <f t="shared" si="50"/>
        <v>99.98860009119926</v>
      </c>
      <c r="EU412"/>
    </row>
    <row r="413" spans="1:151" ht="14.25" customHeight="1">
      <c r="A413" s="295" t="s">
        <v>530</v>
      </c>
      <c r="B413" s="285">
        <v>920</v>
      </c>
      <c r="C413" s="286" t="s">
        <v>291</v>
      </c>
      <c r="D413" s="425" t="s">
        <v>203</v>
      </c>
      <c r="E413" s="287" t="s">
        <v>531</v>
      </c>
      <c r="F413" s="320"/>
      <c r="G413" s="291">
        <f t="shared" si="56"/>
        <v>877.2</v>
      </c>
      <c r="H413" s="291">
        <f t="shared" si="56"/>
        <v>877.1</v>
      </c>
      <c r="I413" s="290">
        <f t="shared" si="50"/>
        <v>99.98860009119926</v>
      </c>
      <c r="EU413"/>
    </row>
    <row r="414" spans="1:151" ht="53.25" customHeight="1">
      <c r="A414" s="295" t="s">
        <v>532</v>
      </c>
      <c r="B414" s="285">
        <v>920</v>
      </c>
      <c r="C414" s="286" t="s">
        <v>291</v>
      </c>
      <c r="D414" s="425" t="s">
        <v>203</v>
      </c>
      <c r="E414" s="287" t="s">
        <v>533</v>
      </c>
      <c r="F414" s="320"/>
      <c r="G414" s="291">
        <f t="shared" si="56"/>
        <v>877.2</v>
      </c>
      <c r="H414" s="291">
        <f t="shared" si="56"/>
        <v>877.1</v>
      </c>
      <c r="I414" s="290">
        <f t="shared" si="50"/>
        <v>99.98860009119926</v>
      </c>
      <c r="EU414"/>
    </row>
    <row r="415" spans="1:151" ht="14.25" customHeight="1">
      <c r="A415" s="295" t="s">
        <v>151</v>
      </c>
      <c r="B415" s="285">
        <v>920</v>
      </c>
      <c r="C415" s="286" t="s">
        <v>291</v>
      </c>
      <c r="D415" s="425" t="s">
        <v>203</v>
      </c>
      <c r="E415" s="287" t="s">
        <v>533</v>
      </c>
      <c r="F415" s="320" t="s">
        <v>153</v>
      </c>
      <c r="G415" s="291">
        <f t="shared" si="56"/>
        <v>877.2</v>
      </c>
      <c r="H415" s="291">
        <f t="shared" si="56"/>
        <v>877.1</v>
      </c>
      <c r="I415" s="290">
        <f t="shared" si="50"/>
        <v>99.98860009119926</v>
      </c>
      <c r="EU415"/>
    </row>
    <row r="416" spans="1:151" ht="14.25" customHeight="1">
      <c r="A416" s="295" t="s">
        <v>154</v>
      </c>
      <c r="B416" s="285">
        <v>920</v>
      </c>
      <c r="C416" s="286" t="s">
        <v>291</v>
      </c>
      <c r="D416" s="425" t="s">
        <v>203</v>
      </c>
      <c r="E416" s="287" t="s">
        <v>533</v>
      </c>
      <c r="F416" s="320" t="s">
        <v>155</v>
      </c>
      <c r="G416" s="291">
        <v>877.2</v>
      </c>
      <c r="H416" s="290">
        <v>877.1</v>
      </c>
      <c r="I416" s="290">
        <f t="shared" si="50"/>
        <v>99.98860009119926</v>
      </c>
      <c r="EU416"/>
    </row>
    <row r="417" spans="1:151" ht="14.25" customHeight="1">
      <c r="A417" s="80" t="s">
        <v>534</v>
      </c>
      <c r="B417" s="275">
        <v>920</v>
      </c>
      <c r="C417" s="276" t="s">
        <v>157</v>
      </c>
      <c r="D417" s="276"/>
      <c r="E417" s="380"/>
      <c r="F417" s="381"/>
      <c r="G417" s="345">
        <f>G418+G445</f>
        <v>25835</v>
      </c>
      <c r="H417" s="345">
        <f>H418+H445</f>
        <v>25635</v>
      </c>
      <c r="I417" s="279">
        <f t="shared" si="50"/>
        <v>99.22585639636152</v>
      </c>
      <c r="EU417"/>
    </row>
    <row r="418" spans="1:151" ht="14.25" customHeight="1">
      <c r="A418" s="346" t="s">
        <v>535</v>
      </c>
      <c r="B418" s="280">
        <v>920</v>
      </c>
      <c r="C418" s="281" t="s">
        <v>157</v>
      </c>
      <c r="D418" s="419" t="s">
        <v>108</v>
      </c>
      <c r="E418" s="419"/>
      <c r="F418" s="420"/>
      <c r="G418" s="323">
        <f>G419+G424</f>
        <v>25747.2</v>
      </c>
      <c r="H418" s="323">
        <f>H419+H424</f>
        <v>25547.2</v>
      </c>
      <c r="I418" s="284">
        <f t="shared" si="50"/>
        <v>99.2232165050957</v>
      </c>
      <c r="EU418"/>
    </row>
    <row r="419" spans="1:220" s="90" customFormat="1" ht="36" customHeight="1">
      <c r="A419" s="299" t="s">
        <v>139</v>
      </c>
      <c r="B419" s="285">
        <v>920</v>
      </c>
      <c r="C419" s="294" t="s">
        <v>157</v>
      </c>
      <c r="D419" s="294" t="s">
        <v>108</v>
      </c>
      <c r="E419" s="294" t="s">
        <v>140</v>
      </c>
      <c r="F419" s="333"/>
      <c r="G419" s="335">
        <f aca="true" t="shared" si="57" ref="G419:H422">G420</f>
        <v>535</v>
      </c>
      <c r="H419" s="335">
        <f t="shared" si="57"/>
        <v>535</v>
      </c>
      <c r="I419" s="290">
        <f t="shared" si="50"/>
        <v>100</v>
      </c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</row>
    <row r="420" spans="1:220" s="90" customFormat="1" ht="19.5" customHeight="1">
      <c r="A420" s="144" t="s">
        <v>536</v>
      </c>
      <c r="B420" s="285">
        <v>920</v>
      </c>
      <c r="C420" s="294" t="s">
        <v>157</v>
      </c>
      <c r="D420" s="294" t="s">
        <v>108</v>
      </c>
      <c r="E420" s="294" t="s">
        <v>537</v>
      </c>
      <c r="F420" s="353"/>
      <c r="G420" s="334">
        <f t="shared" si="57"/>
        <v>535</v>
      </c>
      <c r="H420" s="334">
        <f t="shared" si="57"/>
        <v>535</v>
      </c>
      <c r="I420" s="290">
        <f t="shared" si="50"/>
        <v>100</v>
      </c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</row>
    <row r="421" spans="1:151" ht="14.25" customHeight="1">
      <c r="A421" s="98" t="s">
        <v>538</v>
      </c>
      <c r="B421" s="285">
        <v>920</v>
      </c>
      <c r="C421" s="287" t="s">
        <v>157</v>
      </c>
      <c r="D421" s="287" t="s">
        <v>108</v>
      </c>
      <c r="E421" s="287" t="s">
        <v>539</v>
      </c>
      <c r="F421" s="320"/>
      <c r="G421" s="291">
        <f t="shared" si="57"/>
        <v>535</v>
      </c>
      <c r="H421" s="291">
        <f t="shared" si="57"/>
        <v>535</v>
      </c>
      <c r="I421" s="290">
        <f t="shared" si="50"/>
        <v>100</v>
      </c>
      <c r="EU421"/>
    </row>
    <row r="422" spans="1:151" ht="23.25" customHeight="1">
      <c r="A422" s="379" t="s">
        <v>372</v>
      </c>
      <c r="B422" s="285">
        <v>920</v>
      </c>
      <c r="C422" s="287" t="s">
        <v>157</v>
      </c>
      <c r="D422" s="287" t="s">
        <v>108</v>
      </c>
      <c r="E422" s="287" t="s">
        <v>539</v>
      </c>
      <c r="F422" s="320" t="s">
        <v>373</v>
      </c>
      <c r="G422" s="291">
        <f t="shared" si="57"/>
        <v>535</v>
      </c>
      <c r="H422" s="291">
        <f t="shared" si="57"/>
        <v>535</v>
      </c>
      <c r="I422" s="290">
        <f t="shared" si="50"/>
        <v>100</v>
      </c>
      <c r="EU422"/>
    </row>
    <row r="423" spans="1:151" ht="21" customHeight="1">
      <c r="A423" s="98" t="s">
        <v>374</v>
      </c>
      <c r="B423" s="285">
        <v>920</v>
      </c>
      <c r="C423" s="287" t="s">
        <v>157</v>
      </c>
      <c r="D423" s="287" t="s">
        <v>108</v>
      </c>
      <c r="E423" s="287" t="s">
        <v>539</v>
      </c>
      <c r="F423" s="320" t="s">
        <v>375</v>
      </c>
      <c r="G423" s="291">
        <v>535</v>
      </c>
      <c r="H423" s="290">
        <v>535</v>
      </c>
      <c r="I423" s="290">
        <f t="shared" si="50"/>
        <v>100</v>
      </c>
      <c r="EU423"/>
    </row>
    <row r="424" spans="1:220" s="208" customFormat="1" ht="32.25" customHeight="1">
      <c r="A424" s="303" t="s">
        <v>540</v>
      </c>
      <c r="B424" s="285">
        <v>920</v>
      </c>
      <c r="C424" s="287" t="s">
        <v>157</v>
      </c>
      <c r="D424" s="397" t="s">
        <v>108</v>
      </c>
      <c r="E424" s="395" t="s">
        <v>541</v>
      </c>
      <c r="F424" s="396"/>
      <c r="G424" s="335">
        <f>G425+G433+G437+G441</f>
        <v>25212.2</v>
      </c>
      <c r="H424" s="335">
        <f>H425+H433+H437+H441</f>
        <v>25012.2</v>
      </c>
      <c r="I424" s="290">
        <f t="shared" si="50"/>
        <v>99.20673324818937</v>
      </c>
      <c r="EU424" s="209"/>
      <c r="EV424" s="209"/>
      <c r="EW424" s="209"/>
      <c r="EX424" s="209"/>
      <c r="EY424" s="209"/>
      <c r="EZ424" s="209"/>
      <c r="FA424" s="209"/>
      <c r="FB424" s="209"/>
      <c r="FC424" s="209"/>
      <c r="FD424" s="209"/>
      <c r="FE424" s="209"/>
      <c r="FF424" s="209"/>
      <c r="FG424" s="209"/>
      <c r="FH424" s="209"/>
      <c r="FI424" s="209"/>
      <c r="FJ424" s="209"/>
      <c r="FK424" s="209"/>
      <c r="FL424" s="209"/>
      <c r="FM424" s="209"/>
      <c r="FN424" s="209"/>
      <c r="FO424" s="209"/>
      <c r="FP424" s="209"/>
      <c r="FQ424" s="209"/>
      <c r="FR424" s="209"/>
      <c r="FS424" s="209"/>
      <c r="FT424" s="209"/>
      <c r="FU424" s="209"/>
      <c r="FV424" s="209"/>
      <c r="FW424" s="209"/>
      <c r="FX424" s="209"/>
      <c r="FY424" s="209"/>
      <c r="FZ424" s="209"/>
      <c r="GA424" s="209"/>
      <c r="GB424" s="209"/>
      <c r="GC424" s="209"/>
      <c r="GD424" s="209"/>
      <c r="GE424" s="209"/>
      <c r="GF424" s="209"/>
      <c r="GG424" s="209"/>
      <c r="GH424" s="209"/>
      <c r="GI424" s="209"/>
      <c r="GJ424" s="209"/>
      <c r="GK424" s="209"/>
      <c r="GL424" s="209"/>
      <c r="GM424" s="209"/>
      <c r="GN424" s="209"/>
      <c r="GO424" s="209"/>
      <c r="GP424" s="209"/>
      <c r="GQ424" s="209"/>
      <c r="GR424" s="209"/>
      <c r="GS424" s="209"/>
      <c r="GT424" s="209"/>
      <c r="GU424" s="209"/>
      <c r="GV424" s="209"/>
      <c r="GW424" s="209"/>
      <c r="GX424" s="209"/>
      <c r="GY424" s="209"/>
      <c r="GZ424" s="209"/>
      <c r="HA424" s="209"/>
      <c r="HB424" s="209"/>
      <c r="HC424" s="209"/>
      <c r="HD424" s="209"/>
      <c r="HE424" s="209"/>
      <c r="HF424" s="209"/>
      <c r="HG424" s="209"/>
      <c r="HH424" s="209"/>
      <c r="HI424" s="209"/>
      <c r="HJ424" s="209"/>
      <c r="HK424" s="209"/>
      <c r="HL424" s="209"/>
    </row>
    <row r="425" spans="1:220" s="208" customFormat="1" ht="14.25" customHeight="1">
      <c r="A425" s="144" t="s">
        <v>542</v>
      </c>
      <c r="B425" s="285">
        <v>920</v>
      </c>
      <c r="C425" s="287" t="s">
        <v>157</v>
      </c>
      <c r="D425" s="397" t="s">
        <v>108</v>
      </c>
      <c r="E425" s="395" t="s">
        <v>543</v>
      </c>
      <c r="F425" s="396"/>
      <c r="G425" s="335">
        <f>G426</f>
        <v>23092.2</v>
      </c>
      <c r="H425" s="335">
        <f>H426</f>
        <v>23092.2</v>
      </c>
      <c r="I425" s="290">
        <f t="shared" si="50"/>
        <v>100</v>
      </c>
      <c r="EU425" s="209"/>
      <c r="EV425" s="209"/>
      <c r="EW425" s="209"/>
      <c r="EX425" s="209"/>
      <c r="EY425" s="209"/>
      <c r="EZ425" s="209"/>
      <c r="FA425" s="209"/>
      <c r="FB425" s="209"/>
      <c r="FC425" s="209"/>
      <c r="FD425" s="209"/>
      <c r="FE425" s="209"/>
      <c r="FF425" s="209"/>
      <c r="FG425" s="209"/>
      <c r="FH425" s="209"/>
      <c r="FI425" s="209"/>
      <c r="FJ425" s="209"/>
      <c r="FK425" s="209"/>
      <c r="FL425" s="209"/>
      <c r="FM425" s="209"/>
      <c r="FN425" s="209"/>
      <c r="FO425" s="209"/>
      <c r="FP425" s="209"/>
      <c r="FQ425" s="209"/>
      <c r="FR425" s="209"/>
      <c r="FS425" s="209"/>
      <c r="FT425" s="209"/>
      <c r="FU425" s="209"/>
      <c r="FV425" s="209"/>
      <c r="FW425" s="209"/>
      <c r="FX425" s="209"/>
      <c r="FY425" s="209"/>
      <c r="FZ425" s="209"/>
      <c r="GA425" s="209"/>
      <c r="GB425" s="209"/>
      <c r="GC425" s="209"/>
      <c r="GD425" s="209"/>
      <c r="GE425" s="209"/>
      <c r="GF425" s="209"/>
      <c r="GG425" s="209"/>
      <c r="GH425" s="209"/>
      <c r="GI425" s="209"/>
      <c r="GJ425" s="209"/>
      <c r="GK425" s="209"/>
      <c r="GL425" s="209"/>
      <c r="GM425" s="209"/>
      <c r="GN425" s="209"/>
      <c r="GO425" s="209"/>
      <c r="GP425" s="209"/>
      <c r="GQ425" s="209"/>
      <c r="GR425" s="209"/>
      <c r="GS425" s="209"/>
      <c r="GT425" s="209"/>
      <c r="GU425" s="209"/>
      <c r="GV425" s="209"/>
      <c r="GW425" s="209"/>
      <c r="GX425" s="209"/>
      <c r="GY425" s="209"/>
      <c r="GZ425" s="209"/>
      <c r="HA425" s="209"/>
      <c r="HB425" s="209"/>
      <c r="HC425" s="209"/>
      <c r="HD425" s="209"/>
      <c r="HE425" s="209"/>
      <c r="HF425" s="209"/>
      <c r="HG425" s="209"/>
      <c r="HH425" s="209"/>
      <c r="HI425" s="209"/>
      <c r="HJ425" s="209"/>
      <c r="HK425" s="209"/>
      <c r="HL425" s="209"/>
    </row>
    <row r="426" spans="1:220" s="208" customFormat="1" ht="14.25" customHeight="1">
      <c r="A426" s="98" t="s">
        <v>461</v>
      </c>
      <c r="B426" s="285">
        <v>920</v>
      </c>
      <c r="C426" s="287" t="s">
        <v>157</v>
      </c>
      <c r="D426" s="397" t="s">
        <v>108</v>
      </c>
      <c r="E426" s="397" t="s">
        <v>544</v>
      </c>
      <c r="F426" s="398"/>
      <c r="G426" s="297">
        <f>G427+G430</f>
        <v>23092.2</v>
      </c>
      <c r="H426" s="297">
        <f>H427+H430</f>
        <v>23092.2</v>
      </c>
      <c r="I426" s="290">
        <f t="shared" si="50"/>
        <v>100</v>
      </c>
      <c r="EU426" s="209"/>
      <c r="EV426" s="209"/>
      <c r="EW426" s="209"/>
      <c r="EX426" s="209"/>
      <c r="EY426" s="209"/>
      <c r="EZ426" s="209"/>
      <c r="FA426" s="209"/>
      <c r="FB426" s="209"/>
      <c r="FC426" s="209"/>
      <c r="FD426" s="209"/>
      <c r="FE426" s="209"/>
      <c r="FF426" s="209"/>
      <c r="FG426" s="209"/>
      <c r="FH426" s="209"/>
      <c r="FI426" s="209"/>
      <c r="FJ426" s="209"/>
      <c r="FK426" s="209"/>
      <c r="FL426" s="209"/>
      <c r="FM426" s="209"/>
      <c r="FN426" s="209"/>
      <c r="FO426" s="209"/>
      <c r="FP426" s="209"/>
      <c r="FQ426" s="209"/>
      <c r="FR426" s="209"/>
      <c r="FS426" s="209"/>
      <c r="FT426" s="209"/>
      <c r="FU426" s="209"/>
      <c r="FV426" s="209"/>
      <c r="FW426" s="209"/>
      <c r="FX426" s="209"/>
      <c r="FY426" s="209"/>
      <c r="FZ426" s="209"/>
      <c r="GA426" s="209"/>
      <c r="GB426" s="209"/>
      <c r="GC426" s="209"/>
      <c r="GD426" s="209"/>
      <c r="GE426" s="209"/>
      <c r="GF426" s="209"/>
      <c r="GG426" s="209"/>
      <c r="GH426" s="209"/>
      <c r="GI426" s="209"/>
      <c r="GJ426" s="209"/>
      <c r="GK426" s="209"/>
      <c r="GL426" s="209"/>
      <c r="GM426" s="209"/>
      <c r="GN426" s="209"/>
      <c r="GO426" s="209"/>
      <c r="GP426" s="209"/>
      <c r="GQ426" s="209"/>
      <c r="GR426" s="209"/>
      <c r="GS426" s="209"/>
      <c r="GT426" s="209"/>
      <c r="GU426" s="209"/>
      <c r="GV426" s="209"/>
      <c r="GW426" s="209"/>
      <c r="GX426" s="209"/>
      <c r="GY426" s="209"/>
      <c r="GZ426" s="209"/>
      <c r="HA426" s="209"/>
      <c r="HB426" s="209"/>
      <c r="HC426" s="209"/>
      <c r="HD426" s="209"/>
      <c r="HE426" s="209"/>
      <c r="HF426" s="209"/>
      <c r="HG426" s="209"/>
      <c r="HH426" s="209"/>
      <c r="HI426" s="209"/>
      <c r="HJ426" s="209"/>
      <c r="HK426" s="209"/>
      <c r="HL426" s="209"/>
    </row>
    <row r="427" spans="1:220" s="208" customFormat="1" ht="14.25" customHeight="1">
      <c r="A427" s="379" t="s">
        <v>463</v>
      </c>
      <c r="B427" s="285">
        <v>920</v>
      </c>
      <c r="C427" s="287" t="s">
        <v>157</v>
      </c>
      <c r="D427" s="397" t="s">
        <v>108</v>
      </c>
      <c r="E427" s="397" t="s">
        <v>545</v>
      </c>
      <c r="F427" s="398"/>
      <c r="G427" s="297">
        <f>G428</f>
        <v>17660</v>
      </c>
      <c r="H427" s="297">
        <f>H428</f>
        <v>17660</v>
      </c>
      <c r="I427" s="290">
        <f t="shared" si="50"/>
        <v>100</v>
      </c>
      <c r="EU427" s="209"/>
      <c r="EV427" s="209"/>
      <c r="EW427" s="209"/>
      <c r="EX427" s="209"/>
      <c r="EY427" s="209"/>
      <c r="EZ427" s="209"/>
      <c r="FA427" s="209"/>
      <c r="FB427" s="209"/>
      <c r="FC427" s="209"/>
      <c r="FD427" s="209"/>
      <c r="FE427" s="209"/>
      <c r="FF427" s="209"/>
      <c r="FG427" s="209"/>
      <c r="FH427" s="209"/>
      <c r="FI427" s="209"/>
      <c r="FJ427" s="209"/>
      <c r="FK427" s="209"/>
      <c r="FL427" s="209"/>
      <c r="FM427" s="209"/>
      <c r="FN427" s="209"/>
      <c r="FO427" s="209"/>
      <c r="FP427" s="209"/>
      <c r="FQ427" s="209"/>
      <c r="FR427" s="209"/>
      <c r="FS427" s="209"/>
      <c r="FT427" s="209"/>
      <c r="FU427" s="209"/>
      <c r="FV427" s="209"/>
      <c r="FW427" s="209"/>
      <c r="FX427" s="209"/>
      <c r="FY427" s="209"/>
      <c r="FZ427" s="209"/>
      <c r="GA427" s="209"/>
      <c r="GB427" s="209"/>
      <c r="GC427" s="209"/>
      <c r="GD427" s="209"/>
      <c r="GE427" s="209"/>
      <c r="GF427" s="209"/>
      <c r="GG427" s="209"/>
      <c r="GH427" s="209"/>
      <c r="GI427" s="209"/>
      <c r="GJ427" s="209"/>
      <c r="GK427" s="209"/>
      <c r="GL427" s="209"/>
      <c r="GM427" s="209"/>
      <c r="GN427" s="209"/>
      <c r="GO427" s="209"/>
      <c r="GP427" s="209"/>
      <c r="GQ427" s="209"/>
      <c r="GR427" s="209"/>
      <c r="GS427" s="209"/>
      <c r="GT427" s="209"/>
      <c r="GU427" s="209"/>
      <c r="GV427" s="209"/>
      <c r="GW427" s="209"/>
      <c r="GX427" s="209"/>
      <c r="GY427" s="209"/>
      <c r="GZ427" s="209"/>
      <c r="HA427" s="209"/>
      <c r="HB427" s="209"/>
      <c r="HC427" s="209"/>
      <c r="HD427" s="209"/>
      <c r="HE427" s="209"/>
      <c r="HF427" s="209"/>
      <c r="HG427" s="209"/>
      <c r="HH427" s="209"/>
      <c r="HI427" s="209"/>
      <c r="HJ427" s="209"/>
      <c r="HK427" s="209"/>
      <c r="HL427" s="209"/>
    </row>
    <row r="428" spans="1:220" s="208" customFormat="1" ht="21.75" customHeight="1">
      <c r="A428" s="379" t="s">
        <v>372</v>
      </c>
      <c r="B428" s="285">
        <v>920</v>
      </c>
      <c r="C428" s="287" t="s">
        <v>157</v>
      </c>
      <c r="D428" s="397" t="s">
        <v>108</v>
      </c>
      <c r="E428" s="397" t="s">
        <v>545</v>
      </c>
      <c r="F428" s="398" t="s">
        <v>373</v>
      </c>
      <c r="G428" s="297">
        <f>G429</f>
        <v>17660</v>
      </c>
      <c r="H428" s="297">
        <f>H429</f>
        <v>17660</v>
      </c>
      <c r="I428" s="290">
        <f t="shared" si="50"/>
        <v>100</v>
      </c>
      <c r="EU428" s="209"/>
      <c r="EV428" s="209"/>
      <c r="EW428" s="209"/>
      <c r="EX428" s="209"/>
      <c r="EY428" s="209"/>
      <c r="EZ428" s="209"/>
      <c r="FA428" s="209"/>
      <c r="FB428" s="209"/>
      <c r="FC428" s="209"/>
      <c r="FD428" s="209"/>
      <c r="FE428" s="209"/>
      <c r="FF428" s="209"/>
      <c r="FG428" s="209"/>
      <c r="FH428" s="209"/>
      <c r="FI428" s="209"/>
      <c r="FJ428" s="209"/>
      <c r="FK428" s="209"/>
      <c r="FL428" s="209"/>
      <c r="FM428" s="209"/>
      <c r="FN428" s="209"/>
      <c r="FO428" s="209"/>
      <c r="FP428" s="209"/>
      <c r="FQ428" s="209"/>
      <c r="FR428" s="209"/>
      <c r="FS428" s="209"/>
      <c r="FT428" s="209"/>
      <c r="FU428" s="209"/>
      <c r="FV428" s="209"/>
      <c r="FW428" s="209"/>
      <c r="FX428" s="209"/>
      <c r="FY428" s="209"/>
      <c r="FZ428" s="209"/>
      <c r="GA428" s="209"/>
      <c r="GB428" s="209"/>
      <c r="GC428" s="209"/>
      <c r="GD428" s="209"/>
      <c r="GE428" s="209"/>
      <c r="GF428" s="209"/>
      <c r="GG428" s="209"/>
      <c r="GH428" s="209"/>
      <c r="GI428" s="209"/>
      <c r="GJ428" s="209"/>
      <c r="GK428" s="209"/>
      <c r="GL428" s="209"/>
      <c r="GM428" s="209"/>
      <c r="GN428" s="209"/>
      <c r="GO428" s="209"/>
      <c r="GP428" s="209"/>
      <c r="GQ428" s="209"/>
      <c r="GR428" s="209"/>
      <c r="GS428" s="209"/>
      <c r="GT428" s="209"/>
      <c r="GU428" s="209"/>
      <c r="GV428" s="209"/>
      <c r="GW428" s="209"/>
      <c r="GX428" s="209"/>
      <c r="GY428" s="209"/>
      <c r="GZ428" s="209"/>
      <c r="HA428" s="209"/>
      <c r="HB428" s="209"/>
      <c r="HC428" s="209"/>
      <c r="HD428" s="209"/>
      <c r="HE428" s="209"/>
      <c r="HF428" s="209"/>
      <c r="HG428" s="209"/>
      <c r="HH428" s="209"/>
      <c r="HI428" s="209"/>
      <c r="HJ428" s="209"/>
      <c r="HK428" s="209"/>
      <c r="HL428" s="209"/>
    </row>
    <row r="429" spans="1:220" s="208" customFormat="1" ht="14.25" customHeight="1">
      <c r="A429" s="98" t="s">
        <v>374</v>
      </c>
      <c r="B429" s="285">
        <v>920</v>
      </c>
      <c r="C429" s="287" t="s">
        <v>157</v>
      </c>
      <c r="D429" s="397" t="s">
        <v>108</v>
      </c>
      <c r="E429" s="397" t="s">
        <v>545</v>
      </c>
      <c r="F429" s="398" t="s">
        <v>375</v>
      </c>
      <c r="G429" s="297">
        <v>17660</v>
      </c>
      <c r="H429" s="364">
        <v>17660</v>
      </c>
      <c r="I429" s="290">
        <f t="shared" si="50"/>
        <v>100</v>
      </c>
      <c r="EU429" s="209"/>
      <c r="EV429" s="209"/>
      <c r="EW429" s="209"/>
      <c r="EX429" s="209"/>
      <c r="EY429" s="209"/>
      <c r="EZ429" s="209"/>
      <c r="FA429" s="209"/>
      <c r="FB429" s="209"/>
      <c r="FC429" s="209"/>
      <c r="FD429" s="209"/>
      <c r="FE429" s="209"/>
      <c r="FF429" s="209"/>
      <c r="FG429" s="209"/>
      <c r="FH429" s="209"/>
      <c r="FI429" s="209"/>
      <c r="FJ429" s="209"/>
      <c r="FK429" s="209"/>
      <c r="FL429" s="209"/>
      <c r="FM429" s="209"/>
      <c r="FN429" s="209"/>
      <c r="FO429" s="209"/>
      <c r="FP429" s="209"/>
      <c r="FQ429" s="209"/>
      <c r="FR429" s="209"/>
      <c r="FS429" s="209"/>
      <c r="FT429" s="209"/>
      <c r="FU429" s="209"/>
      <c r="FV429" s="209"/>
      <c r="FW429" s="209"/>
      <c r="FX429" s="209"/>
      <c r="FY429" s="209"/>
      <c r="FZ429" s="209"/>
      <c r="GA429" s="209"/>
      <c r="GB429" s="209"/>
      <c r="GC429" s="209"/>
      <c r="GD429" s="209"/>
      <c r="GE429" s="209"/>
      <c r="GF429" s="209"/>
      <c r="GG429" s="209"/>
      <c r="GH429" s="209"/>
      <c r="GI429" s="209"/>
      <c r="GJ429" s="209"/>
      <c r="GK429" s="209"/>
      <c r="GL429" s="209"/>
      <c r="GM429" s="209"/>
      <c r="GN429" s="209"/>
      <c r="GO429" s="209"/>
      <c r="GP429" s="209"/>
      <c r="GQ429" s="209"/>
      <c r="GR429" s="209"/>
      <c r="GS429" s="209"/>
      <c r="GT429" s="209"/>
      <c r="GU429" s="209"/>
      <c r="GV429" s="209"/>
      <c r="GW429" s="209"/>
      <c r="GX429" s="209"/>
      <c r="GY429" s="209"/>
      <c r="GZ429" s="209"/>
      <c r="HA429" s="209"/>
      <c r="HB429" s="209"/>
      <c r="HC429" s="209"/>
      <c r="HD429" s="209"/>
      <c r="HE429" s="209"/>
      <c r="HF429" s="209"/>
      <c r="HG429" s="209"/>
      <c r="HH429" s="209"/>
      <c r="HI429" s="209"/>
      <c r="HJ429" s="209"/>
      <c r="HK429" s="209"/>
      <c r="HL429" s="209"/>
    </row>
    <row r="430" spans="1:220" s="208" customFormat="1" ht="24.75" customHeight="1">
      <c r="A430" s="379" t="s">
        <v>465</v>
      </c>
      <c r="B430" s="285">
        <v>920</v>
      </c>
      <c r="C430" s="287" t="s">
        <v>157</v>
      </c>
      <c r="D430" s="397" t="s">
        <v>108</v>
      </c>
      <c r="E430" s="397" t="s">
        <v>546</v>
      </c>
      <c r="F430" s="398"/>
      <c r="G430" s="297">
        <f>G431</f>
        <v>5432.2</v>
      </c>
      <c r="H430" s="297">
        <f>H431</f>
        <v>5432.2</v>
      </c>
      <c r="I430" s="290">
        <f t="shared" si="50"/>
        <v>100</v>
      </c>
      <c r="EU430" s="209"/>
      <c r="EV430" s="209"/>
      <c r="EW430" s="209"/>
      <c r="EX430" s="209"/>
      <c r="EY430" s="209"/>
      <c r="EZ430" s="209"/>
      <c r="FA430" s="209"/>
      <c r="FB430" s="209"/>
      <c r="FC430" s="209"/>
      <c r="FD430" s="209"/>
      <c r="FE430" s="209"/>
      <c r="FF430" s="209"/>
      <c r="FG430" s="209"/>
      <c r="FH430" s="209"/>
      <c r="FI430" s="209"/>
      <c r="FJ430" s="209"/>
      <c r="FK430" s="209"/>
      <c r="FL430" s="209"/>
      <c r="FM430" s="209"/>
      <c r="FN430" s="209"/>
      <c r="FO430" s="209"/>
      <c r="FP430" s="209"/>
      <c r="FQ430" s="209"/>
      <c r="FR430" s="209"/>
      <c r="FS430" s="209"/>
      <c r="FT430" s="209"/>
      <c r="FU430" s="209"/>
      <c r="FV430" s="209"/>
      <c r="FW430" s="209"/>
      <c r="FX430" s="209"/>
      <c r="FY430" s="209"/>
      <c r="FZ430" s="209"/>
      <c r="GA430" s="209"/>
      <c r="GB430" s="209"/>
      <c r="GC430" s="209"/>
      <c r="GD430" s="209"/>
      <c r="GE430" s="209"/>
      <c r="GF430" s="209"/>
      <c r="GG430" s="209"/>
      <c r="GH430" s="209"/>
      <c r="GI430" s="209"/>
      <c r="GJ430" s="209"/>
      <c r="GK430" s="209"/>
      <c r="GL430" s="209"/>
      <c r="GM430" s="209"/>
      <c r="GN430" s="209"/>
      <c r="GO430" s="209"/>
      <c r="GP430" s="209"/>
      <c r="GQ430" s="209"/>
      <c r="GR430" s="209"/>
      <c r="GS430" s="209"/>
      <c r="GT430" s="209"/>
      <c r="GU430" s="209"/>
      <c r="GV430" s="209"/>
      <c r="GW430" s="209"/>
      <c r="GX430" s="209"/>
      <c r="GY430" s="209"/>
      <c r="GZ430" s="209"/>
      <c r="HA430" s="209"/>
      <c r="HB430" s="209"/>
      <c r="HC430" s="209"/>
      <c r="HD430" s="209"/>
      <c r="HE430" s="209"/>
      <c r="HF430" s="209"/>
      <c r="HG430" s="209"/>
      <c r="HH430" s="209"/>
      <c r="HI430" s="209"/>
      <c r="HJ430" s="209"/>
      <c r="HK430" s="209"/>
      <c r="HL430" s="209"/>
    </row>
    <row r="431" spans="1:220" s="208" customFormat="1" ht="21.75" customHeight="1">
      <c r="A431" s="379" t="s">
        <v>372</v>
      </c>
      <c r="B431" s="285">
        <v>920</v>
      </c>
      <c r="C431" s="287" t="s">
        <v>157</v>
      </c>
      <c r="D431" s="397" t="s">
        <v>108</v>
      </c>
      <c r="E431" s="397" t="s">
        <v>546</v>
      </c>
      <c r="F431" s="398" t="s">
        <v>373</v>
      </c>
      <c r="G431" s="297">
        <f>G432</f>
        <v>5432.2</v>
      </c>
      <c r="H431" s="297">
        <f>H432</f>
        <v>5432.2</v>
      </c>
      <c r="I431" s="290">
        <f t="shared" si="50"/>
        <v>100</v>
      </c>
      <c r="EU431" s="209"/>
      <c r="EV431" s="209"/>
      <c r="EW431" s="209"/>
      <c r="EX431" s="209"/>
      <c r="EY431" s="209"/>
      <c r="EZ431" s="209"/>
      <c r="FA431" s="209"/>
      <c r="FB431" s="209"/>
      <c r="FC431" s="209"/>
      <c r="FD431" s="209"/>
      <c r="FE431" s="209"/>
      <c r="FF431" s="209"/>
      <c r="FG431" s="209"/>
      <c r="FH431" s="209"/>
      <c r="FI431" s="209"/>
      <c r="FJ431" s="209"/>
      <c r="FK431" s="209"/>
      <c r="FL431" s="209"/>
      <c r="FM431" s="209"/>
      <c r="FN431" s="209"/>
      <c r="FO431" s="209"/>
      <c r="FP431" s="209"/>
      <c r="FQ431" s="209"/>
      <c r="FR431" s="209"/>
      <c r="FS431" s="209"/>
      <c r="FT431" s="209"/>
      <c r="FU431" s="209"/>
      <c r="FV431" s="209"/>
      <c r="FW431" s="209"/>
      <c r="FX431" s="209"/>
      <c r="FY431" s="209"/>
      <c r="FZ431" s="209"/>
      <c r="GA431" s="209"/>
      <c r="GB431" s="209"/>
      <c r="GC431" s="209"/>
      <c r="GD431" s="209"/>
      <c r="GE431" s="209"/>
      <c r="GF431" s="209"/>
      <c r="GG431" s="209"/>
      <c r="GH431" s="209"/>
      <c r="GI431" s="209"/>
      <c r="GJ431" s="209"/>
      <c r="GK431" s="209"/>
      <c r="GL431" s="209"/>
      <c r="GM431" s="209"/>
      <c r="GN431" s="209"/>
      <c r="GO431" s="209"/>
      <c r="GP431" s="209"/>
      <c r="GQ431" s="209"/>
      <c r="GR431" s="209"/>
      <c r="GS431" s="209"/>
      <c r="GT431" s="209"/>
      <c r="GU431" s="209"/>
      <c r="GV431" s="209"/>
      <c r="GW431" s="209"/>
      <c r="GX431" s="209"/>
      <c r="GY431" s="209"/>
      <c r="GZ431" s="209"/>
      <c r="HA431" s="209"/>
      <c r="HB431" s="209"/>
      <c r="HC431" s="209"/>
      <c r="HD431" s="209"/>
      <c r="HE431" s="209"/>
      <c r="HF431" s="209"/>
      <c r="HG431" s="209"/>
      <c r="HH431" s="209"/>
      <c r="HI431" s="209"/>
      <c r="HJ431" s="209"/>
      <c r="HK431" s="209"/>
      <c r="HL431" s="209"/>
    </row>
    <row r="432" spans="1:220" s="208" customFormat="1" ht="14.25" customHeight="1">
      <c r="A432" s="98" t="s">
        <v>374</v>
      </c>
      <c r="B432" s="285">
        <v>920</v>
      </c>
      <c r="C432" s="287" t="s">
        <v>157</v>
      </c>
      <c r="D432" s="397" t="s">
        <v>108</v>
      </c>
      <c r="E432" s="397" t="s">
        <v>546</v>
      </c>
      <c r="F432" s="320" t="s">
        <v>375</v>
      </c>
      <c r="G432" s="298">
        <v>5432.2</v>
      </c>
      <c r="H432" s="364">
        <v>5432.2</v>
      </c>
      <c r="I432" s="290">
        <f t="shared" si="50"/>
        <v>100</v>
      </c>
      <c r="EU432" s="209"/>
      <c r="EV432" s="209"/>
      <c r="EW432" s="209"/>
      <c r="EX432" s="209"/>
      <c r="EY432" s="209"/>
      <c r="EZ432" s="209"/>
      <c r="FA432" s="209"/>
      <c r="FB432" s="209"/>
      <c r="FC432" s="209"/>
      <c r="FD432" s="209"/>
      <c r="FE432" s="209"/>
      <c r="FF432" s="209"/>
      <c r="FG432" s="209"/>
      <c r="FH432" s="209"/>
      <c r="FI432" s="209"/>
      <c r="FJ432" s="209"/>
      <c r="FK432" s="209"/>
      <c r="FL432" s="209"/>
      <c r="FM432" s="209"/>
      <c r="FN432" s="209"/>
      <c r="FO432" s="209"/>
      <c r="FP432" s="209"/>
      <c r="FQ432" s="209"/>
      <c r="FR432" s="209"/>
      <c r="FS432" s="209"/>
      <c r="FT432" s="209"/>
      <c r="FU432" s="209"/>
      <c r="FV432" s="209"/>
      <c r="FW432" s="209"/>
      <c r="FX432" s="209"/>
      <c r="FY432" s="209"/>
      <c r="FZ432" s="209"/>
      <c r="GA432" s="209"/>
      <c r="GB432" s="209"/>
      <c r="GC432" s="209"/>
      <c r="GD432" s="209"/>
      <c r="GE432" s="209"/>
      <c r="GF432" s="209"/>
      <c r="GG432" s="209"/>
      <c r="GH432" s="209"/>
      <c r="GI432" s="209"/>
      <c r="GJ432" s="209"/>
      <c r="GK432" s="209"/>
      <c r="GL432" s="209"/>
      <c r="GM432" s="209"/>
      <c r="GN432" s="209"/>
      <c r="GO432" s="209"/>
      <c r="GP432" s="209"/>
      <c r="GQ432" s="209"/>
      <c r="GR432" s="209"/>
      <c r="GS432" s="209"/>
      <c r="GT432" s="209"/>
      <c r="GU432" s="209"/>
      <c r="GV432" s="209"/>
      <c r="GW432" s="209"/>
      <c r="GX432" s="209"/>
      <c r="GY432" s="209"/>
      <c r="GZ432" s="209"/>
      <c r="HA432" s="209"/>
      <c r="HB432" s="209"/>
      <c r="HC432" s="209"/>
      <c r="HD432" s="209"/>
      <c r="HE432" s="209"/>
      <c r="HF432" s="209"/>
      <c r="HG432" s="209"/>
      <c r="HH432" s="209"/>
      <c r="HI432" s="209"/>
      <c r="HJ432" s="209"/>
      <c r="HK432" s="209"/>
      <c r="HL432" s="209"/>
    </row>
    <row r="433" spans="1:220" s="208" customFormat="1" ht="14.25" customHeight="1">
      <c r="A433" s="401" t="s">
        <v>547</v>
      </c>
      <c r="B433" s="285">
        <v>920</v>
      </c>
      <c r="C433" s="287" t="s">
        <v>157</v>
      </c>
      <c r="D433" s="397" t="s">
        <v>108</v>
      </c>
      <c r="E433" s="395" t="s">
        <v>548</v>
      </c>
      <c r="F433" s="403"/>
      <c r="G433" s="335">
        <f aca="true" t="shared" si="58" ref="G433:H435">G434</f>
        <v>1220</v>
      </c>
      <c r="H433" s="335">
        <f t="shared" si="58"/>
        <v>1220</v>
      </c>
      <c r="I433" s="290">
        <f t="shared" si="50"/>
        <v>100</v>
      </c>
      <c r="EU433" s="209"/>
      <c r="EV433" s="209"/>
      <c r="EW433" s="209"/>
      <c r="EX433" s="209"/>
      <c r="EY433" s="209"/>
      <c r="EZ433" s="209"/>
      <c r="FA433" s="209"/>
      <c r="FB433" s="209"/>
      <c r="FC433" s="209"/>
      <c r="FD433" s="209"/>
      <c r="FE433" s="209"/>
      <c r="FF433" s="209"/>
      <c r="FG433" s="209"/>
      <c r="FH433" s="209"/>
      <c r="FI433" s="209"/>
      <c r="FJ433" s="209"/>
      <c r="FK433" s="209"/>
      <c r="FL433" s="209"/>
      <c r="FM433" s="209"/>
      <c r="FN433" s="209"/>
      <c r="FO433" s="209"/>
      <c r="FP433" s="209"/>
      <c r="FQ433" s="209"/>
      <c r="FR433" s="209"/>
      <c r="FS433" s="209"/>
      <c r="FT433" s="209"/>
      <c r="FU433" s="209"/>
      <c r="FV433" s="209"/>
      <c r="FW433" s="209"/>
      <c r="FX433" s="209"/>
      <c r="FY433" s="209"/>
      <c r="FZ433" s="209"/>
      <c r="GA433" s="209"/>
      <c r="GB433" s="209"/>
      <c r="GC433" s="209"/>
      <c r="GD433" s="209"/>
      <c r="GE433" s="209"/>
      <c r="GF433" s="209"/>
      <c r="GG433" s="209"/>
      <c r="GH433" s="209"/>
      <c r="GI433" s="209"/>
      <c r="GJ433" s="209"/>
      <c r="GK433" s="209"/>
      <c r="GL433" s="209"/>
      <c r="GM433" s="209"/>
      <c r="GN433" s="209"/>
      <c r="GO433" s="209"/>
      <c r="GP433" s="209"/>
      <c r="GQ433" s="209"/>
      <c r="GR433" s="209"/>
      <c r="GS433" s="209"/>
      <c r="GT433" s="209"/>
      <c r="GU433" s="209"/>
      <c r="GV433" s="209"/>
      <c r="GW433" s="209"/>
      <c r="GX433" s="209"/>
      <c r="GY433" s="209"/>
      <c r="GZ433" s="209"/>
      <c r="HA433" s="209"/>
      <c r="HB433" s="209"/>
      <c r="HC433" s="209"/>
      <c r="HD433" s="209"/>
      <c r="HE433" s="209"/>
      <c r="HF433" s="209"/>
      <c r="HG433" s="209"/>
      <c r="HH433" s="209"/>
      <c r="HI433" s="209"/>
      <c r="HJ433" s="209"/>
      <c r="HK433" s="209"/>
      <c r="HL433" s="209"/>
    </row>
    <row r="434" spans="1:220" s="208" customFormat="1" ht="24.75" customHeight="1">
      <c r="A434" s="379" t="s">
        <v>549</v>
      </c>
      <c r="B434" s="285">
        <v>920</v>
      </c>
      <c r="C434" s="287" t="s">
        <v>157</v>
      </c>
      <c r="D434" s="397" t="s">
        <v>108</v>
      </c>
      <c r="E434" s="397" t="s">
        <v>550</v>
      </c>
      <c r="F434" s="403"/>
      <c r="G434" s="297">
        <f t="shared" si="58"/>
        <v>1220</v>
      </c>
      <c r="H434" s="297">
        <f t="shared" si="58"/>
        <v>1220</v>
      </c>
      <c r="I434" s="290">
        <f t="shared" si="50"/>
        <v>100</v>
      </c>
      <c r="EU434" s="209"/>
      <c r="EV434" s="209"/>
      <c r="EW434" s="209"/>
      <c r="EX434" s="209"/>
      <c r="EY434" s="209"/>
      <c r="EZ434" s="209"/>
      <c r="FA434" s="209"/>
      <c r="FB434" s="209"/>
      <c r="FC434" s="209"/>
      <c r="FD434" s="209"/>
      <c r="FE434" s="209"/>
      <c r="FF434" s="209"/>
      <c r="FG434" s="209"/>
      <c r="FH434" s="209"/>
      <c r="FI434" s="209"/>
      <c r="FJ434" s="209"/>
      <c r="FK434" s="209"/>
      <c r="FL434" s="209"/>
      <c r="FM434" s="209"/>
      <c r="FN434" s="209"/>
      <c r="FO434" s="209"/>
      <c r="FP434" s="209"/>
      <c r="FQ434" s="209"/>
      <c r="FR434" s="209"/>
      <c r="FS434" s="209"/>
      <c r="FT434" s="209"/>
      <c r="FU434" s="209"/>
      <c r="FV434" s="209"/>
      <c r="FW434" s="209"/>
      <c r="FX434" s="209"/>
      <c r="FY434" s="209"/>
      <c r="FZ434" s="209"/>
      <c r="GA434" s="209"/>
      <c r="GB434" s="209"/>
      <c r="GC434" s="209"/>
      <c r="GD434" s="209"/>
      <c r="GE434" s="209"/>
      <c r="GF434" s="209"/>
      <c r="GG434" s="209"/>
      <c r="GH434" s="209"/>
      <c r="GI434" s="209"/>
      <c r="GJ434" s="209"/>
      <c r="GK434" s="209"/>
      <c r="GL434" s="209"/>
      <c r="GM434" s="209"/>
      <c r="GN434" s="209"/>
      <c r="GO434" s="209"/>
      <c r="GP434" s="209"/>
      <c r="GQ434" s="209"/>
      <c r="GR434" s="209"/>
      <c r="GS434" s="209"/>
      <c r="GT434" s="209"/>
      <c r="GU434" s="209"/>
      <c r="GV434" s="209"/>
      <c r="GW434" s="209"/>
      <c r="GX434" s="209"/>
      <c r="GY434" s="209"/>
      <c r="GZ434" s="209"/>
      <c r="HA434" s="209"/>
      <c r="HB434" s="209"/>
      <c r="HC434" s="209"/>
      <c r="HD434" s="209"/>
      <c r="HE434" s="209"/>
      <c r="HF434" s="209"/>
      <c r="HG434" s="209"/>
      <c r="HH434" s="209"/>
      <c r="HI434" s="209"/>
      <c r="HJ434" s="209"/>
      <c r="HK434" s="209"/>
      <c r="HL434" s="209"/>
    </row>
    <row r="435" spans="1:220" s="208" customFormat="1" ht="23.25" customHeight="1">
      <c r="A435" s="379" t="s">
        <v>372</v>
      </c>
      <c r="B435" s="285">
        <v>920</v>
      </c>
      <c r="C435" s="287" t="s">
        <v>157</v>
      </c>
      <c r="D435" s="397" t="s">
        <v>108</v>
      </c>
      <c r="E435" s="397" t="s">
        <v>550</v>
      </c>
      <c r="F435" s="403">
        <v>600</v>
      </c>
      <c r="G435" s="297">
        <f t="shared" si="58"/>
        <v>1220</v>
      </c>
      <c r="H435" s="297">
        <f t="shared" si="58"/>
        <v>1220</v>
      </c>
      <c r="I435" s="290">
        <f aca="true" t="shared" si="59" ref="I435:I456">H435/G435*100</f>
        <v>100</v>
      </c>
      <c r="EU435" s="209"/>
      <c r="EV435" s="209"/>
      <c r="EW435" s="209"/>
      <c r="EX435" s="209"/>
      <c r="EY435" s="209"/>
      <c r="EZ435" s="209"/>
      <c r="FA435" s="209"/>
      <c r="FB435" s="209"/>
      <c r="FC435" s="209"/>
      <c r="FD435" s="209"/>
      <c r="FE435" s="209"/>
      <c r="FF435" s="209"/>
      <c r="FG435" s="209"/>
      <c r="FH435" s="209"/>
      <c r="FI435" s="209"/>
      <c r="FJ435" s="209"/>
      <c r="FK435" s="209"/>
      <c r="FL435" s="209"/>
      <c r="FM435" s="209"/>
      <c r="FN435" s="209"/>
      <c r="FO435" s="209"/>
      <c r="FP435" s="209"/>
      <c r="FQ435" s="209"/>
      <c r="FR435" s="209"/>
      <c r="FS435" s="209"/>
      <c r="FT435" s="209"/>
      <c r="FU435" s="209"/>
      <c r="FV435" s="209"/>
      <c r="FW435" s="209"/>
      <c r="FX435" s="209"/>
      <c r="FY435" s="209"/>
      <c r="FZ435" s="209"/>
      <c r="GA435" s="209"/>
      <c r="GB435" s="209"/>
      <c r="GC435" s="209"/>
      <c r="GD435" s="209"/>
      <c r="GE435" s="209"/>
      <c r="GF435" s="209"/>
      <c r="GG435" s="209"/>
      <c r="GH435" s="209"/>
      <c r="GI435" s="209"/>
      <c r="GJ435" s="209"/>
      <c r="GK435" s="209"/>
      <c r="GL435" s="209"/>
      <c r="GM435" s="209"/>
      <c r="GN435" s="209"/>
      <c r="GO435" s="209"/>
      <c r="GP435" s="209"/>
      <c r="GQ435" s="209"/>
      <c r="GR435" s="209"/>
      <c r="GS435" s="209"/>
      <c r="GT435" s="209"/>
      <c r="GU435" s="209"/>
      <c r="GV435" s="209"/>
      <c r="GW435" s="209"/>
      <c r="GX435" s="209"/>
      <c r="GY435" s="209"/>
      <c r="GZ435" s="209"/>
      <c r="HA435" s="209"/>
      <c r="HB435" s="209"/>
      <c r="HC435" s="209"/>
      <c r="HD435" s="209"/>
      <c r="HE435" s="209"/>
      <c r="HF435" s="209"/>
      <c r="HG435" s="209"/>
      <c r="HH435" s="209"/>
      <c r="HI435" s="209"/>
      <c r="HJ435" s="209"/>
      <c r="HK435" s="209"/>
      <c r="HL435" s="209"/>
    </row>
    <row r="436" spans="1:220" s="208" customFormat="1" ht="14.25" customHeight="1">
      <c r="A436" s="98" t="s">
        <v>374</v>
      </c>
      <c r="B436" s="285">
        <v>920</v>
      </c>
      <c r="C436" s="287" t="s">
        <v>157</v>
      </c>
      <c r="D436" s="397" t="s">
        <v>108</v>
      </c>
      <c r="E436" s="397" t="s">
        <v>550</v>
      </c>
      <c r="F436" s="398" t="s">
        <v>375</v>
      </c>
      <c r="G436" s="297">
        <v>1220</v>
      </c>
      <c r="H436" s="364">
        <v>1220</v>
      </c>
      <c r="I436" s="290">
        <f t="shared" si="59"/>
        <v>100</v>
      </c>
      <c r="EU436" s="209"/>
      <c r="EV436" s="209"/>
      <c r="EW436" s="209"/>
      <c r="EX436" s="209"/>
      <c r="EY436" s="209"/>
      <c r="EZ436" s="209"/>
      <c r="FA436" s="209"/>
      <c r="FB436" s="209"/>
      <c r="FC436" s="209"/>
      <c r="FD436" s="209"/>
      <c r="FE436" s="209"/>
      <c r="FF436" s="209"/>
      <c r="FG436" s="209"/>
      <c r="FH436" s="209"/>
      <c r="FI436" s="209"/>
      <c r="FJ436" s="209"/>
      <c r="FK436" s="209"/>
      <c r="FL436" s="209"/>
      <c r="FM436" s="209"/>
      <c r="FN436" s="209"/>
      <c r="FO436" s="209"/>
      <c r="FP436" s="209"/>
      <c r="FQ436" s="209"/>
      <c r="FR436" s="209"/>
      <c r="FS436" s="209"/>
      <c r="FT436" s="209"/>
      <c r="FU436" s="209"/>
      <c r="FV436" s="209"/>
      <c r="FW436" s="209"/>
      <c r="FX436" s="209"/>
      <c r="FY436" s="209"/>
      <c r="FZ436" s="209"/>
      <c r="GA436" s="209"/>
      <c r="GB436" s="209"/>
      <c r="GC436" s="209"/>
      <c r="GD436" s="209"/>
      <c r="GE436" s="209"/>
      <c r="GF436" s="209"/>
      <c r="GG436" s="209"/>
      <c r="GH436" s="209"/>
      <c r="GI436" s="209"/>
      <c r="GJ436" s="209"/>
      <c r="GK436" s="209"/>
      <c r="GL436" s="209"/>
      <c r="GM436" s="209"/>
      <c r="GN436" s="209"/>
      <c r="GO436" s="209"/>
      <c r="GP436" s="209"/>
      <c r="GQ436" s="209"/>
      <c r="GR436" s="209"/>
      <c r="GS436" s="209"/>
      <c r="GT436" s="209"/>
      <c r="GU436" s="209"/>
      <c r="GV436" s="209"/>
      <c r="GW436" s="209"/>
      <c r="GX436" s="209"/>
      <c r="GY436" s="209"/>
      <c r="GZ436" s="209"/>
      <c r="HA436" s="209"/>
      <c r="HB436" s="209"/>
      <c r="HC436" s="209"/>
      <c r="HD436" s="209"/>
      <c r="HE436" s="209"/>
      <c r="HF436" s="209"/>
      <c r="HG436" s="209"/>
      <c r="HH436" s="209"/>
      <c r="HI436" s="209"/>
      <c r="HJ436" s="209"/>
      <c r="HK436" s="209"/>
      <c r="HL436" s="209"/>
    </row>
    <row r="437" spans="1:220" s="208" customFormat="1" ht="14.25" customHeight="1">
      <c r="A437" s="401" t="s">
        <v>551</v>
      </c>
      <c r="B437" s="285">
        <v>920</v>
      </c>
      <c r="C437" s="287" t="s">
        <v>157</v>
      </c>
      <c r="D437" s="397" t="s">
        <v>108</v>
      </c>
      <c r="E437" s="395" t="s">
        <v>552</v>
      </c>
      <c r="F437" s="398"/>
      <c r="G437" s="335">
        <f aca="true" t="shared" si="60" ref="G437:H439">G438</f>
        <v>300</v>
      </c>
      <c r="H437" s="335">
        <f t="shared" si="60"/>
        <v>300</v>
      </c>
      <c r="I437" s="290">
        <f t="shared" si="59"/>
        <v>100</v>
      </c>
      <c r="EU437" s="209"/>
      <c r="EV437" s="209"/>
      <c r="EW437" s="209"/>
      <c r="EX437" s="209"/>
      <c r="EY437" s="209"/>
      <c r="EZ437" s="209"/>
      <c r="FA437" s="209"/>
      <c r="FB437" s="209"/>
      <c r="FC437" s="209"/>
      <c r="FD437" s="209"/>
      <c r="FE437" s="209"/>
      <c r="FF437" s="209"/>
      <c r="FG437" s="209"/>
      <c r="FH437" s="209"/>
      <c r="FI437" s="209"/>
      <c r="FJ437" s="209"/>
      <c r="FK437" s="209"/>
      <c r="FL437" s="209"/>
      <c r="FM437" s="209"/>
      <c r="FN437" s="209"/>
      <c r="FO437" s="209"/>
      <c r="FP437" s="209"/>
      <c r="FQ437" s="209"/>
      <c r="FR437" s="209"/>
      <c r="FS437" s="209"/>
      <c r="FT437" s="209"/>
      <c r="FU437" s="209"/>
      <c r="FV437" s="209"/>
      <c r="FW437" s="209"/>
      <c r="FX437" s="209"/>
      <c r="FY437" s="209"/>
      <c r="FZ437" s="209"/>
      <c r="GA437" s="209"/>
      <c r="GB437" s="209"/>
      <c r="GC437" s="209"/>
      <c r="GD437" s="209"/>
      <c r="GE437" s="209"/>
      <c r="GF437" s="209"/>
      <c r="GG437" s="209"/>
      <c r="GH437" s="209"/>
      <c r="GI437" s="209"/>
      <c r="GJ437" s="209"/>
      <c r="GK437" s="209"/>
      <c r="GL437" s="209"/>
      <c r="GM437" s="209"/>
      <c r="GN437" s="209"/>
      <c r="GO437" s="209"/>
      <c r="GP437" s="209"/>
      <c r="GQ437" s="209"/>
      <c r="GR437" s="209"/>
      <c r="GS437" s="209"/>
      <c r="GT437" s="209"/>
      <c r="GU437" s="209"/>
      <c r="GV437" s="209"/>
      <c r="GW437" s="209"/>
      <c r="GX437" s="209"/>
      <c r="GY437" s="209"/>
      <c r="GZ437" s="209"/>
      <c r="HA437" s="209"/>
      <c r="HB437" s="209"/>
      <c r="HC437" s="209"/>
      <c r="HD437" s="209"/>
      <c r="HE437" s="209"/>
      <c r="HF437" s="209"/>
      <c r="HG437" s="209"/>
      <c r="HH437" s="209"/>
      <c r="HI437" s="209"/>
      <c r="HJ437" s="209"/>
      <c r="HK437" s="209"/>
      <c r="HL437" s="209"/>
    </row>
    <row r="438" spans="1:220" s="208" customFormat="1" ht="14.25" customHeight="1">
      <c r="A438" s="379" t="s">
        <v>553</v>
      </c>
      <c r="B438" s="285">
        <v>920</v>
      </c>
      <c r="C438" s="287" t="s">
        <v>157</v>
      </c>
      <c r="D438" s="397" t="s">
        <v>108</v>
      </c>
      <c r="E438" s="397" t="s">
        <v>554</v>
      </c>
      <c r="F438" s="398"/>
      <c r="G438" s="297">
        <f t="shared" si="60"/>
        <v>300</v>
      </c>
      <c r="H438" s="297">
        <f t="shared" si="60"/>
        <v>300</v>
      </c>
      <c r="I438" s="290">
        <f t="shared" si="59"/>
        <v>100</v>
      </c>
      <c r="EU438" s="209"/>
      <c r="EV438" s="209"/>
      <c r="EW438" s="209"/>
      <c r="EX438" s="209"/>
      <c r="EY438" s="209"/>
      <c r="EZ438" s="209"/>
      <c r="FA438" s="209"/>
      <c r="FB438" s="209"/>
      <c r="FC438" s="209"/>
      <c r="FD438" s="209"/>
      <c r="FE438" s="209"/>
      <c r="FF438" s="209"/>
      <c r="FG438" s="209"/>
      <c r="FH438" s="209"/>
      <c r="FI438" s="209"/>
      <c r="FJ438" s="209"/>
      <c r="FK438" s="209"/>
      <c r="FL438" s="209"/>
      <c r="FM438" s="209"/>
      <c r="FN438" s="209"/>
      <c r="FO438" s="209"/>
      <c r="FP438" s="209"/>
      <c r="FQ438" s="209"/>
      <c r="FR438" s="209"/>
      <c r="FS438" s="209"/>
      <c r="FT438" s="209"/>
      <c r="FU438" s="209"/>
      <c r="FV438" s="209"/>
      <c r="FW438" s="209"/>
      <c r="FX438" s="209"/>
      <c r="FY438" s="209"/>
      <c r="FZ438" s="209"/>
      <c r="GA438" s="209"/>
      <c r="GB438" s="209"/>
      <c r="GC438" s="209"/>
      <c r="GD438" s="209"/>
      <c r="GE438" s="209"/>
      <c r="GF438" s="209"/>
      <c r="GG438" s="209"/>
      <c r="GH438" s="209"/>
      <c r="GI438" s="209"/>
      <c r="GJ438" s="209"/>
      <c r="GK438" s="209"/>
      <c r="GL438" s="209"/>
      <c r="GM438" s="209"/>
      <c r="GN438" s="209"/>
      <c r="GO438" s="209"/>
      <c r="GP438" s="209"/>
      <c r="GQ438" s="209"/>
      <c r="GR438" s="209"/>
      <c r="GS438" s="209"/>
      <c r="GT438" s="209"/>
      <c r="GU438" s="209"/>
      <c r="GV438" s="209"/>
      <c r="GW438" s="209"/>
      <c r="GX438" s="209"/>
      <c r="GY438" s="209"/>
      <c r="GZ438" s="209"/>
      <c r="HA438" s="209"/>
      <c r="HB438" s="209"/>
      <c r="HC438" s="209"/>
      <c r="HD438" s="209"/>
      <c r="HE438" s="209"/>
      <c r="HF438" s="209"/>
      <c r="HG438" s="209"/>
      <c r="HH438" s="209"/>
      <c r="HI438" s="209"/>
      <c r="HJ438" s="209"/>
      <c r="HK438" s="209"/>
      <c r="HL438" s="209"/>
    </row>
    <row r="439" spans="1:220" s="208" customFormat="1" ht="21" customHeight="1">
      <c r="A439" s="379" t="s">
        <v>372</v>
      </c>
      <c r="B439" s="285">
        <v>920</v>
      </c>
      <c r="C439" s="287" t="s">
        <v>157</v>
      </c>
      <c r="D439" s="397" t="s">
        <v>108</v>
      </c>
      <c r="E439" s="397" t="s">
        <v>554</v>
      </c>
      <c r="F439" s="398" t="s">
        <v>373</v>
      </c>
      <c r="G439" s="297">
        <f t="shared" si="60"/>
        <v>300</v>
      </c>
      <c r="H439" s="297">
        <f t="shared" si="60"/>
        <v>300</v>
      </c>
      <c r="I439" s="290">
        <f t="shared" si="59"/>
        <v>100</v>
      </c>
      <c r="EU439" s="209"/>
      <c r="EV439" s="209"/>
      <c r="EW439" s="209"/>
      <c r="EX439" s="209"/>
      <c r="EY439" s="209"/>
      <c r="EZ439" s="209"/>
      <c r="FA439" s="209"/>
      <c r="FB439" s="209"/>
      <c r="FC439" s="209"/>
      <c r="FD439" s="209"/>
      <c r="FE439" s="209"/>
      <c r="FF439" s="209"/>
      <c r="FG439" s="209"/>
      <c r="FH439" s="209"/>
      <c r="FI439" s="209"/>
      <c r="FJ439" s="209"/>
      <c r="FK439" s="209"/>
      <c r="FL439" s="209"/>
      <c r="FM439" s="209"/>
      <c r="FN439" s="209"/>
      <c r="FO439" s="209"/>
      <c r="FP439" s="209"/>
      <c r="FQ439" s="209"/>
      <c r="FR439" s="209"/>
      <c r="FS439" s="209"/>
      <c r="FT439" s="209"/>
      <c r="FU439" s="209"/>
      <c r="FV439" s="209"/>
      <c r="FW439" s="209"/>
      <c r="FX439" s="209"/>
      <c r="FY439" s="209"/>
      <c r="FZ439" s="209"/>
      <c r="GA439" s="209"/>
      <c r="GB439" s="209"/>
      <c r="GC439" s="209"/>
      <c r="GD439" s="209"/>
      <c r="GE439" s="209"/>
      <c r="GF439" s="209"/>
      <c r="GG439" s="209"/>
      <c r="GH439" s="209"/>
      <c r="GI439" s="209"/>
      <c r="GJ439" s="209"/>
      <c r="GK439" s="209"/>
      <c r="GL439" s="209"/>
      <c r="GM439" s="209"/>
      <c r="GN439" s="209"/>
      <c r="GO439" s="209"/>
      <c r="GP439" s="209"/>
      <c r="GQ439" s="209"/>
      <c r="GR439" s="209"/>
      <c r="GS439" s="209"/>
      <c r="GT439" s="209"/>
      <c r="GU439" s="209"/>
      <c r="GV439" s="209"/>
      <c r="GW439" s="209"/>
      <c r="GX439" s="209"/>
      <c r="GY439" s="209"/>
      <c r="GZ439" s="209"/>
      <c r="HA439" s="209"/>
      <c r="HB439" s="209"/>
      <c r="HC439" s="209"/>
      <c r="HD439" s="209"/>
      <c r="HE439" s="209"/>
      <c r="HF439" s="209"/>
      <c r="HG439" s="209"/>
      <c r="HH439" s="209"/>
      <c r="HI439" s="209"/>
      <c r="HJ439" s="209"/>
      <c r="HK439" s="209"/>
      <c r="HL439" s="209"/>
    </row>
    <row r="440" spans="1:220" s="208" customFormat="1" ht="14.25" customHeight="1">
      <c r="A440" s="98" t="s">
        <v>374</v>
      </c>
      <c r="B440" s="285">
        <v>920</v>
      </c>
      <c r="C440" s="287" t="s">
        <v>157</v>
      </c>
      <c r="D440" s="397" t="s">
        <v>108</v>
      </c>
      <c r="E440" s="397" t="s">
        <v>554</v>
      </c>
      <c r="F440" s="398" t="s">
        <v>375</v>
      </c>
      <c r="G440" s="297">
        <v>300</v>
      </c>
      <c r="H440" s="364">
        <v>300</v>
      </c>
      <c r="I440" s="290">
        <f t="shared" si="59"/>
        <v>100</v>
      </c>
      <c r="EU440" s="209"/>
      <c r="EV440" s="209"/>
      <c r="EW440" s="209"/>
      <c r="EX440" s="209"/>
      <c r="EY440" s="209"/>
      <c r="EZ440" s="209"/>
      <c r="FA440" s="209"/>
      <c r="FB440" s="209"/>
      <c r="FC440" s="209"/>
      <c r="FD440" s="209"/>
      <c r="FE440" s="209"/>
      <c r="FF440" s="209"/>
      <c r="FG440" s="209"/>
      <c r="FH440" s="209"/>
      <c r="FI440" s="209"/>
      <c r="FJ440" s="209"/>
      <c r="FK440" s="209"/>
      <c r="FL440" s="209"/>
      <c r="FM440" s="209"/>
      <c r="FN440" s="209"/>
      <c r="FO440" s="209"/>
      <c r="FP440" s="209"/>
      <c r="FQ440" s="209"/>
      <c r="FR440" s="209"/>
      <c r="FS440" s="209"/>
      <c r="FT440" s="209"/>
      <c r="FU440" s="209"/>
      <c r="FV440" s="209"/>
      <c r="FW440" s="209"/>
      <c r="FX440" s="209"/>
      <c r="FY440" s="209"/>
      <c r="FZ440" s="209"/>
      <c r="GA440" s="209"/>
      <c r="GB440" s="209"/>
      <c r="GC440" s="209"/>
      <c r="GD440" s="209"/>
      <c r="GE440" s="209"/>
      <c r="GF440" s="209"/>
      <c r="GG440" s="209"/>
      <c r="GH440" s="209"/>
      <c r="GI440" s="209"/>
      <c r="GJ440" s="209"/>
      <c r="GK440" s="209"/>
      <c r="GL440" s="209"/>
      <c r="GM440" s="209"/>
      <c r="GN440" s="209"/>
      <c r="GO440" s="209"/>
      <c r="GP440" s="209"/>
      <c r="GQ440" s="209"/>
      <c r="GR440" s="209"/>
      <c r="GS440" s="209"/>
      <c r="GT440" s="209"/>
      <c r="GU440" s="209"/>
      <c r="GV440" s="209"/>
      <c r="GW440" s="209"/>
      <c r="GX440" s="209"/>
      <c r="GY440" s="209"/>
      <c r="GZ440" s="209"/>
      <c r="HA440" s="209"/>
      <c r="HB440" s="209"/>
      <c r="HC440" s="209"/>
      <c r="HD440" s="209"/>
      <c r="HE440" s="209"/>
      <c r="HF440" s="209"/>
      <c r="HG440" s="209"/>
      <c r="HH440" s="209"/>
      <c r="HI440" s="209"/>
      <c r="HJ440" s="209"/>
      <c r="HK440" s="209"/>
      <c r="HL440" s="209"/>
    </row>
    <row r="441" spans="1:220" s="208" customFormat="1" ht="34.5" customHeight="1">
      <c r="A441" s="144" t="s">
        <v>555</v>
      </c>
      <c r="B441" s="285">
        <v>920</v>
      </c>
      <c r="C441" s="287" t="s">
        <v>157</v>
      </c>
      <c r="D441" s="397" t="s">
        <v>108</v>
      </c>
      <c r="E441" s="397" t="s">
        <v>556</v>
      </c>
      <c r="F441" s="398"/>
      <c r="G441" s="335">
        <f aca="true" t="shared" si="61" ref="G441:H443">G442</f>
        <v>600</v>
      </c>
      <c r="H441" s="335">
        <f t="shared" si="61"/>
        <v>400</v>
      </c>
      <c r="I441" s="290">
        <f t="shared" si="59"/>
        <v>66.66666666666666</v>
      </c>
      <c r="EU441" s="209"/>
      <c r="EV441" s="209"/>
      <c r="EW441" s="209"/>
      <c r="EX441" s="209"/>
      <c r="EY441" s="209"/>
      <c r="EZ441" s="209"/>
      <c r="FA441" s="209"/>
      <c r="FB441" s="209"/>
      <c r="FC441" s="209"/>
      <c r="FD441" s="209"/>
      <c r="FE441" s="209"/>
      <c r="FF441" s="209"/>
      <c r="FG441" s="209"/>
      <c r="FH441" s="209"/>
      <c r="FI441" s="209"/>
      <c r="FJ441" s="209"/>
      <c r="FK441" s="209"/>
      <c r="FL441" s="209"/>
      <c r="FM441" s="209"/>
      <c r="FN441" s="209"/>
      <c r="FO441" s="209"/>
      <c r="FP441" s="209"/>
      <c r="FQ441" s="209"/>
      <c r="FR441" s="209"/>
      <c r="FS441" s="209"/>
      <c r="FT441" s="209"/>
      <c r="FU441" s="209"/>
      <c r="FV441" s="209"/>
      <c r="FW441" s="209"/>
      <c r="FX441" s="209"/>
      <c r="FY441" s="209"/>
      <c r="FZ441" s="209"/>
      <c r="GA441" s="209"/>
      <c r="GB441" s="209"/>
      <c r="GC441" s="209"/>
      <c r="GD441" s="209"/>
      <c r="GE441" s="209"/>
      <c r="GF441" s="209"/>
      <c r="GG441" s="209"/>
      <c r="GH441" s="209"/>
      <c r="GI441" s="209"/>
      <c r="GJ441" s="209"/>
      <c r="GK441" s="209"/>
      <c r="GL441" s="209"/>
      <c r="GM441" s="209"/>
      <c r="GN441" s="209"/>
      <c r="GO441" s="209"/>
      <c r="GP441" s="209"/>
      <c r="GQ441" s="209"/>
      <c r="GR441" s="209"/>
      <c r="GS441" s="209"/>
      <c r="GT441" s="209"/>
      <c r="GU441" s="209"/>
      <c r="GV441" s="209"/>
      <c r="GW441" s="209"/>
      <c r="GX441" s="209"/>
      <c r="GY441" s="209"/>
      <c r="GZ441" s="209"/>
      <c r="HA441" s="209"/>
      <c r="HB441" s="209"/>
      <c r="HC441" s="209"/>
      <c r="HD441" s="209"/>
      <c r="HE441" s="209"/>
      <c r="HF441" s="209"/>
      <c r="HG441" s="209"/>
      <c r="HH441" s="209"/>
      <c r="HI441" s="209"/>
      <c r="HJ441" s="209"/>
      <c r="HK441" s="209"/>
      <c r="HL441" s="209"/>
    </row>
    <row r="442" spans="1:220" s="208" customFormat="1" ht="14.25" customHeight="1">
      <c r="A442" s="98" t="s">
        <v>557</v>
      </c>
      <c r="B442" s="285">
        <v>920</v>
      </c>
      <c r="C442" s="287" t="s">
        <v>157</v>
      </c>
      <c r="D442" s="397" t="s">
        <v>108</v>
      </c>
      <c r="E442" s="397" t="s">
        <v>558</v>
      </c>
      <c r="F442" s="398"/>
      <c r="G442" s="297">
        <f t="shared" si="61"/>
        <v>600</v>
      </c>
      <c r="H442" s="297">
        <f t="shared" si="61"/>
        <v>400</v>
      </c>
      <c r="I442" s="290">
        <f t="shared" si="59"/>
        <v>66.66666666666666</v>
      </c>
      <c r="EU442" s="209"/>
      <c r="EV442" s="209"/>
      <c r="EW442" s="209"/>
      <c r="EX442" s="209"/>
      <c r="EY442" s="209"/>
      <c r="EZ442" s="209"/>
      <c r="FA442" s="209"/>
      <c r="FB442" s="209"/>
      <c r="FC442" s="209"/>
      <c r="FD442" s="209"/>
      <c r="FE442" s="209"/>
      <c r="FF442" s="209"/>
      <c r="FG442" s="209"/>
      <c r="FH442" s="209"/>
      <c r="FI442" s="209"/>
      <c r="FJ442" s="209"/>
      <c r="FK442" s="209"/>
      <c r="FL442" s="209"/>
      <c r="FM442" s="209"/>
      <c r="FN442" s="209"/>
      <c r="FO442" s="209"/>
      <c r="FP442" s="209"/>
      <c r="FQ442" s="209"/>
      <c r="FR442" s="209"/>
      <c r="FS442" s="209"/>
      <c r="FT442" s="209"/>
      <c r="FU442" s="209"/>
      <c r="FV442" s="209"/>
      <c r="FW442" s="209"/>
      <c r="FX442" s="209"/>
      <c r="FY442" s="209"/>
      <c r="FZ442" s="209"/>
      <c r="GA442" s="209"/>
      <c r="GB442" s="209"/>
      <c r="GC442" s="209"/>
      <c r="GD442" s="209"/>
      <c r="GE442" s="209"/>
      <c r="GF442" s="209"/>
      <c r="GG442" s="209"/>
      <c r="GH442" s="209"/>
      <c r="GI442" s="209"/>
      <c r="GJ442" s="209"/>
      <c r="GK442" s="209"/>
      <c r="GL442" s="209"/>
      <c r="GM442" s="209"/>
      <c r="GN442" s="209"/>
      <c r="GO442" s="209"/>
      <c r="GP442" s="209"/>
      <c r="GQ442" s="209"/>
      <c r="GR442" s="209"/>
      <c r="GS442" s="209"/>
      <c r="GT442" s="209"/>
      <c r="GU442" s="209"/>
      <c r="GV442" s="209"/>
      <c r="GW442" s="209"/>
      <c r="GX442" s="209"/>
      <c r="GY442" s="209"/>
      <c r="GZ442" s="209"/>
      <c r="HA442" s="209"/>
      <c r="HB442" s="209"/>
      <c r="HC442" s="209"/>
      <c r="HD442" s="209"/>
      <c r="HE442" s="209"/>
      <c r="HF442" s="209"/>
      <c r="HG442" s="209"/>
      <c r="HH442" s="209"/>
      <c r="HI442" s="209"/>
      <c r="HJ442" s="209"/>
      <c r="HK442" s="209"/>
      <c r="HL442" s="209"/>
    </row>
    <row r="443" spans="1:220" s="208" customFormat="1" ht="23.25" customHeight="1">
      <c r="A443" s="379" t="s">
        <v>372</v>
      </c>
      <c r="B443" s="285">
        <v>920</v>
      </c>
      <c r="C443" s="287" t="s">
        <v>157</v>
      </c>
      <c r="D443" s="397" t="s">
        <v>108</v>
      </c>
      <c r="E443" s="397" t="s">
        <v>558</v>
      </c>
      <c r="F443" s="398" t="s">
        <v>373</v>
      </c>
      <c r="G443" s="297">
        <f t="shared" si="61"/>
        <v>600</v>
      </c>
      <c r="H443" s="297">
        <f t="shared" si="61"/>
        <v>400</v>
      </c>
      <c r="I443" s="290">
        <f t="shared" si="59"/>
        <v>66.66666666666666</v>
      </c>
      <c r="EU443" s="209"/>
      <c r="EV443" s="209"/>
      <c r="EW443" s="209"/>
      <c r="EX443" s="209"/>
      <c r="EY443" s="209"/>
      <c r="EZ443" s="209"/>
      <c r="FA443" s="209"/>
      <c r="FB443" s="209"/>
      <c r="FC443" s="209"/>
      <c r="FD443" s="209"/>
      <c r="FE443" s="209"/>
      <c r="FF443" s="209"/>
      <c r="FG443" s="209"/>
      <c r="FH443" s="209"/>
      <c r="FI443" s="209"/>
      <c r="FJ443" s="209"/>
      <c r="FK443" s="209"/>
      <c r="FL443" s="209"/>
      <c r="FM443" s="209"/>
      <c r="FN443" s="209"/>
      <c r="FO443" s="209"/>
      <c r="FP443" s="209"/>
      <c r="FQ443" s="209"/>
      <c r="FR443" s="209"/>
      <c r="FS443" s="209"/>
      <c r="FT443" s="209"/>
      <c r="FU443" s="209"/>
      <c r="FV443" s="209"/>
      <c r="FW443" s="209"/>
      <c r="FX443" s="209"/>
      <c r="FY443" s="209"/>
      <c r="FZ443" s="209"/>
      <c r="GA443" s="209"/>
      <c r="GB443" s="209"/>
      <c r="GC443" s="209"/>
      <c r="GD443" s="209"/>
      <c r="GE443" s="209"/>
      <c r="GF443" s="209"/>
      <c r="GG443" s="209"/>
      <c r="GH443" s="209"/>
      <c r="GI443" s="209"/>
      <c r="GJ443" s="209"/>
      <c r="GK443" s="209"/>
      <c r="GL443" s="209"/>
      <c r="GM443" s="209"/>
      <c r="GN443" s="209"/>
      <c r="GO443" s="209"/>
      <c r="GP443" s="209"/>
      <c r="GQ443" s="209"/>
      <c r="GR443" s="209"/>
      <c r="GS443" s="209"/>
      <c r="GT443" s="209"/>
      <c r="GU443" s="209"/>
      <c r="GV443" s="209"/>
      <c r="GW443" s="209"/>
      <c r="GX443" s="209"/>
      <c r="GY443" s="209"/>
      <c r="GZ443" s="209"/>
      <c r="HA443" s="209"/>
      <c r="HB443" s="209"/>
      <c r="HC443" s="209"/>
      <c r="HD443" s="209"/>
      <c r="HE443" s="209"/>
      <c r="HF443" s="209"/>
      <c r="HG443" s="209"/>
      <c r="HH443" s="209"/>
      <c r="HI443" s="209"/>
      <c r="HJ443" s="209"/>
      <c r="HK443" s="209"/>
      <c r="HL443" s="209"/>
    </row>
    <row r="444" spans="1:220" s="208" customFormat="1" ht="14.25" customHeight="1">
      <c r="A444" s="98" t="s">
        <v>374</v>
      </c>
      <c r="B444" s="285">
        <v>920</v>
      </c>
      <c r="C444" s="287" t="s">
        <v>157</v>
      </c>
      <c r="D444" s="397" t="s">
        <v>108</v>
      </c>
      <c r="E444" s="397" t="s">
        <v>558</v>
      </c>
      <c r="F444" s="398" t="s">
        <v>375</v>
      </c>
      <c r="G444" s="297">
        <v>600</v>
      </c>
      <c r="H444" s="364">
        <v>400</v>
      </c>
      <c r="I444" s="290">
        <f t="shared" si="59"/>
        <v>66.66666666666666</v>
      </c>
      <c r="EU444" s="209"/>
      <c r="EV444" s="209"/>
      <c r="EW444" s="209"/>
      <c r="EX444" s="209"/>
      <c r="EY444" s="209"/>
      <c r="EZ444" s="209"/>
      <c r="FA444" s="209"/>
      <c r="FB444" s="209"/>
      <c r="FC444" s="209"/>
      <c r="FD444" s="209"/>
      <c r="FE444" s="209"/>
      <c r="FF444" s="209"/>
      <c r="FG444" s="209"/>
      <c r="FH444" s="209"/>
      <c r="FI444" s="209"/>
      <c r="FJ444" s="209"/>
      <c r="FK444" s="209"/>
      <c r="FL444" s="209"/>
      <c r="FM444" s="209"/>
      <c r="FN444" s="209"/>
      <c r="FO444" s="209"/>
      <c r="FP444" s="209"/>
      <c r="FQ444" s="209"/>
      <c r="FR444" s="209"/>
      <c r="FS444" s="209"/>
      <c r="FT444" s="209"/>
      <c r="FU444" s="209"/>
      <c r="FV444" s="209"/>
      <c r="FW444" s="209"/>
      <c r="FX444" s="209"/>
      <c r="FY444" s="209"/>
      <c r="FZ444" s="209"/>
      <c r="GA444" s="209"/>
      <c r="GB444" s="209"/>
      <c r="GC444" s="209"/>
      <c r="GD444" s="209"/>
      <c r="GE444" s="209"/>
      <c r="GF444" s="209"/>
      <c r="GG444" s="209"/>
      <c r="GH444" s="209"/>
      <c r="GI444" s="209"/>
      <c r="GJ444" s="209"/>
      <c r="GK444" s="209"/>
      <c r="GL444" s="209"/>
      <c r="GM444" s="209"/>
      <c r="GN444" s="209"/>
      <c r="GO444" s="209"/>
      <c r="GP444" s="209"/>
      <c r="GQ444" s="209"/>
      <c r="GR444" s="209"/>
      <c r="GS444" s="209"/>
      <c r="GT444" s="209"/>
      <c r="GU444" s="209"/>
      <c r="GV444" s="209"/>
      <c r="GW444" s="209"/>
      <c r="GX444" s="209"/>
      <c r="GY444" s="209"/>
      <c r="GZ444" s="209"/>
      <c r="HA444" s="209"/>
      <c r="HB444" s="209"/>
      <c r="HC444" s="209"/>
      <c r="HD444" s="209"/>
      <c r="HE444" s="209"/>
      <c r="HF444" s="209"/>
      <c r="HG444" s="209"/>
      <c r="HH444" s="209"/>
      <c r="HI444" s="209"/>
      <c r="HJ444" s="209"/>
      <c r="HK444" s="209"/>
      <c r="HL444" s="209"/>
    </row>
    <row r="445" spans="1:220" s="251" customFormat="1" ht="14.25" customHeight="1">
      <c r="A445" s="426" t="s">
        <v>559</v>
      </c>
      <c r="B445" s="280">
        <v>920</v>
      </c>
      <c r="C445" s="281" t="s">
        <v>157</v>
      </c>
      <c r="D445" s="419" t="s">
        <v>110</v>
      </c>
      <c r="E445" s="427"/>
      <c r="F445" s="413"/>
      <c r="G445" s="428">
        <f aca="true" t="shared" si="62" ref="G445:H449">G446</f>
        <v>87.8</v>
      </c>
      <c r="H445" s="428">
        <f t="shared" si="62"/>
        <v>87.8</v>
      </c>
      <c r="I445" s="284">
        <f t="shared" si="59"/>
        <v>100</v>
      </c>
      <c r="J445" s="131"/>
      <c r="K445" s="131"/>
      <c r="L445" s="131"/>
      <c r="M445" s="131"/>
      <c r="N445" s="131"/>
      <c r="O445" s="131"/>
      <c r="P445" s="131"/>
      <c r="EU445" s="252"/>
      <c r="EV445" s="252"/>
      <c r="EW445" s="252"/>
      <c r="EX445" s="252"/>
      <c r="EY445" s="252"/>
      <c r="EZ445" s="252"/>
      <c r="FA445" s="252"/>
      <c r="FB445" s="252"/>
      <c r="FC445" s="252"/>
      <c r="FD445" s="252"/>
      <c r="FE445" s="252"/>
      <c r="FF445" s="252"/>
      <c r="FG445" s="252"/>
      <c r="FH445" s="252"/>
      <c r="FI445" s="252"/>
      <c r="FJ445" s="252"/>
      <c r="FK445" s="252"/>
      <c r="FL445" s="252"/>
      <c r="FM445" s="252"/>
      <c r="FN445" s="252"/>
      <c r="FO445" s="252"/>
      <c r="FP445" s="252"/>
      <c r="FQ445" s="252"/>
      <c r="FR445" s="252"/>
      <c r="FS445" s="252"/>
      <c r="FT445" s="252"/>
      <c r="FU445" s="252"/>
      <c r="FV445" s="252"/>
      <c r="FW445" s="252"/>
      <c r="FX445" s="252"/>
      <c r="FY445" s="252"/>
      <c r="FZ445" s="252"/>
      <c r="GA445" s="252"/>
      <c r="GB445" s="252"/>
      <c r="GC445" s="252"/>
      <c r="GD445" s="252"/>
      <c r="GE445" s="252"/>
      <c r="GF445" s="252"/>
      <c r="GG445" s="252"/>
      <c r="GH445" s="252"/>
      <c r="GI445" s="252"/>
      <c r="GJ445" s="252"/>
      <c r="GK445" s="252"/>
      <c r="GL445" s="252"/>
      <c r="GM445" s="252"/>
      <c r="GN445" s="252"/>
      <c r="GO445" s="252"/>
      <c r="GP445" s="252"/>
      <c r="GQ445" s="252"/>
      <c r="GR445" s="252"/>
      <c r="GS445" s="252"/>
      <c r="GT445" s="252"/>
      <c r="GU445" s="252"/>
      <c r="GV445" s="252"/>
      <c r="GW445" s="252"/>
      <c r="GX445" s="252"/>
      <c r="GY445" s="252"/>
      <c r="GZ445" s="252"/>
      <c r="HA445" s="252"/>
      <c r="HB445" s="252"/>
      <c r="HC445" s="252"/>
      <c r="HD445" s="252"/>
      <c r="HE445" s="252"/>
      <c r="HF445" s="252"/>
      <c r="HG445" s="252"/>
      <c r="HH445" s="252"/>
      <c r="HI445" s="252"/>
      <c r="HJ445" s="252"/>
      <c r="HK445" s="252"/>
      <c r="HL445" s="252"/>
    </row>
    <row r="446" spans="1:220" s="253" customFormat="1" ht="34.5" customHeight="1">
      <c r="A446" s="303" t="s">
        <v>540</v>
      </c>
      <c r="B446" s="285">
        <v>920</v>
      </c>
      <c r="C446" s="294" t="s">
        <v>157</v>
      </c>
      <c r="D446" s="395" t="s">
        <v>110</v>
      </c>
      <c r="E446" s="395" t="s">
        <v>541</v>
      </c>
      <c r="F446" s="396"/>
      <c r="G446" s="335">
        <f t="shared" si="62"/>
        <v>87.8</v>
      </c>
      <c r="H446" s="335">
        <f t="shared" si="62"/>
        <v>87.8</v>
      </c>
      <c r="I446" s="290">
        <f t="shared" si="59"/>
        <v>100</v>
      </c>
      <c r="EU446" s="254"/>
      <c r="EV446" s="254"/>
      <c r="EW446" s="254"/>
      <c r="EX446" s="254"/>
      <c r="EY446" s="254"/>
      <c r="EZ446" s="254"/>
      <c r="FA446" s="254"/>
      <c r="FB446" s="254"/>
      <c r="FC446" s="254"/>
      <c r="FD446" s="254"/>
      <c r="FE446" s="254"/>
      <c r="FF446" s="254"/>
      <c r="FG446" s="254"/>
      <c r="FH446" s="254"/>
      <c r="FI446" s="254"/>
      <c r="FJ446" s="254"/>
      <c r="FK446" s="254"/>
      <c r="FL446" s="254"/>
      <c r="FM446" s="254"/>
      <c r="FN446" s="254"/>
      <c r="FO446" s="254"/>
      <c r="FP446" s="254"/>
      <c r="FQ446" s="254"/>
      <c r="FR446" s="254"/>
      <c r="FS446" s="254"/>
      <c r="FT446" s="254"/>
      <c r="FU446" s="254"/>
      <c r="FV446" s="254"/>
      <c r="FW446" s="254"/>
      <c r="FX446" s="254"/>
      <c r="FY446" s="254"/>
      <c r="FZ446" s="254"/>
      <c r="GA446" s="254"/>
      <c r="GB446" s="254"/>
      <c r="GC446" s="254"/>
      <c r="GD446" s="254"/>
      <c r="GE446" s="254"/>
      <c r="GF446" s="254"/>
      <c r="GG446" s="254"/>
      <c r="GH446" s="254"/>
      <c r="GI446" s="254"/>
      <c r="GJ446" s="254"/>
      <c r="GK446" s="254"/>
      <c r="GL446" s="254"/>
      <c r="GM446" s="254"/>
      <c r="GN446" s="254"/>
      <c r="GO446" s="254"/>
      <c r="GP446" s="254"/>
      <c r="GQ446" s="254"/>
      <c r="GR446" s="254"/>
      <c r="GS446" s="254"/>
      <c r="GT446" s="254"/>
      <c r="GU446" s="254"/>
      <c r="GV446" s="254"/>
      <c r="GW446" s="254"/>
      <c r="GX446" s="254"/>
      <c r="GY446" s="254"/>
      <c r="GZ446" s="254"/>
      <c r="HA446" s="254"/>
      <c r="HB446" s="254"/>
      <c r="HC446" s="254"/>
      <c r="HD446" s="254"/>
      <c r="HE446" s="254"/>
      <c r="HF446" s="254"/>
      <c r="HG446" s="254"/>
      <c r="HH446" s="254"/>
      <c r="HI446" s="254"/>
      <c r="HJ446" s="254"/>
      <c r="HK446" s="254"/>
      <c r="HL446" s="254"/>
    </row>
    <row r="447" spans="1:220" s="208" customFormat="1" ht="24.75" customHeight="1">
      <c r="A447" s="401" t="s">
        <v>560</v>
      </c>
      <c r="B447" s="285">
        <v>920</v>
      </c>
      <c r="C447" s="294" t="s">
        <v>157</v>
      </c>
      <c r="D447" s="395" t="s">
        <v>110</v>
      </c>
      <c r="E447" s="395" t="s">
        <v>561</v>
      </c>
      <c r="F447" s="398"/>
      <c r="G447" s="335">
        <f t="shared" si="62"/>
        <v>87.8</v>
      </c>
      <c r="H447" s="335">
        <f t="shared" si="62"/>
        <v>87.8</v>
      </c>
      <c r="I447" s="290">
        <f t="shared" si="59"/>
        <v>100</v>
      </c>
      <c r="EU447" s="209"/>
      <c r="EV447" s="209"/>
      <c r="EW447" s="209"/>
      <c r="EX447" s="209"/>
      <c r="EY447" s="209"/>
      <c r="EZ447" s="209"/>
      <c r="FA447" s="209"/>
      <c r="FB447" s="209"/>
      <c r="FC447" s="209"/>
      <c r="FD447" s="209"/>
      <c r="FE447" s="209"/>
      <c r="FF447" s="209"/>
      <c r="FG447" s="209"/>
      <c r="FH447" s="209"/>
      <c r="FI447" s="209"/>
      <c r="FJ447" s="209"/>
      <c r="FK447" s="209"/>
      <c r="FL447" s="209"/>
      <c r="FM447" s="209"/>
      <c r="FN447" s="209"/>
      <c r="FO447" s="209"/>
      <c r="FP447" s="209"/>
      <c r="FQ447" s="209"/>
      <c r="FR447" s="209"/>
      <c r="FS447" s="209"/>
      <c r="FT447" s="209"/>
      <c r="FU447" s="209"/>
      <c r="FV447" s="209"/>
      <c r="FW447" s="209"/>
      <c r="FX447" s="209"/>
      <c r="FY447" s="209"/>
      <c r="FZ447" s="209"/>
      <c r="GA447" s="209"/>
      <c r="GB447" s="209"/>
      <c r="GC447" s="209"/>
      <c r="GD447" s="209"/>
      <c r="GE447" s="209"/>
      <c r="GF447" s="209"/>
      <c r="GG447" s="209"/>
      <c r="GH447" s="209"/>
      <c r="GI447" s="209"/>
      <c r="GJ447" s="209"/>
      <c r="GK447" s="209"/>
      <c r="GL447" s="209"/>
      <c r="GM447" s="209"/>
      <c r="GN447" s="209"/>
      <c r="GO447" s="209"/>
      <c r="GP447" s="209"/>
      <c r="GQ447" s="209"/>
      <c r="GR447" s="209"/>
      <c r="GS447" s="209"/>
      <c r="GT447" s="209"/>
      <c r="GU447" s="209"/>
      <c r="GV447" s="209"/>
      <c r="GW447" s="209"/>
      <c r="GX447" s="209"/>
      <c r="GY447" s="209"/>
      <c r="GZ447" s="209"/>
      <c r="HA447" s="209"/>
      <c r="HB447" s="209"/>
      <c r="HC447" s="209"/>
      <c r="HD447" s="209"/>
      <c r="HE447" s="209"/>
      <c r="HF447" s="209"/>
      <c r="HG447" s="209"/>
      <c r="HH447" s="209"/>
      <c r="HI447" s="209"/>
      <c r="HJ447" s="209"/>
      <c r="HK447" s="209"/>
      <c r="HL447" s="209"/>
    </row>
    <row r="448" spans="1:220" s="208" customFormat="1" ht="14.25" customHeight="1">
      <c r="A448" s="379" t="s">
        <v>562</v>
      </c>
      <c r="B448" s="285">
        <v>920</v>
      </c>
      <c r="C448" s="287" t="s">
        <v>157</v>
      </c>
      <c r="D448" s="397" t="s">
        <v>110</v>
      </c>
      <c r="E448" s="397" t="s">
        <v>563</v>
      </c>
      <c r="F448" s="398"/>
      <c r="G448" s="297">
        <f t="shared" si="62"/>
        <v>87.8</v>
      </c>
      <c r="H448" s="297">
        <f t="shared" si="62"/>
        <v>87.8</v>
      </c>
      <c r="I448" s="290">
        <f t="shared" si="59"/>
        <v>100</v>
      </c>
      <c r="EU448" s="209"/>
      <c r="EV448" s="209"/>
      <c r="EW448" s="209"/>
      <c r="EX448" s="209"/>
      <c r="EY448" s="209"/>
      <c r="EZ448" s="209"/>
      <c r="FA448" s="209"/>
      <c r="FB448" s="209"/>
      <c r="FC448" s="209"/>
      <c r="FD448" s="209"/>
      <c r="FE448" s="209"/>
      <c r="FF448" s="209"/>
      <c r="FG448" s="209"/>
      <c r="FH448" s="209"/>
      <c r="FI448" s="209"/>
      <c r="FJ448" s="209"/>
      <c r="FK448" s="209"/>
      <c r="FL448" s="209"/>
      <c r="FM448" s="209"/>
      <c r="FN448" s="209"/>
      <c r="FO448" s="209"/>
      <c r="FP448" s="209"/>
      <c r="FQ448" s="209"/>
      <c r="FR448" s="209"/>
      <c r="FS448" s="209"/>
      <c r="FT448" s="209"/>
      <c r="FU448" s="209"/>
      <c r="FV448" s="209"/>
      <c r="FW448" s="209"/>
      <c r="FX448" s="209"/>
      <c r="FY448" s="209"/>
      <c r="FZ448" s="209"/>
      <c r="GA448" s="209"/>
      <c r="GB448" s="209"/>
      <c r="GC448" s="209"/>
      <c r="GD448" s="209"/>
      <c r="GE448" s="209"/>
      <c r="GF448" s="209"/>
      <c r="GG448" s="209"/>
      <c r="GH448" s="209"/>
      <c r="GI448" s="209"/>
      <c r="GJ448" s="209"/>
      <c r="GK448" s="209"/>
      <c r="GL448" s="209"/>
      <c r="GM448" s="209"/>
      <c r="GN448" s="209"/>
      <c r="GO448" s="209"/>
      <c r="GP448" s="209"/>
      <c r="GQ448" s="209"/>
      <c r="GR448" s="209"/>
      <c r="GS448" s="209"/>
      <c r="GT448" s="209"/>
      <c r="GU448" s="209"/>
      <c r="GV448" s="209"/>
      <c r="GW448" s="209"/>
      <c r="GX448" s="209"/>
      <c r="GY448" s="209"/>
      <c r="GZ448" s="209"/>
      <c r="HA448" s="209"/>
      <c r="HB448" s="209"/>
      <c r="HC448" s="209"/>
      <c r="HD448" s="209"/>
      <c r="HE448" s="209"/>
      <c r="HF448" s="209"/>
      <c r="HG448" s="209"/>
      <c r="HH448" s="209"/>
      <c r="HI448" s="209"/>
      <c r="HJ448" s="209"/>
      <c r="HK448" s="209"/>
      <c r="HL448" s="209"/>
    </row>
    <row r="449" spans="1:220" s="208" customFormat="1" ht="27" customHeight="1">
      <c r="A449" s="379" t="s">
        <v>372</v>
      </c>
      <c r="B449" s="285">
        <v>920</v>
      </c>
      <c r="C449" s="287" t="s">
        <v>157</v>
      </c>
      <c r="D449" s="397" t="s">
        <v>110</v>
      </c>
      <c r="E449" s="397" t="s">
        <v>563</v>
      </c>
      <c r="F449" s="398" t="s">
        <v>373</v>
      </c>
      <c r="G449" s="297">
        <f t="shared" si="62"/>
        <v>87.8</v>
      </c>
      <c r="H449" s="297">
        <f t="shared" si="62"/>
        <v>87.8</v>
      </c>
      <c r="I449" s="290">
        <f t="shared" si="59"/>
        <v>100</v>
      </c>
      <c r="EU449" s="209"/>
      <c r="EV449" s="209"/>
      <c r="EW449" s="209"/>
      <c r="EX449" s="209"/>
      <c r="EY449" s="209"/>
      <c r="EZ449" s="209"/>
      <c r="FA449" s="209"/>
      <c r="FB449" s="209"/>
      <c r="FC449" s="209"/>
      <c r="FD449" s="209"/>
      <c r="FE449" s="209"/>
      <c r="FF449" s="209"/>
      <c r="FG449" s="209"/>
      <c r="FH449" s="209"/>
      <c r="FI449" s="209"/>
      <c r="FJ449" s="209"/>
      <c r="FK449" s="209"/>
      <c r="FL449" s="209"/>
      <c r="FM449" s="209"/>
      <c r="FN449" s="209"/>
      <c r="FO449" s="209"/>
      <c r="FP449" s="209"/>
      <c r="FQ449" s="209"/>
      <c r="FR449" s="209"/>
      <c r="FS449" s="209"/>
      <c r="FT449" s="209"/>
      <c r="FU449" s="209"/>
      <c r="FV449" s="209"/>
      <c r="FW449" s="209"/>
      <c r="FX449" s="209"/>
      <c r="FY449" s="209"/>
      <c r="FZ449" s="209"/>
      <c r="GA449" s="209"/>
      <c r="GB449" s="209"/>
      <c r="GC449" s="209"/>
      <c r="GD449" s="209"/>
      <c r="GE449" s="209"/>
      <c r="GF449" s="209"/>
      <c r="GG449" s="209"/>
      <c r="GH449" s="209"/>
      <c r="GI449" s="209"/>
      <c r="GJ449" s="209"/>
      <c r="GK449" s="209"/>
      <c r="GL449" s="209"/>
      <c r="GM449" s="209"/>
      <c r="GN449" s="209"/>
      <c r="GO449" s="209"/>
      <c r="GP449" s="209"/>
      <c r="GQ449" s="209"/>
      <c r="GR449" s="209"/>
      <c r="GS449" s="209"/>
      <c r="GT449" s="209"/>
      <c r="GU449" s="209"/>
      <c r="GV449" s="209"/>
      <c r="GW449" s="209"/>
      <c r="GX449" s="209"/>
      <c r="GY449" s="209"/>
      <c r="GZ449" s="209"/>
      <c r="HA449" s="209"/>
      <c r="HB449" s="209"/>
      <c r="HC449" s="209"/>
      <c r="HD449" s="209"/>
      <c r="HE449" s="209"/>
      <c r="HF449" s="209"/>
      <c r="HG449" s="209"/>
      <c r="HH449" s="209"/>
      <c r="HI449" s="209"/>
      <c r="HJ449" s="209"/>
      <c r="HK449" s="209"/>
      <c r="HL449" s="209"/>
    </row>
    <row r="450" spans="1:220" s="208" customFormat="1" ht="18" customHeight="1">
      <c r="A450" s="98" t="s">
        <v>374</v>
      </c>
      <c r="B450" s="285">
        <v>920</v>
      </c>
      <c r="C450" s="287" t="s">
        <v>157</v>
      </c>
      <c r="D450" s="397" t="s">
        <v>110</v>
      </c>
      <c r="E450" s="397" t="s">
        <v>563</v>
      </c>
      <c r="F450" s="398" t="s">
        <v>375</v>
      </c>
      <c r="G450" s="297">
        <v>87.8</v>
      </c>
      <c r="H450" s="364">
        <v>87.8</v>
      </c>
      <c r="I450" s="290">
        <f t="shared" si="59"/>
        <v>100</v>
      </c>
      <c r="EU450" s="209"/>
      <c r="EV450" s="209"/>
      <c r="EW450" s="209"/>
      <c r="EX450" s="209"/>
      <c r="EY450" s="209"/>
      <c r="EZ450" s="209"/>
      <c r="FA450" s="209"/>
      <c r="FB450" s="209"/>
      <c r="FC450" s="209"/>
      <c r="FD450" s="209"/>
      <c r="FE450" s="209"/>
      <c r="FF450" s="209"/>
      <c r="FG450" s="209"/>
      <c r="FH450" s="209"/>
      <c r="FI450" s="209"/>
      <c r="FJ450" s="209"/>
      <c r="FK450" s="209"/>
      <c r="FL450" s="209"/>
      <c r="FM450" s="209"/>
      <c r="FN450" s="209"/>
      <c r="FO450" s="209"/>
      <c r="FP450" s="209"/>
      <c r="FQ450" s="209"/>
      <c r="FR450" s="209"/>
      <c r="FS450" s="209"/>
      <c r="FT450" s="209"/>
      <c r="FU450" s="209"/>
      <c r="FV450" s="209"/>
      <c r="FW450" s="209"/>
      <c r="FX450" s="209"/>
      <c r="FY450" s="209"/>
      <c r="FZ450" s="209"/>
      <c r="GA450" s="209"/>
      <c r="GB450" s="209"/>
      <c r="GC450" s="209"/>
      <c r="GD450" s="209"/>
      <c r="GE450" s="209"/>
      <c r="GF450" s="209"/>
      <c r="GG450" s="209"/>
      <c r="GH450" s="209"/>
      <c r="GI450" s="209"/>
      <c r="GJ450" s="209"/>
      <c r="GK450" s="209"/>
      <c r="GL450" s="209"/>
      <c r="GM450" s="209"/>
      <c r="GN450" s="209"/>
      <c r="GO450" s="209"/>
      <c r="GP450" s="209"/>
      <c r="GQ450" s="209"/>
      <c r="GR450" s="209"/>
      <c r="GS450" s="209"/>
      <c r="GT450" s="209"/>
      <c r="GU450" s="209"/>
      <c r="GV450" s="209"/>
      <c r="GW450" s="209"/>
      <c r="GX450" s="209"/>
      <c r="GY450" s="209"/>
      <c r="GZ450" s="209"/>
      <c r="HA450" s="209"/>
      <c r="HB450" s="209"/>
      <c r="HC450" s="209"/>
      <c r="HD450" s="209"/>
      <c r="HE450" s="209"/>
      <c r="HF450" s="209"/>
      <c r="HG450" s="209"/>
      <c r="HH450" s="209"/>
      <c r="HI450" s="209"/>
      <c r="HJ450" s="209"/>
      <c r="HK450" s="209"/>
      <c r="HL450" s="209"/>
    </row>
    <row r="451" spans="1:220" s="90" customFormat="1" ht="14.25" customHeight="1">
      <c r="A451" s="429" t="s">
        <v>564</v>
      </c>
      <c r="B451" s="275">
        <v>920</v>
      </c>
      <c r="C451" s="430" t="s">
        <v>297</v>
      </c>
      <c r="D451" s="430"/>
      <c r="E451" s="430"/>
      <c r="F451" s="431"/>
      <c r="G451" s="432">
        <f aca="true" t="shared" si="63" ref="G451:H455">G452</f>
        <v>797.21505</v>
      </c>
      <c r="H451" s="432">
        <f t="shared" si="63"/>
        <v>780.7</v>
      </c>
      <c r="I451" s="279">
        <f t="shared" si="59"/>
        <v>97.92840714685454</v>
      </c>
      <c r="EU451" s="91"/>
      <c r="EV451" s="91"/>
      <c r="EW451" s="91"/>
      <c r="EX451" s="91"/>
      <c r="EY451" s="91"/>
      <c r="EZ451" s="91"/>
      <c r="FA451" s="91"/>
      <c r="FB451" s="91"/>
      <c r="FC451" s="91"/>
      <c r="FD451" s="91"/>
      <c r="FE451" s="91"/>
      <c r="FF451" s="91"/>
      <c r="FG451" s="91"/>
      <c r="FH451" s="91"/>
      <c r="FI451" s="91"/>
      <c r="FJ451" s="91"/>
      <c r="FK451" s="91"/>
      <c r="FL451" s="91"/>
      <c r="FM451" s="91"/>
      <c r="FN451" s="91"/>
      <c r="FO451" s="91"/>
      <c r="FP451" s="91"/>
      <c r="FQ451" s="91"/>
      <c r="FR451" s="91"/>
      <c r="FS451" s="91"/>
      <c r="FT451" s="91"/>
      <c r="FU451" s="91"/>
      <c r="FV451" s="91"/>
      <c r="FW451" s="91"/>
      <c r="FX451" s="91"/>
      <c r="FY451" s="91"/>
      <c r="FZ451" s="91"/>
      <c r="GA451" s="91"/>
      <c r="GB451" s="91"/>
      <c r="GC451" s="91"/>
      <c r="GD451" s="91"/>
      <c r="GE451" s="91"/>
      <c r="GF451" s="91"/>
      <c r="GG451" s="91"/>
      <c r="GH451" s="91"/>
      <c r="GI451" s="91"/>
      <c r="GJ451" s="91"/>
      <c r="GK451" s="91"/>
      <c r="GL451" s="91"/>
      <c r="GM451" s="91"/>
      <c r="GN451" s="91"/>
      <c r="GO451" s="91"/>
      <c r="GP451" s="91"/>
      <c r="GQ451" s="91"/>
      <c r="GR451" s="91"/>
      <c r="GS451" s="91"/>
      <c r="GT451" s="91"/>
      <c r="GU451" s="91"/>
      <c r="GV451" s="91"/>
      <c r="GW451" s="91"/>
      <c r="GX451" s="91"/>
      <c r="GY451" s="91"/>
      <c r="GZ451" s="91"/>
      <c r="HA451" s="91"/>
      <c r="HB451" s="91"/>
      <c r="HC451" s="91"/>
      <c r="HD451" s="91"/>
      <c r="HE451" s="91"/>
      <c r="HF451" s="91"/>
      <c r="HG451" s="91"/>
      <c r="HH451" s="91"/>
      <c r="HI451" s="91"/>
      <c r="HJ451" s="91"/>
      <c r="HK451" s="91"/>
      <c r="HL451" s="91"/>
    </row>
    <row r="452" spans="1:220" s="90" customFormat="1" ht="14.25" customHeight="1">
      <c r="A452" s="426" t="s">
        <v>565</v>
      </c>
      <c r="B452" s="280">
        <v>920</v>
      </c>
      <c r="C452" s="427" t="s">
        <v>297</v>
      </c>
      <c r="D452" s="427" t="s">
        <v>110</v>
      </c>
      <c r="E452" s="427"/>
      <c r="F452" s="413"/>
      <c r="G452" s="428">
        <f t="shared" si="63"/>
        <v>797.21505</v>
      </c>
      <c r="H452" s="428">
        <f t="shared" si="63"/>
        <v>780.7</v>
      </c>
      <c r="I452" s="284">
        <f t="shared" si="59"/>
        <v>97.92840714685454</v>
      </c>
      <c r="EU452" s="91"/>
      <c r="EV452" s="91"/>
      <c r="EW452" s="91"/>
      <c r="EX452" s="91"/>
      <c r="EY452" s="91"/>
      <c r="EZ452" s="91"/>
      <c r="FA452" s="91"/>
      <c r="FB452" s="91"/>
      <c r="FC452" s="91"/>
      <c r="FD452" s="91"/>
      <c r="FE452" s="91"/>
      <c r="FF452" s="91"/>
      <c r="FG452" s="91"/>
      <c r="FH452" s="91"/>
      <c r="FI452" s="91"/>
      <c r="FJ452" s="91"/>
      <c r="FK452" s="91"/>
      <c r="FL452" s="91"/>
      <c r="FM452" s="91"/>
      <c r="FN452" s="91"/>
      <c r="FO452" s="91"/>
      <c r="FP452" s="91"/>
      <c r="FQ452" s="91"/>
      <c r="FR452" s="91"/>
      <c r="FS452" s="91"/>
      <c r="FT452" s="91"/>
      <c r="FU452" s="91"/>
      <c r="FV452" s="91"/>
      <c r="FW452" s="91"/>
      <c r="FX452" s="91"/>
      <c r="FY452" s="91"/>
      <c r="FZ452" s="91"/>
      <c r="GA452" s="91"/>
      <c r="GB452" s="91"/>
      <c r="GC452" s="91"/>
      <c r="GD452" s="91"/>
      <c r="GE452" s="91"/>
      <c r="GF452" s="91"/>
      <c r="GG452" s="91"/>
      <c r="GH452" s="91"/>
      <c r="GI452" s="91"/>
      <c r="GJ452" s="91"/>
      <c r="GK452" s="91"/>
      <c r="GL452" s="91"/>
      <c r="GM452" s="91"/>
      <c r="GN452" s="91"/>
      <c r="GO452" s="91"/>
      <c r="GP452" s="91"/>
      <c r="GQ452" s="91"/>
      <c r="GR452" s="91"/>
      <c r="GS452" s="91"/>
      <c r="GT452" s="91"/>
      <c r="GU452" s="91"/>
      <c r="GV452" s="91"/>
      <c r="GW452" s="91"/>
      <c r="GX452" s="91"/>
      <c r="GY452" s="91"/>
      <c r="GZ452" s="91"/>
      <c r="HA452" s="91"/>
      <c r="HB452" s="91"/>
      <c r="HC452" s="91"/>
      <c r="HD452" s="91"/>
      <c r="HE452" s="91"/>
      <c r="HF452" s="91"/>
      <c r="HG452" s="91"/>
      <c r="HH452" s="91"/>
      <c r="HI452" s="91"/>
      <c r="HJ452" s="91"/>
      <c r="HK452" s="91"/>
      <c r="HL452" s="91"/>
    </row>
    <row r="453" spans="1:151" ht="45.75" customHeight="1">
      <c r="A453" s="303" t="s">
        <v>566</v>
      </c>
      <c r="B453" s="285">
        <v>920</v>
      </c>
      <c r="C453" s="294" t="s">
        <v>297</v>
      </c>
      <c r="D453" s="397" t="s">
        <v>110</v>
      </c>
      <c r="E453" s="294" t="s">
        <v>567</v>
      </c>
      <c r="F453" s="333"/>
      <c r="G453" s="302">
        <f t="shared" si="63"/>
        <v>797.21505</v>
      </c>
      <c r="H453" s="302">
        <f t="shared" si="63"/>
        <v>780.7</v>
      </c>
      <c r="I453" s="290">
        <f t="shared" si="59"/>
        <v>97.92840714685454</v>
      </c>
      <c r="EU453"/>
    </row>
    <row r="454" spans="1:151" ht="24.75" customHeight="1">
      <c r="A454" s="304" t="s">
        <v>568</v>
      </c>
      <c r="B454" s="285">
        <v>920</v>
      </c>
      <c r="C454" s="287" t="s">
        <v>297</v>
      </c>
      <c r="D454" s="397" t="s">
        <v>110</v>
      </c>
      <c r="E454" s="287" t="s">
        <v>569</v>
      </c>
      <c r="F454" s="331"/>
      <c r="G454" s="298">
        <f t="shared" si="63"/>
        <v>797.21505</v>
      </c>
      <c r="H454" s="298">
        <f t="shared" si="63"/>
        <v>780.7</v>
      </c>
      <c r="I454" s="290">
        <f t="shared" si="59"/>
        <v>97.92840714685454</v>
      </c>
      <c r="EU454"/>
    </row>
    <row r="455" spans="1:151" ht="19.5" customHeight="1">
      <c r="A455" s="259" t="s">
        <v>129</v>
      </c>
      <c r="B455" s="285">
        <v>920</v>
      </c>
      <c r="C455" s="357" t="s">
        <v>297</v>
      </c>
      <c r="D455" s="433" t="s">
        <v>110</v>
      </c>
      <c r="E455" s="357" t="s">
        <v>569</v>
      </c>
      <c r="F455" s="371" t="s">
        <v>130</v>
      </c>
      <c r="G455" s="434">
        <f t="shared" si="63"/>
        <v>797.21505</v>
      </c>
      <c r="H455" s="434">
        <f t="shared" si="63"/>
        <v>780.7</v>
      </c>
      <c r="I455" s="290">
        <f t="shared" si="59"/>
        <v>97.92840714685454</v>
      </c>
      <c r="EU455"/>
    </row>
    <row r="456" spans="1:151" ht="32.25" customHeight="1">
      <c r="A456" s="295" t="s">
        <v>131</v>
      </c>
      <c r="B456" s="285">
        <v>920</v>
      </c>
      <c r="C456" s="287" t="s">
        <v>297</v>
      </c>
      <c r="D456" s="397" t="s">
        <v>110</v>
      </c>
      <c r="E456" s="287" t="s">
        <v>569</v>
      </c>
      <c r="F456" s="348" t="s">
        <v>132</v>
      </c>
      <c r="G456" s="298">
        <v>797.21505</v>
      </c>
      <c r="H456" s="290">
        <v>780.7</v>
      </c>
      <c r="I456" s="290">
        <f t="shared" si="59"/>
        <v>97.92840714685454</v>
      </c>
      <c r="EU456"/>
    </row>
    <row r="457" spans="1:7" ht="14.25" customHeight="1">
      <c r="A457" s="435" t="s">
        <v>570</v>
      </c>
      <c r="B457" s="436"/>
      <c r="C457" s="437"/>
      <c r="D457" s="437"/>
      <c r="E457" s="437"/>
      <c r="F457" s="437"/>
      <c r="G457" s="438"/>
    </row>
  </sheetData>
  <sheetProtection selectLockedCells="1" selectUnlockedCells="1"/>
  <mergeCells count="5">
    <mergeCell ref="A1:I1"/>
    <mergeCell ref="A2:I2"/>
    <mergeCell ref="A3:I3"/>
    <mergeCell ref="A4:I4"/>
    <mergeCell ref="A7:I7"/>
  </mergeCells>
  <printOptions/>
  <pageMargins left="0.5902777777777778" right="0.25" top="0.19027777777777777" bottom="0.2638888888888889" header="0.5118055555555555" footer="0.5118055555555555"/>
  <pageSetup horizontalDpi="300" verticalDpi="300" orientation="portrait" paperSize="9" scale="6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60" zoomScalePageLayoutView="0" workbookViewId="0" topLeftCell="A1">
      <selection activeCell="A5" sqref="A5:D5"/>
    </sheetView>
  </sheetViews>
  <sheetFormatPr defaultColWidth="9.140625" defaultRowHeight="12.75" customHeight="1"/>
  <cols>
    <col min="1" max="1" width="74.7109375" style="0" customWidth="1"/>
    <col min="2" max="2" width="16.57421875" style="0" customWidth="1"/>
    <col min="3" max="3" width="15.57421875" style="439" customWidth="1"/>
    <col min="4" max="4" width="12.421875" style="439" customWidth="1"/>
  </cols>
  <sheetData>
    <row r="1" spans="1:4" ht="12.75" customHeight="1">
      <c r="A1" s="578" t="s">
        <v>582</v>
      </c>
      <c r="B1" s="578"/>
      <c r="C1" s="578"/>
      <c r="D1" s="578"/>
    </row>
    <row r="2" spans="1:9" ht="12.75" customHeight="1">
      <c r="A2" s="575" t="s">
        <v>843</v>
      </c>
      <c r="B2" s="575"/>
      <c r="C2" s="575"/>
      <c r="D2" s="575"/>
      <c r="E2" s="6"/>
      <c r="F2" s="6"/>
      <c r="G2" s="6"/>
      <c r="H2" s="66"/>
      <c r="I2" s="66"/>
    </row>
    <row r="3" spans="1:9" ht="12.75" customHeight="1">
      <c r="A3" s="575" t="s">
        <v>846</v>
      </c>
      <c r="B3" s="575"/>
      <c r="C3" s="575"/>
      <c r="D3" s="575"/>
      <c r="E3" s="6"/>
      <c r="F3" s="6"/>
      <c r="G3" s="6"/>
      <c r="H3" s="66"/>
      <c r="I3" s="66"/>
    </row>
    <row r="4" spans="1:9" ht="12.75" customHeight="1">
      <c r="A4" s="575" t="s">
        <v>1</v>
      </c>
      <c r="B4" s="575"/>
      <c r="C4" s="575"/>
      <c r="D4" s="575"/>
      <c r="E4" s="6"/>
      <c r="F4" s="6"/>
      <c r="G4" s="6"/>
      <c r="H4" s="66"/>
      <c r="I4" s="66"/>
    </row>
    <row r="5" spans="1:10" ht="68.25" customHeight="1">
      <c r="A5" s="579" t="s">
        <v>583</v>
      </c>
      <c r="B5" s="579"/>
      <c r="C5" s="579"/>
      <c r="D5" s="579"/>
      <c r="E5" s="67"/>
      <c r="F5" s="67"/>
      <c r="H5" s="440"/>
      <c r="I5" s="440"/>
      <c r="J5" s="440"/>
    </row>
    <row r="6" spans="1:10" ht="12.75" customHeight="1">
      <c r="A6" s="441"/>
      <c r="B6" s="442"/>
      <c r="F6" s="440"/>
      <c r="G6" s="440"/>
      <c r="H6" s="440"/>
      <c r="I6" s="440"/>
      <c r="J6" s="440"/>
    </row>
    <row r="7" spans="1:6" ht="12.75" customHeight="1">
      <c r="A7" s="441"/>
      <c r="B7" s="580" t="s">
        <v>584</v>
      </c>
      <c r="C7" s="580"/>
      <c r="D7" s="580"/>
      <c r="E7" s="67"/>
      <c r="F7" s="67"/>
    </row>
    <row r="8" spans="1:4" ht="54.75" customHeight="1">
      <c r="A8" s="443" t="s">
        <v>585</v>
      </c>
      <c r="B8" s="444" t="s">
        <v>6</v>
      </c>
      <c r="C8" s="572" t="s">
        <v>7</v>
      </c>
      <c r="D8" s="572" t="s">
        <v>8</v>
      </c>
    </row>
    <row r="9" spans="1:4" ht="12" customHeight="1">
      <c r="A9" s="445">
        <v>1</v>
      </c>
      <c r="B9" s="446">
        <v>2</v>
      </c>
      <c r="C9" s="573"/>
      <c r="D9" s="573"/>
    </row>
    <row r="10" spans="1:4" ht="51" customHeight="1" hidden="1">
      <c r="A10" s="337" t="s">
        <v>586</v>
      </c>
      <c r="B10" s="447"/>
      <c r="C10" s="573"/>
      <c r="D10" s="573"/>
    </row>
    <row r="11" spans="1:4" ht="42.75" customHeight="1">
      <c r="A11" s="295" t="s">
        <v>587</v>
      </c>
      <c r="B11" s="447">
        <v>26417.1</v>
      </c>
      <c r="C11" s="573">
        <v>21777.9</v>
      </c>
      <c r="D11" s="573">
        <f>C11/B11*100</f>
        <v>82.43864769410723</v>
      </c>
    </row>
    <row r="12" spans="1:4" ht="63.75" customHeight="1">
      <c r="A12" s="382" t="s">
        <v>196</v>
      </c>
      <c r="B12" s="447">
        <v>426.1</v>
      </c>
      <c r="C12" s="573">
        <v>426.1</v>
      </c>
      <c r="D12" s="573">
        <f>C12/B12*100</f>
        <v>100</v>
      </c>
    </row>
    <row r="13" spans="1:4" ht="57" customHeight="1">
      <c r="A13" s="337" t="s">
        <v>588</v>
      </c>
      <c r="B13" s="448">
        <v>314.1</v>
      </c>
      <c r="C13" s="573">
        <v>314.1</v>
      </c>
      <c r="D13" s="573">
        <f>C13/B13*100</f>
        <v>100</v>
      </c>
    </row>
    <row r="14" spans="1:4" ht="56.25" customHeight="1">
      <c r="A14" s="337" t="s">
        <v>589</v>
      </c>
      <c r="B14" s="448">
        <v>273</v>
      </c>
      <c r="C14" s="573">
        <v>273</v>
      </c>
      <c r="D14" s="573">
        <f>C14/B14*100</f>
        <v>100</v>
      </c>
    </row>
    <row r="15" spans="1:4" ht="53.25" customHeight="1">
      <c r="A15" s="337" t="s">
        <v>590</v>
      </c>
      <c r="B15" s="448">
        <v>877.2</v>
      </c>
      <c r="C15" s="573">
        <v>877.1</v>
      </c>
      <c r="D15" s="573">
        <f>C15/B15*100</f>
        <v>99.98860009119926</v>
      </c>
    </row>
    <row r="16" spans="1:4" ht="53.25" customHeight="1" hidden="1">
      <c r="A16" s="313" t="s">
        <v>591</v>
      </c>
      <c r="B16" s="448"/>
      <c r="C16" s="573"/>
      <c r="D16" s="573"/>
    </row>
    <row r="17" spans="1:4" ht="46.5" customHeight="1">
      <c r="A17" s="449" t="s">
        <v>842</v>
      </c>
      <c r="B17" s="448">
        <v>15000</v>
      </c>
      <c r="C17" s="573">
        <v>4496.1</v>
      </c>
      <c r="D17" s="573">
        <f>C17/B17*100</f>
        <v>29.974</v>
      </c>
    </row>
    <row r="18" spans="1:4" ht="12.75" customHeight="1">
      <c r="A18" s="450" t="s">
        <v>592</v>
      </c>
      <c r="B18" s="451">
        <f>SUM(B11:B17)</f>
        <v>43307.5</v>
      </c>
      <c r="C18" s="451">
        <f>SUM(C11:C17)</f>
        <v>28164.299999999996</v>
      </c>
      <c r="D18" s="574">
        <f>C18/B18*100</f>
        <v>65.0333083184206</v>
      </c>
    </row>
  </sheetData>
  <sheetProtection selectLockedCells="1" selectUnlockedCells="1"/>
  <mergeCells count="6">
    <mergeCell ref="A1:D1"/>
    <mergeCell ref="A2:D2"/>
    <mergeCell ref="A3:D3"/>
    <mergeCell ref="A4:D4"/>
    <mergeCell ref="A5:D5"/>
    <mergeCell ref="B7:D7"/>
  </mergeCells>
  <printOptions/>
  <pageMargins left="0.7875" right="0.7875" top="0.8861111111111111" bottom="0.8861111111111111" header="0.5118055555555555" footer="0.511805555555555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="60" zoomScalePageLayoutView="0" workbookViewId="0" topLeftCell="A1">
      <selection activeCell="K8" sqref="K8:K9"/>
    </sheetView>
  </sheetViews>
  <sheetFormatPr defaultColWidth="6.421875" defaultRowHeight="12.75" customHeight="1"/>
  <cols>
    <col min="1" max="1" width="4.00390625" style="452" customWidth="1"/>
    <col min="2" max="6" width="3.28125" style="452" customWidth="1"/>
    <col min="7" max="8" width="5.7109375" style="452" customWidth="1"/>
    <col min="9" max="9" width="66.00390625" style="452" customWidth="1"/>
    <col min="10" max="10" width="13.7109375" style="453" customWidth="1"/>
    <col min="11" max="11" width="13.28125" style="452" customWidth="1"/>
    <col min="12" max="12" width="11.421875" style="452" customWidth="1"/>
    <col min="13" max="16384" width="6.421875" style="452" customWidth="1"/>
  </cols>
  <sheetData>
    <row r="1" spans="1:11" ht="15" customHeight="1">
      <c r="A1" s="584" t="s">
        <v>593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</row>
    <row r="2" spans="1:11" ht="15" customHeight="1">
      <c r="A2" s="584" t="s">
        <v>843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</row>
    <row r="3" spans="1:11" ht="15" customHeight="1">
      <c r="A3" s="584" t="s">
        <v>844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</row>
    <row r="4" spans="1:11" ht="15.75" customHeight="1">
      <c r="A4" s="575" t="s">
        <v>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</row>
    <row r="5" spans="1:10" ht="41.25" customHeight="1">
      <c r="A5" s="585" t="s">
        <v>594</v>
      </c>
      <c r="B5" s="585"/>
      <c r="C5" s="585"/>
      <c r="D5" s="585"/>
      <c r="E5" s="585"/>
      <c r="F5" s="585"/>
      <c r="G5" s="585"/>
      <c r="H5" s="585"/>
      <c r="I5" s="585"/>
      <c r="J5" s="585"/>
    </row>
    <row r="6" spans="1:10" ht="12.75" customHeight="1">
      <c r="A6" s="456"/>
      <c r="B6" s="457"/>
      <c r="C6" s="457"/>
      <c r="D6" s="457"/>
      <c r="E6" s="457"/>
      <c r="F6" s="457"/>
      <c r="G6" s="457"/>
      <c r="H6" s="457"/>
      <c r="I6" s="455"/>
      <c r="J6" s="458"/>
    </row>
    <row r="7" spans="1:11" ht="12.75" customHeight="1">
      <c r="A7" s="457"/>
      <c r="B7" s="457"/>
      <c r="C7" s="457"/>
      <c r="D7" s="457"/>
      <c r="E7" s="457"/>
      <c r="F7" s="457"/>
      <c r="G7" s="457"/>
      <c r="H7" s="457"/>
      <c r="I7" s="459"/>
      <c r="J7" s="586" t="s">
        <v>595</v>
      </c>
      <c r="K7" s="586"/>
    </row>
    <row r="8" spans="1:11" ht="25.5" customHeight="1">
      <c r="A8" s="460"/>
      <c r="B8" s="581" t="s">
        <v>596</v>
      </c>
      <c r="C8" s="581"/>
      <c r="D8" s="581"/>
      <c r="E8" s="581"/>
      <c r="F8" s="581"/>
      <c r="G8" s="581"/>
      <c r="H8" s="581"/>
      <c r="I8" s="582" t="s">
        <v>597</v>
      </c>
      <c r="J8" s="581" t="s">
        <v>6</v>
      </c>
      <c r="K8" s="583" t="s">
        <v>598</v>
      </c>
    </row>
    <row r="9" spans="1:11" ht="72.75" customHeight="1">
      <c r="A9" s="461" t="s">
        <v>599</v>
      </c>
      <c r="B9" s="461" t="s">
        <v>600</v>
      </c>
      <c r="C9" s="461" t="s">
        <v>601</v>
      </c>
      <c r="D9" s="461" t="s">
        <v>602</v>
      </c>
      <c r="E9" s="461" t="s">
        <v>603</v>
      </c>
      <c r="F9" s="461" t="s">
        <v>604</v>
      </c>
      <c r="G9" s="461" t="s">
        <v>605</v>
      </c>
      <c r="H9" s="461" t="s">
        <v>606</v>
      </c>
      <c r="I9" s="582"/>
      <c r="J9" s="581"/>
      <c r="K9" s="583"/>
    </row>
    <row r="10" spans="1:11" s="467" customFormat="1" ht="12.75" customHeight="1">
      <c r="A10" s="462"/>
      <c r="B10" s="462"/>
      <c r="C10" s="462"/>
      <c r="D10" s="462"/>
      <c r="E10" s="462"/>
      <c r="F10" s="462"/>
      <c r="G10" s="462"/>
      <c r="H10" s="463"/>
      <c r="I10" s="464" t="s">
        <v>607</v>
      </c>
      <c r="J10" s="465">
        <f>-J42</f>
        <v>-51909.99999999997</v>
      </c>
      <c r="K10" s="466">
        <f>-K42</f>
        <v>-13888.5</v>
      </c>
    </row>
    <row r="11" spans="1:11" s="467" customFormat="1" ht="38.25" customHeight="1" hidden="1">
      <c r="A11" s="462"/>
      <c r="B11" s="462"/>
      <c r="C11" s="462"/>
      <c r="D11" s="462"/>
      <c r="E11" s="462"/>
      <c r="F11" s="462"/>
      <c r="G11" s="462"/>
      <c r="H11" s="468"/>
      <c r="I11" s="469" t="s">
        <v>608</v>
      </c>
      <c r="J11" s="470">
        <v>38.3</v>
      </c>
      <c r="K11" s="471"/>
    </row>
    <row r="12" spans="1:11" ht="12.75" customHeight="1">
      <c r="A12" s="472"/>
      <c r="B12" s="472"/>
      <c r="C12" s="472"/>
      <c r="D12" s="472"/>
      <c r="E12" s="472"/>
      <c r="F12" s="472"/>
      <c r="G12" s="472"/>
      <c r="H12" s="473"/>
      <c r="I12" s="464" t="s">
        <v>609</v>
      </c>
      <c r="J12" s="474"/>
      <c r="K12" s="475"/>
    </row>
    <row r="13" spans="1:11" ht="25.5" customHeight="1" hidden="1">
      <c r="A13" s="476" t="s">
        <v>610</v>
      </c>
      <c r="B13" s="476"/>
      <c r="C13" s="476"/>
      <c r="D13" s="476"/>
      <c r="E13" s="476"/>
      <c r="F13" s="476"/>
      <c r="G13" s="476"/>
      <c r="H13" s="477" t="s">
        <v>610</v>
      </c>
      <c r="I13" s="464" t="s">
        <v>611</v>
      </c>
      <c r="J13" s="474"/>
      <c r="K13" s="475"/>
    </row>
    <row r="14" spans="1:11" ht="28.5" customHeight="1" hidden="1">
      <c r="A14" s="478" t="s">
        <v>610</v>
      </c>
      <c r="B14" s="478"/>
      <c r="C14" s="478"/>
      <c r="D14" s="478"/>
      <c r="E14" s="478"/>
      <c r="F14" s="478"/>
      <c r="G14" s="478"/>
      <c r="H14" s="473" t="s">
        <v>612</v>
      </c>
      <c r="I14" s="479" t="s">
        <v>613</v>
      </c>
      <c r="J14" s="480"/>
      <c r="K14" s="475"/>
    </row>
    <row r="15" spans="1:11" ht="41.25" customHeight="1" hidden="1">
      <c r="A15" s="478" t="s">
        <v>610</v>
      </c>
      <c r="B15" s="478"/>
      <c r="C15" s="478"/>
      <c r="D15" s="478"/>
      <c r="E15" s="478"/>
      <c r="F15" s="478"/>
      <c r="G15" s="478"/>
      <c r="H15" s="473" t="s">
        <v>614</v>
      </c>
      <c r="I15" s="479" t="s">
        <v>615</v>
      </c>
      <c r="J15" s="480"/>
      <c r="K15" s="475"/>
    </row>
    <row r="16" spans="1:11" ht="28.5" customHeight="1" hidden="1">
      <c r="A16" s="478" t="s">
        <v>610</v>
      </c>
      <c r="B16" s="478"/>
      <c r="C16" s="478"/>
      <c r="D16" s="478"/>
      <c r="E16" s="478"/>
      <c r="F16" s="478"/>
      <c r="G16" s="478"/>
      <c r="H16" s="473" t="s">
        <v>136</v>
      </c>
      <c r="I16" s="479" t="s">
        <v>616</v>
      </c>
      <c r="J16" s="480"/>
      <c r="K16" s="475"/>
    </row>
    <row r="17" spans="1:11" ht="41.25" customHeight="1" hidden="1">
      <c r="A17" s="478" t="s">
        <v>610</v>
      </c>
      <c r="B17" s="478"/>
      <c r="C17" s="478"/>
      <c r="D17" s="478"/>
      <c r="E17" s="478"/>
      <c r="F17" s="478"/>
      <c r="G17" s="478"/>
      <c r="H17" s="473" t="s">
        <v>253</v>
      </c>
      <c r="I17" s="479" t="s">
        <v>617</v>
      </c>
      <c r="J17" s="480"/>
      <c r="K17" s="475"/>
    </row>
    <row r="18" spans="1:11" ht="12.75" customHeight="1">
      <c r="A18" s="476" t="s">
        <v>610</v>
      </c>
      <c r="B18" s="476" t="s">
        <v>108</v>
      </c>
      <c r="C18" s="476" t="s">
        <v>110</v>
      </c>
      <c r="D18" s="476" t="s">
        <v>618</v>
      </c>
      <c r="E18" s="476" t="s">
        <v>618</v>
      </c>
      <c r="F18" s="476" t="s">
        <v>618</v>
      </c>
      <c r="G18" s="476" t="s">
        <v>619</v>
      </c>
      <c r="H18" s="477" t="s">
        <v>610</v>
      </c>
      <c r="I18" s="464" t="s">
        <v>620</v>
      </c>
      <c r="J18" s="481">
        <f>J19-J21</f>
        <v>0</v>
      </c>
      <c r="K18" s="482"/>
    </row>
    <row r="19" spans="1:11" ht="25.5" customHeight="1">
      <c r="A19" s="478" t="s">
        <v>610</v>
      </c>
      <c r="B19" s="478" t="s">
        <v>108</v>
      </c>
      <c r="C19" s="478" t="s">
        <v>110</v>
      </c>
      <c r="D19" s="478" t="s">
        <v>618</v>
      </c>
      <c r="E19" s="478" t="s">
        <v>618</v>
      </c>
      <c r="F19" s="478" t="s">
        <v>618</v>
      </c>
      <c r="G19" s="478" t="s">
        <v>619</v>
      </c>
      <c r="H19" s="473" t="s">
        <v>612</v>
      </c>
      <c r="I19" s="483" t="s">
        <v>621</v>
      </c>
      <c r="J19" s="484">
        <f>J20</f>
        <v>0</v>
      </c>
      <c r="K19" s="482">
        <v>0</v>
      </c>
    </row>
    <row r="20" spans="1:11" ht="25.5" customHeight="1">
      <c r="A20" s="478" t="s">
        <v>610</v>
      </c>
      <c r="B20" s="478" t="s">
        <v>108</v>
      </c>
      <c r="C20" s="478" t="s">
        <v>110</v>
      </c>
      <c r="D20" s="478" t="s">
        <v>618</v>
      </c>
      <c r="E20" s="478" t="s">
        <v>618</v>
      </c>
      <c r="F20" s="478" t="s">
        <v>164</v>
      </c>
      <c r="G20" s="478" t="s">
        <v>619</v>
      </c>
      <c r="H20" s="473" t="s">
        <v>614</v>
      </c>
      <c r="I20" s="483" t="s">
        <v>622</v>
      </c>
      <c r="J20" s="485"/>
      <c r="K20" s="482"/>
    </row>
    <row r="21" spans="1:11" ht="25.5" customHeight="1">
      <c r="A21" s="478" t="s">
        <v>610</v>
      </c>
      <c r="B21" s="478" t="s">
        <v>108</v>
      </c>
      <c r="C21" s="478" t="s">
        <v>110</v>
      </c>
      <c r="D21" s="478" t="s">
        <v>618</v>
      </c>
      <c r="E21" s="478" t="s">
        <v>618</v>
      </c>
      <c r="F21" s="478" t="s">
        <v>618</v>
      </c>
      <c r="G21" s="478" t="s">
        <v>619</v>
      </c>
      <c r="H21" s="473" t="s">
        <v>136</v>
      </c>
      <c r="I21" s="483" t="s">
        <v>623</v>
      </c>
      <c r="J21" s="485">
        <f>J22</f>
        <v>0</v>
      </c>
      <c r="K21" s="482">
        <v>0</v>
      </c>
    </row>
    <row r="22" spans="1:11" ht="24" customHeight="1">
      <c r="A22" s="478" t="s">
        <v>610</v>
      </c>
      <c r="B22" s="478" t="s">
        <v>108</v>
      </c>
      <c r="C22" s="478" t="s">
        <v>110</v>
      </c>
      <c r="D22" s="478" t="s">
        <v>618</v>
      </c>
      <c r="E22" s="478" t="s">
        <v>618</v>
      </c>
      <c r="F22" s="478" t="s">
        <v>164</v>
      </c>
      <c r="G22" s="478" t="s">
        <v>619</v>
      </c>
      <c r="H22" s="473" t="s">
        <v>253</v>
      </c>
      <c r="I22" s="483" t="s">
        <v>624</v>
      </c>
      <c r="J22" s="486"/>
      <c r="K22" s="475"/>
    </row>
    <row r="23" spans="1:11" ht="25.5" customHeight="1" hidden="1">
      <c r="A23" s="476" t="s">
        <v>610</v>
      </c>
      <c r="B23" s="476" t="s">
        <v>108</v>
      </c>
      <c r="C23" s="476" t="s">
        <v>203</v>
      </c>
      <c r="D23" s="476" t="s">
        <v>618</v>
      </c>
      <c r="E23" s="476" t="s">
        <v>618</v>
      </c>
      <c r="F23" s="476" t="s">
        <v>618</v>
      </c>
      <c r="G23" s="476" t="s">
        <v>619</v>
      </c>
      <c r="H23" s="477" t="s">
        <v>610</v>
      </c>
      <c r="I23" s="464" t="s">
        <v>625</v>
      </c>
      <c r="J23" s="470">
        <f>J24-J26</f>
        <v>0</v>
      </c>
      <c r="K23" s="475"/>
    </row>
    <row r="24" spans="1:11" ht="25.5" customHeight="1" hidden="1">
      <c r="A24" s="478" t="s">
        <v>610</v>
      </c>
      <c r="B24" s="478" t="s">
        <v>108</v>
      </c>
      <c r="C24" s="478" t="s">
        <v>203</v>
      </c>
      <c r="D24" s="478" t="s">
        <v>618</v>
      </c>
      <c r="E24" s="478" t="s">
        <v>618</v>
      </c>
      <c r="F24" s="478" t="s">
        <v>618</v>
      </c>
      <c r="G24" s="478" t="s">
        <v>619</v>
      </c>
      <c r="H24" s="473" t="s">
        <v>612</v>
      </c>
      <c r="I24" s="483" t="s">
        <v>626</v>
      </c>
      <c r="J24" s="486">
        <f>J25</f>
        <v>0</v>
      </c>
      <c r="K24" s="475"/>
    </row>
    <row r="25" spans="1:11" ht="38.25" customHeight="1" hidden="1">
      <c r="A25" s="478" t="s">
        <v>610</v>
      </c>
      <c r="B25" s="478" t="s">
        <v>108</v>
      </c>
      <c r="C25" s="478" t="s">
        <v>203</v>
      </c>
      <c r="D25" s="478" t="s">
        <v>618</v>
      </c>
      <c r="E25" s="478" t="s">
        <v>618</v>
      </c>
      <c r="F25" s="478" t="s">
        <v>306</v>
      </c>
      <c r="G25" s="478" t="s">
        <v>619</v>
      </c>
      <c r="H25" s="473" t="s">
        <v>614</v>
      </c>
      <c r="I25" s="483" t="s">
        <v>627</v>
      </c>
      <c r="J25" s="486"/>
      <c r="K25" s="475"/>
    </row>
    <row r="26" spans="1:11" ht="25.5" customHeight="1" hidden="1">
      <c r="A26" s="478" t="s">
        <v>610</v>
      </c>
      <c r="B26" s="478" t="s">
        <v>108</v>
      </c>
      <c r="C26" s="478" t="s">
        <v>203</v>
      </c>
      <c r="D26" s="478" t="s">
        <v>618</v>
      </c>
      <c r="E26" s="478" t="s">
        <v>618</v>
      </c>
      <c r="F26" s="478" t="s">
        <v>618</v>
      </c>
      <c r="G26" s="478" t="s">
        <v>619</v>
      </c>
      <c r="H26" s="473" t="s">
        <v>136</v>
      </c>
      <c r="I26" s="483" t="s">
        <v>628</v>
      </c>
      <c r="J26" s="486">
        <f>J27</f>
        <v>0</v>
      </c>
      <c r="K26" s="475"/>
    </row>
    <row r="27" spans="1:11" ht="25.5" customHeight="1" hidden="1">
      <c r="A27" s="478" t="s">
        <v>610</v>
      </c>
      <c r="B27" s="478" t="s">
        <v>108</v>
      </c>
      <c r="C27" s="478" t="s">
        <v>203</v>
      </c>
      <c r="D27" s="478" t="s">
        <v>618</v>
      </c>
      <c r="E27" s="478" t="s">
        <v>618</v>
      </c>
      <c r="F27" s="478" t="s">
        <v>306</v>
      </c>
      <c r="G27" s="478" t="s">
        <v>619</v>
      </c>
      <c r="H27" s="473" t="s">
        <v>253</v>
      </c>
      <c r="I27" s="483" t="s">
        <v>629</v>
      </c>
      <c r="J27" s="486"/>
      <c r="K27" s="475"/>
    </row>
    <row r="28" spans="1:11" ht="12.75" customHeight="1">
      <c r="A28" s="476" t="s">
        <v>610</v>
      </c>
      <c r="B28" s="476" t="s">
        <v>108</v>
      </c>
      <c r="C28" s="476" t="s">
        <v>306</v>
      </c>
      <c r="D28" s="476" t="s">
        <v>618</v>
      </c>
      <c r="E28" s="476" t="s">
        <v>618</v>
      </c>
      <c r="F28" s="476" t="s">
        <v>618</v>
      </c>
      <c r="G28" s="476" t="s">
        <v>619</v>
      </c>
      <c r="H28" s="477" t="s">
        <v>610</v>
      </c>
      <c r="I28" s="464" t="s">
        <v>630</v>
      </c>
      <c r="J28" s="486">
        <f>J30+J29</f>
        <v>51909.99999999997</v>
      </c>
      <c r="K28" s="487">
        <f>K30+K29</f>
        <v>13888.5</v>
      </c>
    </row>
    <row r="29" spans="1:11" ht="14.25" customHeight="1">
      <c r="A29" s="478" t="s">
        <v>610</v>
      </c>
      <c r="B29" s="478" t="s">
        <v>108</v>
      </c>
      <c r="C29" s="478" t="s">
        <v>306</v>
      </c>
      <c r="D29" s="478" t="s">
        <v>110</v>
      </c>
      <c r="E29" s="478" t="s">
        <v>108</v>
      </c>
      <c r="F29" s="478" t="s">
        <v>164</v>
      </c>
      <c r="G29" s="478" t="s">
        <v>619</v>
      </c>
      <c r="H29" s="473" t="s">
        <v>631</v>
      </c>
      <c r="I29" s="483" t="s">
        <v>632</v>
      </c>
      <c r="J29" s="486">
        <v>-238233.6</v>
      </c>
      <c r="K29" s="487">
        <v>-247667.1</v>
      </c>
    </row>
    <row r="30" spans="1:11" ht="14.25" customHeight="1">
      <c r="A30" s="478" t="s">
        <v>610</v>
      </c>
      <c r="B30" s="478" t="s">
        <v>108</v>
      </c>
      <c r="C30" s="478" t="s">
        <v>306</v>
      </c>
      <c r="D30" s="478" t="s">
        <v>110</v>
      </c>
      <c r="E30" s="478" t="s">
        <v>108</v>
      </c>
      <c r="F30" s="478" t="s">
        <v>164</v>
      </c>
      <c r="G30" s="478" t="s">
        <v>619</v>
      </c>
      <c r="H30" s="473" t="s">
        <v>375</v>
      </c>
      <c r="I30" s="483" t="s">
        <v>633</v>
      </c>
      <c r="J30" s="480">
        <v>290143.6</v>
      </c>
      <c r="K30" s="488">
        <v>261555.6</v>
      </c>
    </row>
    <row r="31" spans="1:11" ht="12.75" customHeight="1" hidden="1">
      <c r="A31" s="476" t="s">
        <v>610</v>
      </c>
      <c r="B31" s="476" t="s">
        <v>108</v>
      </c>
      <c r="C31" s="476" t="s">
        <v>146</v>
      </c>
      <c r="D31" s="476" t="s">
        <v>618</v>
      </c>
      <c r="E31" s="476" t="s">
        <v>618</v>
      </c>
      <c r="F31" s="476" t="s">
        <v>618</v>
      </c>
      <c r="G31" s="476" t="s">
        <v>619</v>
      </c>
      <c r="H31" s="477" t="s">
        <v>610</v>
      </c>
      <c r="I31" s="464" t="s">
        <v>634</v>
      </c>
      <c r="J31" s="480">
        <f>J32+J34+J37</f>
        <v>0</v>
      </c>
      <c r="K31" s="475"/>
    </row>
    <row r="32" spans="1:11" ht="25.5" customHeight="1" hidden="1">
      <c r="A32" s="478"/>
      <c r="B32" s="478"/>
      <c r="C32" s="478"/>
      <c r="D32" s="478"/>
      <c r="E32" s="478"/>
      <c r="F32" s="478"/>
      <c r="G32" s="478"/>
      <c r="H32" s="477" t="s">
        <v>610</v>
      </c>
      <c r="I32" s="464" t="s">
        <v>635</v>
      </c>
      <c r="J32" s="480">
        <f>J33</f>
        <v>0</v>
      </c>
      <c r="K32" s="475"/>
    </row>
    <row r="33" spans="1:11" ht="25.5" customHeight="1" hidden="1">
      <c r="A33" s="478"/>
      <c r="B33" s="478"/>
      <c r="C33" s="478"/>
      <c r="D33" s="478"/>
      <c r="E33" s="478"/>
      <c r="F33" s="478"/>
      <c r="G33" s="478"/>
      <c r="H33" s="473" t="s">
        <v>636</v>
      </c>
      <c r="I33" s="483" t="s">
        <v>637</v>
      </c>
      <c r="J33" s="480"/>
      <c r="K33" s="475"/>
    </row>
    <row r="34" spans="1:11" ht="12.75" customHeight="1" hidden="1">
      <c r="A34" s="476" t="s">
        <v>610</v>
      </c>
      <c r="B34" s="476" t="s">
        <v>108</v>
      </c>
      <c r="C34" s="476" t="s">
        <v>146</v>
      </c>
      <c r="D34" s="476" t="s">
        <v>118</v>
      </c>
      <c r="E34" s="476" t="s">
        <v>618</v>
      </c>
      <c r="F34" s="476" t="s">
        <v>618</v>
      </c>
      <c r="G34" s="476" t="s">
        <v>619</v>
      </c>
      <c r="H34" s="477" t="s">
        <v>610</v>
      </c>
      <c r="I34" s="464" t="s">
        <v>638</v>
      </c>
      <c r="J34" s="474">
        <f>J35</f>
        <v>0</v>
      </c>
      <c r="K34" s="475"/>
    </row>
    <row r="35" spans="1:11" ht="63.75" customHeight="1" hidden="1">
      <c r="A35" s="478" t="s">
        <v>610</v>
      </c>
      <c r="B35" s="478" t="s">
        <v>108</v>
      </c>
      <c r="C35" s="478" t="s">
        <v>146</v>
      </c>
      <c r="D35" s="478" t="s">
        <v>118</v>
      </c>
      <c r="E35" s="478" t="s">
        <v>618</v>
      </c>
      <c r="F35" s="478" t="s">
        <v>618</v>
      </c>
      <c r="G35" s="478" t="s">
        <v>619</v>
      </c>
      <c r="H35" s="473" t="s">
        <v>136</v>
      </c>
      <c r="I35" s="483" t="s">
        <v>639</v>
      </c>
      <c r="J35" s="480">
        <f>J36</f>
        <v>0</v>
      </c>
      <c r="K35" s="475"/>
    </row>
    <row r="36" spans="1:11" ht="51" customHeight="1" hidden="1">
      <c r="A36" s="478" t="s">
        <v>610</v>
      </c>
      <c r="B36" s="478" t="s">
        <v>108</v>
      </c>
      <c r="C36" s="478" t="s">
        <v>146</v>
      </c>
      <c r="D36" s="478" t="s">
        <v>118</v>
      </c>
      <c r="E36" s="478" t="s">
        <v>618</v>
      </c>
      <c r="F36" s="478" t="s">
        <v>306</v>
      </c>
      <c r="G36" s="478" t="s">
        <v>619</v>
      </c>
      <c r="H36" s="473" t="s">
        <v>253</v>
      </c>
      <c r="I36" s="483" t="s">
        <v>640</v>
      </c>
      <c r="J36" s="486"/>
      <c r="K36" s="475"/>
    </row>
    <row r="37" spans="1:11" ht="25.5" customHeight="1" hidden="1">
      <c r="A37" s="478" t="s">
        <v>610</v>
      </c>
      <c r="B37" s="478" t="s">
        <v>108</v>
      </c>
      <c r="C37" s="478" t="s">
        <v>146</v>
      </c>
      <c r="D37" s="478" t="s">
        <v>306</v>
      </c>
      <c r="E37" s="478" t="s">
        <v>618</v>
      </c>
      <c r="F37" s="478" t="s">
        <v>618</v>
      </c>
      <c r="G37" s="478" t="s">
        <v>619</v>
      </c>
      <c r="H37" s="473" t="s">
        <v>610</v>
      </c>
      <c r="I37" s="464" t="s">
        <v>625</v>
      </c>
      <c r="J37" s="480">
        <f>J38-J40</f>
        <v>0</v>
      </c>
      <c r="K37" s="475"/>
    </row>
    <row r="38" spans="1:11" ht="12.75" customHeight="1" hidden="1">
      <c r="A38" s="478" t="s">
        <v>610</v>
      </c>
      <c r="B38" s="478" t="s">
        <v>108</v>
      </c>
      <c r="C38" s="478" t="s">
        <v>146</v>
      </c>
      <c r="D38" s="478" t="s">
        <v>306</v>
      </c>
      <c r="E38" s="478" t="s">
        <v>618</v>
      </c>
      <c r="F38" s="478" t="s">
        <v>618</v>
      </c>
      <c r="G38" s="478" t="s">
        <v>619</v>
      </c>
      <c r="H38" s="473" t="s">
        <v>373</v>
      </c>
      <c r="I38" s="483" t="s">
        <v>641</v>
      </c>
      <c r="J38" s="480">
        <f>J39</f>
        <v>0</v>
      </c>
      <c r="K38" s="475"/>
    </row>
    <row r="39" spans="1:11" ht="25.5" customHeight="1" hidden="1">
      <c r="A39" s="489" t="s">
        <v>610</v>
      </c>
      <c r="B39" s="489" t="s">
        <v>108</v>
      </c>
      <c r="C39" s="489" t="s">
        <v>146</v>
      </c>
      <c r="D39" s="489" t="s">
        <v>306</v>
      </c>
      <c r="E39" s="489" t="s">
        <v>108</v>
      </c>
      <c r="F39" s="489" t="s">
        <v>306</v>
      </c>
      <c r="G39" s="489" t="s">
        <v>619</v>
      </c>
      <c r="H39" s="490" t="s">
        <v>642</v>
      </c>
      <c r="I39" s="483" t="s">
        <v>643</v>
      </c>
      <c r="J39" s="480"/>
      <c r="K39" s="475"/>
    </row>
    <row r="40" spans="1:11" ht="12.75" customHeight="1" hidden="1">
      <c r="A40" s="478" t="s">
        <v>610</v>
      </c>
      <c r="B40" s="478" t="s">
        <v>108</v>
      </c>
      <c r="C40" s="478" t="s">
        <v>146</v>
      </c>
      <c r="D40" s="478" t="s">
        <v>306</v>
      </c>
      <c r="E40" s="478" t="s">
        <v>618</v>
      </c>
      <c r="F40" s="478" t="s">
        <v>618</v>
      </c>
      <c r="G40" s="478" t="s">
        <v>619</v>
      </c>
      <c r="H40" s="473" t="s">
        <v>153</v>
      </c>
      <c r="I40" s="483" t="s">
        <v>644</v>
      </c>
      <c r="J40" s="480">
        <f>J41</f>
        <v>0</v>
      </c>
      <c r="K40" s="475"/>
    </row>
    <row r="41" spans="1:11" ht="25.5" customHeight="1" hidden="1">
      <c r="A41" s="478" t="s">
        <v>610</v>
      </c>
      <c r="B41" s="478" t="s">
        <v>108</v>
      </c>
      <c r="C41" s="478" t="s">
        <v>146</v>
      </c>
      <c r="D41" s="478" t="s">
        <v>306</v>
      </c>
      <c r="E41" s="478" t="s">
        <v>108</v>
      </c>
      <c r="F41" s="478" t="s">
        <v>306</v>
      </c>
      <c r="G41" s="478" t="s">
        <v>619</v>
      </c>
      <c r="H41" s="473" t="s">
        <v>155</v>
      </c>
      <c r="I41" s="483" t="s">
        <v>645</v>
      </c>
      <c r="J41" s="480"/>
      <c r="K41" s="475"/>
    </row>
    <row r="42" spans="1:11" ht="12.75" customHeight="1">
      <c r="A42" s="476" t="s">
        <v>610</v>
      </c>
      <c r="B42" s="476" t="s">
        <v>618</v>
      </c>
      <c r="C42" s="476" t="s">
        <v>618</v>
      </c>
      <c r="D42" s="476" t="s">
        <v>618</v>
      </c>
      <c r="E42" s="476" t="s">
        <v>618</v>
      </c>
      <c r="F42" s="476" t="s">
        <v>618</v>
      </c>
      <c r="G42" s="476" t="s">
        <v>619</v>
      </c>
      <c r="H42" s="477" t="s">
        <v>610</v>
      </c>
      <c r="I42" s="464"/>
      <c r="J42" s="474">
        <f>J18+J23+J28+J31</f>
        <v>51909.99999999997</v>
      </c>
      <c r="K42" s="491">
        <f>K18+K23+K28+K31</f>
        <v>13888.5</v>
      </c>
    </row>
    <row r="46" ht="12.75" customHeight="1">
      <c r="J46" s="492"/>
    </row>
    <row r="47" ht="12.75" customHeight="1">
      <c r="J47" s="492"/>
    </row>
    <row r="48" ht="12.75" customHeight="1">
      <c r="J48" s="492"/>
    </row>
  </sheetData>
  <sheetProtection selectLockedCells="1" selectUnlockedCells="1"/>
  <mergeCells count="10">
    <mergeCell ref="B8:H8"/>
    <mergeCell ref="I8:I9"/>
    <mergeCell ref="J8:J9"/>
    <mergeCell ref="K8:K9"/>
    <mergeCell ref="A1:K1"/>
    <mergeCell ref="A2:K2"/>
    <mergeCell ref="A3:K3"/>
    <mergeCell ref="A4:K4"/>
    <mergeCell ref="A5:J5"/>
    <mergeCell ref="J7:K7"/>
  </mergeCells>
  <printOptions/>
  <pageMargins left="0.25" right="0.25" top="0.75" bottom="0.75" header="0.5118055555555555" footer="0.511805555555555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view="pageBreakPreview" zoomScale="60" zoomScalePageLayoutView="0" workbookViewId="0" topLeftCell="A91">
      <selection activeCell="A9" sqref="A9:G9"/>
    </sheetView>
  </sheetViews>
  <sheetFormatPr defaultColWidth="11.57421875" defaultRowHeight="12.75"/>
  <cols>
    <col min="1" max="1" width="5.8515625" style="493" customWidth="1"/>
    <col min="2" max="2" width="65.140625" style="0" customWidth="1"/>
    <col min="3" max="3" width="7.140625" style="0" customWidth="1"/>
    <col min="4" max="4" width="10.00390625" style="494" customWidth="1"/>
    <col min="5" max="5" width="11.8515625" style="0" customWidth="1"/>
    <col min="6" max="6" width="11.57421875" style="0" customWidth="1"/>
    <col min="7" max="7" width="11.8515625" style="0" customWidth="1"/>
    <col min="8" max="8" width="10.8515625" style="495" customWidth="1"/>
  </cols>
  <sheetData>
    <row r="1" spans="1:8" ht="14.25" customHeight="1">
      <c r="A1" s="496"/>
      <c r="B1" s="497"/>
      <c r="C1" s="600" t="s">
        <v>646</v>
      </c>
      <c r="D1" s="600"/>
      <c r="E1" s="600"/>
      <c r="F1" s="600"/>
      <c r="G1" s="600"/>
      <c r="H1" s="600"/>
    </row>
    <row r="2" spans="1:8" ht="13.5" customHeight="1">
      <c r="A2" s="600" t="s">
        <v>843</v>
      </c>
      <c r="B2" s="611"/>
      <c r="C2" s="611"/>
      <c r="D2" s="611"/>
      <c r="E2" s="611"/>
      <c r="F2" s="611"/>
      <c r="G2" s="611"/>
      <c r="H2" s="611"/>
    </row>
    <row r="3" spans="1:8" ht="14.25" customHeight="1">
      <c r="A3" s="496"/>
      <c r="B3" s="497"/>
      <c r="C3" s="600" t="s">
        <v>847</v>
      </c>
      <c r="D3" s="600"/>
      <c r="E3" s="600"/>
      <c r="F3" s="600"/>
      <c r="G3" s="600"/>
      <c r="H3" s="600"/>
    </row>
    <row r="4" spans="1:8" ht="13.5" customHeight="1">
      <c r="A4" s="496"/>
      <c r="B4" s="497"/>
      <c r="C4" s="600" t="s">
        <v>1</v>
      </c>
      <c r="D4" s="600"/>
      <c r="E4" s="600"/>
      <c r="F4" s="600"/>
      <c r="G4" s="600"/>
      <c r="H4" s="600"/>
    </row>
    <row r="5" spans="1:7" ht="14.25" customHeight="1">
      <c r="A5" s="496"/>
      <c r="B5" s="497"/>
      <c r="C5" s="497"/>
      <c r="D5" s="498"/>
      <c r="E5" s="499"/>
      <c r="F5" s="497"/>
      <c r="G5" s="497"/>
    </row>
    <row r="6" spans="1:8" ht="17.25" customHeight="1">
      <c r="A6" s="601" t="s">
        <v>647</v>
      </c>
      <c r="B6" s="601"/>
      <c r="C6" s="601"/>
      <c r="D6" s="601"/>
      <c r="E6" s="601"/>
      <c r="F6" s="601"/>
      <c r="G6" s="601"/>
      <c r="H6" s="601"/>
    </row>
    <row r="7" spans="1:8" ht="17.25" customHeight="1">
      <c r="A7" s="500"/>
      <c r="B7" s="602" t="s">
        <v>648</v>
      </c>
      <c r="C7" s="602"/>
      <c r="D7" s="602"/>
      <c r="E7" s="602"/>
      <c r="F7" s="602"/>
      <c r="G7" s="602"/>
      <c r="H7" s="602"/>
    </row>
    <row r="8" spans="1:8" ht="16.5" customHeight="1">
      <c r="A8" s="594" t="s">
        <v>649</v>
      </c>
      <c r="B8" s="594"/>
      <c r="C8" s="594"/>
      <c r="D8" s="594"/>
      <c r="E8" s="594"/>
      <c r="F8" s="594"/>
      <c r="G8" s="594"/>
      <c r="H8" s="594"/>
    </row>
    <row r="9" spans="1:7" ht="14.25" customHeight="1">
      <c r="A9" s="595"/>
      <c r="B9" s="595"/>
      <c r="C9" s="595"/>
      <c r="D9" s="595"/>
      <c r="E9" s="595"/>
      <c r="F9" s="595"/>
      <c r="G9" s="595"/>
    </row>
    <row r="10" spans="1:7" ht="14.25" customHeight="1">
      <c r="A10" s="501"/>
      <c r="B10" s="502"/>
      <c r="C10" s="502"/>
      <c r="D10" s="503"/>
      <c r="E10" s="502"/>
      <c r="F10" s="502"/>
      <c r="G10" s="502" t="s">
        <v>595</v>
      </c>
    </row>
    <row r="11" spans="1:8" ht="12" customHeight="1">
      <c r="A11" s="596" t="s">
        <v>650</v>
      </c>
      <c r="B11" s="597" t="s">
        <v>651</v>
      </c>
      <c r="C11" s="597"/>
      <c r="D11" s="598" t="s">
        <v>652</v>
      </c>
      <c r="E11" s="597" t="s">
        <v>104</v>
      </c>
      <c r="F11" s="599" t="s">
        <v>653</v>
      </c>
      <c r="G11" s="599" t="s">
        <v>654</v>
      </c>
      <c r="H11" s="596" t="s">
        <v>8</v>
      </c>
    </row>
    <row r="12" spans="1:8" ht="12" customHeight="1">
      <c r="A12" s="596"/>
      <c r="B12" s="597"/>
      <c r="C12" s="597"/>
      <c r="D12" s="598"/>
      <c r="E12" s="597"/>
      <c r="F12" s="599"/>
      <c r="G12" s="599"/>
      <c r="H12" s="596"/>
    </row>
    <row r="13" spans="1:8" ht="12" customHeight="1">
      <c r="A13" s="596"/>
      <c r="B13" s="597"/>
      <c r="C13" s="597"/>
      <c r="D13" s="598"/>
      <c r="E13" s="597"/>
      <c r="F13" s="599"/>
      <c r="G13" s="599"/>
      <c r="H13" s="596"/>
    </row>
    <row r="14" spans="1:8" ht="12" customHeight="1">
      <c r="A14" s="596"/>
      <c r="B14" s="597"/>
      <c r="C14" s="597"/>
      <c r="D14" s="598"/>
      <c r="E14" s="597"/>
      <c r="F14" s="599"/>
      <c r="G14" s="599"/>
      <c r="H14" s="596"/>
    </row>
    <row r="15" spans="1:8" ht="12" customHeight="1">
      <c r="A15" s="596"/>
      <c r="B15" s="597"/>
      <c r="C15" s="597"/>
      <c r="D15" s="598"/>
      <c r="E15" s="597"/>
      <c r="F15" s="599"/>
      <c r="G15" s="599"/>
      <c r="H15" s="596"/>
    </row>
    <row r="16" spans="1:8" ht="14.25" customHeight="1">
      <c r="A16" s="505">
        <v>1</v>
      </c>
      <c r="B16" s="506">
        <v>2</v>
      </c>
      <c r="C16" s="506">
        <v>3</v>
      </c>
      <c r="D16" s="507">
        <v>4</v>
      </c>
      <c r="E16" s="506">
        <v>5</v>
      </c>
      <c r="F16" s="506">
        <v>6</v>
      </c>
      <c r="G16" s="506">
        <v>7</v>
      </c>
      <c r="H16" s="508">
        <v>8</v>
      </c>
    </row>
    <row r="17" spans="1:8" ht="27.75" customHeight="1">
      <c r="A17" s="505">
        <v>1</v>
      </c>
      <c r="B17" s="509" t="s">
        <v>655</v>
      </c>
      <c r="C17" s="506">
        <v>920</v>
      </c>
      <c r="D17" s="507" t="s">
        <v>656</v>
      </c>
      <c r="E17" s="507" t="s">
        <v>657</v>
      </c>
      <c r="F17" s="510">
        <v>15659</v>
      </c>
      <c r="G17" s="510">
        <v>15641.4</v>
      </c>
      <c r="H17" s="511">
        <f aca="true" t="shared" si="0" ref="H17:H48">G17/F17*100</f>
        <v>99.88760457245036</v>
      </c>
    </row>
    <row r="18" spans="1:8" ht="29.25" customHeight="1">
      <c r="A18" s="505">
        <v>2</v>
      </c>
      <c r="B18" s="512" t="s">
        <v>658</v>
      </c>
      <c r="C18" s="506">
        <v>920</v>
      </c>
      <c r="D18" s="507" t="s">
        <v>656</v>
      </c>
      <c r="E18" s="507" t="s">
        <v>659</v>
      </c>
      <c r="F18" s="510">
        <v>2684.4</v>
      </c>
      <c r="G18" s="510">
        <v>2565.1</v>
      </c>
      <c r="H18" s="511">
        <f t="shared" si="0"/>
        <v>95.55580390403814</v>
      </c>
    </row>
    <row r="19" spans="1:8" ht="39" customHeight="1">
      <c r="A19" s="505">
        <v>3</v>
      </c>
      <c r="B19" s="512" t="s">
        <v>660</v>
      </c>
      <c r="C19" s="506">
        <v>920</v>
      </c>
      <c r="D19" s="507" t="s">
        <v>656</v>
      </c>
      <c r="E19" s="507" t="s">
        <v>661</v>
      </c>
      <c r="F19" s="510">
        <v>125.6</v>
      </c>
      <c r="G19" s="510">
        <v>122.4</v>
      </c>
      <c r="H19" s="511">
        <f t="shared" si="0"/>
        <v>97.45222929936307</v>
      </c>
    </row>
    <row r="20" spans="1:8" ht="29.25" customHeight="1">
      <c r="A20" s="505">
        <v>4</v>
      </c>
      <c r="B20" s="504" t="s">
        <v>662</v>
      </c>
      <c r="C20" s="506">
        <v>920</v>
      </c>
      <c r="D20" s="507" t="s">
        <v>663</v>
      </c>
      <c r="E20" s="507" t="s">
        <v>664</v>
      </c>
      <c r="F20" s="510">
        <v>13020</v>
      </c>
      <c r="G20" s="510">
        <v>12844.7</v>
      </c>
      <c r="H20" s="511">
        <f t="shared" si="0"/>
        <v>98.65360983102919</v>
      </c>
    </row>
    <row r="21" spans="1:8" ht="28.5" customHeight="1">
      <c r="A21" s="505">
        <v>5</v>
      </c>
      <c r="B21" s="504" t="s">
        <v>665</v>
      </c>
      <c r="C21" s="506">
        <v>920</v>
      </c>
      <c r="D21" s="507" t="s">
        <v>663</v>
      </c>
      <c r="E21" s="507" t="s">
        <v>666</v>
      </c>
      <c r="F21" s="510">
        <v>1347</v>
      </c>
      <c r="G21" s="510">
        <v>1273.4</v>
      </c>
      <c r="H21" s="511">
        <f t="shared" si="0"/>
        <v>94.536005939124</v>
      </c>
    </row>
    <row r="22" spans="1:8" ht="27.75" customHeight="1">
      <c r="A22" s="505">
        <v>6</v>
      </c>
      <c r="B22" s="504" t="s">
        <v>667</v>
      </c>
      <c r="C22" s="506">
        <v>920</v>
      </c>
      <c r="D22" s="507" t="s">
        <v>663</v>
      </c>
      <c r="E22" s="507" t="s">
        <v>668</v>
      </c>
      <c r="F22" s="510">
        <v>101.6</v>
      </c>
      <c r="G22" s="510">
        <v>49.4</v>
      </c>
      <c r="H22" s="511">
        <f t="shared" si="0"/>
        <v>48.62204724409449</v>
      </c>
    </row>
    <row r="23" spans="1:8" ht="27" customHeight="1">
      <c r="A23" s="505">
        <v>7</v>
      </c>
      <c r="B23" s="504" t="s">
        <v>669</v>
      </c>
      <c r="C23" s="506">
        <v>920</v>
      </c>
      <c r="D23" s="507" t="s">
        <v>663</v>
      </c>
      <c r="E23" s="507" t="s">
        <v>670</v>
      </c>
      <c r="F23" s="510">
        <v>1750</v>
      </c>
      <c r="G23" s="510">
        <v>1656.7</v>
      </c>
      <c r="H23" s="511">
        <f t="shared" si="0"/>
        <v>94.66857142857144</v>
      </c>
    </row>
    <row r="24" spans="1:8" ht="27.75" customHeight="1">
      <c r="A24" s="505">
        <v>8</v>
      </c>
      <c r="B24" s="504" t="s">
        <v>671</v>
      </c>
      <c r="C24" s="506">
        <v>920</v>
      </c>
      <c r="D24" s="507" t="s">
        <v>663</v>
      </c>
      <c r="E24" s="507" t="s">
        <v>672</v>
      </c>
      <c r="F24" s="510">
        <v>18</v>
      </c>
      <c r="G24" s="510">
        <v>17</v>
      </c>
      <c r="H24" s="511">
        <f t="shared" si="0"/>
        <v>94.44444444444444</v>
      </c>
    </row>
    <row r="25" spans="1:8" ht="27.75" customHeight="1">
      <c r="A25" s="505">
        <v>9</v>
      </c>
      <c r="B25" s="504" t="s">
        <v>673</v>
      </c>
      <c r="C25" s="506">
        <v>920</v>
      </c>
      <c r="D25" s="507" t="s">
        <v>663</v>
      </c>
      <c r="E25" s="507" t="s">
        <v>674</v>
      </c>
      <c r="F25" s="510">
        <v>820.2</v>
      </c>
      <c r="G25" s="510">
        <v>675.8</v>
      </c>
      <c r="H25" s="511">
        <f t="shared" si="0"/>
        <v>82.39453791758106</v>
      </c>
    </row>
    <row r="26" spans="1:8" ht="27.75" customHeight="1">
      <c r="A26" s="505">
        <v>10</v>
      </c>
      <c r="B26" s="504" t="s">
        <v>675</v>
      </c>
      <c r="C26" s="506">
        <v>920</v>
      </c>
      <c r="D26" s="507" t="s">
        <v>663</v>
      </c>
      <c r="E26" s="507" t="s">
        <v>676</v>
      </c>
      <c r="F26" s="510">
        <v>330</v>
      </c>
      <c r="G26" s="510">
        <v>328.4</v>
      </c>
      <c r="H26" s="511">
        <f t="shared" si="0"/>
        <v>99.51515151515152</v>
      </c>
    </row>
    <row r="27" spans="1:8" ht="45.75" customHeight="1">
      <c r="A27" s="505">
        <v>11</v>
      </c>
      <c r="B27" s="513" t="s">
        <v>677</v>
      </c>
      <c r="C27" s="514">
        <v>920</v>
      </c>
      <c r="D27" s="514" t="s">
        <v>678</v>
      </c>
      <c r="E27" s="514" t="s">
        <v>679</v>
      </c>
      <c r="F27" s="515">
        <v>198</v>
      </c>
      <c r="G27" s="515">
        <v>198</v>
      </c>
      <c r="H27" s="511">
        <f t="shared" si="0"/>
        <v>100</v>
      </c>
    </row>
    <row r="28" spans="1:8" ht="32.25" customHeight="1">
      <c r="A28" s="505">
        <v>12</v>
      </c>
      <c r="B28" s="513" t="s">
        <v>680</v>
      </c>
      <c r="C28" s="514">
        <v>920</v>
      </c>
      <c r="D28" s="514" t="s">
        <v>681</v>
      </c>
      <c r="E28" s="516" t="s">
        <v>682</v>
      </c>
      <c r="F28" s="515">
        <v>37.5</v>
      </c>
      <c r="G28" s="515">
        <v>37.5</v>
      </c>
      <c r="H28" s="511">
        <f t="shared" si="0"/>
        <v>100</v>
      </c>
    </row>
    <row r="29" spans="1:8" ht="63" customHeight="1">
      <c r="A29" s="505">
        <v>13</v>
      </c>
      <c r="B29" s="517" t="s">
        <v>683</v>
      </c>
      <c r="C29" s="514">
        <v>920</v>
      </c>
      <c r="D29" s="514" t="s">
        <v>684</v>
      </c>
      <c r="E29" s="514" t="s">
        <v>685</v>
      </c>
      <c r="F29" s="515">
        <v>91.7</v>
      </c>
      <c r="G29" s="515">
        <v>91.7</v>
      </c>
      <c r="H29" s="511">
        <f t="shared" si="0"/>
        <v>100</v>
      </c>
    </row>
    <row r="30" spans="1:8" ht="42.75" customHeight="1">
      <c r="A30" s="505">
        <v>14</v>
      </c>
      <c r="B30" s="517" t="s">
        <v>686</v>
      </c>
      <c r="C30" s="514">
        <v>920</v>
      </c>
      <c r="D30" s="514" t="s">
        <v>687</v>
      </c>
      <c r="E30" s="514" t="s">
        <v>688</v>
      </c>
      <c r="F30" s="515">
        <v>132</v>
      </c>
      <c r="G30" s="515">
        <v>132</v>
      </c>
      <c r="H30" s="511">
        <f t="shared" si="0"/>
        <v>100</v>
      </c>
    </row>
    <row r="31" spans="1:8" ht="42" customHeight="1">
      <c r="A31" s="505">
        <v>15</v>
      </c>
      <c r="B31" s="517" t="s">
        <v>689</v>
      </c>
      <c r="C31" s="514">
        <v>920</v>
      </c>
      <c r="D31" s="514" t="s">
        <v>687</v>
      </c>
      <c r="E31" s="514" t="s">
        <v>690</v>
      </c>
      <c r="F31" s="515">
        <v>359</v>
      </c>
      <c r="G31" s="515">
        <v>358</v>
      </c>
      <c r="H31" s="511">
        <f t="shared" si="0"/>
        <v>99.72144846796658</v>
      </c>
    </row>
    <row r="32" spans="1:8" ht="29.25" customHeight="1">
      <c r="A32" s="505">
        <v>16</v>
      </c>
      <c r="B32" s="518" t="s">
        <v>691</v>
      </c>
      <c r="C32" s="514">
        <v>920</v>
      </c>
      <c r="D32" s="514" t="s">
        <v>692</v>
      </c>
      <c r="E32" s="514" t="s">
        <v>693</v>
      </c>
      <c r="F32" s="515">
        <v>500</v>
      </c>
      <c r="G32" s="515">
        <v>500</v>
      </c>
      <c r="H32" s="511">
        <f t="shared" si="0"/>
        <v>100</v>
      </c>
    </row>
    <row r="33" spans="1:8" ht="61.5" customHeight="1">
      <c r="A33" s="505">
        <v>17</v>
      </c>
      <c r="B33" s="517" t="s">
        <v>694</v>
      </c>
      <c r="C33" s="514">
        <v>920</v>
      </c>
      <c r="D33" s="514" t="s">
        <v>695</v>
      </c>
      <c r="E33" s="514" t="s">
        <v>696</v>
      </c>
      <c r="F33" s="515">
        <v>13045.1</v>
      </c>
      <c r="G33" s="515">
        <v>10237.1</v>
      </c>
      <c r="H33" s="511">
        <f t="shared" si="0"/>
        <v>78.4746763152448</v>
      </c>
    </row>
    <row r="34" spans="1:8" ht="52.5" customHeight="1">
      <c r="A34" s="505">
        <v>18</v>
      </c>
      <c r="B34" s="517" t="s">
        <v>697</v>
      </c>
      <c r="C34" s="514">
        <v>920</v>
      </c>
      <c r="D34" s="514" t="s">
        <v>695</v>
      </c>
      <c r="E34" s="514" t="s">
        <v>698</v>
      </c>
      <c r="F34" s="515">
        <v>9149.5</v>
      </c>
      <c r="G34" s="515">
        <v>7484.4</v>
      </c>
      <c r="H34" s="511">
        <f t="shared" si="0"/>
        <v>81.80119132193016</v>
      </c>
    </row>
    <row r="35" spans="1:8" ht="36.75" customHeight="1">
      <c r="A35" s="590">
        <v>19</v>
      </c>
      <c r="B35" s="593" t="s">
        <v>699</v>
      </c>
      <c r="C35" s="589" t="s">
        <v>700</v>
      </c>
      <c r="D35" s="589" t="s">
        <v>695</v>
      </c>
      <c r="E35" s="514" t="s">
        <v>701</v>
      </c>
      <c r="F35" s="515">
        <v>2372</v>
      </c>
      <c r="G35" s="515">
        <v>2253.2</v>
      </c>
      <c r="H35" s="511">
        <f t="shared" si="0"/>
        <v>94.99156829679595</v>
      </c>
    </row>
    <row r="36" spans="1:8" ht="33.75" customHeight="1">
      <c r="A36" s="590"/>
      <c r="B36" s="593"/>
      <c r="C36" s="589"/>
      <c r="D36" s="589"/>
      <c r="E36" s="514" t="s">
        <v>702</v>
      </c>
      <c r="F36" s="515">
        <v>1850.5</v>
      </c>
      <c r="G36" s="515">
        <v>1803.2</v>
      </c>
      <c r="H36" s="511">
        <f t="shared" si="0"/>
        <v>97.44393407187248</v>
      </c>
    </row>
    <row r="37" spans="1:8" ht="40.5" customHeight="1">
      <c r="A37" s="590">
        <v>20</v>
      </c>
      <c r="B37" s="593" t="s">
        <v>703</v>
      </c>
      <c r="C37" s="589" t="s">
        <v>700</v>
      </c>
      <c r="D37" s="589" t="s">
        <v>695</v>
      </c>
      <c r="E37" s="514" t="s">
        <v>704</v>
      </c>
      <c r="F37" s="515">
        <v>7038</v>
      </c>
      <c r="G37" s="515">
        <v>4557.5</v>
      </c>
      <c r="H37" s="511">
        <f t="shared" si="0"/>
        <v>64.75561238988348</v>
      </c>
    </row>
    <row r="38" spans="1:8" ht="39" customHeight="1">
      <c r="A38" s="590"/>
      <c r="B38" s="593"/>
      <c r="C38" s="589"/>
      <c r="D38" s="589"/>
      <c r="E38" s="514" t="s">
        <v>705</v>
      </c>
      <c r="F38" s="515">
        <v>3573.4</v>
      </c>
      <c r="G38" s="515">
        <v>3382.7</v>
      </c>
      <c r="H38" s="511">
        <f t="shared" si="0"/>
        <v>94.66334583310012</v>
      </c>
    </row>
    <row r="39" spans="1:8" ht="36.75" customHeight="1">
      <c r="A39" s="505">
        <v>23</v>
      </c>
      <c r="B39" s="520" t="s">
        <v>706</v>
      </c>
      <c r="C39" s="519">
        <v>920</v>
      </c>
      <c r="D39" s="519" t="s">
        <v>707</v>
      </c>
      <c r="E39" s="519" t="s">
        <v>708</v>
      </c>
      <c r="F39" s="521">
        <v>1570</v>
      </c>
      <c r="G39" s="521">
        <v>1496.1</v>
      </c>
      <c r="H39" s="522">
        <f t="shared" si="0"/>
        <v>95.29299363057324</v>
      </c>
    </row>
    <row r="40" spans="1:8" ht="38.25" customHeight="1">
      <c r="A40" s="505">
        <v>24</v>
      </c>
      <c r="B40" s="509" t="s">
        <v>709</v>
      </c>
      <c r="C40" s="514" t="s">
        <v>700</v>
      </c>
      <c r="D40" s="514" t="s">
        <v>710</v>
      </c>
      <c r="E40" s="514" t="s">
        <v>711</v>
      </c>
      <c r="F40" s="515">
        <v>370</v>
      </c>
      <c r="G40" s="515">
        <v>370</v>
      </c>
      <c r="H40" s="511">
        <f t="shared" si="0"/>
        <v>100</v>
      </c>
    </row>
    <row r="41" spans="1:8" ht="56.25" customHeight="1">
      <c r="A41" s="505">
        <v>25</v>
      </c>
      <c r="B41" s="520" t="s">
        <v>712</v>
      </c>
      <c r="C41" s="519">
        <v>920</v>
      </c>
      <c r="D41" s="519" t="s">
        <v>713</v>
      </c>
      <c r="E41" s="519" t="s">
        <v>714</v>
      </c>
      <c r="F41" s="523">
        <v>3904</v>
      </c>
      <c r="G41" s="523">
        <v>3585.3</v>
      </c>
      <c r="H41" s="522">
        <f t="shared" si="0"/>
        <v>91.83657786885246</v>
      </c>
    </row>
    <row r="42" spans="1:8" ht="54" customHeight="1">
      <c r="A42" s="505">
        <v>26</v>
      </c>
      <c r="B42" s="520" t="s">
        <v>715</v>
      </c>
      <c r="C42" s="519" t="s">
        <v>700</v>
      </c>
      <c r="D42" s="519" t="s">
        <v>713</v>
      </c>
      <c r="E42" s="519" t="s">
        <v>716</v>
      </c>
      <c r="F42" s="523">
        <v>43</v>
      </c>
      <c r="G42" s="523">
        <v>13</v>
      </c>
      <c r="H42" s="522">
        <f t="shared" si="0"/>
        <v>30.23255813953488</v>
      </c>
    </row>
    <row r="43" spans="1:8" ht="54.75" customHeight="1">
      <c r="A43" s="505">
        <v>27</v>
      </c>
      <c r="B43" s="520" t="s">
        <v>717</v>
      </c>
      <c r="C43" s="519" t="s">
        <v>700</v>
      </c>
      <c r="D43" s="519" t="s">
        <v>713</v>
      </c>
      <c r="E43" s="519" t="s">
        <v>718</v>
      </c>
      <c r="F43" s="523">
        <v>1394</v>
      </c>
      <c r="G43" s="523">
        <v>844.5</v>
      </c>
      <c r="H43" s="522">
        <f t="shared" si="0"/>
        <v>60.581061692969875</v>
      </c>
    </row>
    <row r="44" spans="1:8" ht="53.25" customHeight="1">
      <c r="A44" s="505">
        <v>28</v>
      </c>
      <c r="B44" s="520" t="s">
        <v>719</v>
      </c>
      <c r="C44" s="519" t="s">
        <v>700</v>
      </c>
      <c r="D44" s="519" t="s">
        <v>713</v>
      </c>
      <c r="E44" s="519" t="s">
        <v>720</v>
      </c>
      <c r="F44" s="523">
        <v>10</v>
      </c>
      <c r="G44" s="523">
        <v>3.3</v>
      </c>
      <c r="H44" s="522">
        <f t="shared" si="0"/>
        <v>32.99999999999999</v>
      </c>
    </row>
    <row r="45" spans="1:8" ht="32.25" customHeight="1">
      <c r="A45" s="505">
        <v>29</v>
      </c>
      <c r="B45" s="591" t="s">
        <v>721</v>
      </c>
      <c r="C45" s="589" t="s">
        <v>700</v>
      </c>
      <c r="D45" s="589" t="s">
        <v>713</v>
      </c>
      <c r="E45" s="514" t="s">
        <v>722</v>
      </c>
      <c r="F45" s="524">
        <v>44726.9</v>
      </c>
      <c r="G45" s="524">
        <v>44729.9</v>
      </c>
      <c r="H45" s="511">
        <f t="shared" si="0"/>
        <v>100.00670737296795</v>
      </c>
    </row>
    <row r="46" spans="1:8" ht="33.75" customHeight="1">
      <c r="A46" s="505">
        <v>30</v>
      </c>
      <c r="B46" s="591"/>
      <c r="C46" s="589"/>
      <c r="D46" s="589"/>
      <c r="E46" s="514" t="s">
        <v>723</v>
      </c>
      <c r="F46" s="524">
        <v>15304.6</v>
      </c>
      <c r="G46" s="524">
        <v>15222.3</v>
      </c>
      <c r="H46" s="511">
        <f t="shared" si="0"/>
        <v>99.46225317878284</v>
      </c>
    </row>
    <row r="47" spans="1:8" ht="53.25" customHeight="1">
      <c r="A47" s="505">
        <v>31</v>
      </c>
      <c r="B47" s="520" t="s">
        <v>724</v>
      </c>
      <c r="C47" s="514" t="s">
        <v>700</v>
      </c>
      <c r="D47" s="514" t="s">
        <v>725</v>
      </c>
      <c r="E47" s="514" t="s">
        <v>726</v>
      </c>
      <c r="F47" s="524">
        <v>125</v>
      </c>
      <c r="G47" s="524">
        <v>33.7</v>
      </c>
      <c r="H47" s="511">
        <f t="shared" si="0"/>
        <v>26.96</v>
      </c>
    </row>
    <row r="48" spans="1:8" ht="63" customHeight="1">
      <c r="A48" s="505">
        <v>32</v>
      </c>
      <c r="B48" s="520" t="s">
        <v>727</v>
      </c>
      <c r="C48" s="514" t="s">
        <v>700</v>
      </c>
      <c r="D48" s="514" t="s">
        <v>725</v>
      </c>
      <c r="E48" s="514" t="s">
        <v>728</v>
      </c>
      <c r="F48" s="524">
        <v>394.9</v>
      </c>
      <c r="G48" s="524">
        <v>394.9</v>
      </c>
      <c r="H48" s="511">
        <f t="shared" si="0"/>
        <v>100</v>
      </c>
    </row>
    <row r="49" spans="1:8" ht="70.5" customHeight="1">
      <c r="A49" s="505">
        <v>33</v>
      </c>
      <c r="B49" s="520" t="s">
        <v>729</v>
      </c>
      <c r="C49" s="514" t="s">
        <v>700</v>
      </c>
      <c r="D49" s="514" t="s">
        <v>725</v>
      </c>
      <c r="E49" s="514" t="s">
        <v>730</v>
      </c>
      <c r="F49" s="524">
        <v>3180</v>
      </c>
      <c r="G49" s="524">
        <v>2681.1</v>
      </c>
      <c r="H49" s="511">
        <f aca="true" t="shared" si="1" ref="H49:H80">G49/F49*100</f>
        <v>84.31132075471697</v>
      </c>
    </row>
    <row r="50" spans="1:8" ht="63" customHeight="1">
      <c r="A50" s="505">
        <v>34</v>
      </c>
      <c r="B50" s="517" t="s">
        <v>731</v>
      </c>
      <c r="C50" s="514">
        <v>920</v>
      </c>
      <c r="D50" s="514" t="s">
        <v>732</v>
      </c>
      <c r="E50" s="514" t="s">
        <v>733</v>
      </c>
      <c r="F50" s="515">
        <v>3550</v>
      </c>
      <c r="G50" s="515">
        <v>3276.5</v>
      </c>
      <c r="H50" s="511">
        <f t="shared" si="1"/>
        <v>92.29577464788731</v>
      </c>
    </row>
    <row r="51" spans="1:8" ht="51" customHeight="1">
      <c r="A51" s="505">
        <v>35</v>
      </c>
      <c r="B51" s="513" t="s">
        <v>734</v>
      </c>
      <c r="C51" s="514" t="s">
        <v>700</v>
      </c>
      <c r="D51" s="514" t="s">
        <v>732</v>
      </c>
      <c r="E51" s="514" t="s">
        <v>735</v>
      </c>
      <c r="F51" s="515">
        <v>2010</v>
      </c>
      <c r="G51" s="515">
        <v>2007.4</v>
      </c>
      <c r="H51" s="511">
        <f t="shared" si="1"/>
        <v>99.87064676616916</v>
      </c>
    </row>
    <row r="52" spans="1:8" ht="51" customHeight="1">
      <c r="A52" s="505">
        <v>36</v>
      </c>
      <c r="B52" s="513" t="s">
        <v>736</v>
      </c>
      <c r="C52" s="514" t="s">
        <v>700</v>
      </c>
      <c r="D52" s="514" t="s">
        <v>732</v>
      </c>
      <c r="E52" s="514" t="s">
        <v>737</v>
      </c>
      <c r="F52" s="515">
        <v>3874.5</v>
      </c>
      <c r="G52" s="515">
        <v>3837.6</v>
      </c>
      <c r="H52" s="511">
        <f t="shared" si="1"/>
        <v>99.04761904761904</v>
      </c>
    </row>
    <row r="53" spans="1:8" ht="57" customHeight="1">
      <c r="A53" s="505">
        <v>37</v>
      </c>
      <c r="B53" s="513" t="s">
        <v>738</v>
      </c>
      <c r="C53" s="514">
        <v>920</v>
      </c>
      <c r="D53" s="514" t="s">
        <v>732</v>
      </c>
      <c r="E53" s="514" t="s">
        <v>739</v>
      </c>
      <c r="F53" s="515">
        <v>8465</v>
      </c>
      <c r="G53" s="515">
        <v>8465</v>
      </c>
      <c r="H53" s="511">
        <f t="shared" si="1"/>
        <v>100</v>
      </c>
    </row>
    <row r="54" spans="1:8" ht="57" customHeight="1">
      <c r="A54" s="505">
        <v>38</v>
      </c>
      <c r="B54" s="513" t="s">
        <v>740</v>
      </c>
      <c r="C54" s="514" t="s">
        <v>700</v>
      </c>
      <c r="D54" s="514" t="s">
        <v>732</v>
      </c>
      <c r="E54" s="514" t="s">
        <v>741</v>
      </c>
      <c r="F54" s="515">
        <v>5355</v>
      </c>
      <c r="G54" s="515">
        <v>99</v>
      </c>
      <c r="H54" s="511">
        <f t="shared" si="1"/>
        <v>1.8487394957983194</v>
      </c>
    </row>
    <row r="55" spans="1:8" ht="57" customHeight="1">
      <c r="A55" s="505">
        <v>39</v>
      </c>
      <c r="B55" s="513" t="s">
        <v>742</v>
      </c>
      <c r="C55" s="514" t="s">
        <v>700</v>
      </c>
      <c r="D55" s="514" t="s">
        <v>732</v>
      </c>
      <c r="E55" s="514" t="s">
        <v>743</v>
      </c>
      <c r="F55" s="515">
        <v>7522.5</v>
      </c>
      <c r="G55" s="515">
        <v>7495</v>
      </c>
      <c r="H55" s="511">
        <f t="shared" si="1"/>
        <v>99.63443004320372</v>
      </c>
    </row>
    <row r="56" spans="1:8" ht="72" customHeight="1">
      <c r="A56" s="505">
        <v>40</v>
      </c>
      <c r="B56" s="513" t="s">
        <v>744</v>
      </c>
      <c r="C56" s="514">
        <v>920</v>
      </c>
      <c r="D56" s="514" t="s">
        <v>732</v>
      </c>
      <c r="E56" s="514" t="s">
        <v>745</v>
      </c>
      <c r="F56" s="515">
        <v>5834</v>
      </c>
      <c r="G56" s="515">
        <v>5194.7</v>
      </c>
      <c r="H56" s="511">
        <f t="shared" si="1"/>
        <v>89.04182379156667</v>
      </c>
    </row>
    <row r="57" spans="1:8" ht="59.25" customHeight="1">
      <c r="A57" s="505">
        <v>41</v>
      </c>
      <c r="B57" s="513" t="s">
        <v>746</v>
      </c>
      <c r="C57" s="514" t="s">
        <v>700</v>
      </c>
      <c r="D57" s="514" t="s">
        <v>732</v>
      </c>
      <c r="E57" s="514" t="s">
        <v>747</v>
      </c>
      <c r="F57" s="515">
        <v>1120</v>
      </c>
      <c r="G57" s="515">
        <v>1092.5</v>
      </c>
      <c r="H57" s="511">
        <f t="shared" si="1"/>
        <v>97.54464285714286</v>
      </c>
    </row>
    <row r="58" spans="1:8" ht="42" customHeight="1">
      <c r="A58" s="505">
        <v>42</v>
      </c>
      <c r="B58" s="513" t="s">
        <v>748</v>
      </c>
      <c r="C58" s="514" t="s">
        <v>700</v>
      </c>
      <c r="D58" s="514" t="s">
        <v>732</v>
      </c>
      <c r="E58" s="514" t="s">
        <v>749</v>
      </c>
      <c r="F58" s="515">
        <v>7885</v>
      </c>
      <c r="G58" s="515">
        <v>7884.1</v>
      </c>
      <c r="H58" s="511">
        <f t="shared" si="1"/>
        <v>99.98858592263792</v>
      </c>
    </row>
    <row r="59" spans="1:8" ht="48" customHeight="1">
      <c r="A59" s="505">
        <v>43</v>
      </c>
      <c r="B59" s="517" t="s">
        <v>750</v>
      </c>
      <c r="C59" s="514">
        <v>920</v>
      </c>
      <c r="D59" s="514" t="s">
        <v>732</v>
      </c>
      <c r="E59" s="514" t="s">
        <v>751</v>
      </c>
      <c r="F59" s="515">
        <v>1235.5</v>
      </c>
      <c r="G59" s="515">
        <v>924.7</v>
      </c>
      <c r="H59" s="511">
        <f t="shared" si="1"/>
        <v>74.84419263456091</v>
      </c>
    </row>
    <row r="60" spans="1:8" ht="39" customHeight="1">
      <c r="A60" s="505">
        <v>44</v>
      </c>
      <c r="B60" s="593" t="s">
        <v>752</v>
      </c>
      <c r="C60" s="589" t="s">
        <v>700</v>
      </c>
      <c r="D60" s="589" t="s">
        <v>732</v>
      </c>
      <c r="E60" s="514" t="s">
        <v>753</v>
      </c>
      <c r="F60" s="515">
        <v>4647.7</v>
      </c>
      <c r="G60" s="515">
        <v>4647.7</v>
      </c>
      <c r="H60" s="511">
        <f t="shared" si="1"/>
        <v>100</v>
      </c>
    </row>
    <row r="61" spans="1:8" ht="43.5" customHeight="1">
      <c r="A61" s="505">
        <v>45</v>
      </c>
      <c r="B61" s="593"/>
      <c r="C61" s="589"/>
      <c r="D61" s="589"/>
      <c r="E61" s="514" t="s">
        <v>754</v>
      </c>
      <c r="F61" s="515">
        <v>1114.8</v>
      </c>
      <c r="G61" s="515">
        <v>824.3</v>
      </c>
      <c r="H61" s="511">
        <f t="shared" si="1"/>
        <v>73.94151417294582</v>
      </c>
    </row>
    <row r="62" spans="1:8" ht="49.5" customHeight="1">
      <c r="A62" s="505">
        <v>46</v>
      </c>
      <c r="B62" s="513" t="s">
        <v>755</v>
      </c>
      <c r="C62" s="514" t="s">
        <v>700</v>
      </c>
      <c r="D62" s="514" t="s">
        <v>732</v>
      </c>
      <c r="E62" s="514" t="s">
        <v>756</v>
      </c>
      <c r="F62" s="515">
        <v>1605</v>
      </c>
      <c r="G62" s="515">
        <v>1372.3</v>
      </c>
      <c r="H62" s="511">
        <f t="shared" si="1"/>
        <v>85.50155763239874</v>
      </c>
    </row>
    <row r="63" spans="1:8" ht="39" customHeight="1">
      <c r="A63" s="505">
        <v>47</v>
      </c>
      <c r="B63" s="520" t="s">
        <v>757</v>
      </c>
      <c r="C63" s="514">
        <v>920</v>
      </c>
      <c r="D63" s="514" t="s">
        <v>758</v>
      </c>
      <c r="E63" s="514" t="s">
        <v>759</v>
      </c>
      <c r="F63" s="524">
        <v>300</v>
      </c>
      <c r="G63" s="524">
        <v>269.5</v>
      </c>
      <c r="H63" s="511">
        <f t="shared" si="1"/>
        <v>89.83333333333333</v>
      </c>
    </row>
    <row r="64" spans="1:8" ht="49.5" customHeight="1">
      <c r="A64" s="505">
        <v>48</v>
      </c>
      <c r="B64" s="520" t="s">
        <v>760</v>
      </c>
      <c r="C64" s="514" t="s">
        <v>700</v>
      </c>
      <c r="D64" s="514" t="s">
        <v>758</v>
      </c>
      <c r="E64" s="514" t="s">
        <v>761</v>
      </c>
      <c r="F64" s="524">
        <v>273</v>
      </c>
      <c r="G64" s="524">
        <v>273</v>
      </c>
      <c r="H64" s="511">
        <f t="shared" si="1"/>
        <v>100</v>
      </c>
    </row>
    <row r="65" spans="1:8" ht="39" customHeight="1">
      <c r="A65" s="590">
        <v>49</v>
      </c>
      <c r="B65" s="591" t="s">
        <v>762</v>
      </c>
      <c r="C65" s="589" t="s">
        <v>700</v>
      </c>
      <c r="D65" s="589" t="s">
        <v>763</v>
      </c>
      <c r="E65" s="514" t="s">
        <v>764</v>
      </c>
      <c r="F65" s="515">
        <v>767</v>
      </c>
      <c r="G65" s="515">
        <v>668.9</v>
      </c>
      <c r="H65" s="511">
        <f t="shared" si="1"/>
        <v>87.20990873533246</v>
      </c>
    </row>
    <row r="66" spans="1:8" ht="39" customHeight="1">
      <c r="A66" s="590">
        <v>50</v>
      </c>
      <c r="B66" s="591"/>
      <c r="C66" s="589"/>
      <c r="D66" s="589"/>
      <c r="E66" s="514" t="s">
        <v>765</v>
      </c>
      <c r="F66" s="515">
        <v>384</v>
      </c>
      <c r="G66" s="515">
        <v>384</v>
      </c>
      <c r="H66" s="511">
        <f t="shared" si="1"/>
        <v>100</v>
      </c>
    </row>
    <row r="67" spans="1:8" ht="28.5" customHeight="1">
      <c r="A67" s="590">
        <v>51</v>
      </c>
      <c r="B67" s="591" t="s">
        <v>766</v>
      </c>
      <c r="C67" s="589" t="s">
        <v>700</v>
      </c>
      <c r="D67" s="514" t="s">
        <v>656</v>
      </c>
      <c r="E67" s="514" t="s">
        <v>767</v>
      </c>
      <c r="F67" s="515">
        <v>100</v>
      </c>
      <c r="G67" s="515">
        <v>94.3</v>
      </c>
      <c r="H67" s="511">
        <f t="shared" si="1"/>
        <v>94.3</v>
      </c>
    </row>
    <row r="68" spans="1:8" ht="28.5" customHeight="1">
      <c r="A68" s="590"/>
      <c r="B68" s="591"/>
      <c r="C68" s="589"/>
      <c r="D68" s="514" t="s">
        <v>763</v>
      </c>
      <c r="E68" s="514" t="s">
        <v>768</v>
      </c>
      <c r="F68" s="515">
        <v>487</v>
      </c>
      <c r="G68" s="515">
        <v>487</v>
      </c>
      <c r="H68" s="511">
        <f t="shared" si="1"/>
        <v>100</v>
      </c>
    </row>
    <row r="69" spans="1:8" ht="28.5" customHeight="1">
      <c r="A69" s="590"/>
      <c r="B69" s="591"/>
      <c r="C69" s="589"/>
      <c r="D69" s="514" t="s">
        <v>763</v>
      </c>
      <c r="E69" s="514" t="s">
        <v>769</v>
      </c>
      <c r="F69" s="515">
        <v>573</v>
      </c>
      <c r="G69" s="515">
        <v>573</v>
      </c>
      <c r="H69" s="511">
        <f t="shared" si="1"/>
        <v>100</v>
      </c>
    </row>
    <row r="70" spans="1:8" ht="27" customHeight="1">
      <c r="A70" s="590"/>
      <c r="B70" s="591"/>
      <c r="C70" s="589"/>
      <c r="D70" s="514" t="s">
        <v>770</v>
      </c>
      <c r="E70" s="514" t="s">
        <v>771</v>
      </c>
      <c r="F70" s="515">
        <v>535</v>
      </c>
      <c r="G70" s="515">
        <v>535</v>
      </c>
      <c r="H70" s="511">
        <f t="shared" si="1"/>
        <v>100</v>
      </c>
    </row>
    <row r="71" spans="1:8" ht="28.5" customHeight="1">
      <c r="A71" s="525"/>
      <c r="B71" s="591" t="s">
        <v>772</v>
      </c>
      <c r="C71" s="589">
        <v>920</v>
      </c>
      <c r="D71" s="589" t="s">
        <v>763</v>
      </c>
      <c r="E71" s="514" t="s">
        <v>773</v>
      </c>
      <c r="F71" s="524">
        <v>13240</v>
      </c>
      <c r="G71" s="524">
        <v>13240</v>
      </c>
      <c r="H71" s="511">
        <f t="shared" si="1"/>
        <v>100</v>
      </c>
    </row>
    <row r="72" spans="1:8" ht="28.5" customHeight="1">
      <c r="A72" s="526"/>
      <c r="B72" s="591"/>
      <c r="C72" s="589"/>
      <c r="D72" s="589"/>
      <c r="E72" s="514" t="s">
        <v>774</v>
      </c>
      <c r="F72" s="524">
        <v>4960</v>
      </c>
      <c r="G72" s="524">
        <v>4960</v>
      </c>
      <c r="H72" s="511">
        <f t="shared" si="1"/>
        <v>100</v>
      </c>
    </row>
    <row r="73" spans="1:8" ht="28.5" customHeight="1">
      <c r="A73" s="526"/>
      <c r="B73" s="591"/>
      <c r="C73" s="589"/>
      <c r="D73" s="589"/>
      <c r="E73" s="514" t="s">
        <v>775</v>
      </c>
      <c r="F73" s="524">
        <v>6760</v>
      </c>
      <c r="G73" s="524">
        <v>6760</v>
      </c>
      <c r="H73" s="511">
        <f t="shared" si="1"/>
        <v>100</v>
      </c>
    </row>
    <row r="74" spans="1:8" ht="28.5" customHeight="1">
      <c r="A74" s="526"/>
      <c r="B74" s="591"/>
      <c r="C74" s="589"/>
      <c r="D74" s="589"/>
      <c r="E74" s="514" t="s">
        <v>776</v>
      </c>
      <c r="F74" s="524">
        <v>1260</v>
      </c>
      <c r="G74" s="524">
        <v>1260</v>
      </c>
      <c r="H74" s="511">
        <f t="shared" si="1"/>
        <v>100</v>
      </c>
    </row>
    <row r="75" spans="1:8" ht="28.5" customHeight="1">
      <c r="A75" s="526"/>
      <c r="B75" s="591"/>
      <c r="C75" s="589"/>
      <c r="D75" s="589"/>
      <c r="E75" s="514" t="s">
        <v>777</v>
      </c>
      <c r="F75" s="524">
        <v>1255</v>
      </c>
      <c r="G75" s="524">
        <v>1255</v>
      </c>
      <c r="H75" s="511">
        <f t="shared" si="1"/>
        <v>100</v>
      </c>
    </row>
    <row r="76" spans="1:8" ht="28.5" customHeight="1">
      <c r="A76" s="526"/>
      <c r="B76" s="591"/>
      <c r="C76" s="589"/>
      <c r="D76" s="589"/>
      <c r="E76" s="514" t="s">
        <v>778</v>
      </c>
      <c r="F76" s="524">
        <v>250</v>
      </c>
      <c r="G76" s="524">
        <v>250</v>
      </c>
      <c r="H76" s="511">
        <f t="shared" si="1"/>
        <v>100</v>
      </c>
    </row>
    <row r="77" spans="1:8" ht="28.5" customHeight="1">
      <c r="A77" s="526"/>
      <c r="B77" s="591"/>
      <c r="C77" s="589"/>
      <c r="D77" s="589"/>
      <c r="E77" s="514" t="s">
        <v>779</v>
      </c>
      <c r="F77" s="524">
        <v>500</v>
      </c>
      <c r="G77" s="524">
        <v>500</v>
      </c>
      <c r="H77" s="511">
        <f t="shared" si="1"/>
        <v>100</v>
      </c>
    </row>
    <row r="78" spans="1:8" ht="28.5" customHeight="1">
      <c r="A78" s="526">
        <v>52</v>
      </c>
      <c r="B78" s="591"/>
      <c r="C78" s="589"/>
      <c r="D78" s="589"/>
      <c r="E78" s="514" t="s">
        <v>780</v>
      </c>
      <c r="F78" s="524">
        <v>50</v>
      </c>
      <c r="G78" s="524">
        <v>50</v>
      </c>
      <c r="H78" s="511">
        <f t="shared" si="1"/>
        <v>100</v>
      </c>
    </row>
    <row r="79" spans="1:8" ht="28.5" customHeight="1">
      <c r="A79" s="526"/>
      <c r="B79" s="591"/>
      <c r="C79" s="589"/>
      <c r="D79" s="589"/>
      <c r="E79" s="514" t="s">
        <v>781</v>
      </c>
      <c r="F79" s="524">
        <v>200</v>
      </c>
      <c r="G79" s="524">
        <v>150</v>
      </c>
      <c r="H79" s="511">
        <f t="shared" si="1"/>
        <v>75</v>
      </c>
    </row>
    <row r="80" spans="1:8" ht="28.5" customHeight="1">
      <c r="A80" s="526"/>
      <c r="B80" s="591"/>
      <c r="C80" s="589"/>
      <c r="D80" s="589"/>
      <c r="E80" s="514" t="s">
        <v>782</v>
      </c>
      <c r="F80" s="524">
        <v>350</v>
      </c>
      <c r="G80" s="524">
        <v>350</v>
      </c>
      <c r="H80" s="511">
        <f t="shared" si="1"/>
        <v>100</v>
      </c>
    </row>
    <row r="81" spans="1:8" ht="28.5" customHeight="1">
      <c r="A81" s="526"/>
      <c r="B81" s="591"/>
      <c r="C81" s="589"/>
      <c r="D81" s="589"/>
      <c r="E81" s="514" t="s">
        <v>783</v>
      </c>
      <c r="F81" s="524">
        <v>3000</v>
      </c>
      <c r="G81" s="524">
        <v>3000</v>
      </c>
      <c r="H81" s="511">
        <f aca="true" t="shared" si="2" ref="H81:H94">G81/F81*100</f>
        <v>100</v>
      </c>
    </row>
    <row r="82" spans="1:8" ht="28.5" customHeight="1">
      <c r="A82" s="526"/>
      <c r="B82" s="591"/>
      <c r="C82" s="589"/>
      <c r="D82" s="589"/>
      <c r="E82" s="514" t="s">
        <v>784</v>
      </c>
      <c r="F82" s="524">
        <v>545</v>
      </c>
      <c r="G82" s="524">
        <v>545</v>
      </c>
      <c r="H82" s="511">
        <f t="shared" si="2"/>
        <v>100</v>
      </c>
    </row>
    <row r="83" spans="1:8" ht="28.5" customHeight="1">
      <c r="A83" s="526"/>
      <c r="B83" s="591"/>
      <c r="C83" s="589"/>
      <c r="D83" s="589"/>
      <c r="E83" s="514" t="s">
        <v>785</v>
      </c>
      <c r="F83" s="524">
        <v>6450</v>
      </c>
      <c r="G83" s="524">
        <v>6236.9</v>
      </c>
      <c r="H83" s="511">
        <f t="shared" si="2"/>
        <v>96.69612403100774</v>
      </c>
    </row>
    <row r="84" spans="1:8" ht="28.5" customHeight="1">
      <c r="A84" s="526"/>
      <c r="B84" s="591"/>
      <c r="C84" s="589"/>
      <c r="D84" s="589"/>
      <c r="E84" s="514" t="s">
        <v>786</v>
      </c>
      <c r="F84" s="524">
        <v>490</v>
      </c>
      <c r="G84" s="524">
        <v>472.2</v>
      </c>
      <c r="H84" s="511">
        <f t="shared" si="2"/>
        <v>96.36734693877551</v>
      </c>
    </row>
    <row r="85" spans="1:8" ht="28.5" customHeight="1">
      <c r="A85" s="526"/>
      <c r="B85" s="591"/>
      <c r="C85" s="589"/>
      <c r="D85" s="589"/>
      <c r="E85" s="514" t="s">
        <v>787</v>
      </c>
      <c r="F85" s="524">
        <v>360</v>
      </c>
      <c r="G85" s="524">
        <v>360</v>
      </c>
      <c r="H85" s="511">
        <f t="shared" si="2"/>
        <v>100</v>
      </c>
    </row>
    <row r="86" spans="1:8" ht="28.5" customHeight="1">
      <c r="A86" s="505">
        <v>53</v>
      </c>
      <c r="B86" s="509" t="s">
        <v>788</v>
      </c>
      <c r="C86" s="514" t="s">
        <v>700</v>
      </c>
      <c r="D86" s="514" t="s">
        <v>789</v>
      </c>
      <c r="E86" s="514" t="s">
        <v>790</v>
      </c>
      <c r="F86" s="524">
        <v>407</v>
      </c>
      <c r="G86" s="524">
        <v>403.1</v>
      </c>
      <c r="H86" s="511">
        <f t="shared" si="2"/>
        <v>99.04176904176904</v>
      </c>
    </row>
    <row r="87" spans="1:8" ht="32.25" customHeight="1">
      <c r="A87" s="590">
        <v>54</v>
      </c>
      <c r="B87" s="591" t="s">
        <v>791</v>
      </c>
      <c r="C87" s="592">
        <v>920</v>
      </c>
      <c r="D87" s="589" t="s">
        <v>792</v>
      </c>
      <c r="E87" s="589" t="s">
        <v>793</v>
      </c>
      <c r="F87" s="587">
        <v>877.2</v>
      </c>
      <c r="G87" s="587">
        <v>877.1</v>
      </c>
      <c r="H87" s="588">
        <f t="shared" si="2"/>
        <v>99.98860009119926</v>
      </c>
    </row>
    <row r="88" spans="1:8" ht="11.25" customHeight="1">
      <c r="A88" s="590"/>
      <c r="B88" s="591"/>
      <c r="C88" s="592"/>
      <c r="D88" s="589"/>
      <c r="E88" s="589"/>
      <c r="F88" s="587"/>
      <c r="G88" s="587"/>
      <c r="H88" s="588" t="e">
        <f t="shared" si="2"/>
        <v>#DIV/0!</v>
      </c>
    </row>
    <row r="89" spans="1:8" ht="15" customHeight="1">
      <c r="A89" s="590">
        <v>55</v>
      </c>
      <c r="B89" s="591" t="s">
        <v>794</v>
      </c>
      <c r="C89" s="589" t="s">
        <v>700</v>
      </c>
      <c r="D89" s="589" t="s">
        <v>770</v>
      </c>
      <c r="E89" s="514" t="s">
        <v>795</v>
      </c>
      <c r="F89" s="524">
        <v>17660</v>
      </c>
      <c r="G89" s="524">
        <v>17660</v>
      </c>
      <c r="H89" s="511">
        <f t="shared" si="2"/>
        <v>100</v>
      </c>
    </row>
    <row r="90" spans="1:8" ht="15" customHeight="1">
      <c r="A90" s="590"/>
      <c r="B90" s="591"/>
      <c r="C90" s="589"/>
      <c r="D90" s="589"/>
      <c r="E90" s="514" t="s">
        <v>796</v>
      </c>
      <c r="F90" s="524">
        <v>5432.2</v>
      </c>
      <c r="G90" s="524">
        <v>5432.2</v>
      </c>
      <c r="H90" s="511">
        <f t="shared" si="2"/>
        <v>100</v>
      </c>
    </row>
    <row r="91" spans="1:8" ht="15" customHeight="1">
      <c r="A91" s="590"/>
      <c r="B91" s="591"/>
      <c r="C91" s="589"/>
      <c r="D91" s="589"/>
      <c r="E91" s="514" t="s">
        <v>797</v>
      </c>
      <c r="F91" s="524">
        <v>1220</v>
      </c>
      <c r="G91" s="524">
        <v>1220</v>
      </c>
      <c r="H91" s="511">
        <f t="shared" si="2"/>
        <v>100</v>
      </c>
    </row>
    <row r="92" spans="1:8" ht="15" customHeight="1">
      <c r="A92" s="590"/>
      <c r="B92" s="591"/>
      <c r="C92" s="589"/>
      <c r="D92" s="589"/>
      <c r="E92" s="514" t="s">
        <v>798</v>
      </c>
      <c r="F92" s="524">
        <v>300</v>
      </c>
      <c r="G92" s="524">
        <v>300</v>
      </c>
      <c r="H92" s="511">
        <f t="shared" si="2"/>
        <v>100</v>
      </c>
    </row>
    <row r="93" spans="1:8" ht="15" customHeight="1">
      <c r="A93" s="590"/>
      <c r="B93" s="591"/>
      <c r="C93" s="589"/>
      <c r="D93" s="589" t="s">
        <v>799</v>
      </c>
      <c r="E93" s="514" t="s">
        <v>800</v>
      </c>
      <c r="F93" s="524">
        <v>87.8</v>
      </c>
      <c r="G93" s="524">
        <v>87.8</v>
      </c>
      <c r="H93" s="511">
        <f t="shared" si="2"/>
        <v>100</v>
      </c>
    </row>
    <row r="94" spans="1:8" ht="15" customHeight="1">
      <c r="A94" s="590"/>
      <c r="B94" s="591"/>
      <c r="C94" s="589"/>
      <c r="D94" s="589"/>
      <c r="E94" s="589" t="s">
        <v>801</v>
      </c>
      <c r="F94" s="587">
        <v>600</v>
      </c>
      <c r="G94" s="587">
        <v>400</v>
      </c>
      <c r="H94" s="588">
        <f t="shared" si="2"/>
        <v>66.66666666666666</v>
      </c>
    </row>
    <row r="95" spans="1:8" ht="14.25" customHeight="1">
      <c r="A95" s="590"/>
      <c r="B95" s="591"/>
      <c r="C95" s="589"/>
      <c r="D95" s="589"/>
      <c r="E95" s="589"/>
      <c r="F95" s="587"/>
      <c r="G95" s="587"/>
      <c r="H95" s="588"/>
    </row>
    <row r="96" spans="1:8" ht="43.5" customHeight="1">
      <c r="A96" s="505">
        <v>56</v>
      </c>
      <c r="B96" s="520" t="s">
        <v>802</v>
      </c>
      <c r="C96" s="519">
        <v>920</v>
      </c>
      <c r="D96" s="519">
        <v>1202</v>
      </c>
      <c r="E96" s="519" t="s">
        <v>803</v>
      </c>
      <c r="F96" s="523">
        <v>797.2</v>
      </c>
      <c r="G96" s="523">
        <v>780.7</v>
      </c>
      <c r="H96" s="522">
        <f>G96/F96*100</f>
        <v>97.93025589563472</v>
      </c>
    </row>
    <row r="97" spans="1:8" ht="25.5" customHeight="1">
      <c r="A97" s="527"/>
      <c r="B97" s="528" t="s">
        <v>592</v>
      </c>
      <c r="C97" s="528"/>
      <c r="D97" s="528"/>
      <c r="E97" s="528"/>
      <c r="F97" s="529">
        <f>SUM(F17:F96)</f>
        <v>269914.3</v>
      </c>
      <c r="G97" s="529">
        <f>SUM(G17:G96)</f>
        <v>252539.20000000004</v>
      </c>
      <c r="H97" s="530">
        <f>G97/F97*100</f>
        <v>93.562734542038</v>
      </c>
    </row>
  </sheetData>
  <sheetProtection selectLockedCells="1" selectUnlockedCells="1"/>
  <mergeCells count="57">
    <mergeCell ref="C1:H1"/>
    <mergeCell ref="C3:H3"/>
    <mergeCell ref="C4:H4"/>
    <mergeCell ref="A6:H6"/>
    <mergeCell ref="B7:H7"/>
    <mergeCell ref="A2:H2"/>
    <mergeCell ref="A8:H8"/>
    <mergeCell ref="A9:G9"/>
    <mergeCell ref="A11:A15"/>
    <mergeCell ref="B11:B15"/>
    <mergeCell ref="C11:C15"/>
    <mergeCell ref="D11:D15"/>
    <mergeCell ref="E11:E15"/>
    <mergeCell ref="F11:F15"/>
    <mergeCell ref="G11:G15"/>
    <mergeCell ref="H11:H15"/>
    <mergeCell ref="A35:A36"/>
    <mergeCell ref="B35:B36"/>
    <mergeCell ref="C35:C36"/>
    <mergeCell ref="D35:D36"/>
    <mergeCell ref="A37:A38"/>
    <mergeCell ref="B37:B38"/>
    <mergeCell ref="C37:C38"/>
    <mergeCell ref="D37:D38"/>
    <mergeCell ref="B45:B46"/>
    <mergeCell ref="C45:C46"/>
    <mergeCell ref="D45:D46"/>
    <mergeCell ref="B60:B61"/>
    <mergeCell ref="C60:C61"/>
    <mergeCell ref="D60:D61"/>
    <mergeCell ref="A65:A66"/>
    <mergeCell ref="B65:B66"/>
    <mergeCell ref="C65:C66"/>
    <mergeCell ref="D65:D66"/>
    <mergeCell ref="A67:A70"/>
    <mergeCell ref="B67:B70"/>
    <mergeCell ref="C67:C70"/>
    <mergeCell ref="B71:B85"/>
    <mergeCell ref="C71:C85"/>
    <mergeCell ref="D71:D85"/>
    <mergeCell ref="A87:A88"/>
    <mergeCell ref="B87:B88"/>
    <mergeCell ref="C87:C88"/>
    <mergeCell ref="D87:D88"/>
    <mergeCell ref="A89:A95"/>
    <mergeCell ref="B89:B95"/>
    <mergeCell ref="C89:C95"/>
    <mergeCell ref="D89:D92"/>
    <mergeCell ref="D93:D95"/>
    <mergeCell ref="E94:E95"/>
    <mergeCell ref="F94:F95"/>
    <mergeCell ref="G94:G95"/>
    <mergeCell ref="H94:H95"/>
    <mergeCell ref="E87:E88"/>
    <mergeCell ref="F87:F88"/>
    <mergeCell ref="G87:G88"/>
    <mergeCell ref="H87:H88"/>
  </mergeCells>
  <dataValidations count="1">
    <dataValidation type="decimal" allowBlank="1" showErrorMessage="1" errorTitle="Ошибка ввода данных" error="Вы должны ввести число от 10^14 до -10^14" sqref="F27:G40 F65:G70 F50:G62">
      <formula1>-99999999999999</formula1>
      <formula2>99999999999999</formula2>
    </dataValidation>
  </dataValidations>
  <printOptions/>
  <pageMargins left="0.6979166666666666" right="0.4048611111111111" top="0.3958333333333333" bottom="0.2638888888888889" header="0.5118055555555555" footer="0.5118055555555555"/>
  <pageSetup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1" max="1" width="40.7109375" style="531" customWidth="1"/>
    <col min="2" max="2" width="20.8515625" style="531" customWidth="1"/>
    <col min="3" max="3" width="20.00390625" style="531" customWidth="1"/>
    <col min="4" max="4" width="24.8515625" style="531" customWidth="1"/>
    <col min="5" max="5" width="20.7109375" style="531" customWidth="1"/>
    <col min="6" max="6" width="12.8515625" style="531" customWidth="1"/>
    <col min="7" max="10" width="9.00390625" style="531" customWidth="1"/>
    <col min="11" max="16384" width="9.140625" style="531" customWidth="1"/>
  </cols>
  <sheetData>
    <row r="1" spans="1:6" ht="17.25" customHeight="1">
      <c r="A1" s="603" t="s">
        <v>804</v>
      </c>
      <c r="B1" s="603"/>
      <c r="C1" s="603"/>
      <c r="D1" s="603"/>
      <c r="E1" s="603"/>
      <c r="F1" s="603"/>
    </row>
    <row r="2" spans="1:6" ht="17.25" customHeight="1">
      <c r="A2" s="603" t="s">
        <v>843</v>
      </c>
      <c r="B2" s="603"/>
      <c r="C2" s="603"/>
      <c r="D2" s="603"/>
      <c r="E2" s="603"/>
      <c r="F2" s="603"/>
    </row>
    <row r="3" spans="1:6" ht="17.25" customHeight="1">
      <c r="A3" s="603" t="s">
        <v>846</v>
      </c>
      <c r="B3" s="603"/>
      <c r="C3" s="603"/>
      <c r="D3" s="603"/>
      <c r="E3" s="603"/>
      <c r="F3" s="603"/>
    </row>
    <row r="4" spans="1:6" ht="15.75" customHeight="1">
      <c r="A4" s="603" t="s">
        <v>1</v>
      </c>
      <c r="B4" s="603"/>
      <c r="C4" s="603"/>
      <c r="D4" s="603"/>
      <c r="E4" s="603"/>
      <c r="F4" s="603"/>
    </row>
    <row r="5" spans="1:6" ht="82.5" customHeight="1">
      <c r="A5" s="604" t="s">
        <v>805</v>
      </c>
      <c r="B5" s="604"/>
      <c r="C5" s="604"/>
      <c r="D5" s="604"/>
      <c r="E5" s="604"/>
      <c r="F5" s="604"/>
    </row>
    <row r="6" spans="1:4" ht="15.75">
      <c r="A6" s="532"/>
      <c r="B6" s="532"/>
      <c r="C6" s="532"/>
      <c r="D6" s="533"/>
    </row>
    <row r="7" spans="1:6" ht="32.25" customHeight="1">
      <c r="A7" s="605" t="s">
        <v>806</v>
      </c>
      <c r="B7" s="606" t="s">
        <v>807</v>
      </c>
      <c r="C7" s="606"/>
      <c r="D7" s="606" t="s">
        <v>808</v>
      </c>
      <c r="E7" s="606"/>
      <c r="F7" s="606"/>
    </row>
    <row r="8" spans="1:6" ht="61.5" customHeight="1">
      <c r="A8" s="605"/>
      <c r="B8" s="535" t="s">
        <v>809</v>
      </c>
      <c r="C8" s="534" t="s">
        <v>810</v>
      </c>
      <c r="D8" s="534" t="s">
        <v>811</v>
      </c>
      <c r="E8" s="536" t="s">
        <v>812</v>
      </c>
      <c r="F8" s="537" t="s">
        <v>8</v>
      </c>
    </row>
    <row r="9" spans="1:6" ht="31.5">
      <c r="A9" s="538" t="s">
        <v>813</v>
      </c>
      <c r="B9" s="539">
        <v>22</v>
      </c>
      <c r="C9" s="539">
        <v>22</v>
      </c>
      <c r="D9" s="540">
        <v>12945</v>
      </c>
      <c r="E9" s="541">
        <v>12937.1</v>
      </c>
      <c r="F9" s="542">
        <f aca="true" t="shared" si="0" ref="F9:F14">(E9/D9)*100</f>
        <v>99.93897257628429</v>
      </c>
    </row>
    <row r="10" spans="1:6" ht="15.75">
      <c r="A10" s="538" t="s">
        <v>814</v>
      </c>
      <c r="B10" s="539">
        <v>24</v>
      </c>
      <c r="C10" s="539">
        <v>21</v>
      </c>
      <c r="D10" s="540">
        <v>9995</v>
      </c>
      <c r="E10" s="541">
        <v>9856.2</v>
      </c>
      <c r="F10" s="542">
        <f t="shared" si="0"/>
        <v>98.61130565282642</v>
      </c>
    </row>
    <row r="11" spans="1:6" ht="15.75">
      <c r="A11" s="543" t="s">
        <v>815</v>
      </c>
      <c r="B11" s="544">
        <v>69</v>
      </c>
      <c r="C11" s="544">
        <v>67.5</v>
      </c>
      <c r="D11" s="545">
        <v>21155.3</v>
      </c>
      <c r="E11" s="546">
        <v>20910.8</v>
      </c>
      <c r="F11" s="547">
        <f t="shared" si="0"/>
        <v>98.84426124895415</v>
      </c>
    </row>
    <row r="12" spans="1:6" ht="15.75">
      <c r="A12" s="543" t="s">
        <v>816</v>
      </c>
      <c r="B12" s="544">
        <v>69.5</v>
      </c>
      <c r="C12" s="544">
        <v>49</v>
      </c>
      <c r="D12" s="545">
        <v>13563.9</v>
      </c>
      <c r="E12" s="546">
        <v>13563.9</v>
      </c>
      <c r="F12" s="547">
        <f t="shared" si="0"/>
        <v>100</v>
      </c>
    </row>
    <row r="13" spans="1:6" ht="31.5">
      <c r="A13" s="543" t="s">
        <v>817</v>
      </c>
      <c r="B13" s="544">
        <v>27.75</v>
      </c>
      <c r="C13" s="544">
        <v>25</v>
      </c>
      <c r="D13" s="545">
        <v>4033.5</v>
      </c>
      <c r="E13" s="548">
        <v>4033.5</v>
      </c>
      <c r="F13" s="547">
        <f t="shared" si="0"/>
        <v>100</v>
      </c>
    </row>
    <row r="14" spans="1:6" ht="15.75">
      <c r="A14" s="549" t="s">
        <v>818</v>
      </c>
      <c r="B14" s="550">
        <f>SUM(B9:B13)</f>
        <v>212.25</v>
      </c>
      <c r="C14" s="550">
        <f>SUM(C9:C13)</f>
        <v>184.5</v>
      </c>
      <c r="D14" s="551">
        <f>SUM(D9:D13)</f>
        <v>61692.700000000004</v>
      </c>
      <c r="E14" s="551">
        <f>SUM(E9:E13)</f>
        <v>61301.50000000001</v>
      </c>
      <c r="F14" s="552">
        <f t="shared" si="0"/>
        <v>99.3658893191577</v>
      </c>
    </row>
  </sheetData>
  <sheetProtection selectLockedCells="1" selectUnlockedCells="1"/>
  <mergeCells count="8">
    <mergeCell ref="A1:F1"/>
    <mergeCell ref="A2:F2"/>
    <mergeCell ref="A3:F3"/>
    <mergeCell ref="A4:F4"/>
    <mergeCell ref="A5:F5"/>
    <mergeCell ref="A7:A8"/>
    <mergeCell ref="B7:C7"/>
    <mergeCell ref="D7:F7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zoomScalePageLayoutView="0" workbookViewId="0" topLeftCell="A1">
      <selection activeCell="C9" sqref="C9"/>
    </sheetView>
  </sheetViews>
  <sheetFormatPr defaultColWidth="9.140625" defaultRowHeight="12.75"/>
  <cols>
    <col min="1" max="1" width="6.00390625" style="553" customWidth="1"/>
    <col min="2" max="2" width="54.57421875" style="553" customWidth="1"/>
    <col min="3" max="3" width="23.57421875" style="553" customWidth="1"/>
    <col min="4" max="10" width="9.00390625" style="553" customWidth="1"/>
    <col min="11" max="16384" width="9.140625" style="553" customWidth="1"/>
  </cols>
  <sheetData>
    <row r="1" spans="1:3" ht="16.5" customHeight="1">
      <c r="A1" s="454"/>
      <c r="B1" s="584" t="s">
        <v>819</v>
      </c>
      <c r="C1" s="584"/>
    </row>
    <row r="2" spans="1:6" ht="15.75" customHeight="1">
      <c r="A2" s="575" t="s">
        <v>843</v>
      </c>
      <c r="B2" s="575"/>
      <c r="C2" s="575"/>
      <c r="D2" s="440"/>
      <c r="E2" s="440"/>
      <c r="F2" s="440"/>
    </row>
    <row r="3" spans="1:10" ht="15.75" customHeight="1">
      <c r="A3" s="608" t="s">
        <v>848</v>
      </c>
      <c r="B3" s="608"/>
      <c r="C3" s="608"/>
      <c r="D3" s="554"/>
      <c r="E3" s="554"/>
      <c r="F3" s="554"/>
      <c r="G3" s="6"/>
      <c r="H3" s="6"/>
      <c r="I3" s="6"/>
      <c r="J3" s="6"/>
    </row>
    <row r="4" spans="1:10" ht="15.75" customHeight="1">
      <c r="A4" s="575" t="s">
        <v>1</v>
      </c>
      <c r="B4" s="575"/>
      <c r="C4" s="575"/>
      <c r="D4" s="440"/>
      <c r="E4" s="440"/>
      <c r="F4" s="440"/>
      <c r="G4" s="6"/>
      <c r="H4" s="6"/>
      <c r="I4" s="6"/>
      <c r="J4" s="6"/>
    </row>
    <row r="5" spans="1:3" ht="48.75" customHeight="1">
      <c r="A5" s="607" t="s">
        <v>820</v>
      </c>
      <c r="B5" s="607"/>
      <c r="C5" s="607"/>
    </row>
    <row r="7" spans="1:3" ht="13.5" customHeight="1">
      <c r="A7" s="607" t="s">
        <v>821</v>
      </c>
      <c r="B7" s="607"/>
      <c r="C7" s="607"/>
    </row>
    <row r="9" spans="1:3" ht="38.25">
      <c r="A9" s="555" t="s">
        <v>822</v>
      </c>
      <c r="B9" s="555" t="s">
        <v>823</v>
      </c>
      <c r="C9" s="555" t="s">
        <v>824</v>
      </c>
    </row>
    <row r="10" spans="1:4" ht="25.5">
      <c r="A10" s="556">
        <v>1</v>
      </c>
      <c r="B10" s="556" t="s">
        <v>825</v>
      </c>
      <c r="C10" s="557">
        <v>0</v>
      </c>
      <c r="D10" s="558"/>
    </row>
    <row r="11" spans="1:8" ht="30" customHeight="1">
      <c r="A11" s="556">
        <v>2</v>
      </c>
      <c r="B11" s="556" t="s">
        <v>826</v>
      </c>
      <c r="C11" s="557">
        <v>0</v>
      </c>
      <c r="D11" s="559"/>
      <c r="H11" s="454"/>
    </row>
    <row r="12" spans="1:3" s="563" customFormat="1" ht="13.5">
      <c r="A12" s="560"/>
      <c r="B12" s="561" t="s">
        <v>827</v>
      </c>
      <c r="C12" s="562">
        <f>SUM(C10:C11)</f>
        <v>0</v>
      </c>
    </row>
    <row r="14" spans="1:3" ht="13.5" customHeight="1">
      <c r="A14" s="607" t="s">
        <v>828</v>
      </c>
      <c r="B14" s="607"/>
      <c r="C14" s="607"/>
    </row>
    <row r="16" spans="1:3" ht="66" customHeight="1">
      <c r="A16" s="556" t="s">
        <v>822</v>
      </c>
      <c r="B16" s="556" t="s">
        <v>823</v>
      </c>
      <c r="C16" s="556" t="s">
        <v>829</v>
      </c>
    </row>
    <row r="17" spans="1:6" ht="31.5" customHeight="1">
      <c r="A17" s="556">
        <v>1</v>
      </c>
      <c r="B17" s="556" t="s">
        <v>825</v>
      </c>
      <c r="C17" s="557">
        <v>0</v>
      </c>
      <c r="D17" s="564"/>
      <c r="F17" s="564"/>
    </row>
    <row r="18" spans="1:3" ht="25.5">
      <c r="A18" s="556">
        <v>2</v>
      </c>
      <c r="B18" s="556" t="s">
        <v>826</v>
      </c>
      <c r="C18" s="557">
        <v>0</v>
      </c>
    </row>
    <row r="19" spans="1:3" s="565" customFormat="1" ht="13.5">
      <c r="A19" s="560"/>
      <c r="B19" s="561" t="s">
        <v>827</v>
      </c>
      <c r="C19" s="562">
        <f>SUM(C17:C18)</f>
        <v>0</v>
      </c>
    </row>
  </sheetData>
  <sheetProtection selectLockedCells="1" selectUnlockedCells="1"/>
  <mergeCells count="7">
    <mergeCell ref="A14:C14"/>
    <mergeCell ref="B1:C1"/>
    <mergeCell ref="A2:C2"/>
    <mergeCell ref="A3:C3"/>
    <mergeCell ref="A4:C4"/>
    <mergeCell ref="A5:C5"/>
    <mergeCell ref="A7:C7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60" zoomScalePageLayoutView="0" workbookViewId="0" topLeftCell="A1">
      <selection activeCell="A6" sqref="A6:C6"/>
    </sheetView>
  </sheetViews>
  <sheetFormatPr defaultColWidth="9.57421875" defaultRowHeight="12.75"/>
  <cols>
    <col min="1" max="1" width="40.00390625" style="0" customWidth="1"/>
    <col min="2" max="3" width="20.140625" style="0" customWidth="1"/>
  </cols>
  <sheetData>
    <row r="1" spans="1:3" ht="14.25" customHeight="1">
      <c r="A1" s="610" t="s">
        <v>830</v>
      </c>
      <c r="B1" s="610"/>
      <c r="C1" s="610"/>
    </row>
    <row r="2" spans="1:3" ht="14.25" customHeight="1">
      <c r="A2" s="610" t="s">
        <v>843</v>
      </c>
      <c r="B2" s="610"/>
      <c r="C2" s="610"/>
    </row>
    <row r="3" spans="1:3" ht="14.25" customHeight="1">
      <c r="A3" s="610" t="s">
        <v>849</v>
      </c>
      <c r="B3" s="610"/>
      <c r="C3" s="610"/>
    </row>
    <row r="4" spans="1:3" ht="14.25" customHeight="1">
      <c r="A4" s="610" t="s">
        <v>1</v>
      </c>
      <c r="B4" s="610"/>
      <c r="C4" s="610"/>
    </row>
    <row r="5" spans="1:3" ht="12.75">
      <c r="A5" s="566"/>
      <c r="B5" s="566"/>
      <c r="C5" s="566"/>
    </row>
    <row r="6" spans="1:3" ht="66" customHeight="1">
      <c r="A6" s="609" t="s">
        <v>831</v>
      </c>
      <c r="B6" s="609"/>
      <c r="C6" s="609"/>
    </row>
    <row r="7" spans="1:3" ht="15.75" customHeight="1">
      <c r="A7" s="609" t="s">
        <v>832</v>
      </c>
      <c r="B7" s="609"/>
      <c r="C7" s="609"/>
    </row>
    <row r="8" spans="1:3" ht="16.5" customHeight="1">
      <c r="A8" s="609" t="s">
        <v>833</v>
      </c>
      <c r="B8" s="609"/>
      <c r="C8" s="609"/>
    </row>
    <row r="9" spans="1:3" ht="15.75">
      <c r="A9" s="567"/>
      <c r="B9" s="567"/>
      <c r="C9" s="566" t="s">
        <v>595</v>
      </c>
    </row>
    <row r="10" spans="1:3" ht="25.5" customHeight="1">
      <c r="A10" s="568" t="s">
        <v>834</v>
      </c>
      <c r="B10" s="568" t="s">
        <v>835</v>
      </c>
      <c r="C10" s="568" t="s">
        <v>836</v>
      </c>
    </row>
    <row r="11" spans="1:3" ht="51">
      <c r="A11" s="569" t="s">
        <v>837</v>
      </c>
      <c r="B11" s="570">
        <v>0</v>
      </c>
      <c r="C11" s="570">
        <v>0</v>
      </c>
    </row>
    <row r="12" spans="1:3" ht="38.25">
      <c r="A12" s="569" t="s">
        <v>838</v>
      </c>
      <c r="B12" s="570">
        <v>0</v>
      </c>
      <c r="C12" s="570">
        <v>0</v>
      </c>
    </row>
    <row r="13" spans="1:3" ht="38.25">
      <c r="A13" s="569" t="s">
        <v>839</v>
      </c>
      <c r="B13" s="570">
        <v>0</v>
      </c>
      <c r="C13" s="570">
        <v>0</v>
      </c>
    </row>
    <row r="14" spans="1:3" ht="51">
      <c r="A14" s="569" t="s">
        <v>840</v>
      </c>
      <c r="B14" s="570">
        <v>0</v>
      </c>
      <c r="C14" s="570">
        <v>0</v>
      </c>
    </row>
    <row r="15" spans="1:3" ht="38.25">
      <c r="A15" s="569" t="s">
        <v>841</v>
      </c>
      <c r="B15" s="571">
        <v>0</v>
      </c>
      <c r="C15" s="571">
        <v>0</v>
      </c>
    </row>
  </sheetData>
  <sheetProtection selectLockedCells="1" selectUnlockedCells="1"/>
  <mergeCells count="7">
    <mergeCell ref="A8:C8"/>
    <mergeCell ref="A1:C1"/>
    <mergeCell ref="A2:C2"/>
    <mergeCell ref="A3:C3"/>
    <mergeCell ref="A4:C4"/>
    <mergeCell ref="A6:C6"/>
    <mergeCell ref="A7:C7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2017-08-04T11:27:55Z</cp:lastPrinted>
  <dcterms:modified xsi:type="dcterms:W3CDTF">2017-08-04T11:27:59Z</dcterms:modified>
  <cp:category/>
  <cp:version/>
  <cp:contentType/>
  <cp:contentStatus/>
</cp:coreProperties>
</file>