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3250" windowHeight="12585"/>
  </bookViews>
  <sheets>
    <sheet name="Доходы" sheetId="1" r:id="rId1"/>
  </sheets>
  <calcPr calcId="124519"/>
</workbook>
</file>

<file path=xl/calcChain.xml><?xml version="1.0" encoding="utf-8"?>
<calcChain xmlns="http://schemas.openxmlformats.org/spreadsheetml/2006/main">
  <c r="D61" i="1"/>
  <c r="D58" s="1"/>
  <c r="D57" s="1"/>
  <c r="D66"/>
  <c r="D59"/>
  <c r="D53"/>
  <c r="D41"/>
  <c r="D33"/>
  <c r="D35"/>
  <c r="D38"/>
  <c r="D7"/>
  <c r="D9"/>
  <c r="D14"/>
  <c r="D19"/>
  <c r="D22"/>
  <c r="F22" s="1"/>
  <c r="D26"/>
  <c r="F72"/>
  <c r="F71"/>
  <c r="F70"/>
  <c r="F69"/>
  <c r="F68"/>
  <c r="F64"/>
  <c r="F63"/>
  <c r="F56"/>
  <c r="F55"/>
  <c r="F52"/>
  <c r="F51"/>
  <c r="F50"/>
  <c r="F49"/>
  <c r="F48"/>
  <c r="F46"/>
  <c r="F45"/>
  <c r="F44"/>
  <c r="F43"/>
  <c r="F42"/>
  <c r="F40"/>
  <c r="F39"/>
  <c r="F37"/>
  <c r="F36"/>
  <c r="F34"/>
  <c r="F32"/>
  <c r="F31"/>
  <c r="F30"/>
  <c r="F29"/>
  <c r="F28"/>
  <c r="F27"/>
  <c r="F24"/>
  <c r="F23"/>
  <c r="F21"/>
  <c r="F20"/>
  <c r="F18"/>
  <c r="F17"/>
  <c r="F16"/>
  <c r="F15"/>
  <c r="F13"/>
  <c r="F12"/>
  <c r="F11"/>
  <c r="F10"/>
  <c r="C67"/>
  <c r="F67" s="1"/>
  <c r="C62"/>
  <c r="F62" s="1"/>
  <c r="C60"/>
  <c r="C59" s="1"/>
  <c r="F59" s="1"/>
  <c r="C53"/>
  <c r="C41"/>
  <c r="F41" s="1"/>
  <c r="C38"/>
  <c r="F38" s="1"/>
  <c r="C35"/>
  <c r="F35" s="1"/>
  <c r="C33"/>
  <c r="C26"/>
  <c r="F26" s="1"/>
  <c r="C22"/>
  <c r="C19"/>
  <c r="F19" s="1"/>
  <c r="C14"/>
  <c r="C9"/>
  <c r="F9" s="1"/>
  <c r="C8"/>
  <c r="C7" s="1"/>
  <c r="F53" l="1"/>
  <c r="F33"/>
  <c r="D6"/>
  <c r="D93" s="1"/>
  <c r="F7"/>
  <c r="F14"/>
  <c r="C66"/>
  <c r="F66" s="1"/>
  <c r="F60"/>
  <c r="F8"/>
  <c r="C6"/>
  <c r="F6" s="1"/>
  <c r="C61" l="1"/>
  <c r="C58"/>
  <c r="F61"/>
  <c r="C57" l="1"/>
  <c r="F58"/>
  <c r="F57" l="1"/>
  <c r="C93"/>
  <c r="F93" s="1"/>
</calcChain>
</file>

<file path=xl/sharedStrings.xml><?xml version="1.0" encoding="utf-8"?>
<sst xmlns="http://schemas.openxmlformats.org/spreadsheetml/2006/main" count="161" uniqueCount="161">
  <si>
    <t>Ед. измерения: тыс. рублей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</si>
  <si>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</si>
  <si>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</si>
  <si>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</si>
  <si>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</si>
  <si>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</si>
  <si>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</si>
  <si>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</si>
  <si>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</si>
  <si>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</si>
  <si>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</si>
  <si>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</si>
  <si>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</si>
  <si>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</si>
  <si>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</si>
  <si>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Налог, взимаемый в связи с применением патентной системы налогообложения               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</si>
  <si>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</si>
  <si>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</si>
  <si>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</si>
  <si>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</si>
  <si>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</si>
  <si>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</si>
  <si>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</si>
  <si>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</si>
  <si>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</si>
  <si>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</si>
  <si>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</si>
  <si>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</si>
  <si>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</si>
  <si>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</si>
  <si>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</si>
  <si>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и табачной продукции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</si>
  <si>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</si>
  <si>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</si>
  <si>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</si>
  <si>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</si>
  <si>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</si>
  <si>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</si>
  <si>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</si>
  <si>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</si>
  <si>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</si>
  <si>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</si>
  <si>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</si>
  <si>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000 2 02 10000 00 0000 151</t>
  </si>
  <si>
    <t>000 2 02 20000 00 0000 151</t>
  </si>
  <si>
    <t>ИТОГО ДОХОДОВ С УЧЕТОМ БЕЗВОЗМЕЗДНЫХ ПОСТУПЛЕНИЙ</t>
  </si>
  <si>
    <t>000 1 13 00000 00 0000 000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</si>
  <si>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</si>
  <si>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000 1 06 00000 00 0000 000</t>
  </si>
  <si>
    <t>НАЛОГИ НА ИМУЩЕСТВО</t>
  </si>
  <si>
    <t>182 1 01 02000 01 0000 110</t>
  </si>
  <si>
    <t>100 1 03 02230 01 0000 110</t>
  </si>
  <si>
    <t>Доходы от уплаты акцизов на дизельное топливо, подлежащие распределению в бюджет Московской области</t>
  </si>
  <si>
    <t>100 1 03 02240 01 0000 110</t>
  </si>
  <si>
    <t>Доходы от уплаты акцизов на моторные масла для дизельных и (или) карбюраторных (инжекторных ) двигателей, подлежащие распределению в бюджет Московской области</t>
  </si>
  <si>
    <t>100 1 03 02250 01 0000 110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</si>
  <si>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в бюджет Московской области</t>
  </si>
  <si>
    <t>100 1 03 02260 01 0000 110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</si>
  <si>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в бюджет Московской области</t>
  </si>
  <si>
    <t>182 1 05 01000 01 0000 110</t>
  </si>
  <si>
    <t>182 1 05 02000 02 0000 110</t>
  </si>
  <si>
    <t>182 1 05 03000 01 0000 110</t>
  </si>
  <si>
    <t>182 1 05 04000 02 0000 110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</si>
  <si>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</si>
  <si>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</si>
  <si>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182 1 06 06000 00 0000 110</t>
  </si>
  <si>
    <t>Земельный налог</t>
  </si>
  <si>
    <t>182 1 08 03010 01 0000 110</t>
  </si>
  <si>
    <t>018 1 08 07150 01 1000 110</t>
  </si>
  <si>
    <t>018 1 11 05012 04 0000 120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</si>
  <si>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</si>
  <si>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018 1 11 05024 04 0000 120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</si>
  <si>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</si>
  <si>
    <t>018 1 11 05034 04 0000 120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</si>
  <si>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</si>
  <si>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018 1 11 05074 04 0000 120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</si>
  <si>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</si>
  <si>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018 1 11 09044 04 0001 120</t>
  </si>
  <si>
    <t>Прочие поступления от использования имущества (плата по договорам за установку рекламных конструкций)</t>
  </si>
  <si>
    <t>018 1 11 09044 04 0002 120</t>
  </si>
  <si>
    <t>Прочие поступления от использования имущества (плата за наем муниципального жилья)</t>
  </si>
  <si>
    <t>ДОХОДЫ ОТ ОКАЗАНИЯ ПЛАТНЫХ УСЛУГ  И КОМПЕНСАЦИИ ЗАТРАТ ГОСУДАРСТВА</t>
  </si>
  <si>
    <t>018 1 13 01994 04 0000 130</t>
  </si>
  <si>
    <t>Прочие доходы от оказания платных услуг (работ) получателями средств бюджетов городских округов</t>
  </si>
  <si>
    <t>018 1 13 02064 04 0000 130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</si>
  <si>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</si>
  <si>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</si>
  <si>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</si>
  <si>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</si>
  <si>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государственная собственность на которые не разграничена или находящихся в муниципальной собственности</t>
  </si>
  <si>
    <t>182 1 16 03010 01 0000 140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</si>
  <si>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132, 133, 134, 135, 135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Налогового кодекса Российской Федерации</t>
    </r>
    <r>
      <rPr>
        <vertAlign val="superscript"/>
        <sz val="10"/>
        <rFont val="Times New Roman"/>
        <family val="1"/>
        <charset val="204"/>
      </rPr>
      <t xml:space="preserve"> </t>
    </r>
  </si>
  <si>
    <t>182 1 16 06000 01 0000 140</t>
  </si>
  <si>
    <t>188 1 16 08000 01 0000 140</t>
  </si>
  <si>
    <t>018 1 16 18040 04 0000 140</t>
  </si>
  <si>
    <t>Денежные взыскания (штрафы) за нарушение бюджетного законодательства</t>
  </si>
  <si>
    <t>188 1 16 30030 01 0000 140</t>
  </si>
  <si>
    <t>018 1 16 32000 05 0000 140</t>
  </si>
  <si>
    <t>810 1 16 33040 04 0000 140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</si>
  <si>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 </t>
  </si>
  <si>
    <t>188 1 16 43000 01 0000 140</t>
  </si>
  <si>
    <t>000 1 16 90040 04 0000 140</t>
  </si>
  <si>
    <t>000 1 17 05040 04 0001 180</t>
  </si>
  <si>
    <t>Прочие неналоговые доходы бюджетов городских округов (НТО)</t>
  </si>
  <si>
    <t>000 1 17 05040 04 0002 180</t>
  </si>
  <si>
    <t>Прочие неналоговые доходы бюджетов городских округов (порубочные билеты)</t>
  </si>
  <si>
    <t>Дотации бюджетам субъектов Российской Федерации и муниципальных образований</t>
  </si>
  <si>
    <t>018 2 02 15001 04 0000 151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</si>
  <si>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</si>
  <si>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</si>
  <si>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018 2 02 20302 04 0000 151</t>
  </si>
  <si>
    <t>Субсидии бюджетам городских округов на обеспечение мероприятий по переселению граждан из аварийного жилищного фонда</t>
  </si>
  <si>
    <t>018 2 02 20300 04 0000 151</t>
  </si>
  <si>
    <t>Субсидии бюджета м городских округов на обеспечение мероприятий по модернизации систем коммунальной инфраструктуры</t>
  </si>
  <si>
    <t>018 2 02 25555 04 0000 151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</si>
  <si>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</si>
  <si>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018 2 02 29999 04 0000 151</t>
  </si>
  <si>
    <t>Прочие субсидии бюджетам городских округов</t>
  </si>
  <si>
    <t>на строительство и реконструкция объектов культуры</t>
  </si>
  <si>
    <t>на капитальные вложения в общеобразовательные организации в целях обеспечения односменного режима обучения</t>
  </si>
  <si>
    <t>на строительство и реконструкцию объектов коммунальной инфраструктуры</t>
  </si>
  <si>
    <t>на софинансирование работ по капитальному ремонту и ремонту автомобильных дорог общего пользования местного значения</t>
  </si>
  <si>
    <t>на изготовление и установку стел</t>
  </si>
  <si>
    <t>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</si>
  <si>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Утверждено Решением о бюджете на 2018 год</t>
  </si>
  <si>
    <t>Исполнено</t>
  </si>
  <si>
    <t>% исполнения к плану, утвержденному решением о бюджете на 2018 год (%)</t>
  </si>
  <si>
    <t>000 1 09 00000 00 0000 000</t>
  </si>
  <si>
    <t>ЗАДОЛЖЕННОСТЬ И ПЕРЕРАСЧЕТЫ ПО ОТЬМЕНЕННЫМ НАЛОГАМ, СБОРАМ И ИНЫМ ОБЯЗАТЕЛЬНЫМ ПЛАТЕЖАМ</t>
  </si>
  <si>
    <t>Невыясненые поступления</t>
  </si>
  <si>
    <t>000 1 17 01040 04 0000 180</t>
  </si>
  <si>
    <t>000 1 16 28000 01 0000 140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</si>
  <si>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</t>
  </si>
  <si>
    <t>Субсидия на реализацию мероприятий по обеспечению жильем молодых семей</t>
  </si>
  <si>
    <t>018 2 02 25497 04 0000 151</t>
  </si>
  <si>
    <t>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</si>
  <si>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на мероприятия по организации отдыха детей в каникулярное время в соответствии с государственной программой Московской области "Социальная защита населения Московской области" </t>
  </si>
  <si>
    <t>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</si>
  <si>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на мероприятия по проведению капитального ремонта в МОУ</t>
  </si>
  <si>
    <t>на обеспечение современными аппаратно-программными комплексами общеобразовательных организаций и организаций культуры в МО</t>
  </si>
  <si>
    <t xml:space="preserve"> на закупку оборудования для ДОО победителей областного конкурса на присвоение статуса инновационной площадки</t>
  </si>
  <si>
    <t>на 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</t>
  </si>
  <si>
    <t>на приобретение автобусов для доставки обучающихся в общеобразовательные организации в МО расположенные в сельской местности</t>
  </si>
  <si>
    <t xml:space="preserve">на организацию деятельности МФЦ </t>
  </si>
  <si>
    <t>на установку и ремонт электросетевого хозяйства, систем наружного освещения в рамках реализации приоритетеного проекта "Светлый город"</t>
  </si>
  <si>
    <t>на приобретение техника для нужд благоустройства</t>
  </si>
  <si>
    <t xml:space="preserve"> на компенсацию оплаты основного долга по ипотечному жилищному кредиту</t>
  </si>
  <si>
    <t>на ремонт подъездов многоквартирных домов</t>
  </si>
  <si>
    <t>на предоставление доступа к электронным сервисам цифровой инфраструктуры в сфере ЖКХ</t>
  </si>
  <si>
    <t>на ликвидацию несанкционированных свалок и навалов мусора</t>
  </si>
  <si>
    <t>на 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</si>
  <si>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Субвенции бюджетам бюджетной системы Российской Федерации</t>
  </si>
  <si>
    <t>Иные межбюджетные трансферты</t>
  </si>
  <si>
    <t>000 2 02 30000 00 0000 151</t>
  </si>
  <si>
    <t>000 2 02 40000 00 0000 151</t>
  </si>
  <si>
    <t>000 2 18 00000 00 0000 151</t>
  </si>
  <si>
    <t>000 2 19 00000 00 0000 151</t>
  </si>
  <si>
    <t>Доходы бюджетов бюджетной системы РФ от возврата бюджетами и организациями остатков субсидий прошлых лет</t>
  </si>
  <si>
    <t>Возврат остатков субсидий, субвенций и МБТ прошлых лет</t>
  </si>
  <si>
    <t>Показатели доходов бюджета Рузского городского округа Московской области за 2018 год по кодам классификации доходов бюджетов</t>
  </si>
  <si>
    <t>Приложение № 2 к решению об исполнении бюджета Рузского городского округа  Московской области за 2018 год                                       от "29" мая 2019 года №366/38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</si>
</sst>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"/>
    <numFmt numFmtId="166" formatCode="000000"/>
  </numFmts>
  <fonts count="3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name val="Arial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2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49" fontId="25" fillId="0" borderId="0">
      <alignment horizontal="righ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0" fillId="0" borderId="0" applyProtection="0"/>
    <xf numFmtId="0" fontId="20" fillId="0" borderId="0" applyProtection="0"/>
    <xf numFmtId="0" fontId="2" fillId="0" borderId="0"/>
    <xf numFmtId="0" fontId="2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" fillId="0" borderId="0"/>
    <xf numFmtId="0" fontId="1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1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20" fillId="0" borderId="0">
      <alignment horizontal="right" vertical="top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21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49" fontId="26" fillId="0" borderId="0">
      <alignment horizontal="center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21" borderId="0">
      <alignment horizontal="left" vertical="top" wrapText="1"/>
      <protection locked="0" hidden="1"/>
    </xf>
    <xf numFmtId="49" fontId="20" fillId="0" borderId="0">
      <alignment horizontal="left" vertical="top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49" fontId="20" fillId="0" borderId="0">
      <alignment horizontal="center" vertical="center" wrapText="1"/>
      <protection locked="0" hidden="1"/>
    </xf>
    <xf numFmtId="49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49" fontId="20" fillId="0" borderId="11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0" fontId="20" fillId="0" borderId="0">
      <alignment horizontal="left" wrapText="1"/>
      <protection locked="0"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49" fontId="20" fillId="21" borderId="11">
      <alignment horizontal="center" vertical="center" wrapText="1"/>
      <protection locked="0" hidden="1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4" borderId="8" applyNumberFormat="0" applyFont="0" applyAlignment="0" applyProtection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" fillId="12" borderId="0" applyNumberFormat="0" applyBorder="0" applyAlignment="0" applyProtection="0"/>
    <xf numFmtId="0" fontId="3" fillId="5" borderId="0" applyNumberFormat="0" applyBorder="0" applyAlignment="0" applyProtection="0"/>
    <xf numFmtId="0" fontId="4" fillId="9" borderId="0" applyNumberFormat="0" applyBorder="0" applyAlignment="0" applyProtection="0"/>
    <xf numFmtId="0" fontId="3" fillId="6" borderId="0" applyNumberFormat="0" applyBorder="0" applyAlignment="0" applyProtection="0"/>
    <xf numFmtId="0" fontId="4" fillId="10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14" borderId="0" applyNumberFormat="0" applyBorder="0" applyAlignment="0" applyProtection="0"/>
    <xf numFmtId="0" fontId="3" fillId="10" borderId="0" applyNumberFormat="0" applyBorder="0" applyAlignment="0" applyProtection="0"/>
    <xf numFmtId="0" fontId="4" fillId="15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3" fillId="8" borderId="0" applyNumberFormat="0" applyBorder="0" applyAlignment="0" applyProtection="0"/>
    <xf numFmtId="0" fontId="4" fillId="17" borderId="0" applyNumberFormat="0" applyBorder="0" applyAlignment="0" applyProtection="0"/>
    <xf numFmtId="0" fontId="3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4" fillId="15" borderId="0" applyNumberFormat="0" applyBorder="0" applyAlignment="0" applyProtection="0"/>
    <xf numFmtId="0" fontId="6" fillId="20" borderId="2" applyNumberFormat="0" applyAlignment="0" applyProtection="0"/>
    <xf numFmtId="0" fontId="4" fillId="16" borderId="0" applyNumberFormat="0" applyBorder="0" applyAlignment="0" applyProtection="0"/>
    <xf numFmtId="0" fontId="7" fillId="20" borderId="1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0">
      <alignment horizontal="left" vertical="top" wrapText="1"/>
      <protection locked="0" hidden="1"/>
    </xf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20" fillId="0" borderId="0">
      <alignment horizontal="left" vertical="top" wrapText="1"/>
      <protection locked="0" hidden="1"/>
    </xf>
    <xf numFmtId="0" fontId="20" fillId="0" borderId="0">
      <alignment horizontal="left" vertical="top" wrapText="1"/>
      <protection locked="0" hidden="1"/>
    </xf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0" fillId="0" borderId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" fillId="0" borderId="0"/>
    <xf numFmtId="0" fontId="20" fillId="0" borderId="0" applyProtection="0"/>
    <xf numFmtId="0" fontId="2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2" fillId="24" borderId="8" applyNumberFormat="0" applyFont="0" applyAlignment="0" applyProtection="0"/>
    <xf numFmtId="0" fontId="20" fillId="0" borderId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>
      <alignment horizontal="left" wrapText="1"/>
      <protection locked="0" hidden="1"/>
    </xf>
    <xf numFmtId="0" fontId="20" fillId="0" borderId="0">
      <alignment horizontal="left" wrapText="1"/>
      <protection locked="0" hidden="1"/>
    </xf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9">
      <alignment horizontal="left" wrapText="1"/>
      <protection locked="0" hidden="1"/>
    </xf>
    <xf numFmtId="0" fontId="20" fillId="0" borderId="9">
      <alignment horizontal="left" wrapText="1"/>
      <protection locked="0" hidden="1"/>
    </xf>
    <xf numFmtId="0" fontId="19" fillId="4" borderId="0" applyNumberFormat="0" applyBorder="0" applyAlignment="0" applyProtection="0"/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0" fontId="20" fillId="0" borderId="0">
      <alignment horizontal="center" vertical="center" wrapText="1"/>
      <protection locked="0" hidden="1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10" fillId="0" borderId="5" applyNumberFormat="0" applyFill="0" applyAlignment="0" applyProtection="0"/>
    <xf numFmtId="0" fontId="27" fillId="0" borderId="0"/>
  </cellStyleXfs>
  <cellXfs count="79">
    <xf numFmtId="0" fontId="0" fillId="0" borderId="0" xfId="0"/>
    <xf numFmtId="0" fontId="2" fillId="0" borderId="0" xfId="1"/>
    <xf numFmtId="0" fontId="24" fillId="25" borderId="0" xfId="1" applyFont="1" applyFill="1" applyAlignment="1">
      <alignment horizontal="center" vertical="top"/>
    </xf>
    <xf numFmtId="49" fontId="28" fillId="25" borderId="0" xfId="1" applyNumberFormat="1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/>
    <xf numFmtId="49" fontId="22" fillId="25" borderId="12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justify" vertical="top" wrapText="1"/>
    </xf>
    <xf numFmtId="0" fontId="22" fillId="0" borderId="12" xfId="0" applyFont="1" applyBorder="1" applyAlignment="1">
      <alignment wrapText="1"/>
    </xf>
    <xf numFmtId="0" fontId="22" fillId="25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vertical="center"/>
    </xf>
    <xf numFmtId="0" fontId="22" fillId="25" borderId="12" xfId="0" applyFont="1" applyFill="1" applyBorder="1"/>
    <xf numFmtId="0" fontId="22" fillId="25" borderId="12" xfId="0" applyFont="1" applyFill="1" applyBorder="1" applyAlignment="1">
      <alignment wrapText="1"/>
    </xf>
    <xf numFmtId="49" fontId="22" fillId="26" borderId="12" xfId="0" applyNumberFormat="1" applyFont="1" applyFill="1" applyBorder="1" applyAlignment="1">
      <alignment horizontal="left" vertical="center" wrapText="1"/>
    </xf>
    <xf numFmtId="0" fontId="22" fillId="26" borderId="12" xfId="0" applyFont="1" applyFill="1" applyBorder="1" applyAlignment="1">
      <alignment horizontal="left" vertical="center" wrapText="1"/>
    </xf>
    <xf numFmtId="49" fontId="22" fillId="28" borderId="12" xfId="0" applyNumberFormat="1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ill="1" applyBorder="1" applyAlignment="1">
      <alignment horizontal="center" vertical="center" wrapText="1"/>
    </xf>
    <xf numFmtId="49" fontId="23" fillId="31" borderId="12" xfId="0" applyNumberFormat="1" applyFont="1" applyFill="1" applyBorder="1" applyAlignment="1">
      <alignment horizontal="center" vertical="center" wrapText="1"/>
    </xf>
    <xf numFmtId="0" fontId="23" fillId="31" borderId="12" xfId="0" applyFont="1" applyFill="1" applyBorder="1" applyAlignment="1">
      <alignment horizontal="center" vertical="top" wrapText="1"/>
    </xf>
    <xf numFmtId="3" fontId="23" fillId="31" borderId="12" xfId="0" applyNumberFormat="1" applyFont="1" applyFill="1" applyBorder="1" applyAlignment="1">
      <alignment horizontal="center" vertical="center"/>
    </xf>
    <xf numFmtId="49" fontId="22" fillId="27" borderId="12" xfId="0" applyNumberFormat="1" applyFont="1" applyFill="1" applyBorder="1" applyAlignment="1">
      <alignment horizontal="left" vertical="center" wrapText="1"/>
    </xf>
    <xf numFmtId="0" fontId="22" fillId="27" borderId="12" xfId="0" applyFont="1" applyFill="1" applyBorder="1" applyAlignment="1">
      <alignment wrapText="1"/>
    </xf>
    <xf numFmtId="0" fontId="22" fillId="27" borderId="12" xfId="0" applyFont="1" applyFill="1" applyBorder="1" applyAlignment="1">
      <alignment horizontal="left" vertical="center" wrapText="1"/>
    </xf>
    <xf numFmtId="49" fontId="23" fillId="29" borderId="12" xfId="0" applyNumberFormat="1" applyFont="1" applyFill="1" applyBorder="1" applyAlignment="1">
      <alignment horizontal="left" vertical="center" wrapText="1"/>
    </xf>
    <xf numFmtId="49" fontId="23" fillId="29" borderId="12" xfId="0" applyNumberFormat="1" applyFont="1" applyFill="1" applyBorder="1" applyAlignment="1">
      <alignment vertical="center"/>
    </xf>
    <xf numFmtId="49" fontId="22" fillId="27" borderId="12" xfId="0" applyNumberFormat="1" applyFont="1" applyFill="1" applyBorder="1" applyAlignment="1">
      <alignment vertical="center" wrapText="1"/>
    </xf>
    <xf numFmtId="49" fontId="22" fillId="32" borderId="12" xfId="0" applyNumberFormat="1" applyFont="1" applyFill="1" applyBorder="1" applyAlignment="1">
      <alignment horizontal="left" vertical="center" wrapText="1"/>
    </xf>
    <xf numFmtId="49" fontId="22" fillId="32" borderId="12" xfId="0" applyNumberFormat="1" applyFont="1" applyFill="1" applyBorder="1" applyAlignment="1">
      <alignment vertical="top" wrapText="1"/>
    </xf>
    <xf numFmtId="49" fontId="22" fillId="29" borderId="12" xfId="0" applyNumberFormat="1" applyFont="1" applyFill="1" applyBorder="1" applyAlignment="1">
      <alignment horizontal="left" vertical="center" wrapText="1"/>
    </xf>
    <xf numFmtId="0" fontId="23" fillId="29" borderId="12" xfId="0" applyFont="1" applyFill="1" applyBorder="1" applyAlignment="1">
      <alignment horizontal="left" vertical="center" wrapText="1"/>
    </xf>
    <xf numFmtId="0" fontId="22" fillId="27" borderId="12" xfId="0" applyFont="1" applyFill="1" applyBorder="1" applyAlignment="1">
      <alignment vertical="top" wrapText="1"/>
    </xf>
    <xf numFmtId="0" fontId="22" fillId="25" borderId="12" xfId="0" applyFont="1" applyFill="1" applyBorder="1" applyAlignment="1">
      <alignment horizontal="left" vertical="top" wrapText="1"/>
    </xf>
    <xf numFmtId="0" fontId="22" fillId="27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vertical="top" wrapText="1"/>
    </xf>
    <xf numFmtId="164" fontId="22" fillId="27" borderId="12" xfId="744" applyFont="1" applyFill="1" applyBorder="1" applyAlignment="1">
      <alignment horizontal="left" vertical="top" wrapText="1"/>
    </xf>
    <xf numFmtId="0" fontId="22" fillId="25" borderId="12" xfId="0" applyNumberFormat="1" applyFont="1" applyFill="1" applyBorder="1" applyAlignment="1">
      <alignment horizontal="left" vertical="top" wrapText="1"/>
    </xf>
    <xf numFmtId="49" fontId="22" fillId="27" borderId="12" xfId="0" applyNumberFormat="1" applyFont="1" applyFill="1" applyBorder="1" applyAlignment="1">
      <alignment horizontal="left" vertical="top" wrapText="1"/>
    </xf>
    <xf numFmtId="49" fontId="22" fillId="25" borderId="12" xfId="0" applyNumberFormat="1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left" vertical="top" wrapText="1"/>
    </xf>
    <xf numFmtId="166" fontId="22" fillId="26" borderId="12" xfId="0" applyNumberFormat="1" applyFont="1" applyFill="1" applyBorder="1" applyAlignment="1">
      <alignment horizontal="left" vertical="center" wrapText="1"/>
    </xf>
    <xf numFmtId="166" fontId="22" fillId="25" borderId="12" xfId="0" applyNumberFormat="1" applyFont="1" applyFill="1" applyBorder="1" applyAlignment="1">
      <alignment horizontal="left" vertical="center" wrapText="1"/>
    </xf>
    <xf numFmtId="49" fontId="31" fillId="29" borderId="12" xfId="0" applyNumberFormat="1" applyFont="1" applyFill="1" applyBorder="1" applyAlignment="1">
      <alignment vertical="center" wrapText="1"/>
    </xf>
    <xf numFmtId="0" fontId="0" fillId="28" borderId="12" xfId="0" applyFill="1" applyBorder="1" applyAlignment="1">
      <alignment wrapText="1"/>
    </xf>
    <xf numFmtId="0" fontId="32" fillId="0" borderId="0" xfId="0" applyFont="1" applyAlignment="1">
      <alignment horizontal="center"/>
    </xf>
    <xf numFmtId="0" fontId="33" fillId="31" borderId="12" xfId="0" applyFont="1" applyFill="1" applyBorder="1" applyAlignment="1">
      <alignment horizontal="center"/>
    </xf>
    <xf numFmtId="0" fontId="34" fillId="0" borderId="0" xfId="0" applyFont="1"/>
    <xf numFmtId="165" fontId="34" fillId="27" borderId="12" xfId="0" applyNumberFormat="1" applyFont="1" applyFill="1" applyBorder="1"/>
    <xf numFmtId="165" fontId="34" fillId="0" borderId="12" xfId="0" applyNumberFormat="1" applyFont="1" applyBorder="1"/>
    <xf numFmtId="165" fontId="24" fillId="29" borderId="12" xfId="0" applyNumberFormat="1" applyFont="1" applyFill="1" applyBorder="1" applyAlignment="1">
      <alignment horizontal="right" vertical="center"/>
    </xf>
    <xf numFmtId="165" fontId="35" fillId="27" borderId="12" xfId="0" applyNumberFormat="1" applyFont="1" applyFill="1" applyBorder="1" applyAlignment="1">
      <alignment horizontal="right" vertical="center"/>
    </xf>
    <xf numFmtId="165" fontId="35" fillId="25" borderId="12" xfId="0" applyNumberFormat="1" applyFont="1" applyFill="1" applyBorder="1" applyAlignment="1">
      <alignment horizontal="right" vertical="center"/>
    </xf>
    <xf numFmtId="165" fontId="35" fillId="0" borderId="12" xfId="0" applyNumberFormat="1" applyFont="1" applyFill="1" applyBorder="1" applyAlignment="1">
      <alignment horizontal="right" vertical="center"/>
    </xf>
    <xf numFmtId="165" fontId="35" fillId="32" borderId="12" xfId="0" applyNumberFormat="1" applyFont="1" applyFill="1" applyBorder="1" applyAlignment="1">
      <alignment horizontal="right" vertical="center"/>
    </xf>
    <xf numFmtId="165" fontId="34" fillId="0" borderId="12" xfId="0" applyNumberFormat="1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165" fontId="34" fillId="27" borderId="12" xfId="0" applyNumberFormat="1" applyFont="1" applyFill="1" applyBorder="1" applyAlignment="1">
      <alignment horizontal="right" vertical="center"/>
    </xf>
    <xf numFmtId="165" fontId="34" fillId="32" borderId="12" xfId="0" applyNumberFormat="1" applyFont="1" applyFill="1" applyBorder="1" applyAlignment="1">
      <alignment horizontal="right" vertical="center"/>
    </xf>
    <xf numFmtId="0" fontId="22" fillId="27" borderId="12" xfId="0" applyFont="1" applyFill="1" applyBorder="1" applyAlignment="1">
      <alignment horizontal="justify" vertical="top" wrapText="1"/>
    </xf>
    <xf numFmtId="49" fontId="22" fillId="26" borderId="12" xfId="0" applyNumberFormat="1" applyFont="1" applyFill="1" applyBorder="1" applyAlignment="1">
      <alignment horizontal="left" vertical="top" wrapText="1"/>
    </xf>
    <xf numFmtId="165" fontId="35" fillId="26" borderId="12" xfId="0" applyNumberFormat="1" applyFont="1" applyFill="1" applyBorder="1" applyAlignment="1">
      <alignment horizontal="right" vertical="center"/>
    </xf>
    <xf numFmtId="165" fontId="34" fillId="26" borderId="12" xfId="0" applyNumberFormat="1" applyFont="1" applyFill="1" applyBorder="1" applyAlignment="1">
      <alignment horizontal="right" vertical="center"/>
    </xf>
    <xf numFmtId="0" fontId="34" fillId="26" borderId="0" xfId="0" applyFont="1" applyFill="1" applyAlignment="1">
      <alignment horizontal="right" vertical="center"/>
    </xf>
    <xf numFmtId="0" fontId="22" fillId="30" borderId="12" xfId="0" applyFont="1" applyFill="1" applyBorder="1" applyAlignment="1">
      <alignment horizontal="left" vertical="center" wrapText="1"/>
    </xf>
    <xf numFmtId="49" fontId="22" fillId="30" borderId="12" xfId="0" applyNumberFormat="1" applyFont="1" applyFill="1" applyBorder="1" applyAlignment="1">
      <alignment horizontal="left" vertical="top" wrapText="1"/>
    </xf>
    <xf numFmtId="165" fontId="35" fillId="30" borderId="12" xfId="0" applyNumberFormat="1" applyFont="1" applyFill="1" applyBorder="1" applyAlignment="1">
      <alignment horizontal="right" vertical="center"/>
    </xf>
    <xf numFmtId="165" fontId="34" fillId="30" borderId="12" xfId="0" applyNumberFormat="1" applyFont="1" applyFill="1" applyBorder="1" applyAlignment="1">
      <alignment horizontal="right" vertical="center"/>
    </xf>
    <xf numFmtId="165" fontId="36" fillId="29" borderId="12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165" fontId="36" fillId="29" borderId="12" xfId="0" applyNumberFormat="1" applyFont="1" applyFill="1" applyBorder="1"/>
    <xf numFmtId="0" fontId="36" fillId="0" borderId="0" xfId="0" applyFont="1"/>
    <xf numFmtId="0" fontId="0" fillId="0" borderId="0" xfId="0" applyAlignment="1"/>
    <xf numFmtId="0" fontId="0" fillId="0" borderId="13" xfId="0" applyBorder="1" applyAlignment="1"/>
    <xf numFmtId="49" fontId="29" fillId="25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21" fillId="0" borderId="0" xfId="780" applyFont="1" applyAlignment="1">
      <alignment horizontal="center" vertical="center" wrapText="1"/>
    </xf>
  </cellXfs>
  <cellStyles count="927">
    <cellStyle name="20% - Акцент1 2" xfId="3"/>
    <cellStyle name="20% - Акцент1 2 2" xfId="4"/>
    <cellStyle name="20% - Акцент1 2 3" xfId="5"/>
    <cellStyle name="20% - Акцент1 2 4" xfId="6"/>
    <cellStyle name="20% - Акцент1 3" xfId="7"/>
    <cellStyle name="20% - Акцент1 4" xfId="8"/>
    <cellStyle name="20% - Акцент1 5" xfId="790"/>
    <cellStyle name="20% - Акцент1 6" xfId="923"/>
    <cellStyle name="20% - Акцент1 7" xfId="2"/>
    <cellStyle name="20% - Акцент2 2" xfId="10"/>
    <cellStyle name="20% - Акцент2 2 2" xfId="11"/>
    <cellStyle name="20% - Акцент2 2 3" xfId="12"/>
    <cellStyle name="20% - Акцент2 2 4" xfId="13"/>
    <cellStyle name="20% - Акцент2 3" xfId="14"/>
    <cellStyle name="20% - Акцент2 4" xfId="15"/>
    <cellStyle name="20% - Акцент2 5" xfId="792"/>
    <cellStyle name="20% - Акцент2 6" xfId="922"/>
    <cellStyle name="20% - Акцент2 7" xfId="9"/>
    <cellStyle name="20% - Акцент3 2" xfId="17"/>
    <cellStyle name="20% - Акцент3 2 2" xfId="18"/>
    <cellStyle name="20% - Акцент3 2 3" xfId="19"/>
    <cellStyle name="20% - Акцент3 2 4" xfId="20"/>
    <cellStyle name="20% - Акцент3 3" xfId="21"/>
    <cellStyle name="20% - Акцент3 4" xfId="22"/>
    <cellStyle name="20% - Акцент3 5" xfId="794"/>
    <cellStyle name="20% - Акцент3 6" xfId="921"/>
    <cellStyle name="20% - Акцент3 7" xfId="16"/>
    <cellStyle name="20% - Акцент4 2" xfId="24"/>
    <cellStyle name="20% - Акцент4 2 2" xfId="25"/>
    <cellStyle name="20% - Акцент4 2 3" xfId="26"/>
    <cellStyle name="20% - Акцент4 2 4" xfId="27"/>
    <cellStyle name="20% - Акцент4 3" xfId="28"/>
    <cellStyle name="20% - Акцент4 4" xfId="29"/>
    <cellStyle name="20% - Акцент4 5" xfId="796"/>
    <cellStyle name="20% - Акцент4 6" xfId="920"/>
    <cellStyle name="20% - Акцент4 7" xfId="23"/>
    <cellStyle name="20% - Акцент5 2" xfId="31"/>
    <cellStyle name="20% - Акцент5 2 2" xfId="32"/>
    <cellStyle name="20% - Акцент5 2 3" xfId="33"/>
    <cellStyle name="20% - Акцент5 2 4" xfId="34"/>
    <cellStyle name="20% - Акцент5 3" xfId="35"/>
    <cellStyle name="20% - Акцент5 4" xfId="36"/>
    <cellStyle name="20% - Акцент5 5" xfId="798"/>
    <cellStyle name="20% - Акцент5 6" xfId="919"/>
    <cellStyle name="20% - Акцент5 7" xfId="30"/>
    <cellStyle name="20% - Акцент6 2" xfId="38"/>
    <cellStyle name="20% - Акцент6 2 2" xfId="39"/>
    <cellStyle name="20% - Акцент6 2 3" xfId="40"/>
    <cellStyle name="20% - Акцент6 2 4" xfId="41"/>
    <cellStyle name="20% - Акцент6 3" xfId="42"/>
    <cellStyle name="20% - Акцент6 4" xfId="43"/>
    <cellStyle name="20% - Акцент6 5" xfId="800"/>
    <cellStyle name="20% - Акцент6 6" xfId="918"/>
    <cellStyle name="20% - Акцент6 7" xfId="37"/>
    <cellStyle name="40% - Акцент1 2" xfId="45"/>
    <cellStyle name="40% - Акцент1 2 2" xfId="46"/>
    <cellStyle name="40% - Акцент1 2 3" xfId="47"/>
    <cellStyle name="40% - Акцент1 2 4" xfId="48"/>
    <cellStyle name="40% - Акцент1 3" xfId="49"/>
    <cellStyle name="40% - Акцент1 4" xfId="50"/>
    <cellStyle name="40% - Акцент1 5" xfId="802"/>
    <cellStyle name="40% - Акцент1 6" xfId="917"/>
    <cellStyle name="40% - Акцент1 7" xfId="44"/>
    <cellStyle name="40% - Акцент2 2" xfId="52"/>
    <cellStyle name="40% - Акцент2 2 2" xfId="53"/>
    <cellStyle name="40% - Акцент2 2 3" xfId="54"/>
    <cellStyle name="40% - Акцент2 2 4" xfId="55"/>
    <cellStyle name="40% - Акцент2 3" xfId="56"/>
    <cellStyle name="40% - Акцент2 4" xfId="57"/>
    <cellStyle name="40% - Акцент2 5" xfId="803"/>
    <cellStyle name="40% - Акцент2 6" xfId="916"/>
    <cellStyle name="40% - Акцент2 7" xfId="51"/>
    <cellStyle name="40% - Акцент3 2" xfId="59"/>
    <cellStyle name="40% - Акцент3 2 2" xfId="60"/>
    <cellStyle name="40% - Акцент3 2 3" xfId="61"/>
    <cellStyle name="40% - Акцент3 2 4" xfId="62"/>
    <cellStyle name="40% - Акцент3 3" xfId="63"/>
    <cellStyle name="40% - Акцент3 4" xfId="64"/>
    <cellStyle name="40% - Акцент3 5" xfId="805"/>
    <cellStyle name="40% - Акцент3 6" xfId="915"/>
    <cellStyle name="40% - Акцент3 7" xfId="58"/>
    <cellStyle name="40% - Акцент4 2" xfId="66"/>
    <cellStyle name="40% - Акцент4 2 2" xfId="67"/>
    <cellStyle name="40% - Акцент4 2 3" xfId="68"/>
    <cellStyle name="40% - Акцент4 2 4" xfId="69"/>
    <cellStyle name="40% - Акцент4 3" xfId="70"/>
    <cellStyle name="40% - Акцент4 4" xfId="71"/>
    <cellStyle name="40% - Акцент4 5" xfId="807"/>
    <cellStyle name="40% - Акцент4 6" xfId="914"/>
    <cellStyle name="40% - Акцент4 7" xfId="65"/>
    <cellStyle name="40% - Акцент5 2" xfId="73"/>
    <cellStyle name="40% - Акцент5 2 2" xfId="74"/>
    <cellStyle name="40% - Акцент5 2 3" xfId="75"/>
    <cellStyle name="40% - Акцент5 2 4" xfId="76"/>
    <cellStyle name="40% - Акцент5 3" xfId="77"/>
    <cellStyle name="40% - Акцент5 4" xfId="78"/>
    <cellStyle name="40% - Акцент5 5" xfId="809"/>
    <cellStyle name="40% - Акцент5 6" xfId="791"/>
    <cellStyle name="40% - Акцент5 7" xfId="72"/>
    <cellStyle name="40% - Акцент6 2" xfId="80"/>
    <cellStyle name="40% - Акцент6 2 2" xfId="81"/>
    <cellStyle name="40% - Акцент6 2 3" xfId="82"/>
    <cellStyle name="40% - Акцент6 2 4" xfId="83"/>
    <cellStyle name="40% - Акцент6 3" xfId="84"/>
    <cellStyle name="40% - Акцент6 4" xfId="85"/>
    <cellStyle name="40% - Акцент6 5" xfId="811"/>
    <cellStyle name="40% - Акцент6 6" xfId="793"/>
    <cellStyle name="40% - Акцент6 7" xfId="79"/>
    <cellStyle name="60% - Акцент1 2" xfId="87"/>
    <cellStyle name="60% - Акцент1 2 2" xfId="88"/>
    <cellStyle name="60% - Акцент1 2 3" xfId="89"/>
    <cellStyle name="60% - Акцент1 2 4" xfId="90"/>
    <cellStyle name="60% - Акцент1 3" xfId="91"/>
    <cellStyle name="60% - Акцент1 4" xfId="92"/>
    <cellStyle name="60% - Акцент1 5" xfId="813"/>
    <cellStyle name="60% - Акцент1 6" xfId="795"/>
    <cellStyle name="60% - Акцент1 7" xfId="86"/>
    <cellStyle name="60% - Акцент2 2" xfId="94"/>
    <cellStyle name="60% - Акцент2 2 2" xfId="95"/>
    <cellStyle name="60% - Акцент2 2 3" xfId="96"/>
    <cellStyle name="60% - Акцент2 2 4" xfId="97"/>
    <cellStyle name="60% - Акцент2 3" xfId="98"/>
    <cellStyle name="60% - Акцент2 4" xfId="99"/>
    <cellStyle name="60% - Акцент2 5" xfId="815"/>
    <cellStyle name="60% - Акцент2 6" xfId="797"/>
    <cellStyle name="60% - Акцент2 7" xfId="93"/>
    <cellStyle name="60% - Акцент3 2" xfId="101"/>
    <cellStyle name="60% - Акцент3 2 2" xfId="102"/>
    <cellStyle name="60% - Акцент3 2 3" xfId="103"/>
    <cellStyle name="60% - Акцент3 2 4" xfId="104"/>
    <cellStyle name="60% - Акцент3 3" xfId="105"/>
    <cellStyle name="60% - Акцент3 4" xfId="106"/>
    <cellStyle name="60% - Акцент3 5" xfId="816"/>
    <cellStyle name="60% - Акцент3 6" xfId="799"/>
    <cellStyle name="60% - Акцент3 7" xfId="100"/>
    <cellStyle name="60% - Акцент4 2" xfId="108"/>
    <cellStyle name="60% - Акцент4 2 2" xfId="109"/>
    <cellStyle name="60% - Акцент4 2 3" xfId="110"/>
    <cellStyle name="60% - Акцент4 2 4" xfId="111"/>
    <cellStyle name="60% - Акцент4 3" xfId="112"/>
    <cellStyle name="60% - Акцент4 4" xfId="113"/>
    <cellStyle name="60% - Акцент4 5" xfId="818"/>
    <cellStyle name="60% - Акцент4 6" xfId="801"/>
    <cellStyle name="60% - Акцент4 7" xfId="107"/>
    <cellStyle name="60% - Акцент5 2" xfId="115"/>
    <cellStyle name="60% - Акцент5 2 2" xfId="116"/>
    <cellStyle name="60% - Акцент5 2 3" xfId="117"/>
    <cellStyle name="60% - Акцент5 2 4" xfId="118"/>
    <cellStyle name="60% - Акцент5 3" xfId="119"/>
    <cellStyle name="60% - Акцент5 4" xfId="120"/>
    <cellStyle name="60% - Акцент5 5" xfId="820"/>
    <cellStyle name="60% - Акцент5 6" xfId="804"/>
    <cellStyle name="60% - Акцент5 7" xfId="114"/>
    <cellStyle name="60% - Акцент6 2" xfId="122"/>
    <cellStyle name="60% - Акцент6 2 2" xfId="123"/>
    <cellStyle name="60% - Акцент6 2 3" xfId="124"/>
    <cellStyle name="60% - Акцент6 2 4" xfId="125"/>
    <cellStyle name="60% - Акцент6 3" xfId="126"/>
    <cellStyle name="60% - Акцент6 4" xfId="127"/>
    <cellStyle name="60% - Акцент6 5" xfId="822"/>
    <cellStyle name="60% - Акцент6 6" xfId="806"/>
    <cellStyle name="60% - Акцент6 7" xfId="121"/>
    <cellStyle name="Акцент1 2" xfId="129"/>
    <cellStyle name="Акцент1 2 2" xfId="130"/>
    <cellStyle name="Акцент1 2 3" xfId="131"/>
    <cellStyle name="Акцент1 2 4" xfId="132"/>
    <cellStyle name="Акцент1 3" xfId="133"/>
    <cellStyle name="Акцент1 4" xfId="134"/>
    <cellStyle name="Акцент1 5" xfId="824"/>
    <cellStyle name="Акцент1 6" xfId="808"/>
    <cellStyle name="Акцент1 7" xfId="128"/>
    <cellStyle name="Акцент2 2" xfId="136"/>
    <cellStyle name="Акцент2 2 2" xfId="137"/>
    <cellStyle name="Акцент2 2 3" xfId="138"/>
    <cellStyle name="Акцент2 2 4" xfId="139"/>
    <cellStyle name="Акцент2 3" xfId="140"/>
    <cellStyle name="Акцент2 4" xfId="141"/>
    <cellStyle name="Акцент2 5" xfId="826"/>
    <cellStyle name="Акцент2 6" xfId="810"/>
    <cellStyle name="Акцент2 7" xfId="135"/>
    <cellStyle name="Акцент3 2" xfId="143"/>
    <cellStyle name="Акцент3 2 2" xfId="144"/>
    <cellStyle name="Акцент3 2 3" xfId="145"/>
    <cellStyle name="Акцент3 2 4" xfId="146"/>
    <cellStyle name="Акцент3 3" xfId="147"/>
    <cellStyle name="Акцент3 4" xfId="148"/>
    <cellStyle name="Акцент3 5" xfId="827"/>
    <cellStyle name="Акцент3 6" xfId="812"/>
    <cellStyle name="Акцент3 7" xfId="142"/>
    <cellStyle name="Акцент4 2" xfId="150"/>
    <cellStyle name="Акцент4 2 2" xfId="151"/>
    <cellStyle name="Акцент4 2 3" xfId="152"/>
    <cellStyle name="Акцент4 2 4" xfId="153"/>
    <cellStyle name="Акцент4 3" xfId="154"/>
    <cellStyle name="Акцент4 4" xfId="155"/>
    <cellStyle name="Акцент4 5" xfId="828"/>
    <cellStyle name="Акцент4 6" xfId="814"/>
    <cellStyle name="Акцент4 7" xfId="149"/>
    <cellStyle name="Акцент5 2" xfId="157"/>
    <cellStyle name="Акцент5 2 2" xfId="158"/>
    <cellStyle name="Акцент5 2 3" xfId="159"/>
    <cellStyle name="Акцент5 2 4" xfId="160"/>
    <cellStyle name="Акцент5 3" xfId="161"/>
    <cellStyle name="Акцент5 4" xfId="162"/>
    <cellStyle name="Акцент5 5" xfId="829"/>
    <cellStyle name="Акцент5 6" xfId="817"/>
    <cellStyle name="Акцент5 7" xfId="156"/>
    <cellStyle name="Акцент6 2" xfId="164"/>
    <cellStyle name="Акцент6 2 2" xfId="165"/>
    <cellStyle name="Акцент6 2 3" xfId="166"/>
    <cellStyle name="Акцент6 2 4" xfId="167"/>
    <cellStyle name="Акцент6 3" xfId="168"/>
    <cellStyle name="Акцент6 4" xfId="169"/>
    <cellStyle name="Акцент6 5" xfId="830"/>
    <cellStyle name="Акцент6 6" xfId="819"/>
    <cellStyle name="Акцент6 7" xfId="163"/>
    <cellStyle name="Ввод  2" xfId="171"/>
    <cellStyle name="Ввод  2 2" xfId="172"/>
    <cellStyle name="Ввод  2 3" xfId="173"/>
    <cellStyle name="Ввод  2 4" xfId="174"/>
    <cellStyle name="Ввод  3" xfId="175"/>
    <cellStyle name="Ввод  4" xfId="176"/>
    <cellStyle name="Ввод  5" xfId="831"/>
    <cellStyle name="Ввод  6" xfId="821"/>
    <cellStyle name="Ввод  7" xfId="170"/>
    <cellStyle name="Вывод 2" xfId="178"/>
    <cellStyle name="Вывод 2 2" xfId="179"/>
    <cellStyle name="Вывод 2 3" xfId="180"/>
    <cellStyle name="Вывод 2 4" xfId="181"/>
    <cellStyle name="Вывод 3" xfId="182"/>
    <cellStyle name="Вывод 4" xfId="183"/>
    <cellStyle name="Вывод 5" xfId="832"/>
    <cellStyle name="Вывод 6" xfId="823"/>
    <cellStyle name="Вывод 7" xfId="177"/>
    <cellStyle name="Вычисление 2" xfId="185"/>
    <cellStyle name="Вычисление 2 2" xfId="186"/>
    <cellStyle name="Вычисление 2 3" xfId="187"/>
    <cellStyle name="Вычисление 2 4" xfId="188"/>
    <cellStyle name="Вычисление 3" xfId="189"/>
    <cellStyle name="Вычисление 4" xfId="190"/>
    <cellStyle name="Вычисление 5" xfId="833"/>
    <cellStyle name="Вычисление 6" xfId="825"/>
    <cellStyle name="Вычисление 7" xfId="184"/>
    <cellStyle name="Денежный [0] 10" xfId="191"/>
    <cellStyle name="Денежный [0] 11" xfId="192"/>
    <cellStyle name="Денежный [0] 12" xfId="193"/>
    <cellStyle name="Денежный [0] 13" xfId="194"/>
    <cellStyle name="Денежный [0] 14" xfId="195"/>
    <cellStyle name="Денежный [0] 14 2" xfId="196"/>
    <cellStyle name="Денежный [0] 14 3" xfId="197"/>
    <cellStyle name="Денежный [0] 14 4" xfId="198"/>
    <cellStyle name="Денежный [0] 15" xfId="199"/>
    <cellStyle name="Денежный [0] 15 2" xfId="200"/>
    <cellStyle name="Денежный [0] 15 3" xfId="201"/>
    <cellStyle name="Денежный [0] 15 4" xfId="202"/>
    <cellStyle name="Денежный [0] 16" xfId="203"/>
    <cellStyle name="Денежный [0] 16 2" xfId="204"/>
    <cellStyle name="Денежный [0] 16 3" xfId="205"/>
    <cellStyle name="Денежный [0] 16 4" xfId="206"/>
    <cellStyle name="Денежный [0] 17" xfId="207"/>
    <cellStyle name="Денежный [0] 17 2" xfId="208"/>
    <cellStyle name="Денежный [0] 17 3" xfId="209"/>
    <cellStyle name="Денежный [0] 17 4" xfId="210"/>
    <cellStyle name="Денежный [0] 18" xfId="211"/>
    <cellStyle name="Денежный [0] 18 2" xfId="212"/>
    <cellStyle name="Денежный [0] 18 3" xfId="213"/>
    <cellStyle name="Денежный [0] 18 4" xfId="214"/>
    <cellStyle name="Денежный [0] 19" xfId="215"/>
    <cellStyle name="Денежный [0] 19 2" xfId="216"/>
    <cellStyle name="Денежный [0] 19 3" xfId="217"/>
    <cellStyle name="Денежный [0] 19 4" xfId="218"/>
    <cellStyle name="Денежный [0] 2" xfId="219"/>
    <cellStyle name="Денежный [0] 2 2" xfId="220"/>
    <cellStyle name="Денежный [0] 2 3" xfId="221"/>
    <cellStyle name="Денежный [0] 2 4" xfId="222"/>
    <cellStyle name="Денежный [0] 20" xfId="223"/>
    <cellStyle name="Денежный [0] 20 2" xfId="224"/>
    <cellStyle name="Денежный [0] 21" xfId="225"/>
    <cellStyle name="Денежный [0] 21 2" xfId="226"/>
    <cellStyle name="Денежный [0] 22" xfId="227"/>
    <cellStyle name="Денежный [0] 22 2" xfId="228"/>
    <cellStyle name="Денежный [0] 23" xfId="229"/>
    <cellStyle name="Денежный [0] 23 2" xfId="230"/>
    <cellStyle name="Денежный [0] 24" xfId="231"/>
    <cellStyle name="Денежный [0] 24 2" xfId="232"/>
    <cellStyle name="Денежный [0] 25" xfId="233"/>
    <cellStyle name="Денежный [0] 25 2" xfId="834"/>
    <cellStyle name="Денежный [0] 26" xfId="234"/>
    <cellStyle name="Денежный [0] 26 2" xfId="835"/>
    <cellStyle name="Денежный [0] 27" xfId="235"/>
    <cellStyle name="Денежный [0] 3" xfId="236"/>
    <cellStyle name="Денежный [0] 3 2" xfId="237"/>
    <cellStyle name="Денежный [0] 3 3" xfId="238"/>
    <cellStyle name="Денежный [0] 3 4" xfId="239"/>
    <cellStyle name="Денежный [0] 4" xfId="240"/>
    <cellStyle name="Денежный [0] 4 2" xfId="241"/>
    <cellStyle name="Денежный [0] 4 3" xfId="242"/>
    <cellStyle name="Денежный [0] 4 4" xfId="243"/>
    <cellStyle name="Денежный [0] 5" xfId="244"/>
    <cellStyle name="Денежный [0] 5 2" xfId="245"/>
    <cellStyle name="Денежный [0] 5 3" xfId="246"/>
    <cellStyle name="Денежный [0] 5 4" xfId="247"/>
    <cellStyle name="Денежный [0] 6" xfId="248"/>
    <cellStyle name="Денежный [0] 6 2" xfId="249"/>
    <cellStyle name="Денежный [0] 6 3" xfId="250"/>
    <cellStyle name="Денежный [0] 6 4" xfId="251"/>
    <cellStyle name="Денежный [0] 7" xfId="252"/>
    <cellStyle name="Денежный [0] 7 2" xfId="253"/>
    <cellStyle name="Денежный [0] 7 3" xfId="254"/>
    <cellStyle name="Денежный [0] 7 4" xfId="255"/>
    <cellStyle name="Денежный [0] 8" xfId="256"/>
    <cellStyle name="Денежный [0] 8 2" xfId="257"/>
    <cellStyle name="Денежный [0] 8 3" xfId="258"/>
    <cellStyle name="Денежный [0] 8 4" xfId="259"/>
    <cellStyle name="Денежный [0] 9" xfId="260"/>
    <cellStyle name="Денежный 10" xfId="261"/>
    <cellStyle name="Денежный 11" xfId="262"/>
    <cellStyle name="Денежный 12" xfId="263"/>
    <cellStyle name="Денежный 13" xfId="264"/>
    <cellStyle name="Денежный 14" xfId="265"/>
    <cellStyle name="Денежный 14 2" xfId="266"/>
    <cellStyle name="Денежный 14 3" xfId="267"/>
    <cellStyle name="Денежный 14 4" xfId="268"/>
    <cellStyle name="Денежный 15" xfId="269"/>
    <cellStyle name="Денежный 15 2" xfId="270"/>
    <cellStyle name="Денежный 15 3" xfId="271"/>
    <cellStyle name="Денежный 15 4" xfId="272"/>
    <cellStyle name="Денежный 16" xfId="273"/>
    <cellStyle name="Денежный 16 2" xfId="274"/>
    <cellStyle name="Денежный 16 3" xfId="275"/>
    <cellStyle name="Денежный 16 4" xfId="276"/>
    <cellStyle name="Денежный 17" xfId="277"/>
    <cellStyle name="Денежный 17 2" xfId="278"/>
    <cellStyle name="Денежный 17 3" xfId="279"/>
    <cellStyle name="Денежный 17 4" xfId="280"/>
    <cellStyle name="Денежный 18" xfId="281"/>
    <cellStyle name="Денежный 18 2" xfId="282"/>
    <cellStyle name="Денежный 18 3" xfId="283"/>
    <cellStyle name="Денежный 18 4" xfId="284"/>
    <cellStyle name="Денежный 19" xfId="285"/>
    <cellStyle name="Денежный 19 2" xfId="286"/>
    <cellStyle name="Денежный 19 3" xfId="287"/>
    <cellStyle name="Денежный 19 4" xfId="288"/>
    <cellStyle name="Денежный 2" xfId="289"/>
    <cellStyle name="Денежный 2 2" xfId="290"/>
    <cellStyle name="Денежный 2 3" xfId="291"/>
    <cellStyle name="Денежный 2 4" xfId="292"/>
    <cellStyle name="Денежный 20" xfId="293"/>
    <cellStyle name="Денежный 20 2" xfId="294"/>
    <cellStyle name="Денежный 20 3" xfId="295"/>
    <cellStyle name="Денежный 20 4" xfId="296"/>
    <cellStyle name="Денежный 21" xfId="297"/>
    <cellStyle name="Денежный 22" xfId="298"/>
    <cellStyle name="Денежный 23" xfId="299"/>
    <cellStyle name="Денежный 24" xfId="300"/>
    <cellStyle name="Денежный 24 2" xfId="301"/>
    <cellStyle name="Денежный 25" xfId="302"/>
    <cellStyle name="Денежный 25 2" xfId="303"/>
    <cellStyle name="Денежный 26" xfId="304"/>
    <cellStyle name="Денежный 26 2" xfId="305"/>
    <cellStyle name="Денежный 27" xfId="306"/>
    <cellStyle name="Денежный 27 2" xfId="307"/>
    <cellStyle name="Денежный 28" xfId="308"/>
    <cellStyle name="Денежный 28 2" xfId="309"/>
    <cellStyle name="Денежный 29" xfId="310"/>
    <cellStyle name="Денежный 29 2" xfId="839"/>
    <cellStyle name="Денежный 3" xfId="311"/>
    <cellStyle name="Денежный 3 2" xfId="312"/>
    <cellStyle name="Денежный 3 3" xfId="313"/>
    <cellStyle name="Денежный 3 4" xfId="314"/>
    <cellStyle name="Денежный 30" xfId="315"/>
    <cellStyle name="Денежный 31" xfId="316"/>
    <cellStyle name="Денежный 32" xfId="317"/>
    <cellStyle name="Денежный 33" xfId="318"/>
    <cellStyle name="Денежный 34" xfId="319"/>
    <cellStyle name="Денежный 35" xfId="320"/>
    <cellStyle name="Денежный 36" xfId="321"/>
    <cellStyle name="Денежный 36 2" xfId="842"/>
    <cellStyle name="Денежный 37" xfId="322"/>
    <cellStyle name="Денежный 37 2" xfId="843"/>
    <cellStyle name="Денежный 38" xfId="323"/>
    <cellStyle name="Денежный 4" xfId="324"/>
    <cellStyle name="Денежный 4 2" xfId="325"/>
    <cellStyle name="Денежный 4 3" xfId="326"/>
    <cellStyle name="Денежный 4 4" xfId="327"/>
    <cellStyle name="Денежный 5" xfId="328"/>
    <cellStyle name="Денежный 5 2" xfId="329"/>
    <cellStyle name="Денежный 5 3" xfId="330"/>
    <cellStyle name="Денежный 5 4" xfId="331"/>
    <cellStyle name="Денежный 6" xfId="332"/>
    <cellStyle name="Денежный 6 2" xfId="333"/>
    <cellStyle name="Денежный 6 3" xfId="334"/>
    <cellStyle name="Денежный 6 4" xfId="335"/>
    <cellStyle name="Денежный 7" xfId="336"/>
    <cellStyle name="Денежный 7 2" xfId="337"/>
    <cellStyle name="Денежный 7 3" xfId="338"/>
    <cellStyle name="Денежный 7 4" xfId="339"/>
    <cellStyle name="Денежный 8" xfId="340"/>
    <cellStyle name="Денежный 8 2" xfId="341"/>
    <cellStyle name="Денежный 8 3" xfId="342"/>
    <cellStyle name="Денежный 8 4" xfId="343"/>
    <cellStyle name="Денежный 9" xfId="344"/>
    <cellStyle name="Заголовок 1 2" xfId="346"/>
    <cellStyle name="Заголовок 1 2 2" xfId="347"/>
    <cellStyle name="Заголовок 1 2 3" xfId="348"/>
    <cellStyle name="Заголовок 1 2 4" xfId="349"/>
    <cellStyle name="Заголовок 1 3" xfId="350"/>
    <cellStyle name="Заголовок 1 4" xfId="351"/>
    <cellStyle name="Заголовок 1 5" xfId="846"/>
    <cellStyle name="Заголовок 1 6" xfId="836"/>
    <cellStyle name="Заголовок 1 7" xfId="345"/>
    <cellStyle name="Заголовок 2 2" xfId="353"/>
    <cellStyle name="Заголовок 2 2 2" xfId="354"/>
    <cellStyle name="Заголовок 2 2 3" xfId="355"/>
    <cellStyle name="Заголовок 2 2 4" xfId="356"/>
    <cellStyle name="Заголовок 2 3" xfId="357"/>
    <cellStyle name="Заголовок 2 4" xfId="358"/>
    <cellStyle name="Заголовок 2 5" xfId="847"/>
    <cellStyle name="Заголовок 2 6" xfId="837"/>
    <cellStyle name="Заголовок 2 7" xfId="352"/>
    <cellStyle name="Заголовок 3 2" xfId="360"/>
    <cellStyle name="Заголовок 3 2 2" xfId="361"/>
    <cellStyle name="Заголовок 3 2 3" xfId="362"/>
    <cellStyle name="Заголовок 3 2 4" xfId="363"/>
    <cellStyle name="Заголовок 3 3" xfId="364"/>
    <cellStyle name="Заголовок 3 4" xfId="365"/>
    <cellStyle name="Заголовок 3 5" xfId="849"/>
    <cellStyle name="Заголовок 3 6" xfId="925"/>
    <cellStyle name="Заголовок 3 7" xfId="359"/>
    <cellStyle name="Заголовок 4 2" xfId="367"/>
    <cellStyle name="Заголовок 4 2 2" xfId="368"/>
    <cellStyle name="Заголовок 4 2 3" xfId="369"/>
    <cellStyle name="Заголовок 4 2 4" xfId="370"/>
    <cellStyle name="Заголовок 4 3" xfId="371"/>
    <cellStyle name="Заголовок 4 4" xfId="372"/>
    <cellStyle name="Заголовок 4 5" xfId="850"/>
    <cellStyle name="Заголовок 4 6" xfId="838"/>
    <cellStyle name="Заголовок 4 7" xfId="366"/>
    <cellStyle name="Итог 2" xfId="374"/>
    <cellStyle name="Итог 2 2" xfId="375"/>
    <cellStyle name="Итог 2 3" xfId="376"/>
    <cellStyle name="Итог 2 4" xfId="377"/>
    <cellStyle name="Итог 3" xfId="378"/>
    <cellStyle name="Итог 4" xfId="379"/>
    <cellStyle name="Итог 5" xfId="851"/>
    <cellStyle name="Итог 6" xfId="840"/>
    <cellStyle name="Итог 7" xfId="373"/>
    <cellStyle name="Контрольная ячейка 2" xfId="381"/>
    <cellStyle name="Контрольная ячейка 2 2" xfId="382"/>
    <cellStyle name="Контрольная ячейка 2 3" xfId="383"/>
    <cellStyle name="Контрольная ячейка 2 4" xfId="384"/>
    <cellStyle name="Контрольная ячейка 3" xfId="385"/>
    <cellStyle name="Контрольная ячейка 4" xfId="386"/>
    <cellStyle name="Контрольная ячейка 5" xfId="852"/>
    <cellStyle name="Контрольная ячейка 6" xfId="841"/>
    <cellStyle name="Контрольная ячейка 7" xfId="380"/>
    <cellStyle name="Название 2" xfId="388"/>
    <cellStyle name="Название 2 2" xfId="389"/>
    <cellStyle name="Название 2 3" xfId="390"/>
    <cellStyle name="Название 2 4" xfId="391"/>
    <cellStyle name="Название 3" xfId="392"/>
    <cellStyle name="Название 4" xfId="393"/>
    <cellStyle name="Название 5" xfId="853"/>
    <cellStyle name="Название 6" xfId="844"/>
    <cellStyle name="Название 7" xfId="387"/>
    <cellStyle name="Нейтральный 2" xfId="395"/>
    <cellStyle name="Нейтральный 2 2" xfId="396"/>
    <cellStyle name="Нейтральный 2 3" xfId="397"/>
    <cellStyle name="Нейтральный 2 4" xfId="398"/>
    <cellStyle name="Нейтральный 3" xfId="399"/>
    <cellStyle name="Нейтральный 4" xfId="400"/>
    <cellStyle name="Нейтральный 5" xfId="854"/>
    <cellStyle name="Нейтральный 6" xfId="845"/>
    <cellStyle name="Нейтральный 7" xfId="394"/>
    <cellStyle name="Обычный" xfId="0" builtinId="0"/>
    <cellStyle name="Обычный 10" xfId="401"/>
    <cellStyle name="Обычный 11" xfId="402"/>
    <cellStyle name="Обычный 12" xfId="769"/>
    <cellStyle name="Обычный 12 2" xfId="403"/>
    <cellStyle name="Обычный 12 2 2" xfId="768"/>
    <cellStyle name="Обычный 12 3" xfId="404"/>
    <cellStyle name="Обычный 12 3 2" xfId="855"/>
    <cellStyle name="Обычный 12 4" xfId="897"/>
    <cellStyle name="Обычный 13" xfId="770"/>
    <cellStyle name="Обычный 13 2" xfId="898"/>
    <cellStyle name="Обычный 14" xfId="405"/>
    <cellStyle name="Обычный 15" xfId="406"/>
    <cellStyle name="Обычный 16" xfId="407"/>
    <cellStyle name="Обычный 17" xfId="408"/>
    <cellStyle name="Обычный 17 2" xfId="409"/>
    <cellStyle name="Обычный 17 3" xfId="410"/>
    <cellStyle name="Обычный 17 4" xfId="411"/>
    <cellStyle name="Обычный 18" xfId="412"/>
    <cellStyle name="Обычный 18 2" xfId="413"/>
    <cellStyle name="Обычный 18 3" xfId="414"/>
    <cellStyle name="Обычный 18 4" xfId="415"/>
    <cellStyle name="Обычный 19" xfId="771"/>
    <cellStyle name="Обычный 19 2" xfId="899"/>
    <cellStyle name="Обычный 2" xfId="416"/>
    <cellStyle name="Обычный 2 10" xfId="780"/>
    <cellStyle name="Обычный 2 10 2" xfId="906"/>
    <cellStyle name="Обычный 2 11" xfId="784"/>
    <cellStyle name="Обычный 2 11 2" xfId="910"/>
    <cellStyle name="Обычный 2 12" xfId="856"/>
    <cellStyle name="Обычный 2 13" xfId="848"/>
    <cellStyle name="Обычный 2 14" xfId="926"/>
    <cellStyle name="Обычный 2 2" xfId="417"/>
    <cellStyle name="Обычный 2 3" xfId="418"/>
    <cellStyle name="Обычный 2 4" xfId="419"/>
    <cellStyle name="Обычный 2 5" xfId="420"/>
    <cellStyle name="Обычный 2 6" xfId="421"/>
    <cellStyle name="Обычный 2 6 2" xfId="857"/>
    <cellStyle name="Обычный 2 7" xfId="422"/>
    <cellStyle name="Обычный 2 7 2" xfId="774"/>
    <cellStyle name="Обычный 2 8" xfId="423"/>
    <cellStyle name="Обычный 2 9" xfId="776"/>
    <cellStyle name="Обычный 2 9 2" xfId="902"/>
    <cellStyle name="Обычный 20" xfId="777"/>
    <cellStyle name="Обычный 20 2" xfId="903"/>
    <cellStyle name="Обычный 21" xfId="424"/>
    <cellStyle name="Обычный 21 2" xfId="425"/>
    <cellStyle name="Обычный 21 3" xfId="426"/>
    <cellStyle name="Обычный 21 4" xfId="427"/>
    <cellStyle name="Обычный 22" xfId="428"/>
    <cellStyle name="Обычный 22 2" xfId="429"/>
    <cellStyle name="Обычный 22 3" xfId="430"/>
    <cellStyle name="Обычный 22 4" xfId="431"/>
    <cellStyle name="Обычный 23" xfId="432"/>
    <cellStyle name="Обычный 23 2" xfId="433"/>
    <cellStyle name="Обычный 23 3" xfId="434"/>
    <cellStyle name="Обычный 23 4" xfId="435"/>
    <cellStyle name="Обычный 24" xfId="436"/>
    <cellStyle name="Обычный 24 2" xfId="437"/>
    <cellStyle name="Обычный 24 3" xfId="438"/>
    <cellStyle name="Обычный 24 4" xfId="439"/>
    <cellStyle name="Обычный 25" xfId="440"/>
    <cellStyle name="Обычный 25 2" xfId="441"/>
    <cellStyle name="Обычный 25 3" xfId="442"/>
    <cellStyle name="Обычный 25 4" xfId="443"/>
    <cellStyle name="Обычный 26" xfId="444"/>
    <cellStyle name="Обычный 26 2" xfId="445"/>
    <cellStyle name="Обычный 26 2 2" xfId="775"/>
    <cellStyle name="Обычный 26 2 2 2" xfId="901"/>
    <cellStyle name="Обычный 26 2 3" xfId="786"/>
    <cellStyle name="Обычный 26 2 3 2" xfId="912"/>
    <cellStyle name="Обычный 26 2 4" xfId="861"/>
    <cellStyle name="Обычный 26 3" xfId="772"/>
    <cellStyle name="Обычный 26 3 2" xfId="900"/>
    <cellStyle name="Обычный 26 4" xfId="785"/>
    <cellStyle name="Обычный 26 4 2" xfId="911"/>
    <cellStyle name="Обычный 26 5" xfId="860"/>
    <cellStyle name="Обычный 27" xfId="446"/>
    <cellStyle name="Обычный 27 2" xfId="447"/>
    <cellStyle name="Обычный 28" xfId="448"/>
    <cellStyle name="Обычный 28 2" xfId="449"/>
    <cellStyle name="Обычный 29" xfId="450"/>
    <cellStyle name="Обычный 29 2" xfId="451"/>
    <cellStyle name="Обычный 3" xfId="452"/>
    <cellStyle name="Обычный 3 2" xfId="453"/>
    <cellStyle name="Обычный 3 3" xfId="454"/>
    <cellStyle name="Обычный 3 4" xfId="455"/>
    <cellStyle name="Обычный 30" xfId="456"/>
    <cellStyle name="Обычный 30 2" xfId="457"/>
    <cellStyle name="Обычный 31" xfId="458"/>
    <cellStyle name="Обычный 31 2" xfId="459"/>
    <cellStyle name="Обычный 32" xfId="460"/>
    <cellStyle name="Обычный 32 2" xfId="461"/>
    <cellStyle name="Обычный 33" xfId="462"/>
    <cellStyle name="Обычный 33 2" xfId="463"/>
    <cellStyle name="Обычный 34" xfId="464"/>
    <cellStyle name="Обычный 34 2" xfId="863"/>
    <cellStyle name="Обычный 35" xfId="778"/>
    <cellStyle name="Обычный 35 2" xfId="904"/>
    <cellStyle name="Обычный 36" xfId="779"/>
    <cellStyle name="Обычный 36 2" xfId="905"/>
    <cellStyle name="Обычный 37" xfId="781"/>
    <cellStyle name="Обычный 37 2" xfId="907"/>
    <cellStyle name="Обычный 38" xfId="782"/>
    <cellStyle name="Обычный 38 2" xfId="908"/>
    <cellStyle name="Обычный 39" xfId="783"/>
    <cellStyle name="Обычный 39 2" xfId="909"/>
    <cellStyle name="Обычный 4" xfId="465"/>
    <cellStyle name="Обычный 4 2" xfId="466"/>
    <cellStyle name="Обычный 4 3" xfId="467"/>
    <cellStyle name="Обычный 4 4" xfId="468"/>
    <cellStyle name="Обычный 40" xfId="787"/>
    <cellStyle name="Обычный 40 2" xfId="913"/>
    <cellStyle name="Обычный 41" xfId="788"/>
    <cellStyle name="Обычный 42" xfId="789"/>
    <cellStyle name="Обычный 43" xfId="924"/>
    <cellStyle name="Обычный 44" xfId="1"/>
    <cellStyle name="Обычный 5" xfId="469"/>
    <cellStyle name="Обычный 5 2" xfId="470"/>
    <cellStyle name="Обычный 5 3" xfId="471"/>
    <cellStyle name="Обычный 5 4" xfId="472"/>
    <cellStyle name="Обычный 6" xfId="473"/>
    <cellStyle name="Обычный 6 2" xfId="474"/>
    <cellStyle name="Обычный 6 3" xfId="475"/>
    <cellStyle name="Обычный 6 4" xfId="476"/>
    <cellStyle name="Обычный 7" xfId="477"/>
    <cellStyle name="Обычный 7 2" xfId="478"/>
    <cellStyle name="Обычный 7 3" xfId="479"/>
    <cellStyle name="Обычный 7 4" xfId="480"/>
    <cellStyle name="Обычный 8" xfId="481"/>
    <cellStyle name="Обычный 8 2" xfId="482"/>
    <cellStyle name="Обычный 8 3" xfId="483"/>
    <cellStyle name="Обычный 8 4" xfId="484"/>
    <cellStyle name="Обычный 9" xfId="485"/>
    <cellStyle name="Плохой 2" xfId="487"/>
    <cellStyle name="Плохой 2 2" xfId="488"/>
    <cellStyle name="Плохой 2 3" xfId="489"/>
    <cellStyle name="Плохой 2 4" xfId="490"/>
    <cellStyle name="Плохой 3" xfId="491"/>
    <cellStyle name="Плохой 4" xfId="492"/>
    <cellStyle name="Плохой 5" xfId="864"/>
    <cellStyle name="Плохой 6" xfId="858"/>
    <cellStyle name="Плохой 7" xfId="486"/>
    <cellStyle name="Пояснение 2" xfId="494"/>
    <cellStyle name="Пояснение 2 2" xfId="495"/>
    <cellStyle name="Пояснение 2 3" xfId="496"/>
    <cellStyle name="Пояснение 2 4" xfId="497"/>
    <cellStyle name="Пояснение 3" xfId="498"/>
    <cellStyle name="Пояснение 4" xfId="499"/>
    <cellStyle name="Пояснение 5" xfId="865"/>
    <cellStyle name="Пояснение 6" xfId="859"/>
    <cellStyle name="Пояснение 7" xfId="493"/>
    <cellStyle name="Примечание 10" xfId="500"/>
    <cellStyle name="Примечание 2" xfId="501"/>
    <cellStyle name="Примечание 2 2" xfId="502"/>
    <cellStyle name="Примечание 2 2 2" xfId="867"/>
    <cellStyle name="Примечание 2 3" xfId="503"/>
    <cellStyle name="Примечание 2 3 2" xfId="868"/>
    <cellStyle name="Примечание 2 4" xfId="504"/>
    <cellStyle name="Примечание 2 4 2" xfId="869"/>
    <cellStyle name="Примечание 2 5" xfId="773"/>
    <cellStyle name="Примечание 3" xfId="505"/>
    <cellStyle name="Примечание 3 2" xfId="506"/>
    <cellStyle name="Примечание 3 2 2" xfId="871"/>
    <cellStyle name="Примечание 3 3" xfId="507"/>
    <cellStyle name="Примечание 3 3 2" xfId="872"/>
    <cellStyle name="Примечание 3 4" xfId="508"/>
    <cellStyle name="Примечание 3 4 2" xfId="873"/>
    <cellStyle name="Примечание 3 5" xfId="870"/>
    <cellStyle name="Примечание 4" xfId="509"/>
    <cellStyle name="Примечание 4 2" xfId="510"/>
    <cellStyle name="Примечание 4 2 2" xfId="875"/>
    <cellStyle name="Примечание 4 3" xfId="511"/>
    <cellStyle name="Примечание 4 3 2" xfId="876"/>
    <cellStyle name="Примечание 4 4" xfId="512"/>
    <cellStyle name="Примечание 4 4 2" xfId="877"/>
    <cellStyle name="Примечание 4 5" xfId="874"/>
    <cellStyle name="Примечание 5" xfId="513"/>
    <cellStyle name="Примечание 5 2" xfId="878"/>
    <cellStyle name="Примечание 6" xfId="514"/>
    <cellStyle name="Примечание 6 2" xfId="879"/>
    <cellStyle name="Примечание 7" xfId="515"/>
    <cellStyle name="Примечание 7 2" xfId="880"/>
    <cellStyle name="Примечание 8" xfId="866"/>
    <cellStyle name="Примечание 9" xfId="862"/>
    <cellStyle name="Процентный 10" xfId="516"/>
    <cellStyle name="Процентный 11" xfId="517"/>
    <cellStyle name="Процентный 12" xfId="518"/>
    <cellStyle name="Процентный 13" xfId="519"/>
    <cellStyle name="Процентный 14" xfId="520"/>
    <cellStyle name="Процентный 14 2" xfId="521"/>
    <cellStyle name="Процентный 14 3" xfId="522"/>
    <cellStyle name="Процентный 14 4" xfId="523"/>
    <cellStyle name="Процентный 15" xfId="524"/>
    <cellStyle name="Процентный 15 2" xfId="525"/>
    <cellStyle name="Процентный 15 3" xfId="526"/>
    <cellStyle name="Процентный 15 4" xfId="527"/>
    <cellStyle name="Процентный 16" xfId="528"/>
    <cellStyle name="Процентный 16 2" xfId="529"/>
    <cellStyle name="Процентный 16 3" xfId="530"/>
    <cellStyle name="Процентный 16 4" xfId="531"/>
    <cellStyle name="Процентный 17" xfId="532"/>
    <cellStyle name="Процентный 17 2" xfId="533"/>
    <cellStyle name="Процентный 17 3" xfId="534"/>
    <cellStyle name="Процентный 17 4" xfId="535"/>
    <cellStyle name="Процентный 18" xfId="536"/>
    <cellStyle name="Процентный 18 2" xfId="537"/>
    <cellStyle name="Процентный 18 3" xfId="538"/>
    <cellStyle name="Процентный 18 4" xfId="539"/>
    <cellStyle name="Процентный 19" xfId="540"/>
    <cellStyle name="Процентный 19 2" xfId="541"/>
    <cellStyle name="Процентный 19 3" xfId="542"/>
    <cellStyle name="Процентный 19 4" xfId="543"/>
    <cellStyle name="Процентный 2" xfId="544"/>
    <cellStyle name="Процентный 2 2" xfId="545"/>
    <cellStyle name="Процентный 2 3" xfId="546"/>
    <cellStyle name="Процентный 2 4" xfId="547"/>
    <cellStyle name="Процентный 20" xfId="548"/>
    <cellStyle name="Процентный 21" xfId="549"/>
    <cellStyle name="Процентный 21 2" xfId="550"/>
    <cellStyle name="Процентный 22" xfId="551"/>
    <cellStyle name="Процентный 22 2" xfId="552"/>
    <cellStyle name="Процентный 23" xfId="553"/>
    <cellStyle name="Процентный 23 2" xfId="554"/>
    <cellStyle name="Процентный 24" xfId="555"/>
    <cellStyle name="Процентный 24 2" xfId="556"/>
    <cellStyle name="Процентный 25" xfId="557"/>
    <cellStyle name="Процентный 25 2" xfId="558"/>
    <cellStyle name="Процентный 26" xfId="559"/>
    <cellStyle name="Процентный 26 2" xfId="883"/>
    <cellStyle name="Процентный 27" xfId="560"/>
    <cellStyle name="Процентный 27 2" xfId="884"/>
    <cellStyle name="Процентный 28" xfId="561"/>
    <cellStyle name="Процентный 3" xfId="562"/>
    <cellStyle name="Процентный 3 2" xfId="563"/>
    <cellStyle name="Процентный 3 3" xfId="564"/>
    <cellStyle name="Процентный 3 4" xfId="565"/>
    <cellStyle name="Процентный 4" xfId="566"/>
    <cellStyle name="Процентный 4 2" xfId="567"/>
    <cellStyle name="Процентный 4 3" xfId="568"/>
    <cellStyle name="Процентный 4 4" xfId="569"/>
    <cellStyle name="Процентный 5" xfId="570"/>
    <cellStyle name="Процентный 5 2" xfId="571"/>
    <cellStyle name="Процентный 5 3" xfId="572"/>
    <cellStyle name="Процентный 5 4" xfId="573"/>
    <cellStyle name="Процентный 6" xfId="574"/>
    <cellStyle name="Процентный 6 2" xfId="575"/>
    <cellStyle name="Процентный 6 3" xfId="576"/>
    <cellStyle name="Процентный 6 4" xfId="577"/>
    <cellStyle name="Процентный 7" xfId="578"/>
    <cellStyle name="Процентный 7 2" xfId="579"/>
    <cellStyle name="Процентный 7 3" xfId="580"/>
    <cellStyle name="Процентный 7 4" xfId="581"/>
    <cellStyle name="Процентный 8" xfId="582"/>
    <cellStyle name="Процентный 8 2" xfId="583"/>
    <cellStyle name="Процентный 8 3" xfId="584"/>
    <cellStyle name="Процентный 8 4" xfId="585"/>
    <cellStyle name="Процентный 9" xfId="586"/>
    <cellStyle name="Связанная ячейка 2" xfId="588"/>
    <cellStyle name="Связанная ячейка 2 2" xfId="589"/>
    <cellStyle name="Связанная ячейка 2 3" xfId="590"/>
    <cellStyle name="Связанная ячейка 2 4" xfId="591"/>
    <cellStyle name="Связанная ячейка 3" xfId="592"/>
    <cellStyle name="Связанная ячейка 4" xfId="593"/>
    <cellStyle name="Связанная ячейка 5" xfId="885"/>
    <cellStyle name="Связанная ячейка 6" xfId="881"/>
    <cellStyle name="Связанная ячейка 7" xfId="587"/>
    <cellStyle name="Текст предупреждения 2" xfId="595"/>
    <cellStyle name="Текст предупреждения 2 2" xfId="596"/>
    <cellStyle name="Текст предупреждения 2 3" xfId="597"/>
    <cellStyle name="Текст предупреждения 2 4" xfId="598"/>
    <cellStyle name="Текст предупреждения 3" xfId="599"/>
    <cellStyle name="Текст предупреждения 4" xfId="600"/>
    <cellStyle name="Текст предупреждения 5" xfId="886"/>
    <cellStyle name="Текст предупреждения 6" xfId="882"/>
    <cellStyle name="Текст предупреждения 7" xfId="594"/>
    <cellStyle name="Финансовый [0] 10" xfId="601"/>
    <cellStyle name="Финансовый [0] 11" xfId="602"/>
    <cellStyle name="Финансовый [0] 12" xfId="603"/>
    <cellStyle name="Финансовый [0] 13" xfId="604"/>
    <cellStyle name="Финансовый [0] 14" xfId="605"/>
    <cellStyle name="Финансовый [0] 14 2" xfId="606"/>
    <cellStyle name="Финансовый [0] 14 3" xfId="607"/>
    <cellStyle name="Финансовый [0] 14 4" xfId="608"/>
    <cellStyle name="Финансовый [0] 15" xfId="609"/>
    <cellStyle name="Финансовый [0] 15 2" xfId="610"/>
    <cellStyle name="Финансовый [0] 15 3" xfId="611"/>
    <cellStyle name="Финансовый [0] 15 4" xfId="612"/>
    <cellStyle name="Финансовый [0] 16" xfId="613"/>
    <cellStyle name="Финансовый [0] 16 2" xfId="614"/>
    <cellStyle name="Финансовый [0] 16 3" xfId="615"/>
    <cellStyle name="Финансовый [0] 16 4" xfId="616"/>
    <cellStyle name="Финансовый [0] 17" xfId="617"/>
    <cellStyle name="Финансовый [0] 17 2" xfId="618"/>
    <cellStyle name="Финансовый [0] 17 3" xfId="619"/>
    <cellStyle name="Финансовый [0] 17 4" xfId="620"/>
    <cellStyle name="Финансовый [0] 18" xfId="621"/>
    <cellStyle name="Финансовый [0] 18 2" xfId="622"/>
    <cellStyle name="Финансовый [0] 18 3" xfId="623"/>
    <cellStyle name="Финансовый [0] 18 4" xfId="624"/>
    <cellStyle name="Финансовый [0] 19" xfId="625"/>
    <cellStyle name="Финансовый [0] 19 2" xfId="626"/>
    <cellStyle name="Финансовый [0] 19 3" xfId="627"/>
    <cellStyle name="Финансовый [0] 19 4" xfId="628"/>
    <cellStyle name="Финансовый [0] 2" xfId="629"/>
    <cellStyle name="Финансовый [0] 2 2" xfId="630"/>
    <cellStyle name="Финансовый [0] 2 3" xfId="631"/>
    <cellStyle name="Финансовый [0] 2 4" xfId="632"/>
    <cellStyle name="Финансовый [0] 20" xfId="633"/>
    <cellStyle name="Финансовый [0] 21" xfId="634"/>
    <cellStyle name="Финансовый [0] 21 2" xfId="635"/>
    <cellStyle name="Финансовый [0] 22" xfId="636"/>
    <cellStyle name="Финансовый [0] 22 2" xfId="637"/>
    <cellStyle name="Финансовый [0] 23" xfId="638"/>
    <cellStyle name="Финансовый [0] 23 2" xfId="639"/>
    <cellStyle name="Финансовый [0] 24" xfId="640"/>
    <cellStyle name="Финансовый [0] 24 2" xfId="641"/>
    <cellStyle name="Финансовый [0] 25" xfId="642"/>
    <cellStyle name="Финансовый [0] 25 2" xfId="643"/>
    <cellStyle name="Финансовый [0] 26" xfId="644"/>
    <cellStyle name="Финансовый [0] 26 2" xfId="887"/>
    <cellStyle name="Финансовый [0] 27" xfId="645"/>
    <cellStyle name="Финансовый [0] 27 2" xfId="888"/>
    <cellStyle name="Финансовый [0] 28" xfId="646"/>
    <cellStyle name="Финансовый [0] 3" xfId="647"/>
    <cellStyle name="Финансовый [0] 3 2" xfId="648"/>
    <cellStyle name="Финансовый [0] 3 3" xfId="649"/>
    <cellStyle name="Финансовый [0] 3 4" xfId="650"/>
    <cellStyle name="Финансовый [0] 4" xfId="651"/>
    <cellStyle name="Финансовый [0] 4 2" xfId="652"/>
    <cellStyle name="Финансовый [0] 4 3" xfId="653"/>
    <cellStyle name="Финансовый [0] 4 4" xfId="654"/>
    <cellStyle name="Финансовый [0] 5" xfId="655"/>
    <cellStyle name="Финансовый [0] 5 2" xfId="656"/>
    <cellStyle name="Финансовый [0] 5 3" xfId="657"/>
    <cellStyle name="Финансовый [0] 5 4" xfId="658"/>
    <cellStyle name="Финансовый [0] 6" xfId="659"/>
    <cellStyle name="Финансовый [0] 6 2" xfId="660"/>
    <cellStyle name="Финансовый [0] 6 3" xfId="661"/>
    <cellStyle name="Финансовый [0] 6 4" xfId="662"/>
    <cellStyle name="Финансовый [0] 7" xfId="663"/>
    <cellStyle name="Финансовый [0] 7 2" xfId="664"/>
    <cellStyle name="Финансовый [0] 7 3" xfId="665"/>
    <cellStyle name="Финансовый [0] 7 4" xfId="666"/>
    <cellStyle name="Финансовый [0] 8" xfId="667"/>
    <cellStyle name="Финансовый [0] 8 2" xfId="668"/>
    <cellStyle name="Финансовый [0] 8 3" xfId="669"/>
    <cellStyle name="Финансовый [0] 8 4" xfId="670"/>
    <cellStyle name="Финансовый [0] 9" xfId="671"/>
    <cellStyle name="Финансовый 10" xfId="672"/>
    <cellStyle name="Финансовый 10 2" xfId="673"/>
    <cellStyle name="Финансовый 10 3" xfId="674"/>
    <cellStyle name="Финансовый 10 4" xfId="675"/>
    <cellStyle name="Финансовый 11 2" xfId="676"/>
    <cellStyle name="Финансовый 12" xfId="677"/>
    <cellStyle name="Финансовый 13" xfId="678"/>
    <cellStyle name="Финансовый 14" xfId="679"/>
    <cellStyle name="Финансовый 15" xfId="680"/>
    <cellStyle name="Финансовый 16" xfId="681"/>
    <cellStyle name="Финансовый 16 2" xfId="682"/>
    <cellStyle name="Финансовый 16 3" xfId="683"/>
    <cellStyle name="Финансовый 16 4" xfId="684"/>
    <cellStyle name="Финансовый 17" xfId="685"/>
    <cellStyle name="Финансовый 17 2" xfId="686"/>
    <cellStyle name="Финансовый 17 3" xfId="687"/>
    <cellStyle name="Финансовый 17 4" xfId="688"/>
    <cellStyle name="Финансовый 18" xfId="689"/>
    <cellStyle name="Финансовый 18 2" xfId="690"/>
    <cellStyle name="Финансовый 18 3" xfId="691"/>
    <cellStyle name="Финансовый 18 4" xfId="692"/>
    <cellStyle name="Финансовый 19" xfId="693"/>
    <cellStyle name="Финансовый 19 2" xfId="694"/>
    <cellStyle name="Финансовый 19 3" xfId="695"/>
    <cellStyle name="Финансовый 19 4" xfId="696"/>
    <cellStyle name="Финансовый 2" xfId="697"/>
    <cellStyle name="Финансовый 2 2" xfId="698"/>
    <cellStyle name="Финансовый 2 3" xfId="699"/>
    <cellStyle name="Финансовый 2 4" xfId="700"/>
    <cellStyle name="Финансовый 20" xfId="701"/>
    <cellStyle name="Финансовый 20 2" xfId="702"/>
    <cellStyle name="Финансовый 20 3" xfId="703"/>
    <cellStyle name="Финансовый 20 4" xfId="704"/>
    <cellStyle name="Финансовый 21" xfId="705"/>
    <cellStyle name="Финансовый 21 2" xfId="706"/>
    <cellStyle name="Финансовый 21 3" xfId="707"/>
    <cellStyle name="Финансовый 21 4" xfId="708"/>
    <cellStyle name="Финансовый 22" xfId="709"/>
    <cellStyle name="Финансовый 22 2" xfId="710"/>
    <cellStyle name="Финансовый 22 3" xfId="711"/>
    <cellStyle name="Финансовый 22 4" xfId="712"/>
    <cellStyle name="Финансовый 23" xfId="713"/>
    <cellStyle name="Финансовый 24" xfId="714"/>
    <cellStyle name="Финансовый 25" xfId="715"/>
    <cellStyle name="Финансовый 26" xfId="716"/>
    <cellStyle name="Финансовый 26 2" xfId="717"/>
    <cellStyle name="Финансовый 27" xfId="718"/>
    <cellStyle name="Финансовый 27 2" xfId="719"/>
    <cellStyle name="Финансовый 28" xfId="720"/>
    <cellStyle name="Финансовый 28 2" xfId="721"/>
    <cellStyle name="Финансовый 29" xfId="722"/>
    <cellStyle name="Финансовый 29 2" xfId="723"/>
    <cellStyle name="Финансовый 3" xfId="724"/>
    <cellStyle name="Финансовый 3 2" xfId="725"/>
    <cellStyle name="Финансовый 3 3" xfId="726"/>
    <cellStyle name="Финансовый 3 4" xfId="727"/>
    <cellStyle name="Финансовый 30" xfId="728"/>
    <cellStyle name="Финансовый 30 2" xfId="729"/>
    <cellStyle name="Финансовый 31" xfId="730"/>
    <cellStyle name="Финансовый 31 2" xfId="890"/>
    <cellStyle name="Финансовый 32" xfId="731"/>
    <cellStyle name="Финансовый 33" xfId="732"/>
    <cellStyle name="Финансовый 34" xfId="733"/>
    <cellStyle name="Финансовый 35" xfId="734"/>
    <cellStyle name="Финансовый 36" xfId="735"/>
    <cellStyle name="Финансовый 37" xfId="736"/>
    <cellStyle name="Финансовый 38" xfId="737"/>
    <cellStyle name="Финансовый 38 2" xfId="891"/>
    <cellStyle name="Финансовый 39" xfId="738"/>
    <cellStyle name="Финансовый 39 2" xfId="892"/>
    <cellStyle name="Финансовый 4" xfId="739"/>
    <cellStyle name="Финансовый 4 2" xfId="740"/>
    <cellStyle name="Финансовый 4 3" xfId="741"/>
    <cellStyle name="Финансовый 4 4" xfId="742"/>
    <cellStyle name="Финансовый 40" xfId="743"/>
    <cellStyle name="Финансовый 5" xfId="744"/>
    <cellStyle name="Финансовый 5 2" xfId="745"/>
    <cellStyle name="Финансовый 5 2 2" xfId="893"/>
    <cellStyle name="Финансовый 5 3" xfId="746"/>
    <cellStyle name="Финансовый 5 3 2" xfId="894"/>
    <cellStyle name="Финансовый 5 4" xfId="747"/>
    <cellStyle name="Финансовый 5 4 2" xfId="895"/>
    <cellStyle name="Финансовый 5 5" xfId="767"/>
    <cellStyle name="Финансовый 7" xfId="748"/>
    <cellStyle name="Финансовый 7 2" xfId="749"/>
    <cellStyle name="Финансовый 7 3" xfId="750"/>
    <cellStyle name="Финансовый 7 4" xfId="751"/>
    <cellStyle name="Финансовый 8" xfId="752"/>
    <cellStyle name="Финансовый 8 2" xfId="753"/>
    <cellStyle name="Финансовый 8 3" xfId="754"/>
    <cellStyle name="Финансовый 8 4" xfId="755"/>
    <cellStyle name="Финансовый 9" xfId="756"/>
    <cellStyle name="Финансовый 9 2" xfId="757"/>
    <cellStyle name="Финансовый 9 3" xfId="758"/>
    <cellStyle name="Финансовый 9 4" xfId="759"/>
    <cellStyle name="Хороший 2" xfId="761"/>
    <cellStyle name="Хороший 2 2" xfId="762"/>
    <cellStyle name="Хороший 2 3" xfId="763"/>
    <cellStyle name="Хороший 2 4" xfId="764"/>
    <cellStyle name="Хороший 3" xfId="765"/>
    <cellStyle name="Хороший 4" xfId="766"/>
    <cellStyle name="Хороший 5" xfId="896"/>
    <cellStyle name="Хороший 6" xfId="889"/>
    <cellStyle name="Хороший 7" xfId="7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view="pageBreakPreview" zoomScale="120" zoomScaleSheetLayoutView="120" workbookViewId="0">
      <selection activeCell="D1" sqref="D1:F1"/>
    </sheetView>
  </sheetViews>
  <sheetFormatPr defaultRowHeight="15"/>
  <cols>
    <col min="1" max="1" width="27.28515625" customWidth="1"/>
    <col min="2" max="2" width="39.85546875" customWidth="1"/>
    <col min="3" max="3" width="18.28515625" customWidth="1"/>
    <col min="4" max="4" width="14.85546875" customWidth="1"/>
    <col min="5" max="5" width="0.85546875" customWidth="1"/>
    <col min="6" max="6" width="17.42578125" customWidth="1"/>
  </cols>
  <sheetData>
    <row r="1" spans="1:7" ht="65.25" customHeight="1">
      <c r="D1" s="78" t="s">
        <v>160</v>
      </c>
      <c r="E1" s="78"/>
      <c r="F1" s="78"/>
      <c r="G1" s="4"/>
    </row>
    <row r="2" spans="1:7" ht="33" customHeight="1">
      <c r="A2" s="76" t="s">
        <v>159</v>
      </c>
      <c r="B2" s="76"/>
      <c r="C2" s="76"/>
      <c r="D2" s="77"/>
    </row>
    <row r="3" spans="1:7">
      <c r="A3" s="3" t="s">
        <v>0</v>
      </c>
      <c r="B3" s="2"/>
      <c r="C3" s="1"/>
      <c r="D3" s="75"/>
      <c r="F3" s="74"/>
    </row>
    <row r="4" spans="1:7" ht="90">
      <c r="A4" s="17" t="s">
        <v>1</v>
      </c>
      <c r="B4" s="18" t="s">
        <v>2</v>
      </c>
      <c r="C4" s="18" t="s">
        <v>124</v>
      </c>
      <c r="D4" s="19" t="s">
        <v>125</v>
      </c>
      <c r="F4" s="46" t="s">
        <v>126</v>
      </c>
    </row>
    <row r="5" spans="1:7">
      <c r="A5" s="20">
        <v>1</v>
      </c>
      <c r="B5" s="21">
        <v>2</v>
      </c>
      <c r="C5" s="22">
        <v>3</v>
      </c>
      <c r="D5" s="48">
        <v>4</v>
      </c>
      <c r="E5" s="47"/>
      <c r="F5" s="48">
        <v>5</v>
      </c>
    </row>
    <row r="6" spans="1:7">
      <c r="A6" s="26" t="s">
        <v>3</v>
      </c>
      <c r="B6" s="32" t="s">
        <v>4</v>
      </c>
      <c r="C6" s="52">
        <f>C7+C9+C14+C19+C22+C26+C33+C35+C38+C41+C53</f>
        <v>1619049</v>
      </c>
      <c r="D6" s="72">
        <f>SUM(D7+D9+D14+D19+D22+D25+D26+D33+D35+D38+D41+D53)</f>
        <v>1643187.7</v>
      </c>
      <c r="E6" s="73"/>
      <c r="F6" s="72">
        <f>SUM(D6/C6*100)</f>
        <v>101.49091843421662</v>
      </c>
    </row>
    <row r="7" spans="1:7">
      <c r="A7" s="23" t="s">
        <v>5</v>
      </c>
      <c r="B7" s="33" t="s">
        <v>6</v>
      </c>
      <c r="C7" s="53">
        <f>C8</f>
        <v>495153</v>
      </c>
      <c r="D7" s="50">
        <f>SUM(D8)</f>
        <v>532971.30000000005</v>
      </c>
      <c r="E7" s="49"/>
      <c r="F7" s="50">
        <f>SUM(D7/C7*100)</f>
        <v>107.63769986246676</v>
      </c>
    </row>
    <row r="8" spans="1:7">
      <c r="A8" s="6" t="s">
        <v>50</v>
      </c>
      <c r="B8" s="34" t="s">
        <v>7</v>
      </c>
      <c r="C8" s="54">
        <f>496905-1752</f>
        <v>495153</v>
      </c>
      <c r="D8" s="51">
        <v>532971.30000000005</v>
      </c>
      <c r="E8" s="49"/>
      <c r="F8" s="51">
        <f t="shared" ref="F8:F93" si="0">SUM(D8/C8*100)</f>
        <v>107.63769986246676</v>
      </c>
    </row>
    <row r="9" spans="1:7" ht="38.25">
      <c r="A9" s="23" t="s">
        <v>8</v>
      </c>
      <c r="B9" s="35" t="s">
        <v>9</v>
      </c>
      <c r="C9" s="53">
        <f>C10+C11+C12+C13</f>
        <v>71899</v>
      </c>
      <c r="D9" s="50">
        <f>SUM(D10:D13)</f>
        <v>82372</v>
      </c>
      <c r="E9" s="49"/>
      <c r="F9" s="50">
        <f t="shared" si="0"/>
        <v>114.56626656838066</v>
      </c>
    </row>
    <row r="10" spans="1:7" ht="38.25">
      <c r="A10" s="7" t="s">
        <v>51</v>
      </c>
      <c r="B10" s="36" t="s">
        <v>52</v>
      </c>
      <c r="C10" s="55">
        <v>29905</v>
      </c>
      <c r="D10" s="57">
        <v>36702.1</v>
      </c>
      <c r="E10" s="58"/>
      <c r="F10" s="57">
        <f t="shared" si="0"/>
        <v>122.72897508777795</v>
      </c>
    </row>
    <row r="11" spans="1:7" ht="51">
      <c r="A11" s="7" t="s">
        <v>53</v>
      </c>
      <c r="B11" s="36" t="s">
        <v>54</v>
      </c>
      <c r="C11" s="55">
        <v>288</v>
      </c>
      <c r="D11" s="57">
        <v>353.5</v>
      </c>
      <c r="E11" s="58"/>
      <c r="F11" s="57">
        <f t="shared" si="0"/>
        <v>122.74305555555556</v>
      </c>
    </row>
    <row r="12" spans="1:7" ht="51">
      <c r="A12" s="7" t="s">
        <v>55</v>
      </c>
      <c r="B12" s="36" t="s">
        <v>56</v>
      </c>
      <c r="C12" s="55">
        <v>46697</v>
      </c>
      <c r="D12" s="57">
        <v>53539.8</v>
      </c>
      <c r="E12" s="58"/>
      <c r="F12" s="57">
        <f t="shared" si="0"/>
        <v>114.65361800543931</v>
      </c>
    </row>
    <row r="13" spans="1:7" ht="51">
      <c r="A13" s="7" t="s">
        <v>57</v>
      </c>
      <c r="B13" s="36" t="s">
        <v>58</v>
      </c>
      <c r="C13" s="55">
        <v>-4991</v>
      </c>
      <c r="D13" s="57">
        <v>-8223.4</v>
      </c>
      <c r="E13" s="58"/>
      <c r="F13" s="57">
        <f t="shared" si="0"/>
        <v>164.764576237227</v>
      </c>
    </row>
    <row r="14" spans="1:7">
      <c r="A14" s="23" t="s">
        <v>10</v>
      </c>
      <c r="B14" s="33" t="s">
        <v>11</v>
      </c>
      <c r="C14" s="53">
        <f>SUM(C15:C18)</f>
        <v>116085</v>
      </c>
      <c r="D14" s="59">
        <f>SUM(D15:D18)</f>
        <v>130382.89999999998</v>
      </c>
      <c r="E14" s="58"/>
      <c r="F14" s="59">
        <f t="shared" si="0"/>
        <v>112.31675065684625</v>
      </c>
    </row>
    <row r="15" spans="1:7" s="5" customFormat="1" ht="25.5">
      <c r="A15" s="7" t="s">
        <v>59</v>
      </c>
      <c r="B15" s="37" t="s">
        <v>12</v>
      </c>
      <c r="C15" s="55">
        <v>62920</v>
      </c>
      <c r="D15" s="57">
        <v>77696.399999999994</v>
      </c>
      <c r="E15" s="58"/>
      <c r="F15" s="57">
        <f t="shared" si="0"/>
        <v>123.48442466624283</v>
      </c>
    </row>
    <row r="16" spans="1:7" ht="25.5">
      <c r="A16" s="6" t="s">
        <v>60</v>
      </c>
      <c r="B16" s="34" t="s">
        <v>13</v>
      </c>
      <c r="C16" s="54">
        <v>35804</v>
      </c>
      <c r="D16" s="57">
        <v>33308.400000000001</v>
      </c>
      <c r="E16" s="58"/>
      <c r="F16" s="57">
        <f t="shared" si="0"/>
        <v>93.029829069377726</v>
      </c>
    </row>
    <row r="17" spans="1:6">
      <c r="A17" s="6" t="s">
        <v>61</v>
      </c>
      <c r="B17" s="34" t="s">
        <v>14</v>
      </c>
      <c r="C17" s="54">
        <v>2727</v>
      </c>
      <c r="D17" s="57">
        <v>6192.7</v>
      </c>
      <c r="E17" s="58"/>
      <c r="F17" s="57">
        <f t="shared" si="0"/>
        <v>227.08837550421711</v>
      </c>
    </row>
    <row r="18" spans="1:6" ht="25.5">
      <c r="A18" s="6" t="s">
        <v>62</v>
      </c>
      <c r="B18" s="34" t="s">
        <v>15</v>
      </c>
      <c r="C18" s="54">
        <v>14634</v>
      </c>
      <c r="D18" s="57">
        <v>13185.4</v>
      </c>
      <c r="E18" s="58"/>
      <c r="F18" s="57">
        <f t="shared" si="0"/>
        <v>90.10113434467678</v>
      </c>
    </row>
    <row r="19" spans="1:6" s="5" customFormat="1">
      <c r="A19" s="23" t="s">
        <v>48</v>
      </c>
      <c r="B19" s="38" t="s">
        <v>49</v>
      </c>
      <c r="C19" s="53">
        <f>SUM(C20:C21)</f>
        <v>552453</v>
      </c>
      <c r="D19" s="59">
        <f>SUM(D20:D21)</f>
        <v>506840.3</v>
      </c>
      <c r="E19" s="58"/>
      <c r="F19" s="59">
        <f t="shared" si="0"/>
        <v>91.743605338372674</v>
      </c>
    </row>
    <row r="20" spans="1:6" ht="51">
      <c r="A20" s="6" t="s">
        <v>63</v>
      </c>
      <c r="B20" s="34" t="s">
        <v>64</v>
      </c>
      <c r="C20" s="54">
        <v>27438</v>
      </c>
      <c r="D20" s="57">
        <v>43710.1</v>
      </c>
      <c r="E20" s="58"/>
      <c r="F20" s="57">
        <f t="shared" si="0"/>
        <v>159.304978496975</v>
      </c>
    </row>
    <row r="21" spans="1:6">
      <c r="A21" s="6" t="s">
        <v>65</v>
      </c>
      <c r="B21" s="8" t="s">
        <v>66</v>
      </c>
      <c r="C21" s="54">
        <v>525015</v>
      </c>
      <c r="D21" s="57">
        <v>463130.2</v>
      </c>
      <c r="E21" s="58"/>
      <c r="F21" s="57">
        <f t="shared" si="0"/>
        <v>88.212755826024022</v>
      </c>
    </row>
    <row r="22" spans="1:6">
      <c r="A22" s="23" t="s">
        <v>16</v>
      </c>
      <c r="B22" s="38" t="s">
        <v>17</v>
      </c>
      <c r="C22" s="53">
        <f>SUM(C23:C24)</f>
        <v>10310</v>
      </c>
      <c r="D22" s="59">
        <f>SUM(D23:D24)</f>
        <v>11913.4</v>
      </c>
      <c r="E22" s="58"/>
      <c r="F22" s="59">
        <f t="shared" si="0"/>
        <v>115.55189136760427</v>
      </c>
    </row>
    <row r="23" spans="1:6" ht="51">
      <c r="A23" s="6" t="s">
        <v>67</v>
      </c>
      <c r="B23" s="34" t="s">
        <v>18</v>
      </c>
      <c r="C23" s="54">
        <v>10200</v>
      </c>
      <c r="D23" s="57">
        <v>11853.4</v>
      </c>
      <c r="E23" s="58"/>
      <c r="F23" s="57">
        <f t="shared" si="0"/>
        <v>116.20980392156864</v>
      </c>
    </row>
    <row r="24" spans="1:6" ht="38.25">
      <c r="A24" s="6" t="s">
        <v>68</v>
      </c>
      <c r="B24" s="8" t="s">
        <v>19</v>
      </c>
      <c r="C24" s="54">
        <v>110</v>
      </c>
      <c r="D24" s="57">
        <v>60</v>
      </c>
      <c r="E24" s="58"/>
      <c r="F24" s="57">
        <f t="shared" si="0"/>
        <v>54.54545454545454</v>
      </c>
    </row>
    <row r="25" spans="1:6" s="5" customFormat="1" ht="38.25">
      <c r="A25" s="23" t="s">
        <v>127</v>
      </c>
      <c r="B25" s="61" t="s">
        <v>128</v>
      </c>
      <c r="C25" s="53">
        <v>0</v>
      </c>
      <c r="D25" s="59">
        <v>-68.099999999999994</v>
      </c>
      <c r="E25" s="58"/>
      <c r="F25" s="59">
        <v>0</v>
      </c>
    </row>
    <row r="26" spans="1:6" ht="51.75">
      <c r="A26" s="23" t="s">
        <v>20</v>
      </c>
      <c r="B26" s="24" t="s">
        <v>21</v>
      </c>
      <c r="C26" s="53">
        <f>C27+C28+C29+C30+C31+C32</f>
        <v>152809</v>
      </c>
      <c r="D26" s="59">
        <f>SUM(D27:D32)</f>
        <v>133369.60000000001</v>
      </c>
      <c r="E26" s="58"/>
      <c r="F26" s="59">
        <f t="shared" si="0"/>
        <v>87.278628876571403</v>
      </c>
    </row>
    <row r="27" spans="1:6" ht="76.5">
      <c r="A27" s="6" t="s">
        <v>69</v>
      </c>
      <c r="B27" s="39" t="s">
        <v>70</v>
      </c>
      <c r="C27" s="54">
        <v>113654</v>
      </c>
      <c r="D27" s="57">
        <v>101142.1</v>
      </c>
      <c r="E27" s="58"/>
      <c r="F27" s="57">
        <f t="shared" si="0"/>
        <v>88.991236560085881</v>
      </c>
    </row>
    <row r="28" spans="1:6" ht="63.75">
      <c r="A28" s="6" t="s">
        <v>71</v>
      </c>
      <c r="B28" s="34" t="s">
        <v>72</v>
      </c>
      <c r="C28" s="54">
        <v>3200</v>
      </c>
      <c r="D28" s="57">
        <v>1567.8</v>
      </c>
      <c r="E28" s="58"/>
      <c r="F28" s="57">
        <f t="shared" si="0"/>
        <v>48.993749999999999</v>
      </c>
    </row>
    <row r="29" spans="1:6" ht="51.75">
      <c r="A29" s="6" t="s">
        <v>73</v>
      </c>
      <c r="B29" s="9" t="s">
        <v>74</v>
      </c>
      <c r="C29" s="54">
        <v>507</v>
      </c>
      <c r="D29" s="57">
        <v>1063.5</v>
      </c>
      <c r="E29" s="58"/>
      <c r="F29" s="57">
        <f t="shared" si="0"/>
        <v>209.76331360946747</v>
      </c>
    </row>
    <row r="30" spans="1:6" s="5" customFormat="1" ht="39">
      <c r="A30" s="6" t="s">
        <v>75</v>
      </c>
      <c r="B30" s="9" t="s">
        <v>76</v>
      </c>
      <c r="C30" s="54">
        <v>17470</v>
      </c>
      <c r="D30" s="57">
        <v>18629.8</v>
      </c>
      <c r="E30" s="58"/>
      <c r="F30" s="57">
        <f t="shared" si="0"/>
        <v>106.63880938752146</v>
      </c>
    </row>
    <row r="31" spans="1:6" ht="38.25">
      <c r="A31" s="6" t="s">
        <v>77</v>
      </c>
      <c r="B31" s="34" t="s">
        <v>78</v>
      </c>
      <c r="C31" s="54">
        <v>3100</v>
      </c>
      <c r="D31" s="57">
        <v>2981.7</v>
      </c>
      <c r="E31" s="58"/>
      <c r="F31" s="57">
        <f t="shared" si="0"/>
        <v>96.183870967741925</v>
      </c>
    </row>
    <row r="32" spans="1:6" ht="38.25">
      <c r="A32" s="6" t="s">
        <v>79</v>
      </c>
      <c r="B32" s="34" t="s">
        <v>80</v>
      </c>
      <c r="C32" s="54">
        <v>14878</v>
      </c>
      <c r="D32" s="57">
        <v>7984.7</v>
      </c>
      <c r="E32" s="58"/>
      <c r="F32" s="57">
        <f t="shared" si="0"/>
        <v>53.667831697808843</v>
      </c>
    </row>
    <row r="33" spans="1:6" ht="25.5">
      <c r="A33" s="23" t="s">
        <v>22</v>
      </c>
      <c r="B33" s="40" t="s">
        <v>23</v>
      </c>
      <c r="C33" s="53">
        <f>SUM(C34)</f>
        <v>5131</v>
      </c>
      <c r="D33" s="59">
        <f>SUM(D34)</f>
        <v>20657.599999999999</v>
      </c>
      <c r="E33" s="58"/>
      <c r="F33" s="59">
        <f t="shared" si="0"/>
        <v>402.60378093938806</v>
      </c>
    </row>
    <row r="34" spans="1:6" ht="25.5">
      <c r="A34" s="6" t="s">
        <v>24</v>
      </c>
      <c r="B34" s="41" t="s">
        <v>25</v>
      </c>
      <c r="C34" s="54">
        <v>5131</v>
      </c>
      <c r="D34" s="57">
        <v>20657.599999999999</v>
      </c>
      <c r="E34" s="58"/>
      <c r="F34" s="57">
        <f t="shared" si="0"/>
        <v>402.60378093938806</v>
      </c>
    </row>
    <row r="35" spans="1:6" ht="25.5">
      <c r="A35" s="25" t="s">
        <v>46</v>
      </c>
      <c r="B35" s="40" t="s">
        <v>81</v>
      </c>
      <c r="C35" s="53">
        <f>C36+C37</f>
        <v>534</v>
      </c>
      <c r="D35" s="59">
        <f>SUM(D36:D37)</f>
        <v>6600</v>
      </c>
      <c r="E35" s="58"/>
      <c r="F35" s="59">
        <f t="shared" si="0"/>
        <v>1235.9550561797753</v>
      </c>
    </row>
    <row r="36" spans="1:6" ht="38.25">
      <c r="A36" s="10" t="s">
        <v>82</v>
      </c>
      <c r="B36" s="39" t="s">
        <v>83</v>
      </c>
      <c r="C36" s="55">
        <v>120</v>
      </c>
      <c r="D36" s="57">
        <v>1401.4</v>
      </c>
      <c r="E36" s="58"/>
      <c r="F36" s="57">
        <f t="shared" si="0"/>
        <v>1167.8333333333335</v>
      </c>
    </row>
    <row r="37" spans="1:6" ht="38.25">
      <c r="A37" s="11" t="s">
        <v>84</v>
      </c>
      <c r="B37" s="42" t="s">
        <v>85</v>
      </c>
      <c r="C37" s="55">
        <v>414</v>
      </c>
      <c r="D37" s="57">
        <v>5198.6000000000004</v>
      </c>
      <c r="E37" s="58"/>
      <c r="F37" s="57">
        <f t="shared" si="0"/>
        <v>1255.7004830917876</v>
      </c>
    </row>
    <row r="38" spans="1:6" s="5" customFormat="1" ht="25.5">
      <c r="A38" s="25" t="s">
        <v>26</v>
      </c>
      <c r="B38" s="40" t="s">
        <v>27</v>
      </c>
      <c r="C38" s="53">
        <f>C39+C40</f>
        <v>40388</v>
      </c>
      <c r="D38" s="59">
        <f>SUM(D39:D40)</f>
        <v>42645.5</v>
      </c>
      <c r="E38" s="58"/>
      <c r="F38" s="59">
        <f t="shared" si="0"/>
        <v>105.58953154402298</v>
      </c>
    </row>
    <row r="39" spans="1:6" ht="102">
      <c r="A39" s="10" t="s">
        <v>86</v>
      </c>
      <c r="B39" s="39" t="s">
        <v>87</v>
      </c>
      <c r="C39" s="55">
        <v>10388</v>
      </c>
      <c r="D39" s="57">
        <v>10706.2</v>
      </c>
      <c r="E39" s="58"/>
      <c r="F39" s="57">
        <f t="shared" si="0"/>
        <v>103.06314978821717</v>
      </c>
    </row>
    <row r="40" spans="1:6" s="5" customFormat="1" ht="51">
      <c r="A40" s="11" t="s">
        <v>88</v>
      </c>
      <c r="B40" s="42" t="s">
        <v>89</v>
      </c>
      <c r="C40" s="55">
        <v>30000</v>
      </c>
      <c r="D40" s="57">
        <v>31939.3</v>
      </c>
      <c r="E40" s="58"/>
      <c r="F40" s="57">
        <f t="shared" si="0"/>
        <v>106.46433333333334</v>
      </c>
    </row>
    <row r="41" spans="1:6" ht="25.5">
      <c r="A41" s="25" t="s">
        <v>28</v>
      </c>
      <c r="B41" s="40" t="s">
        <v>29</v>
      </c>
      <c r="C41" s="53">
        <f>SUM(C42:C52)</f>
        <v>172040</v>
      </c>
      <c r="D41" s="59">
        <f>SUM(D42:D52)</f>
        <v>173010.7</v>
      </c>
      <c r="E41" s="58"/>
      <c r="F41" s="59">
        <f t="shared" si="0"/>
        <v>100.56422924901187</v>
      </c>
    </row>
    <row r="42" spans="1:6" s="5" customFormat="1" ht="79.5">
      <c r="A42" s="10" t="s">
        <v>90</v>
      </c>
      <c r="B42" s="41" t="s">
        <v>91</v>
      </c>
      <c r="C42" s="55">
        <v>280</v>
      </c>
      <c r="D42" s="57">
        <v>175.2</v>
      </c>
      <c r="E42" s="58"/>
      <c r="F42" s="57">
        <f t="shared" si="0"/>
        <v>62.571428571428569</v>
      </c>
    </row>
    <row r="43" spans="1:6" s="5" customFormat="1" ht="63.75">
      <c r="A43" s="10" t="s">
        <v>92</v>
      </c>
      <c r="B43" s="41" t="s">
        <v>30</v>
      </c>
      <c r="C43" s="54">
        <v>800</v>
      </c>
      <c r="D43" s="57">
        <v>176.9</v>
      </c>
      <c r="E43" s="58"/>
      <c r="F43" s="57">
        <f t="shared" si="0"/>
        <v>22.112500000000001</v>
      </c>
    </row>
    <row r="44" spans="1:6" s="5" customFormat="1" ht="63.75">
      <c r="A44" s="10" t="s">
        <v>93</v>
      </c>
      <c r="B44" s="41" t="s">
        <v>31</v>
      </c>
      <c r="C44" s="54">
        <v>100</v>
      </c>
      <c r="D44" s="57">
        <v>145</v>
      </c>
      <c r="E44" s="58"/>
      <c r="F44" s="57">
        <f t="shared" si="0"/>
        <v>145</v>
      </c>
    </row>
    <row r="45" spans="1:6" ht="25.5">
      <c r="A45" s="10" t="s">
        <v>94</v>
      </c>
      <c r="B45" s="41" t="s">
        <v>95</v>
      </c>
      <c r="C45" s="54">
        <v>100</v>
      </c>
      <c r="D45" s="57">
        <v>194.7</v>
      </c>
      <c r="E45" s="58"/>
      <c r="F45" s="57">
        <f t="shared" si="0"/>
        <v>194.7</v>
      </c>
    </row>
    <row r="46" spans="1:6" s="5" customFormat="1" ht="89.25">
      <c r="A46" s="10" t="s">
        <v>32</v>
      </c>
      <c r="B46" s="41" t="s">
        <v>33</v>
      </c>
      <c r="C46" s="54">
        <v>1650</v>
      </c>
      <c r="D46" s="57">
        <v>1771</v>
      </c>
      <c r="E46" s="58"/>
      <c r="F46" s="57">
        <f t="shared" si="0"/>
        <v>107.33333333333333</v>
      </c>
    </row>
    <row r="47" spans="1:6" s="5" customFormat="1" ht="51">
      <c r="A47" s="10" t="s">
        <v>131</v>
      </c>
      <c r="B47" s="41" t="s">
        <v>132</v>
      </c>
      <c r="C47" s="54">
        <v>0</v>
      </c>
      <c r="D47" s="57">
        <v>35</v>
      </c>
      <c r="E47" s="58"/>
      <c r="F47" s="57">
        <v>0</v>
      </c>
    </row>
    <row r="48" spans="1:6" ht="38.25">
      <c r="A48" s="10" t="s">
        <v>96</v>
      </c>
      <c r="B48" s="41" t="s">
        <v>34</v>
      </c>
      <c r="C48" s="54">
        <v>600</v>
      </c>
      <c r="D48" s="57">
        <v>444.5</v>
      </c>
      <c r="E48" s="58"/>
      <c r="F48" s="57">
        <f t="shared" si="0"/>
        <v>74.083333333333329</v>
      </c>
    </row>
    <row r="49" spans="1:6" ht="51">
      <c r="A49" s="10" t="s">
        <v>97</v>
      </c>
      <c r="B49" s="41" t="s">
        <v>47</v>
      </c>
      <c r="C49" s="54">
        <v>100</v>
      </c>
      <c r="D49" s="57">
        <v>106.3</v>
      </c>
      <c r="E49" s="58"/>
      <c r="F49" s="57">
        <f t="shared" si="0"/>
        <v>106.3</v>
      </c>
    </row>
    <row r="50" spans="1:6" ht="76.5">
      <c r="A50" s="10" t="s">
        <v>98</v>
      </c>
      <c r="B50" s="41" t="s">
        <v>99</v>
      </c>
      <c r="C50" s="54">
        <v>200</v>
      </c>
      <c r="D50" s="57">
        <v>194</v>
      </c>
      <c r="E50" s="58"/>
      <c r="F50" s="57">
        <f t="shared" si="0"/>
        <v>97</v>
      </c>
    </row>
    <row r="51" spans="1:6" ht="76.5">
      <c r="A51" s="10" t="s">
        <v>100</v>
      </c>
      <c r="B51" s="41" t="s">
        <v>35</v>
      </c>
      <c r="C51" s="54">
        <v>2500</v>
      </c>
      <c r="D51" s="57">
        <v>2323.4</v>
      </c>
      <c r="E51" s="58"/>
      <c r="F51" s="57">
        <f t="shared" si="0"/>
        <v>92.936000000000007</v>
      </c>
    </row>
    <row r="52" spans="1:6" ht="25.5">
      <c r="A52" s="10" t="s">
        <v>101</v>
      </c>
      <c r="B52" s="41" t="s">
        <v>36</v>
      </c>
      <c r="C52" s="54">
        <v>165710</v>
      </c>
      <c r="D52" s="57">
        <v>167444.70000000001</v>
      </c>
      <c r="E52" s="58"/>
      <c r="F52" s="57">
        <f t="shared" si="0"/>
        <v>101.0468287972965</v>
      </c>
    </row>
    <row r="53" spans="1:6">
      <c r="A53" s="25" t="s">
        <v>37</v>
      </c>
      <c r="B53" s="40" t="s">
        <v>38</v>
      </c>
      <c r="C53" s="53">
        <f>C55+C56</f>
        <v>2247</v>
      </c>
      <c r="D53" s="59">
        <f>SUM(D54:D56)</f>
        <v>2492.5</v>
      </c>
      <c r="E53" s="58"/>
      <c r="F53" s="59">
        <f t="shared" si="0"/>
        <v>110.92567868268803</v>
      </c>
    </row>
    <row r="54" spans="1:6" s="5" customFormat="1">
      <c r="A54" s="12" t="s">
        <v>130</v>
      </c>
      <c r="B54" s="62" t="s">
        <v>129</v>
      </c>
      <c r="C54" s="63">
        <v>0</v>
      </c>
      <c r="D54" s="64">
        <v>16</v>
      </c>
      <c r="E54" s="65"/>
      <c r="F54" s="57">
        <v>0</v>
      </c>
    </row>
    <row r="55" spans="1:6">
      <c r="A55" s="12" t="s">
        <v>102</v>
      </c>
      <c r="B55" s="13" t="s">
        <v>103</v>
      </c>
      <c r="C55" s="54">
        <v>1947</v>
      </c>
      <c r="D55" s="57">
        <v>2007.7</v>
      </c>
      <c r="E55" s="58"/>
      <c r="F55" s="57">
        <f t="shared" si="0"/>
        <v>103.11761684643042</v>
      </c>
    </row>
    <row r="56" spans="1:6" ht="26.25">
      <c r="A56" s="12" t="s">
        <v>104</v>
      </c>
      <c r="B56" s="14" t="s">
        <v>105</v>
      </c>
      <c r="C56" s="54">
        <v>300</v>
      </c>
      <c r="D56" s="57">
        <v>468.8</v>
      </c>
      <c r="E56" s="58"/>
      <c r="F56" s="57">
        <f t="shared" si="0"/>
        <v>156.26666666666665</v>
      </c>
    </row>
    <row r="57" spans="1:6">
      <c r="A57" s="26" t="s">
        <v>39</v>
      </c>
      <c r="B57" s="27" t="s">
        <v>40</v>
      </c>
      <c r="C57" s="52">
        <f>C58</f>
        <v>949813.79330000002</v>
      </c>
      <c r="D57" s="70">
        <f>SUM(D58+D91+D92)</f>
        <v>2043389.9000000001</v>
      </c>
      <c r="E57" s="71"/>
      <c r="F57" s="70">
        <f t="shared" si="0"/>
        <v>215.13584182648236</v>
      </c>
    </row>
    <row r="58" spans="1:6" ht="38.25">
      <c r="A58" s="23" t="s">
        <v>41</v>
      </c>
      <c r="B58" s="28" t="s">
        <v>42</v>
      </c>
      <c r="C58" s="53">
        <f>C59+C61</f>
        <v>949813.79330000002</v>
      </c>
      <c r="D58" s="59">
        <f>SUM(D59+D61+D89+D90)</f>
        <v>2049077.2000000002</v>
      </c>
      <c r="E58" s="58"/>
      <c r="F58" s="59">
        <f t="shared" si="0"/>
        <v>215.73462234958262</v>
      </c>
    </row>
    <row r="59" spans="1:6" s="5" customFormat="1" ht="25.5">
      <c r="A59" s="29" t="s">
        <v>43</v>
      </c>
      <c r="B59" s="30" t="s">
        <v>106</v>
      </c>
      <c r="C59" s="56">
        <f>C60</f>
        <v>197761</v>
      </c>
      <c r="D59" s="60">
        <f>SUM(D60)</f>
        <v>197761</v>
      </c>
      <c r="E59" s="58"/>
      <c r="F59" s="60">
        <f t="shared" si="0"/>
        <v>100</v>
      </c>
    </row>
    <row r="60" spans="1:6" s="5" customFormat="1" ht="25.5">
      <c r="A60" s="6" t="s">
        <v>107</v>
      </c>
      <c r="B60" s="8" t="s">
        <v>108</v>
      </c>
      <c r="C60" s="54">
        <f>194491+1518+1752</f>
        <v>197761</v>
      </c>
      <c r="D60" s="57">
        <v>197761</v>
      </c>
      <c r="E60" s="58"/>
      <c r="F60" s="57">
        <f t="shared" si="0"/>
        <v>100</v>
      </c>
    </row>
    <row r="61" spans="1:6" s="5" customFormat="1" ht="38.25">
      <c r="A61" s="29" t="s">
        <v>44</v>
      </c>
      <c r="B61" s="30" t="s">
        <v>109</v>
      </c>
      <c r="C61" s="56">
        <f>C62+C63+C64+C66</f>
        <v>752052.79330000002</v>
      </c>
      <c r="D61" s="60">
        <f>SUM(D62+D63+D64+D65+D66)</f>
        <v>632021.80000000005</v>
      </c>
      <c r="E61" s="58"/>
      <c r="F61" s="60">
        <f t="shared" si="0"/>
        <v>84.039552227004549</v>
      </c>
    </row>
    <row r="62" spans="1:6" ht="38.25">
      <c r="A62" s="15" t="s">
        <v>110</v>
      </c>
      <c r="B62" s="43" t="s">
        <v>111</v>
      </c>
      <c r="C62" s="55">
        <f>224382.8333-14521.2</f>
        <v>209861.63329999999</v>
      </c>
      <c r="D62" s="57">
        <v>94490.4</v>
      </c>
      <c r="E62" s="58"/>
      <c r="F62" s="57">
        <f t="shared" si="0"/>
        <v>45.02509511346684</v>
      </c>
    </row>
    <row r="63" spans="1:6" ht="38.25">
      <c r="A63" s="15" t="s">
        <v>112</v>
      </c>
      <c r="B63" s="43" t="s">
        <v>113</v>
      </c>
      <c r="C63" s="55">
        <v>210000</v>
      </c>
      <c r="D63" s="57">
        <v>130789.3</v>
      </c>
      <c r="E63" s="58"/>
      <c r="F63" s="57">
        <f t="shared" si="0"/>
        <v>62.280619047619048</v>
      </c>
    </row>
    <row r="64" spans="1:6" ht="63.75">
      <c r="A64" s="7" t="s">
        <v>114</v>
      </c>
      <c r="B64" s="44" t="s">
        <v>115</v>
      </c>
      <c r="C64" s="55">
        <v>19600.849999999999</v>
      </c>
      <c r="D64" s="57">
        <v>18948.2</v>
      </c>
      <c r="E64" s="58"/>
      <c r="F64" s="57">
        <f t="shared" si="0"/>
        <v>96.670297461589684</v>
      </c>
    </row>
    <row r="65" spans="1:6" s="5" customFormat="1" ht="25.5">
      <c r="A65" s="7" t="s">
        <v>134</v>
      </c>
      <c r="B65" s="44" t="s">
        <v>133</v>
      </c>
      <c r="C65" s="55">
        <v>0</v>
      </c>
      <c r="D65" s="57">
        <v>22462</v>
      </c>
      <c r="E65" s="58"/>
      <c r="F65" s="57">
        <v>0</v>
      </c>
    </row>
    <row r="66" spans="1:6" ht="25.5">
      <c r="A66" s="66" t="s">
        <v>116</v>
      </c>
      <c r="B66" s="67" t="s">
        <v>117</v>
      </c>
      <c r="C66" s="68">
        <f>SUM(C67:C72)</f>
        <v>312590.31000000006</v>
      </c>
      <c r="D66" s="69">
        <f>SUM(D67:D88)</f>
        <v>365331.9</v>
      </c>
      <c r="E66" s="58"/>
      <c r="F66" s="69">
        <f t="shared" si="0"/>
        <v>116.87243280189969</v>
      </c>
    </row>
    <row r="67" spans="1:6" ht="25.5">
      <c r="A67" s="16"/>
      <c r="B67" s="43" t="s">
        <v>118</v>
      </c>
      <c r="C67" s="55">
        <f>4465+19249.25</f>
        <v>23714.25</v>
      </c>
      <c r="D67" s="57">
        <v>23713.3</v>
      </c>
      <c r="E67" s="58"/>
      <c r="F67" s="57">
        <f t="shared" si="0"/>
        <v>99.99599396987044</v>
      </c>
    </row>
    <row r="68" spans="1:6" ht="38.25">
      <c r="A68" s="16"/>
      <c r="B68" s="43" t="s">
        <v>119</v>
      </c>
      <c r="C68" s="55">
        <v>8503</v>
      </c>
      <c r="D68" s="57">
        <v>7600</v>
      </c>
      <c r="E68" s="58"/>
      <c r="F68" s="57">
        <f t="shared" si="0"/>
        <v>89.380218746324829</v>
      </c>
    </row>
    <row r="69" spans="1:6" s="5" customFormat="1" ht="25.5">
      <c r="A69" s="16"/>
      <c r="B69" s="43" t="s">
        <v>120</v>
      </c>
      <c r="C69" s="55">
        <v>40548.660000000003</v>
      </c>
      <c r="D69" s="57">
        <v>31439.200000000001</v>
      </c>
      <c r="E69" s="58"/>
      <c r="F69" s="57">
        <f t="shared" si="0"/>
        <v>77.534498057395723</v>
      </c>
    </row>
    <row r="70" spans="1:6" s="5" customFormat="1" ht="38.25">
      <c r="A70" s="10"/>
      <c r="B70" s="44" t="s">
        <v>121</v>
      </c>
      <c r="C70" s="55">
        <v>199000</v>
      </c>
      <c r="D70" s="57">
        <v>175849.1</v>
      </c>
      <c r="E70" s="58"/>
      <c r="F70" s="57">
        <f t="shared" si="0"/>
        <v>88.366381909547741</v>
      </c>
    </row>
    <row r="71" spans="1:6" s="5" customFormat="1">
      <c r="A71" s="16"/>
      <c r="B71" s="43" t="s">
        <v>122</v>
      </c>
      <c r="C71" s="55">
        <v>14400</v>
      </c>
      <c r="D71" s="57">
        <v>0</v>
      </c>
      <c r="E71" s="58"/>
      <c r="F71" s="57">
        <f t="shared" si="0"/>
        <v>0</v>
      </c>
    </row>
    <row r="72" spans="1:6" s="5" customFormat="1" ht="51">
      <c r="A72" s="16"/>
      <c r="B72" s="43" t="s">
        <v>123</v>
      </c>
      <c r="C72" s="55">
        <v>26424.400000000001</v>
      </c>
      <c r="D72" s="57">
        <v>25651.3</v>
      </c>
      <c r="E72" s="58"/>
      <c r="F72" s="57">
        <f t="shared" si="0"/>
        <v>97.074294969800633</v>
      </c>
    </row>
    <row r="73" spans="1:6" s="5" customFormat="1" ht="63" customHeight="1">
      <c r="A73" s="16"/>
      <c r="B73" s="43" t="s">
        <v>135</v>
      </c>
      <c r="C73" s="55">
        <v>0</v>
      </c>
      <c r="D73" s="57">
        <v>2269.3000000000002</v>
      </c>
      <c r="E73" s="58"/>
      <c r="F73" s="57">
        <v>0</v>
      </c>
    </row>
    <row r="74" spans="1:6" s="5" customFormat="1" ht="63.75">
      <c r="A74" s="16"/>
      <c r="B74" s="43" t="s">
        <v>136</v>
      </c>
      <c r="C74" s="55">
        <v>0</v>
      </c>
      <c r="D74" s="57">
        <v>3117</v>
      </c>
      <c r="E74" s="58"/>
      <c r="F74" s="57">
        <v>0</v>
      </c>
    </row>
    <row r="75" spans="1:6" s="5" customFormat="1" ht="68.25" customHeight="1">
      <c r="A75" s="16"/>
      <c r="B75" s="43" t="s">
        <v>137</v>
      </c>
      <c r="C75" s="55">
        <v>0</v>
      </c>
      <c r="D75" s="57">
        <v>102</v>
      </c>
      <c r="E75" s="58"/>
      <c r="F75" s="57">
        <v>0</v>
      </c>
    </row>
    <row r="76" spans="1:6" s="5" customFormat="1" ht="30.75" customHeight="1">
      <c r="A76" s="16"/>
      <c r="B76" s="43" t="s">
        <v>138</v>
      </c>
      <c r="C76" s="55">
        <v>0</v>
      </c>
      <c r="D76" s="57">
        <v>20735</v>
      </c>
      <c r="E76" s="58"/>
      <c r="F76" s="57">
        <v>0</v>
      </c>
    </row>
    <row r="77" spans="1:6" s="5" customFormat="1" ht="50.25" customHeight="1">
      <c r="A77" s="16"/>
      <c r="B77" s="43" t="s">
        <v>139</v>
      </c>
      <c r="C77" s="55">
        <v>0</v>
      </c>
      <c r="D77" s="57">
        <v>2792</v>
      </c>
      <c r="E77" s="58"/>
      <c r="F77" s="57">
        <v>0</v>
      </c>
    </row>
    <row r="78" spans="1:6" s="5" customFormat="1" ht="29.25" customHeight="1">
      <c r="A78" s="16"/>
      <c r="B78" s="43" t="s">
        <v>140</v>
      </c>
      <c r="C78" s="55">
        <v>0</v>
      </c>
      <c r="D78" s="57">
        <v>500</v>
      </c>
      <c r="E78" s="58"/>
      <c r="F78" s="57">
        <v>0</v>
      </c>
    </row>
    <row r="79" spans="1:6" s="5" customFormat="1" ht="58.5" customHeight="1">
      <c r="A79" s="16"/>
      <c r="B79" s="43" t="s">
        <v>141</v>
      </c>
      <c r="C79" s="55">
        <v>0</v>
      </c>
      <c r="D79" s="57">
        <v>15056</v>
      </c>
      <c r="E79" s="58"/>
      <c r="F79" s="57">
        <v>0</v>
      </c>
    </row>
    <row r="80" spans="1:6" s="5" customFormat="1" ht="58.5" customHeight="1">
      <c r="A80" s="16"/>
      <c r="B80" s="43" t="s">
        <v>142</v>
      </c>
      <c r="C80" s="55">
        <v>0</v>
      </c>
      <c r="D80" s="57">
        <v>1520</v>
      </c>
      <c r="E80" s="58"/>
      <c r="F80" s="57">
        <v>0</v>
      </c>
    </row>
    <row r="81" spans="1:6" s="5" customFormat="1" ht="16.5" customHeight="1">
      <c r="A81" s="16"/>
      <c r="B81" s="43" t="s">
        <v>143</v>
      </c>
      <c r="C81" s="55">
        <v>0</v>
      </c>
      <c r="D81" s="57">
        <v>3699.5</v>
      </c>
      <c r="E81" s="58"/>
      <c r="F81" s="57">
        <v>0</v>
      </c>
    </row>
    <row r="82" spans="1:6" s="5" customFormat="1" ht="53.25" customHeight="1">
      <c r="A82" s="16"/>
      <c r="B82" s="43" t="s">
        <v>144</v>
      </c>
      <c r="C82" s="55">
        <v>0</v>
      </c>
      <c r="D82" s="57">
        <v>15664.1</v>
      </c>
      <c r="E82" s="58"/>
      <c r="F82" s="57">
        <v>0</v>
      </c>
    </row>
    <row r="83" spans="1:6" s="5" customFormat="1" ht="24.75" customHeight="1">
      <c r="A83" s="16"/>
      <c r="B83" s="43" t="s">
        <v>145</v>
      </c>
      <c r="C83" s="55">
        <v>0</v>
      </c>
      <c r="D83" s="57">
        <v>13235.9</v>
      </c>
      <c r="E83" s="58"/>
      <c r="F83" s="57">
        <v>0</v>
      </c>
    </row>
    <row r="84" spans="1:6" s="5" customFormat="1" ht="26.25" customHeight="1">
      <c r="A84" s="16"/>
      <c r="B84" s="43" t="s">
        <v>146</v>
      </c>
      <c r="C84" s="55">
        <v>0</v>
      </c>
      <c r="D84" s="57">
        <v>792.6</v>
      </c>
      <c r="E84" s="58"/>
      <c r="F84" s="57">
        <v>0</v>
      </c>
    </row>
    <row r="85" spans="1:6" s="5" customFormat="1" ht="19.5" customHeight="1">
      <c r="A85" s="16"/>
      <c r="B85" s="43" t="s">
        <v>147</v>
      </c>
      <c r="C85" s="55">
        <v>0</v>
      </c>
      <c r="D85" s="57">
        <v>7239.2</v>
      </c>
      <c r="E85" s="58"/>
      <c r="F85" s="57">
        <v>0</v>
      </c>
    </row>
    <row r="86" spans="1:6" s="5" customFormat="1" ht="26.25" customHeight="1">
      <c r="A86" s="16"/>
      <c r="B86" s="43" t="s">
        <v>148</v>
      </c>
      <c r="C86" s="55">
        <v>0</v>
      </c>
      <c r="D86" s="57">
        <v>152.9</v>
      </c>
      <c r="E86" s="58"/>
      <c r="F86" s="57">
        <v>0</v>
      </c>
    </row>
    <row r="87" spans="1:6" s="5" customFormat="1" ht="26.25" customHeight="1">
      <c r="A87" s="16"/>
      <c r="B87" s="43" t="s">
        <v>149</v>
      </c>
      <c r="C87" s="55">
        <v>0</v>
      </c>
      <c r="D87" s="57">
        <v>13633.5</v>
      </c>
      <c r="E87" s="58"/>
      <c r="F87" s="57">
        <v>0</v>
      </c>
    </row>
    <row r="88" spans="1:6" s="5" customFormat="1" ht="49.5" customHeight="1">
      <c r="A88" s="16"/>
      <c r="B88" s="43" t="s">
        <v>150</v>
      </c>
      <c r="C88" s="55">
        <v>0</v>
      </c>
      <c r="D88" s="57">
        <v>570</v>
      </c>
      <c r="E88" s="58"/>
      <c r="F88" s="57">
        <v>0</v>
      </c>
    </row>
    <row r="89" spans="1:6" s="5" customFormat="1" ht="29.25" customHeight="1">
      <c r="A89" s="29" t="s">
        <v>153</v>
      </c>
      <c r="B89" s="30" t="s">
        <v>151</v>
      </c>
      <c r="C89" s="56">
        <v>0</v>
      </c>
      <c r="D89" s="60">
        <v>1201050.8</v>
      </c>
      <c r="E89" s="58"/>
      <c r="F89" s="60">
        <v>0</v>
      </c>
    </row>
    <row r="90" spans="1:6" s="5" customFormat="1" ht="22.5" customHeight="1">
      <c r="A90" s="29" t="s">
        <v>154</v>
      </c>
      <c r="B90" s="30" t="s">
        <v>152</v>
      </c>
      <c r="C90" s="56">
        <v>0</v>
      </c>
      <c r="D90" s="60">
        <v>18243.599999999999</v>
      </c>
      <c r="E90" s="58"/>
      <c r="F90" s="60">
        <v>0</v>
      </c>
    </row>
    <row r="91" spans="1:6" s="5" customFormat="1" ht="38.25" customHeight="1">
      <c r="A91" s="29" t="s">
        <v>155</v>
      </c>
      <c r="B91" s="30" t="s">
        <v>157</v>
      </c>
      <c r="C91" s="56">
        <v>0</v>
      </c>
      <c r="D91" s="60">
        <v>1226</v>
      </c>
      <c r="E91" s="58"/>
      <c r="F91" s="60">
        <v>0</v>
      </c>
    </row>
    <row r="92" spans="1:6" s="5" customFormat="1" ht="28.5" customHeight="1">
      <c r="A92" s="29" t="s">
        <v>156</v>
      </c>
      <c r="B92" s="30" t="s">
        <v>158</v>
      </c>
      <c r="C92" s="56">
        <v>0</v>
      </c>
      <c r="D92" s="60">
        <v>-6913.3</v>
      </c>
      <c r="E92" s="58"/>
      <c r="F92" s="60">
        <v>0</v>
      </c>
    </row>
    <row r="93" spans="1:6" s="5" customFormat="1" ht="27">
      <c r="A93" s="31"/>
      <c r="B93" s="45" t="s">
        <v>45</v>
      </c>
      <c r="C93" s="52">
        <f>C6+C57</f>
        <v>2568862.7933</v>
      </c>
      <c r="D93" s="70">
        <f>SUM(D6+D57)</f>
        <v>3686577.6</v>
      </c>
      <c r="E93" s="58"/>
      <c r="F93" s="70">
        <f t="shared" si="0"/>
        <v>143.51010141978688</v>
      </c>
    </row>
    <row r="94" spans="1:6" s="5" customFormat="1"/>
    <row r="95" spans="1:6" s="5" customFormat="1"/>
    <row r="96" spans="1:6" s="5" customFormat="1"/>
    <row r="97" s="5" customFormat="1"/>
    <row r="98" s="5" customFormat="1"/>
    <row r="120" s="5" customFormat="1"/>
    <row r="121" s="5" customFormat="1"/>
  </sheetData>
  <mergeCells count="2">
    <mergeCell ref="A2:D2"/>
    <mergeCell ref="D1:F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Company>Финуправление Рузского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ЛН</dc:creator>
  <cp:lastModifiedBy>user</cp:lastModifiedBy>
  <cp:lastPrinted>2019-06-04T08:54:26Z</cp:lastPrinted>
  <dcterms:created xsi:type="dcterms:W3CDTF">2018-03-13T14:25:32Z</dcterms:created>
  <dcterms:modified xsi:type="dcterms:W3CDTF">2019-06-04T08:54:29Z</dcterms:modified>
  <dc:description>exif_MSED_6410c9b9de60bb84df6d94983a9ad4113cf50fd337f104703fec49e825dc1746</dc:description>
</cp:coreProperties>
</file>