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 tabRatio="818"/>
  </bookViews>
  <sheets>
    <sheet name="Приложение № 1" sheetId="57" r:id="rId1"/>
    <sheet name="Приложение № 2" sheetId="77" r:id="rId2"/>
    <sheet name=" Старое" sheetId="74" state="hidden" r:id="rId3"/>
    <sheet name="Приложение № 3 " sheetId="73" r:id="rId4"/>
    <sheet name="Приложение № 3" sheetId="62" state="hidden" r:id="rId5"/>
    <sheet name="приложение 5" sheetId="9" state="hidden" r:id="rId6"/>
    <sheet name="Приложение № 4" sheetId="66" r:id="rId7"/>
    <sheet name="2 этап" sheetId="69" state="hidden" r:id="rId8"/>
    <sheet name="3 этап" sheetId="70" state="hidden" r:id="rId9"/>
  </sheets>
  <externalReferences>
    <externalReference r:id="rId10"/>
    <externalReference r:id="rId11"/>
  </externalReferences>
  <definedNames>
    <definedName name="_xlnm._FilterDatabase" localSheetId="2" hidden="1">' Старое'!$A$16:$Z$951</definedName>
    <definedName name="_xlnm._FilterDatabase" localSheetId="0" hidden="1">'Приложение № 1'!$A$4:$AB$297</definedName>
    <definedName name="_xlnm._FilterDatabase" localSheetId="1" hidden="1">'Приложение № 2'!$A$4:$AB$302</definedName>
    <definedName name="_xlnm._FilterDatabase" localSheetId="3" hidden="1">'Приложение № 3 '!$A$6:$R$172</definedName>
    <definedName name="_xlnm._FilterDatabase" localSheetId="6" hidden="1">'Приложение № 4'!$A$7:$X$296</definedName>
    <definedName name="_xlnm.Print_Titles" localSheetId="2">' Старое'!$9:$9</definedName>
    <definedName name="_xlnm.Print_Titles" localSheetId="5">'приложение 5'!$12:$12</definedName>
    <definedName name="_xlnm.Print_Titles" localSheetId="0">'Приложение № 1'!$4:$9</definedName>
    <definedName name="_xlnm.Print_Titles" localSheetId="1">'Приложение № 2'!$4:$9</definedName>
    <definedName name="_xlnm.Print_Titles" localSheetId="4">'Приложение № 3'!$3:$8</definedName>
    <definedName name="_xlnm.Print_Titles" localSheetId="3">'Приложение № 3 '!$6:$6</definedName>
    <definedName name="_xlnm.Print_Area" localSheetId="2">' Старое'!$A$1:$R$961</definedName>
    <definedName name="_xlnm.Print_Area" localSheetId="0">'Приложение № 1'!$A$1:$AB$302</definedName>
    <definedName name="_xlnm.Print_Area" localSheetId="1">'Приложение № 2'!$A$1:$AB$307</definedName>
    <definedName name="_xlnm.Print_Area" localSheetId="4">'Приложение № 3'!$A$1:$P$812</definedName>
    <definedName name="_xlnm.Print_Area" localSheetId="3">'Приложение № 3 '!$A$1:$Q$174</definedName>
    <definedName name="_xlnm.Print_Area" localSheetId="6">'Приложение № 4'!$A$1:$Q$295</definedName>
  </definedNames>
  <calcPr calcId="162913" fullPrecision="0"/>
</workbook>
</file>

<file path=xl/calcChain.xml><?xml version="1.0" encoding="utf-8"?>
<calcChain xmlns="http://schemas.openxmlformats.org/spreadsheetml/2006/main">
  <c r="A145" i="66" l="1"/>
  <c r="A146" i="66"/>
  <c r="A147" i="66"/>
  <c r="A148" i="66"/>
  <c r="A149" i="66"/>
  <c r="A150" i="66"/>
  <c r="A151" i="66"/>
  <c r="AB291" i="77" l="1"/>
  <c r="AA291" i="77"/>
  <c r="Z291" i="77"/>
  <c r="Y291" i="77"/>
  <c r="W291" i="77"/>
  <c r="U291" i="77"/>
  <c r="T291" i="77"/>
  <c r="R291" i="77"/>
  <c r="O291" i="77"/>
  <c r="N291" i="77"/>
  <c r="M291" i="77"/>
  <c r="L291" i="77"/>
  <c r="K291" i="77"/>
  <c r="J291" i="77"/>
  <c r="I291" i="77"/>
  <c r="H291" i="77"/>
  <c r="G291" i="77"/>
  <c r="AB287" i="77"/>
  <c r="AA287" i="77"/>
  <c r="Z287" i="77"/>
  <c r="Y287" i="77"/>
  <c r="W287" i="77"/>
  <c r="U287" i="77"/>
  <c r="T287" i="77"/>
  <c r="R287" i="77"/>
  <c r="O287" i="77"/>
  <c r="N287" i="77"/>
  <c r="M287" i="77"/>
  <c r="L287" i="77"/>
  <c r="K287" i="77"/>
  <c r="J287" i="77"/>
  <c r="I287" i="77"/>
  <c r="H287" i="77"/>
  <c r="G287" i="77"/>
  <c r="AB264" i="77"/>
  <c r="AA264" i="77"/>
  <c r="Y264" i="77"/>
  <c r="X264" i="77"/>
  <c r="W264" i="77"/>
  <c r="T264" i="77"/>
  <c r="S264" i="77"/>
  <c r="R264" i="77"/>
  <c r="O264" i="77"/>
  <c r="N264" i="77"/>
  <c r="M264" i="77"/>
  <c r="L264" i="77"/>
  <c r="K264" i="77"/>
  <c r="J264" i="77"/>
  <c r="I264" i="77"/>
  <c r="H264" i="77"/>
  <c r="G264" i="77"/>
  <c r="AB257" i="77"/>
  <c r="AA257" i="77"/>
  <c r="Z257" i="77"/>
  <c r="Y257" i="77"/>
  <c r="W257" i="77"/>
  <c r="U257" i="77"/>
  <c r="T257" i="77"/>
  <c r="R257" i="77"/>
  <c r="O257" i="77"/>
  <c r="N257" i="77"/>
  <c r="M257" i="77"/>
  <c r="L257" i="77"/>
  <c r="K257" i="77"/>
  <c r="J257" i="77"/>
  <c r="I257" i="77"/>
  <c r="H257" i="77"/>
  <c r="G257" i="77"/>
  <c r="AB236" i="77"/>
  <c r="AA236" i="77"/>
  <c r="Z236" i="77"/>
  <c r="Y236" i="77"/>
  <c r="U236" i="77"/>
  <c r="S236" i="77"/>
  <c r="O236" i="77"/>
  <c r="N236" i="77"/>
  <c r="M236" i="77"/>
  <c r="L236" i="77"/>
  <c r="K236" i="77"/>
  <c r="J236" i="77"/>
  <c r="I236" i="77"/>
  <c r="H236" i="77"/>
  <c r="G236" i="77"/>
  <c r="V235" i="77"/>
  <c r="V234" i="77"/>
  <c r="AB233" i="77"/>
  <c r="AA233" i="77"/>
  <c r="Z233" i="77"/>
  <c r="Y233" i="77"/>
  <c r="X233" i="77"/>
  <c r="W233" i="77"/>
  <c r="U233" i="77"/>
  <c r="S233" i="77"/>
  <c r="R233" i="77"/>
  <c r="O233" i="77"/>
  <c r="N233" i="77"/>
  <c r="M233" i="77"/>
  <c r="L233" i="77"/>
  <c r="K233" i="77"/>
  <c r="J233" i="77"/>
  <c r="I233" i="77"/>
  <c r="H233" i="77"/>
  <c r="G233" i="77"/>
  <c r="V232" i="77"/>
  <c r="V231" i="77"/>
  <c r="V230" i="77"/>
  <c r="V229" i="77"/>
  <c r="I229" i="77"/>
  <c r="G229" i="77"/>
  <c r="V228" i="77"/>
  <c r="I228" i="77"/>
  <c r="G228" i="77"/>
  <c r="AB227" i="77"/>
  <c r="AA227" i="77"/>
  <c r="Z227" i="77"/>
  <c r="Y227" i="77"/>
  <c r="X227" i="77"/>
  <c r="W227" i="77"/>
  <c r="U227" i="77"/>
  <c r="S227" i="77"/>
  <c r="R227" i="77"/>
  <c r="O227" i="77"/>
  <c r="N227" i="77"/>
  <c r="M227" i="77"/>
  <c r="L227" i="77"/>
  <c r="K227" i="77"/>
  <c r="J227" i="77"/>
  <c r="H227" i="77"/>
  <c r="V226" i="77"/>
  <c r="V225" i="77"/>
  <c r="V224" i="77"/>
  <c r="V223" i="77"/>
  <c r="V222" i="77"/>
  <c r="V221" i="77"/>
  <c r="AB220" i="77"/>
  <c r="AA220" i="77"/>
  <c r="Z220" i="77"/>
  <c r="Y220" i="77"/>
  <c r="X220" i="77"/>
  <c r="W220" i="77"/>
  <c r="U220" i="77"/>
  <c r="S220" i="77"/>
  <c r="R220" i="77"/>
  <c r="O220" i="77"/>
  <c r="N220" i="77"/>
  <c r="M220" i="77"/>
  <c r="L220" i="77"/>
  <c r="K220" i="77"/>
  <c r="J220" i="77"/>
  <c r="I220" i="77"/>
  <c r="H220" i="77"/>
  <c r="G220" i="77"/>
  <c r="AB217" i="77"/>
  <c r="AA217" i="77"/>
  <c r="Z217" i="77"/>
  <c r="Y217" i="77"/>
  <c r="X217" i="77"/>
  <c r="U217" i="77"/>
  <c r="T217" i="77"/>
  <c r="S217" i="77"/>
  <c r="O217" i="77"/>
  <c r="N217" i="77"/>
  <c r="M217" i="77"/>
  <c r="L217" i="77"/>
  <c r="K217" i="77"/>
  <c r="J217" i="77"/>
  <c r="I217" i="77"/>
  <c r="H217" i="77"/>
  <c r="G217" i="77"/>
  <c r="V216" i="77"/>
  <c r="G216" i="77"/>
  <c r="V215" i="77"/>
  <c r="G215" i="77"/>
  <c r="V214" i="77"/>
  <c r="G214" i="77"/>
  <c r="V213" i="77"/>
  <c r="G213" i="77"/>
  <c r="V212" i="77"/>
  <c r="G212" i="77"/>
  <c r="V211" i="77"/>
  <c r="G211" i="77"/>
  <c r="V210" i="77"/>
  <c r="G210" i="77"/>
  <c r="V209" i="77"/>
  <c r="G209" i="77"/>
  <c r="V208" i="77"/>
  <c r="G208" i="77"/>
  <c r="V207" i="77"/>
  <c r="G207" i="77"/>
  <c r="V206" i="77"/>
  <c r="G206" i="77"/>
  <c r="AB205" i="77"/>
  <c r="AA205" i="77"/>
  <c r="Z205" i="77"/>
  <c r="Y205" i="77"/>
  <c r="X205" i="77"/>
  <c r="W205" i="77"/>
  <c r="U205" i="77"/>
  <c r="S205" i="77"/>
  <c r="R205" i="77"/>
  <c r="O205" i="77"/>
  <c r="N205" i="77"/>
  <c r="M205" i="77"/>
  <c r="L205" i="77"/>
  <c r="K205" i="77"/>
  <c r="J205" i="77"/>
  <c r="I205" i="77"/>
  <c r="H205" i="77"/>
  <c r="AB200" i="77"/>
  <c r="AA200" i="77"/>
  <c r="Z200" i="77"/>
  <c r="X200" i="77"/>
  <c r="W200" i="77"/>
  <c r="U200" i="77"/>
  <c r="S200" i="77"/>
  <c r="R200" i="77"/>
  <c r="O200" i="77"/>
  <c r="N200" i="77"/>
  <c r="M200" i="77"/>
  <c r="L200" i="77"/>
  <c r="K200" i="77"/>
  <c r="J200" i="77"/>
  <c r="I200" i="77"/>
  <c r="H200" i="77"/>
  <c r="G200" i="77"/>
  <c r="V199" i="77"/>
  <c r="Q199" i="77"/>
  <c r="V198" i="77"/>
  <c r="Q198" i="77"/>
  <c r="V197" i="77"/>
  <c r="Q197" i="77"/>
  <c r="V196" i="77"/>
  <c r="Q196" i="77"/>
  <c r="V195" i="77"/>
  <c r="Q195" i="77"/>
  <c r="V194" i="77"/>
  <c r="Q194" i="77"/>
  <c r="V193" i="77"/>
  <c r="Q193" i="77"/>
  <c r="V192" i="77"/>
  <c r="Q192" i="77"/>
  <c r="V191" i="77"/>
  <c r="Q191" i="77"/>
  <c r="V190" i="77"/>
  <c r="Q190" i="77"/>
  <c r="V189" i="77"/>
  <c r="Q189" i="77"/>
  <c r="V188" i="77"/>
  <c r="Q188" i="77"/>
  <c r="V187" i="77"/>
  <c r="Q187" i="77"/>
  <c r="V186" i="77"/>
  <c r="Q186" i="77"/>
  <c r="V185" i="77"/>
  <c r="Q185" i="77"/>
  <c r="V184" i="77"/>
  <c r="Q184" i="77"/>
  <c r="V183" i="77"/>
  <c r="Q183" i="77"/>
  <c r="V182" i="77"/>
  <c r="Q182" i="77"/>
  <c r="V181" i="77"/>
  <c r="Q181" i="77"/>
  <c r="V180" i="77"/>
  <c r="Q180" i="77"/>
  <c r="V179" i="77"/>
  <c r="Q179" i="77"/>
  <c r="V178" i="77"/>
  <c r="Q178" i="77"/>
  <c r="V177" i="77"/>
  <c r="Q177" i="77"/>
  <c r="V176" i="77"/>
  <c r="Q176" i="77"/>
  <c r="V175" i="77"/>
  <c r="Q175" i="77"/>
  <c r="V174" i="77"/>
  <c r="Q174" i="77"/>
  <c r="V173" i="77"/>
  <c r="Q173" i="77"/>
  <c r="V172" i="77"/>
  <c r="Q172" i="77"/>
  <c r="V171" i="77"/>
  <c r="Q171" i="77"/>
  <c r="P171" i="77" s="1"/>
  <c r="V170" i="77"/>
  <c r="Q170" i="77"/>
  <c r="V169" i="77"/>
  <c r="Q169" i="77"/>
  <c r="AB168" i="77"/>
  <c r="AA168" i="77"/>
  <c r="Z168" i="77"/>
  <c r="Y168" i="77"/>
  <c r="X168" i="77"/>
  <c r="W168" i="77"/>
  <c r="S168" i="77"/>
  <c r="R168" i="77"/>
  <c r="O168" i="77"/>
  <c r="N168" i="77"/>
  <c r="M168" i="77"/>
  <c r="L168" i="77"/>
  <c r="K168" i="77"/>
  <c r="J168" i="77"/>
  <c r="I168" i="77"/>
  <c r="H168" i="77"/>
  <c r="G168" i="77"/>
  <c r="AB165" i="77"/>
  <c r="AA165" i="77"/>
  <c r="Z165" i="77"/>
  <c r="X165" i="77"/>
  <c r="W165" i="77"/>
  <c r="U165" i="77"/>
  <c r="S165" i="77"/>
  <c r="R165" i="77"/>
  <c r="O165" i="77"/>
  <c r="N165" i="77"/>
  <c r="M165" i="77"/>
  <c r="L165" i="77"/>
  <c r="K165" i="77"/>
  <c r="J165" i="77"/>
  <c r="I165" i="77"/>
  <c r="H165" i="77"/>
  <c r="G165" i="77"/>
  <c r="V164" i="77"/>
  <c r="Q164" i="77"/>
  <c r="V163" i="77"/>
  <c r="Q163" i="77"/>
  <c r="V162" i="77"/>
  <c r="Q162" i="77"/>
  <c r="V161" i="77"/>
  <c r="Q161" i="77"/>
  <c r="V160" i="77"/>
  <c r="Q160" i="77"/>
  <c r="V159" i="77"/>
  <c r="Q159" i="77"/>
  <c r="P159" i="77" s="1"/>
  <c r="V158" i="77"/>
  <c r="Q158" i="77"/>
  <c r="V157" i="77"/>
  <c r="Q157" i="77"/>
  <c r="V156" i="77"/>
  <c r="Q156" i="77"/>
  <c r="V155" i="77"/>
  <c r="Q155" i="77"/>
  <c r="V154" i="77"/>
  <c r="Q154" i="77"/>
  <c r="V153" i="77"/>
  <c r="Q153" i="77"/>
  <c r="AB152" i="77"/>
  <c r="AA152" i="77"/>
  <c r="Z152" i="77"/>
  <c r="Y152" i="77"/>
  <c r="X152" i="77"/>
  <c r="W152" i="77"/>
  <c r="U152" i="77"/>
  <c r="T152" i="77"/>
  <c r="S152" i="77"/>
  <c r="R152" i="77"/>
  <c r="O152" i="77"/>
  <c r="N152" i="77"/>
  <c r="M152" i="77"/>
  <c r="L152" i="77"/>
  <c r="K152" i="77"/>
  <c r="J152" i="77"/>
  <c r="I152" i="77"/>
  <c r="H152" i="77"/>
  <c r="G152" i="77"/>
  <c r="O146" i="77"/>
  <c r="L146" i="77"/>
  <c r="O145" i="77"/>
  <c r="L145" i="77"/>
  <c r="O144" i="77"/>
  <c r="O143" i="77" s="1"/>
  <c r="L144" i="77"/>
  <c r="Z143" i="77"/>
  <c r="Y143" i="77"/>
  <c r="W143" i="77"/>
  <c r="U143" i="77"/>
  <c r="T143" i="77"/>
  <c r="R143" i="77"/>
  <c r="N143" i="77"/>
  <c r="M143" i="77"/>
  <c r="K143" i="77"/>
  <c r="J143" i="77"/>
  <c r="I143" i="77"/>
  <c r="H143" i="77"/>
  <c r="G143" i="77"/>
  <c r="AB137" i="77"/>
  <c r="AA137" i="77"/>
  <c r="Z137" i="77"/>
  <c r="W137" i="77"/>
  <c r="U137" i="77"/>
  <c r="R137" i="77"/>
  <c r="O137" i="77"/>
  <c r="N137" i="77"/>
  <c r="M137" i="77"/>
  <c r="L137" i="77"/>
  <c r="K137" i="77"/>
  <c r="J137" i="77"/>
  <c r="I137" i="77"/>
  <c r="H137" i="77"/>
  <c r="G137" i="77"/>
  <c r="V136" i="77"/>
  <c r="V135" i="77"/>
  <c r="V134" i="77"/>
  <c r="V133" i="77"/>
  <c r="V132" i="77"/>
  <c r="V131" i="77"/>
  <c r="V130" i="77"/>
  <c r="V129" i="77"/>
  <c r="V128" i="77"/>
  <c r="V127" i="77"/>
  <c r="V126" i="77"/>
  <c r="V125" i="77"/>
  <c r="V124" i="77"/>
  <c r="V123" i="77"/>
  <c r="V122" i="77"/>
  <c r="V121" i="77"/>
  <c r="V120" i="77"/>
  <c r="V119" i="77"/>
  <c r="V118" i="77"/>
  <c r="AB117" i="77"/>
  <c r="AA117" i="77"/>
  <c r="Z117" i="77"/>
  <c r="Y117" i="77"/>
  <c r="X117" i="77"/>
  <c r="W117" i="77"/>
  <c r="S117" i="77"/>
  <c r="R117" i="77"/>
  <c r="O117" i="77"/>
  <c r="N117" i="77"/>
  <c r="M117" i="77"/>
  <c r="L117" i="77"/>
  <c r="K117" i="77"/>
  <c r="J117" i="77"/>
  <c r="I117" i="77"/>
  <c r="H117" i="77"/>
  <c r="G117" i="77"/>
  <c r="G116" i="77"/>
  <c r="G115" i="77"/>
  <c r="G114" i="77"/>
  <c r="G113" i="77"/>
  <c r="AB112" i="77"/>
  <c r="AA112" i="77"/>
  <c r="Y112" i="77"/>
  <c r="X112" i="77"/>
  <c r="W112" i="77"/>
  <c r="T112" i="77"/>
  <c r="S112" i="77"/>
  <c r="R112" i="77"/>
  <c r="O112" i="77"/>
  <c r="N112" i="77"/>
  <c r="M112" i="77"/>
  <c r="L112" i="77"/>
  <c r="K112" i="77"/>
  <c r="J112" i="77"/>
  <c r="I112" i="77"/>
  <c r="H112" i="77"/>
  <c r="Z110" i="77"/>
  <c r="Y110" i="77"/>
  <c r="W110" i="77"/>
  <c r="U110" i="77"/>
  <c r="T110" i="77"/>
  <c r="R110" i="77"/>
  <c r="O110" i="77"/>
  <c r="N110" i="77"/>
  <c r="M110" i="77"/>
  <c r="L110" i="77"/>
  <c r="K110" i="77"/>
  <c r="J110" i="77"/>
  <c r="I110" i="77"/>
  <c r="H110" i="77"/>
  <c r="G110" i="77"/>
  <c r="V109" i="77"/>
  <c r="Q109" i="77"/>
  <c r="V108" i="77"/>
  <c r="Q108" i="77"/>
  <c r="V107" i="77"/>
  <c r="Q107" i="77"/>
  <c r="V106" i="77"/>
  <c r="Q106" i="77"/>
  <c r="P106" i="77" s="1"/>
  <c r="V105" i="77"/>
  <c r="Q105" i="77"/>
  <c r="AB104" i="77"/>
  <c r="AA104" i="77"/>
  <c r="Z104" i="77"/>
  <c r="Y104" i="77"/>
  <c r="X104" i="77"/>
  <c r="W104" i="77"/>
  <c r="U104" i="77"/>
  <c r="T104" i="77"/>
  <c r="S104" i="77"/>
  <c r="R104" i="77"/>
  <c r="O104" i="77"/>
  <c r="N104" i="77"/>
  <c r="M104" i="77"/>
  <c r="L104" i="77"/>
  <c r="K104" i="77"/>
  <c r="J104" i="77"/>
  <c r="I104" i="77"/>
  <c r="H104" i="77"/>
  <c r="G104" i="77"/>
  <c r="M103" i="77"/>
  <c r="M102" i="77" s="1"/>
  <c r="AB102" i="77"/>
  <c r="AA102" i="77"/>
  <c r="Z102" i="77"/>
  <c r="Y102" i="77"/>
  <c r="W102" i="77"/>
  <c r="U102" i="77"/>
  <c r="T102" i="77"/>
  <c r="R102" i="77"/>
  <c r="O102" i="77"/>
  <c r="N102" i="77"/>
  <c r="L102" i="77"/>
  <c r="K102" i="77"/>
  <c r="J102" i="77"/>
  <c r="I102" i="77"/>
  <c r="H102" i="77"/>
  <c r="G102" i="77"/>
  <c r="V101" i="77"/>
  <c r="V100" i="77"/>
  <c r="V99" i="77"/>
  <c r="AB98" i="77"/>
  <c r="AA98" i="77"/>
  <c r="Z98" i="77"/>
  <c r="Y98" i="77"/>
  <c r="X98" i="77"/>
  <c r="W98" i="77"/>
  <c r="U98" i="77"/>
  <c r="S98" i="77"/>
  <c r="R98" i="77"/>
  <c r="O98" i="77"/>
  <c r="N98" i="77"/>
  <c r="M98" i="77"/>
  <c r="L98" i="77"/>
  <c r="K98" i="77"/>
  <c r="J98" i="77"/>
  <c r="I98" i="77"/>
  <c r="H98" i="77"/>
  <c r="G98" i="77"/>
  <c r="AB96" i="77"/>
  <c r="AA96" i="77"/>
  <c r="Z96" i="77"/>
  <c r="Y96" i="77"/>
  <c r="W96" i="77"/>
  <c r="U96" i="77"/>
  <c r="T96" i="77"/>
  <c r="R96" i="77"/>
  <c r="O96" i="77"/>
  <c r="N96" i="77"/>
  <c r="M96" i="77"/>
  <c r="L96" i="77"/>
  <c r="K96" i="77"/>
  <c r="J96" i="77"/>
  <c r="I96" i="77"/>
  <c r="H96" i="77"/>
  <c r="G96" i="77"/>
  <c r="AB75" i="77"/>
  <c r="AA75" i="77"/>
  <c r="Z75" i="77"/>
  <c r="Y75" i="77"/>
  <c r="W75" i="77"/>
  <c r="U75" i="77"/>
  <c r="R75" i="77"/>
  <c r="O75" i="77"/>
  <c r="N75" i="77"/>
  <c r="M75" i="77"/>
  <c r="L75" i="77"/>
  <c r="K75" i="77"/>
  <c r="J75" i="77"/>
  <c r="I75" i="77"/>
  <c r="H75" i="77"/>
  <c r="G75" i="77"/>
  <c r="AB70" i="77"/>
  <c r="AA70" i="77"/>
  <c r="X70" i="77"/>
  <c r="W70" i="77"/>
  <c r="U70" i="77"/>
  <c r="S70" i="77"/>
  <c r="R70" i="77"/>
  <c r="O70" i="77"/>
  <c r="N70" i="77"/>
  <c r="M70" i="77"/>
  <c r="L70" i="77"/>
  <c r="K70" i="77"/>
  <c r="J70" i="77"/>
  <c r="I70" i="77"/>
  <c r="H70" i="77"/>
  <c r="G70" i="77"/>
  <c r="AB61" i="77"/>
  <c r="AA61" i="77"/>
  <c r="Z61" i="77"/>
  <c r="Y61" i="77"/>
  <c r="W61" i="77"/>
  <c r="U61" i="77"/>
  <c r="T61" i="77"/>
  <c r="R61" i="77"/>
  <c r="O61" i="77"/>
  <c r="N61" i="77"/>
  <c r="M61" i="77"/>
  <c r="L61" i="77"/>
  <c r="K61" i="77"/>
  <c r="J61" i="77"/>
  <c r="I61" i="77"/>
  <c r="H61" i="77"/>
  <c r="G61" i="77"/>
  <c r="I60" i="77"/>
  <c r="G60" i="77"/>
  <c r="I59" i="77"/>
  <c r="G59" i="77"/>
  <c r="I58" i="77"/>
  <c r="G58" i="77"/>
  <c r="AB57" i="77"/>
  <c r="AA57" i="77"/>
  <c r="Z57" i="77"/>
  <c r="Y57" i="77"/>
  <c r="W57" i="77"/>
  <c r="U57" i="77"/>
  <c r="T57" i="77"/>
  <c r="R57" i="77"/>
  <c r="O57" i="77"/>
  <c r="N57" i="77"/>
  <c r="M57" i="77"/>
  <c r="L57" i="77"/>
  <c r="K57" i="77"/>
  <c r="J57" i="77"/>
  <c r="H57" i="77"/>
  <c r="V52" i="77"/>
  <c r="V51" i="77"/>
  <c r="V50" i="77"/>
  <c r="V49" i="77"/>
  <c r="V48" i="77"/>
  <c r="V47" i="77"/>
  <c r="V46" i="77"/>
  <c r="V45" i="77"/>
  <c r="V44" i="77"/>
  <c r="V43" i="77"/>
  <c r="V42" i="77"/>
  <c r="V41" i="77"/>
  <c r="V40" i="77"/>
  <c r="V39" i="77"/>
  <c r="V38" i="77"/>
  <c r="V37" i="77"/>
  <c r="V36" i="77"/>
  <c r="V35" i="77"/>
  <c r="V34" i="77"/>
  <c r="V33" i="77"/>
  <c r="V32" i="77"/>
  <c r="V31" i="77"/>
  <c r="V30" i="77"/>
  <c r="V29" i="77"/>
  <c r="V28" i="77"/>
  <c r="V27" i="77"/>
  <c r="V26" i="77"/>
  <c r="V25" i="77"/>
  <c r="V24" i="77"/>
  <c r="V23" i="77"/>
  <c r="V22" i="77"/>
  <c r="V21" i="77"/>
  <c r="AB20" i="77"/>
  <c r="AA20" i="77"/>
  <c r="Z20" i="77"/>
  <c r="Y20" i="77"/>
  <c r="W20" i="77"/>
  <c r="U20" i="77"/>
  <c r="R20" i="77"/>
  <c r="O20" i="77"/>
  <c r="N20" i="77"/>
  <c r="M20" i="77"/>
  <c r="L20" i="77"/>
  <c r="K20" i="77"/>
  <c r="J20" i="77"/>
  <c r="I20" i="77"/>
  <c r="H20" i="77"/>
  <c r="G20" i="77"/>
  <c r="M19" i="77"/>
  <c r="AB18" i="77"/>
  <c r="AA18" i="77"/>
  <c r="Z18" i="77"/>
  <c r="Y18" i="77"/>
  <c r="W18" i="77"/>
  <c r="U18" i="77"/>
  <c r="T18" i="77"/>
  <c r="R18" i="77"/>
  <c r="O18" i="77"/>
  <c r="N18" i="77"/>
  <c r="M18" i="77"/>
  <c r="L18" i="77"/>
  <c r="K18" i="77"/>
  <c r="J18" i="77"/>
  <c r="I18" i="77"/>
  <c r="H18" i="77"/>
  <c r="G18" i="77"/>
  <c r="AB11" i="77"/>
  <c r="AA11" i="77"/>
  <c r="Z11" i="77"/>
  <c r="W11" i="77"/>
  <c r="U11" i="77"/>
  <c r="R11" i="77"/>
  <c r="O11" i="77"/>
  <c r="N11" i="77"/>
  <c r="M11" i="77"/>
  <c r="L11" i="77"/>
  <c r="K11" i="77"/>
  <c r="J11" i="77"/>
  <c r="I11" i="77"/>
  <c r="H11" i="77"/>
  <c r="G11" i="77"/>
  <c r="P155" i="77" l="1"/>
  <c r="V220" i="77"/>
  <c r="P163" i="77"/>
  <c r="P170" i="77"/>
  <c r="P178" i="77"/>
  <c r="P194" i="77"/>
  <c r="P198" i="77"/>
  <c r="G227" i="77"/>
  <c r="V233" i="77"/>
  <c r="V98" i="77"/>
  <c r="V117" i="77"/>
  <c r="P107" i="77"/>
  <c r="P154" i="77"/>
  <c r="P158" i="77"/>
  <c r="P174" i="77"/>
  <c r="H10" i="77"/>
  <c r="G112" i="77"/>
  <c r="P162" i="77"/>
  <c r="P182" i="77"/>
  <c r="P186" i="77"/>
  <c r="P190" i="77"/>
  <c r="O10" i="77"/>
  <c r="M10" i="77"/>
  <c r="K10" i="77"/>
  <c r="G57" i="77"/>
  <c r="I57" i="77"/>
  <c r="L143" i="77"/>
  <c r="L10" i="77" s="1"/>
  <c r="Q168" i="77"/>
  <c r="J10" i="77"/>
  <c r="N10" i="77"/>
  <c r="G205" i="77"/>
  <c r="P109" i="77"/>
  <c r="V152" i="77"/>
  <c r="P164" i="77"/>
  <c r="Q104" i="77"/>
  <c r="P108" i="77"/>
  <c r="P105" i="77"/>
  <c r="V104" i="77"/>
  <c r="P173" i="77"/>
  <c r="P181" i="77"/>
  <c r="Q152" i="77"/>
  <c r="P160" i="77"/>
  <c r="V168" i="77"/>
  <c r="P177" i="77"/>
  <c r="P185" i="77"/>
  <c r="P156" i="77"/>
  <c r="P195" i="77"/>
  <c r="P172" i="77"/>
  <c r="P176" i="77"/>
  <c r="P180" i="77"/>
  <c r="P184" i="77"/>
  <c r="P188" i="77"/>
  <c r="P192" i="77"/>
  <c r="V227" i="77"/>
  <c r="P196" i="77"/>
  <c r="I227" i="77"/>
  <c r="P153" i="77"/>
  <c r="P157" i="77"/>
  <c r="P161" i="77"/>
  <c r="P169" i="77"/>
  <c r="P175" i="77"/>
  <c r="P179" i="77"/>
  <c r="P183" i="77"/>
  <c r="P187" i="77"/>
  <c r="P191" i="77"/>
  <c r="P199" i="77"/>
  <c r="V205" i="77"/>
  <c r="P189" i="77"/>
  <c r="P193" i="77"/>
  <c r="P197" i="77"/>
  <c r="L19" i="73"/>
  <c r="Q36" i="73"/>
  <c r="G25" i="73"/>
  <c r="L25" i="73"/>
  <c r="Q25" i="73"/>
  <c r="G26" i="73"/>
  <c r="Q26" i="73"/>
  <c r="Q24" i="73"/>
  <c r="Q37" i="73"/>
  <c r="L24" i="73"/>
  <c r="L37" i="73"/>
  <c r="G37" i="73"/>
  <c r="G10" i="77" l="1"/>
  <c r="I10" i="77"/>
  <c r="P104" i="77"/>
  <c r="P152" i="77"/>
  <c r="P168" i="77"/>
  <c r="L26" i="73"/>
  <c r="L36" i="73"/>
  <c r="G36" i="73"/>
  <c r="X70" i="57" l="1"/>
  <c r="W70" i="57"/>
  <c r="N20" i="57"/>
  <c r="O20" i="57"/>
  <c r="R20" i="57"/>
  <c r="U20" i="57"/>
  <c r="W20" i="57"/>
  <c r="Y20" i="57"/>
  <c r="Z20" i="57"/>
  <c r="V22" i="57"/>
  <c r="V23" i="57"/>
  <c r="V24" i="57"/>
  <c r="V25" i="57"/>
  <c r="V26" i="57"/>
  <c r="V27" i="57"/>
  <c r="V28" i="57"/>
  <c r="V29" i="57"/>
  <c r="V30" i="57"/>
  <c r="V31" i="57"/>
  <c r="V32" i="57"/>
  <c r="V33" i="57"/>
  <c r="V34" i="57"/>
  <c r="V35" i="57"/>
  <c r="V36" i="57"/>
  <c r="V37" i="57"/>
  <c r="V38" i="57"/>
  <c r="V39" i="57"/>
  <c r="V40" i="57"/>
  <c r="V41" i="57"/>
  <c r="V42" i="57"/>
  <c r="V43" i="57"/>
  <c r="V44" i="57"/>
  <c r="V45" i="57"/>
  <c r="V46" i="57"/>
  <c r="V47" i="57"/>
  <c r="V48" i="57"/>
  <c r="V49" i="57"/>
  <c r="V50" i="57"/>
  <c r="V51" i="57"/>
  <c r="V52" i="57"/>
  <c r="V21" i="57"/>
  <c r="R291" i="57"/>
  <c r="T291" i="57"/>
  <c r="U291" i="57"/>
  <c r="W291" i="57"/>
  <c r="Y291" i="57"/>
  <c r="Z291" i="57"/>
  <c r="R287" i="57"/>
  <c r="T287" i="57"/>
  <c r="U287" i="57"/>
  <c r="W287" i="57"/>
  <c r="Y287" i="57"/>
  <c r="Z287" i="57"/>
  <c r="R264" i="57"/>
  <c r="S264" i="57"/>
  <c r="T264" i="57"/>
  <c r="W264" i="57"/>
  <c r="X264" i="57"/>
  <c r="Y264" i="57"/>
  <c r="Y257" i="57"/>
  <c r="Z257" i="57"/>
  <c r="T257" i="57"/>
  <c r="U257" i="57"/>
  <c r="V222" i="57" l="1"/>
  <c r="V223" i="57"/>
  <c r="V224" i="57"/>
  <c r="V225" i="57"/>
  <c r="V226" i="57"/>
  <c r="V228" i="57"/>
  <c r="V229" i="57"/>
  <c r="V230" i="57"/>
  <c r="V231" i="57"/>
  <c r="V232" i="57"/>
  <c r="V234" i="57"/>
  <c r="V235" i="57"/>
  <c r="V221" i="57"/>
  <c r="R205" i="57"/>
  <c r="S205" i="57"/>
  <c r="U205" i="57"/>
  <c r="W205" i="57"/>
  <c r="X205" i="57"/>
  <c r="Y205" i="57"/>
  <c r="Z205" i="57"/>
  <c r="R200" i="57"/>
  <c r="S200" i="57"/>
  <c r="U200" i="57"/>
  <c r="W200" i="57"/>
  <c r="X200" i="57"/>
  <c r="Z200" i="57"/>
  <c r="R168" i="57"/>
  <c r="S168" i="57"/>
  <c r="W168" i="57"/>
  <c r="X168" i="57"/>
  <c r="Y168" i="57"/>
  <c r="Z168" i="57"/>
  <c r="R165" i="57"/>
  <c r="S165" i="57"/>
  <c r="U165" i="57"/>
  <c r="W165" i="57"/>
  <c r="X165" i="57"/>
  <c r="Z165" i="57"/>
  <c r="AA165" i="57"/>
  <c r="R152" i="57"/>
  <c r="S152" i="57"/>
  <c r="T152" i="57"/>
  <c r="U152" i="57"/>
  <c r="W152" i="57"/>
  <c r="X152" i="57"/>
  <c r="Y152" i="57"/>
  <c r="Z152" i="57"/>
  <c r="AA152" i="57"/>
  <c r="R143" i="57"/>
  <c r="T143" i="57"/>
  <c r="U143" i="57"/>
  <c r="W143" i="57"/>
  <c r="Y143" i="57"/>
  <c r="Z143" i="57"/>
  <c r="R137" i="57"/>
  <c r="U137" i="57"/>
  <c r="W137" i="57"/>
  <c r="Z137" i="57"/>
  <c r="AA137" i="57"/>
  <c r="AB137" i="57"/>
  <c r="R117" i="57"/>
  <c r="S117" i="57"/>
  <c r="W117" i="57"/>
  <c r="X117" i="57"/>
  <c r="Y117" i="57"/>
  <c r="Z117" i="57"/>
  <c r="AA117" i="57"/>
  <c r="AB117" i="57"/>
  <c r="R112" i="57"/>
  <c r="S112" i="57"/>
  <c r="T112" i="57"/>
  <c r="W112" i="57"/>
  <c r="X112" i="57"/>
  <c r="Y112" i="57"/>
  <c r="AA112" i="57"/>
  <c r="AB112" i="57"/>
  <c r="R110" i="57"/>
  <c r="T110" i="57"/>
  <c r="U110" i="57"/>
  <c r="W110" i="57"/>
  <c r="Y110" i="57"/>
  <c r="Z110" i="57"/>
  <c r="R104" i="57"/>
  <c r="S104" i="57"/>
  <c r="T104" i="57"/>
  <c r="U104" i="57"/>
  <c r="W104" i="57"/>
  <c r="X104" i="57"/>
  <c r="Y104" i="57"/>
  <c r="Z104" i="57"/>
  <c r="AA104" i="57"/>
  <c r="AB104" i="57"/>
  <c r="R102" i="57"/>
  <c r="T102" i="57"/>
  <c r="U102" i="57"/>
  <c r="W102" i="57"/>
  <c r="Y102" i="57"/>
  <c r="Z102" i="57"/>
  <c r="AA102" i="57"/>
  <c r="AB102" i="57"/>
  <c r="R98" i="57"/>
  <c r="S98" i="57"/>
  <c r="U98" i="57"/>
  <c r="W98" i="57"/>
  <c r="X98" i="57"/>
  <c r="Y98" i="57"/>
  <c r="Z98" i="57"/>
  <c r="AA98" i="57"/>
  <c r="AB98" i="57"/>
  <c r="R96" i="57"/>
  <c r="T96" i="57"/>
  <c r="U96" i="57"/>
  <c r="W96" i="57"/>
  <c r="Y96" i="57"/>
  <c r="Z96" i="57"/>
  <c r="R75" i="57"/>
  <c r="U75" i="57"/>
  <c r="W75" i="57"/>
  <c r="Y75" i="57"/>
  <c r="Z75" i="57"/>
  <c r="U70" i="57"/>
  <c r="V99" i="57"/>
  <c r="V100" i="57"/>
  <c r="V101" i="57"/>
  <c r="V105" i="57"/>
  <c r="V106" i="57"/>
  <c r="V107" i="57"/>
  <c r="V108" i="57"/>
  <c r="V109" i="57"/>
  <c r="V118" i="57"/>
  <c r="V119" i="57"/>
  <c r="V120" i="57"/>
  <c r="V121" i="57"/>
  <c r="V122" i="57"/>
  <c r="V123" i="57"/>
  <c r="V124" i="57"/>
  <c r="V125" i="57"/>
  <c r="V126" i="57"/>
  <c r="V127" i="57"/>
  <c r="V128" i="57"/>
  <c r="V129" i="57"/>
  <c r="V130" i="57"/>
  <c r="V131" i="57"/>
  <c r="V132" i="57"/>
  <c r="V133" i="57"/>
  <c r="V134" i="57"/>
  <c r="V135" i="57"/>
  <c r="V136" i="57"/>
  <c r="V153" i="57"/>
  <c r="V154" i="57"/>
  <c r="V155" i="57"/>
  <c r="V156" i="57"/>
  <c r="V157" i="57"/>
  <c r="V158" i="57"/>
  <c r="V159" i="57"/>
  <c r="V160" i="57"/>
  <c r="V161" i="57"/>
  <c r="V162" i="57"/>
  <c r="V163" i="57"/>
  <c r="V164" i="57"/>
  <c r="V169" i="57"/>
  <c r="V170" i="57"/>
  <c r="V171" i="57"/>
  <c r="V172" i="57"/>
  <c r="V173" i="57"/>
  <c r="V174" i="57"/>
  <c r="V175" i="57"/>
  <c r="V176" i="57"/>
  <c r="V177" i="57"/>
  <c r="V178" i="57"/>
  <c r="V179" i="57"/>
  <c r="V180" i="57"/>
  <c r="V181" i="57"/>
  <c r="V182" i="57"/>
  <c r="V183" i="57"/>
  <c r="V184" i="57"/>
  <c r="V185" i="57"/>
  <c r="V186" i="57"/>
  <c r="V187" i="57"/>
  <c r="V188" i="57"/>
  <c r="V189" i="57"/>
  <c r="V190" i="57"/>
  <c r="V191" i="57"/>
  <c r="V192" i="57"/>
  <c r="V193" i="57"/>
  <c r="V194" i="57"/>
  <c r="V195" i="57"/>
  <c r="V196" i="57"/>
  <c r="V197" i="57"/>
  <c r="V198" i="57"/>
  <c r="V199" i="57"/>
  <c r="V206" i="57"/>
  <c r="V207" i="57"/>
  <c r="V208" i="57"/>
  <c r="V209" i="57"/>
  <c r="V210" i="57"/>
  <c r="V211" i="57"/>
  <c r="V212" i="57"/>
  <c r="V213" i="57"/>
  <c r="V214" i="57"/>
  <c r="V215" i="57"/>
  <c r="V216" i="57"/>
  <c r="Q105" i="57"/>
  <c r="Q106" i="57"/>
  <c r="Q107" i="57"/>
  <c r="Q108" i="57"/>
  <c r="Q109" i="57"/>
  <c r="Q153" i="57"/>
  <c r="Q154" i="57"/>
  <c r="Q155" i="57"/>
  <c r="Q156" i="57"/>
  <c r="Q157" i="57"/>
  <c r="Q158" i="57"/>
  <c r="Q159" i="57"/>
  <c r="Q160" i="57"/>
  <c r="Q161" i="57"/>
  <c r="Q162" i="57"/>
  <c r="Q163" i="57"/>
  <c r="Q164" i="57"/>
  <c r="Q169" i="57"/>
  <c r="Q170" i="57"/>
  <c r="Q171" i="57"/>
  <c r="Q172" i="57"/>
  <c r="Q173" i="57"/>
  <c r="Q174" i="57"/>
  <c r="Q175" i="57"/>
  <c r="Q176" i="57"/>
  <c r="Q177" i="57"/>
  <c r="Q178" i="57"/>
  <c r="Q179" i="57"/>
  <c r="Q180" i="57"/>
  <c r="Q181" i="57"/>
  <c r="Q182" i="57"/>
  <c r="Q183" i="57"/>
  <c r="Q184" i="57"/>
  <c r="Q185" i="57"/>
  <c r="Q186" i="57"/>
  <c r="Q187" i="57"/>
  <c r="Q188" i="57"/>
  <c r="Q189" i="57"/>
  <c r="Q190" i="57"/>
  <c r="Q191" i="57"/>
  <c r="Q192" i="57"/>
  <c r="Q193" i="57"/>
  <c r="Q194" i="57"/>
  <c r="Q195" i="57"/>
  <c r="Q196" i="57"/>
  <c r="Q197" i="57"/>
  <c r="Q198" i="57"/>
  <c r="Q199" i="57"/>
  <c r="R61" i="57"/>
  <c r="T61" i="57"/>
  <c r="U61" i="57"/>
  <c r="W61" i="57"/>
  <c r="Y61" i="57"/>
  <c r="Z61" i="57"/>
  <c r="AA61" i="57"/>
  <c r="AB61" i="57"/>
  <c r="T57" i="57"/>
  <c r="U57" i="57"/>
  <c r="W57" i="57"/>
  <c r="Y57" i="57"/>
  <c r="Z57" i="57"/>
  <c r="AA57" i="57"/>
  <c r="AB57" i="57"/>
  <c r="R220" i="57"/>
  <c r="S220" i="57"/>
  <c r="U220" i="57"/>
  <c r="W220" i="57"/>
  <c r="X220" i="57"/>
  <c r="Y220" i="57"/>
  <c r="Z220" i="57"/>
  <c r="U227" i="57"/>
  <c r="W227" i="57"/>
  <c r="X227" i="57"/>
  <c r="Y227" i="57"/>
  <c r="Z227" i="57"/>
  <c r="U233" i="57"/>
  <c r="W233" i="57"/>
  <c r="X233" i="57"/>
  <c r="Y233" i="57"/>
  <c r="Z233" i="57"/>
  <c r="U236" i="57"/>
  <c r="Y236" i="57"/>
  <c r="Z236" i="57"/>
  <c r="T217" i="57"/>
  <c r="U217" i="57"/>
  <c r="Y217" i="57"/>
  <c r="Z217" i="57"/>
  <c r="V168" i="57" l="1"/>
  <c r="V152" i="57"/>
  <c r="V104" i="57"/>
  <c r="V117" i="57"/>
  <c r="V98" i="57"/>
  <c r="V233" i="57"/>
  <c r="V227" i="57"/>
  <c r="V205" i="57"/>
  <c r="Q168" i="57"/>
  <c r="Q104" i="57"/>
  <c r="Q152" i="57"/>
  <c r="V220" i="57"/>
  <c r="E108" i="66"/>
  <c r="E109" i="66"/>
  <c r="E111" i="66"/>
  <c r="E110" i="66" s="1"/>
  <c r="E113" i="66"/>
  <c r="E114" i="66"/>
  <c r="E115" i="66"/>
  <c r="E116" i="66"/>
  <c r="E118" i="66"/>
  <c r="E119" i="66"/>
  <c r="E120" i="66"/>
  <c r="E121" i="66"/>
  <c r="E122" i="66"/>
  <c r="E123" i="66"/>
  <c r="E124" i="66"/>
  <c r="E125" i="66"/>
  <c r="E126" i="66"/>
  <c r="E127" i="66"/>
  <c r="E128" i="66"/>
  <c r="E129" i="66"/>
  <c r="E130" i="66"/>
  <c r="E131" i="66"/>
  <c r="E132" i="66"/>
  <c r="E133" i="66"/>
  <c r="E134" i="66"/>
  <c r="E135" i="66"/>
  <c r="E138" i="66"/>
  <c r="E139" i="66"/>
  <c r="E140" i="66"/>
  <c r="E141" i="66"/>
  <c r="E142" i="66"/>
  <c r="C113" i="66"/>
  <c r="C114" i="66"/>
  <c r="C115" i="66"/>
  <c r="C116" i="66"/>
  <c r="D113" i="66"/>
  <c r="D114" i="66"/>
  <c r="D115" i="66"/>
  <c r="D116" i="66"/>
  <c r="C118" i="66"/>
  <c r="C119" i="66"/>
  <c r="C120" i="66"/>
  <c r="C121" i="66"/>
  <c r="C122" i="66"/>
  <c r="C123" i="66"/>
  <c r="C124" i="66"/>
  <c r="C125" i="66"/>
  <c r="C126" i="66"/>
  <c r="C127" i="66"/>
  <c r="C128" i="66"/>
  <c r="C129" i="66"/>
  <c r="C130" i="66"/>
  <c r="C131" i="66"/>
  <c r="C132" i="66"/>
  <c r="C133" i="66"/>
  <c r="C134" i="66"/>
  <c r="C135" i="66"/>
  <c r="D118" i="66"/>
  <c r="D119" i="66"/>
  <c r="D120" i="66"/>
  <c r="D121" i="66"/>
  <c r="D122" i="66"/>
  <c r="D123" i="66"/>
  <c r="D124" i="66"/>
  <c r="D125" i="66"/>
  <c r="D126" i="66"/>
  <c r="D127" i="66"/>
  <c r="D128" i="66"/>
  <c r="D129" i="66"/>
  <c r="D130" i="66"/>
  <c r="D131" i="66"/>
  <c r="D132" i="66"/>
  <c r="D133" i="66"/>
  <c r="D134" i="66"/>
  <c r="D135" i="66"/>
  <c r="C138" i="66"/>
  <c r="C139" i="66"/>
  <c r="C140" i="66"/>
  <c r="C141" i="66"/>
  <c r="C142" i="66"/>
  <c r="D138" i="66"/>
  <c r="D139" i="66"/>
  <c r="D140" i="66"/>
  <c r="D141" i="66"/>
  <c r="D142" i="66"/>
  <c r="C144" i="66"/>
  <c r="C145" i="66"/>
  <c r="C146" i="66"/>
  <c r="A144" i="66"/>
  <c r="D144" i="66"/>
  <c r="D145" i="66"/>
  <c r="D146" i="66"/>
  <c r="E144" i="66"/>
  <c r="E145" i="66"/>
  <c r="E146" i="66"/>
  <c r="C166" i="66"/>
  <c r="C167" i="66"/>
  <c r="D166" i="66"/>
  <c r="D167" i="66"/>
  <c r="E166" i="66"/>
  <c r="E167" i="66"/>
  <c r="C169" i="66"/>
  <c r="C170" i="66"/>
  <c r="C171" i="66"/>
  <c r="C172" i="66"/>
  <c r="C173" i="66"/>
  <c r="C174" i="66"/>
  <c r="C175" i="66"/>
  <c r="C176" i="66"/>
  <c r="C177" i="66"/>
  <c r="C178" i="66"/>
  <c r="C179" i="66"/>
  <c r="C180" i="66"/>
  <c r="C181" i="66"/>
  <c r="C182" i="66"/>
  <c r="C183" i="66"/>
  <c r="C184" i="66"/>
  <c r="C185" i="66"/>
  <c r="C186" i="66"/>
  <c r="C187" i="66"/>
  <c r="C188" i="66"/>
  <c r="C189" i="66"/>
  <c r="C190" i="66"/>
  <c r="C191" i="66"/>
  <c r="C192" i="66"/>
  <c r="C193" i="66"/>
  <c r="C194" i="66"/>
  <c r="C195" i="66"/>
  <c r="C196" i="66"/>
  <c r="C197" i="66"/>
  <c r="C198" i="66"/>
  <c r="C199" i="66"/>
  <c r="D169" i="66"/>
  <c r="D170" i="66"/>
  <c r="D171" i="66"/>
  <c r="D172" i="66"/>
  <c r="D173" i="66"/>
  <c r="D174" i="66"/>
  <c r="D175" i="66"/>
  <c r="D176" i="66"/>
  <c r="D177" i="66"/>
  <c r="D178" i="66"/>
  <c r="D179" i="66"/>
  <c r="D180" i="66"/>
  <c r="D181" i="66"/>
  <c r="D182" i="66"/>
  <c r="D183" i="66"/>
  <c r="D184" i="66"/>
  <c r="D185" i="66"/>
  <c r="D186" i="66"/>
  <c r="D187" i="66"/>
  <c r="D188" i="66"/>
  <c r="D189" i="66"/>
  <c r="D190" i="66"/>
  <c r="D191" i="66"/>
  <c r="D192" i="66"/>
  <c r="D193" i="66"/>
  <c r="D194" i="66"/>
  <c r="D195" i="66"/>
  <c r="D196" i="66"/>
  <c r="D197" i="66"/>
  <c r="D198" i="66"/>
  <c r="D199" i="66"/>
  <c r="C201" i="66"/>
  <c r="C202" i="66"/>
  <c r="C203" i="66"/>
  <c r="C204" i="66"/>
  <c r="D201" i="66"/>
  <c r="D202" i="66"/>
  <c r="D203" i="66"/>
  <c r="D204" i="66"/>
  <c r="E201" i="66"/>
  <c r="E202" i="66"/>
  <c r="E203" i="66"/>
  <c r="E204" i="66"/>
  <c r="C206" i="66"/>
  <c r="C207" i="66"/>
  <c r="C208" i="66"/>
  <c r="C209" i="66"/>
  <c r="C210" i="66"/>
  <c r="C211" i="66"/>
  <c r="C212" i="66"/>
  <c r="C213" i="66"/>
  <c r="C214" i="66"/>
  <c r="C215" i="66"/>
  <c r="C216" i="66"/>
  <c r="D206" i="66"/>
  <c r="D207" i="66"/>
  <c r="D208" i="66"/>
  <c r="D209" i="66"/>
  <c r="D210" i="66"/>
  <c r="D211" i="66"/>
  <c r="D212" i="66"/>
  <c r="D213" i="66"/>
  <c r="D214" i="66"/>
  <c r="D215" i="66"/>
  <c r="D216" i="66"/>
  <c r="E206" i="66"/>
  <c r="E207" i="66"/>
  <c r="E208" i="66"/>
  <c r="E209" i="66"/>
  <c r="E210" i="66"/>
  <c r="E211" i="66"/>
  <c r="E212" i="66"/>
  <c r="E213" i="66"/>
  <c r="E214" i="66"/>
  <c r="E215" i="66"/>
  <c r="E216" i="66"/>
  <c r="D221" i="66"/>
  <c r="C221" i="66"/>
  <c r="C222" i="66"/>
  <c r="C223" i="66"/>
  <c r="C224" i="66"/>
  <c r="C225" i="66"/>
  <c r="C226" i="66"/>
  <c r="C228" i="66"/>
  <c r="C229" i="66"/>
  <c r="C230" i="66"/>
  <c r="C231" i="66"/>
  <c r="C232" i="66"/>
  <c r="D228" i="66"/>
  <c r="D229" i="66"/>
  <c r="D230" i="66"/>
  <c r="D231" i="66"/>
  <c r="D232" i="66"/>
  <c r="E228" i="66"/>
  <c r="E229" i="66"/>
  <c r="E230" i="66"/>
  <c r="E231" i="66"/>
  <c r="E232" i="66"/>
  <c r="C234" i="66"/>
  <c r="C235" i="66"/>
  <c r="D234" i="66"/>
  <c r="D235" i="66"/>
  <c r="E234" i="66"/>
  <c r="E235" i="66"/>
  <c r="C265" i="66"/>
  <c r="C266" i="66"/>
  <c r="C267" i="66"/>
  <c r="C268" i="66"/>
  <c r="C269" i="66"/>
  <c r="C270" i="66"/>
  <c r="C271" i="66"/>
  <c r="C272" i="66"/>
  <c r="C273" i="66"/>
  <c r="C274" i="66"/>
  <c r="C275" i="66"/>
  <c r="C276" i="66"/>
  <c r="C277" i="66"/>
  <c r="C278" i="66"/>
  <c r="C279" i="66"/>
  <c r="C280" i="66"/>
  <c r="C281" i="66"/>
  <c r="C282" i="66"/>
  <c r="C283" i="66"/>
  <c r="C284" i="66"/>
  <c r="C285" i="66"/>
  <c r="C286" i="66"/>
  <c r="D265" i="66"/>
  <c r="D266" i="66"/>
  <c r="D267" i="66"/>
  <c r="D268" i="66"/>
  <c r="D269" i="66"/>
  <c r="D270" i="66"/>
  <c r="D271" i="66"/>
  <c r="D272" i="66"/>
  <c r="D273" i="66"/>
  <c r="D274" i="66"/>
  <c r="D275" i="66"/>
  <c r="D276" i="66"/>
  <c r="D277" i="66"/>
  <c r="D278" i="66"/>
  <c r="D279" i="66"/>
  <c r="D280" i="66"/>
  <c r="D281" i="66"/>
  <c r="D282" i="66"/>
  <c r="D283" i="66"/>
  <c r="D284" i="66"/>
  <c r="D285" i="66"/>
  <c r="D286" i="66"/>
  <c r="E265" i="66"/>
  <c r="E266" i="66"/>
  <c r="E267" i="66"/>
  <c r="E268" i="66"/>
  <c r="E269" i="66"/>
  <c r="E270" i="66"/>
  <c r="E271" i="66"/>
  <c r="E272" i="66"/>
  <c r="E273" i="66"/>
  <c r="E274" i="66"/>
  <c r="E275" i="66"/>
  <c r="E276" i="66"/>
  <c r="E277" i="66"/>
  <c r="E278" i="66"/>
  <c r="E279" i="66"/>
  <c r="E280" i="66"/>
  <c r="E281" i="66"/>
  <c r="E282" i="66"/>
  <c r="E283" i="66"/>
  <c r="E284" i="66"/>
  <c r="E285" i="66"/>
  <c r="E286" i="66"/>
  <c r="C288" i="66"/>
  <c r="C289" i="66"/>
  <c r="C290" i="66"/>
  <c r="D288" i="66"/>
  <c r="D289" i="66"/>
  <c r="D290" i="66"/>
  <c r="E288" i="66"/>
  <c r="E289" i="66"/>
  <c r="E290" i="66"/>
  <c r="Y18" i="57"/>
  <c r="Z18" i="57"/>
  <c r="T18" i="57"/>
  <c r="U18" i="57"/>
  <c r="Z11" i="57"/>
  <c r="U11" i="57"/>
  <c r="D109" i="66"/>
  <c r="C109" i="66"/>
  <c r="E100" i="66"/>
  <c r="E101" i="66"/>
  <c r="E99" i="66"/>
  <c r="D100" i="66"/>
  <c r="D101" i="66"/>
  <c r="D99" i="66"/>
  <c r="C100" i="66"/>
  <c r="C101" i="66"/>
  <c r="C99" i="66"/>
  <c r="E97" i="66"/>
  <c r="D97" i="66"/>
  <c r="C97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76" i="66"/>
  <c r="E72" i="66"/>
  <c r="E73" i="66"/>
  <c r="E74" i="66"/>
  <c r="E71" i="66"/>
  <c r="D72" i="66"/>
  <c r="D73" i="66"/>
  <c r="D74" i="66"/>
  <c r="D71" i="66"/>
  <c r="C72" i="66"/>
  <c r="C73" i="66"/>
  <c r="C74" i="66"/>
  <c r="C71" i="66"/>
  <c r="E59" i="66"/>
  <c r="E60" i="66"/>
  <c r="E58" i="66"/>
  <c r="D59" i="66"/>
  <c r="D60" i="66"/>
  <c r="C59" i="66"/>
  <c r="C60" i="66"/>
  <c r="D58" i="66"/>
  <c r="C58" i="66"/>
  <c r="E22" i="66"/>
  <c r="F22" i="66" s="1"/>
  <c r="J22" i="66" s="1"/>
  <c r="T22" i="77" s="1"/>
  <c r="Q22" i="77" s="1"/>
  <c r="P22" i="77" s="1"/>
  <c r="E23" i="66"/>
  <c r="F23" i="66" s="1"/>
  <c r="J23" i="66" s="1"/>
  <c r="T23" i="77" s="1"/>
  <c r="Q23" i="77" s="1"/>
  <c r="P23" i="77" s="1"/>
  <c r="E24" i="66"/>
  <c r="F24" i="66" s="1"/>
  <c r="M24" i="66" s="1"/>
  <c r="L24" i="66" s="1"/>
  <c r="E25" i="66"/>
  <c r="F25" i="66" s="1"/>
  <c r="M25" i="66" s="1"/>
  <c r="L25" i="66" s="1"/>
  <c r="E26" i="66"/>
  <c r="F26" i="66" s="1"/>
  <c r="J26" i="66" s="1"/>
  <c r="T26" i="77" s="1"/>
  <c r="Q26" i="77" s="1"/>
  <c r="P26" i="77" s="1"/>
  <c r="E27" i="66"/>
  <c r="F27" i="66" s="1"/>
  <c r="J27" i="66" s="1"/>
  <c r="T27" i="77" s="1"/>
  <c r="Q27" i="77" s="1"/>
  <c r="P27" i="77" s="1"/>
  <c r="E28" i="66"/>
  <c r="F28" i="66" s="1"/>
  <c r="M28" i="66" s="1"/>
  <c r="L28" i="66" s="1"/>
  <c r="E29" i="66"/>
  <c r="F29" i="66" s="1"/>
  <c r="M29" i="66" s="1"/>
  <c r="L29" i="66" s="1"/>
  <c r="E30" i="66"/>
  <c r="F30" i="66" s="1"/>
  <c r="J30" i="66" s="1"/>
  <c r="T30" i="77" s="1"/>
  <c r="Q30" i="77" s="1"/>
  <c r="P30" i="77" s="1"/>
  <c r="E31" i="66"/>
  <c r="F31" i="66" s="1"/>
  <c r="J31" i="66" s="1"/>
  <c r="T31" i="77" s="1"/>
  <c r="Q31" i="77" s="1"/>
  <c r="P31" i="77" s="1"/>
  <c r="E32" i="66"/>
  <c r="F32" i="66" s="1"/>
  <c r="M32" i="66" s="1"/>
  <c r="L32" i="66" s="1"/>
  <c r="E33" i="66"/>
  <c r="F33" i="66" s="1"/>
  <c r="M33" i="66" s="1"/>
  <c r="L33" i="66" s="1"/>
  <c r="E34" i="66"/>
  <c r="F34" i="66" s="1"/>
  <c r="J34" i="66" s="1"/>
  <c r="T34" i="77" s="1"/>
  <c r="Q34" i="77" s="1"/>
  <c r="P34" i="77" s="1"/>
  <c r="E35" i="66"/>
  <c r="F35" i="66" s="1"/>
  <c r="J35" i="66" s="1"/>
  <c r="T35" i="77" s="1"/>
  <c r="Q35" i="77" s="1"/>
  <c r="P35" i="77" s="1"/>
  <c r="E36" i="66"/>
  <c r="F36" i="66" s="1"/>
  <c r="M36" i="66" s="1"/>
  <c r="L36" i="66" s="1"/>
  <c r="E37" i="66"/>
  <c r="F37" i="66" s="1"/>
  <c r="M37" i="66" s="1"/>
  <c r="L37" i="66" s="1"/>
  <c r="E38" i="66"/>
  <c r="F38" i="66" s="1"/>
  <c r="J38" i="66" s="1"/>
  <c r="T38" i="77" s="1"/>
  <c r="Q38" i="77" s="1"/>
  <c r="P38" i="77" s="1"/>
  <c r="E39" i="66"/>
  <c r="F39" i="66" s="1"/>
  <c r="J39" i="66" s="1"/>
  <c r="T39" i="77" s="1"/>
  <c r="Q39" i="77" s="1"/>
  <c r="P39" i="77" s="1"/>
  <c r="E40" i="66"/>
  <c r="F40" i="66" s="1"/>
  <c r="M40" i="66" s="1"/>
  <c r="L40" i="66" s="1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F53" i="66" s="1"/>
  <c r="J53" i="66" s="1"/>
  <c r="S53" i="77" s="1"/>
  <c r="Q53" i="77" s="1"/>
  <c r="E54" i="66"/>
  <c r="F54" i="66" s="1"/>
  <c r="J54" i="66" s="1"/>
  <c r="S54" i="77" s="1"/>
  <c r="Q54" i="77" s="1"/>
  <c r="E55" i="66"/>
  <c r="F55" i="66" s="1"/>
  <c r="M55" i="66" s="1"/>
  <c r="L55" i="66" s="1"/>
  <c r="E56" i="66"/>
  <c r="F56" i="66" s="1"/>
  <c r="M56" i="66" s="1"/>
  <c r="L56" i="66" s="1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E21" i="66"/>
  <c r="D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21" i="66"/>
  <c r="D19" i="66"/>
  <c r="C19" i="66"/>
  <c r="E13" i="66"/>
  <c r="E14" i="66"/>
  <c r="E15" i="66"/>
  <c r="E16" i="66"/>
  <c r="E17" i="66"/>
  <c r="E12" i="66"/>
  <c r="D13" i="66"/>
  <c r="D14" i="66"/>
  <c r="D15" i="66"/>
  <c r="D16" i="66"/>
  <c r="D17" i="66"/>
  <c r="D12" i="66"/>
  <c r="C13" i="66"/>
  <c r="C14" i="66"/>
  <c r="C15" i="66"/>
  <c r="C16" i="66"/>
  <c r="C17" i="66"/>
  <c r="C12" i="66"/>
  <c r="E259" i="66"/>
  <c r="E260" i="66"/>
  <c r="E261" i="66"/>
  <c r="E262" i="66"/>
  <c r="E263" i="66"/>
  <c r="E258" i="66"/>
  <c r="D259" i="66"/>
  <c r="D260" i="66"/>
  <c r="D261" i="66"/>
  <c r="D262" i="66"/>
  <c r="D263" i="66"/>
  <c r="D258" i="66"/>
  <c r="C259" i="66"/>
  <c r="C260" i="66"/>
  <c r="C261" i="66"/>
  <c r="C262" i="66"/>
  <c r="C263" i="66"/>
  <c r="C258" i="66"/>
  <c r="G20" i="66"/>
  <c r="K20" i="66"/>
  <c r="K20" i="57"/>
  <c r="L20" i="57"/>
  <c r="O53" i="66"/>
  <c r="O54" i="66"/>
  <c r="O55" i="66"/>
  <c r="O56" i="66"/>
  <c r="O21" i="66"/>
  <c r="O22" i="66"/>
  <c r="O23" i="66"/>
  <c r="O24" i="66"/>
  <c r="O25" i="66"/>
  <c r="O26" i="66"/>
  <c r="O27" i="66"/>
  <c r="O28" i="66"/>
  <c r="O29" i="66"/>
  <c r="O30" i="66"/>
  <c r="O31" i="66"/>
  <c r="O32" i="66"/>
  <c r="O33" i="66"/>
  <c r="O34" i="66"/>
  <c r="O35" i="66"/>
  <c r="O36" i="66"/>
  <c r="O37" i="66"/>
  <c r="O38" i="66"/>
  <c r="O39" i="66"/>
  <c r="O40" i="66"/>
  <c r="X56" i="57" l="1"/>
  <c r="V56" i="57" s="1"/>
  <c r="X56" i="77"/>
  <c r="V56" i="77" s="1"/>
  <c r="X55" i="57"/>
  <c r="V55" i="57" s="1"/>
  <c r="X55" i="77"/>
  <c r="V55" i="77" s="1"/>
  <c r="C20" i="66"/>
  <c r="I34" i="66"/>
  <c r="T34" i="57"/>
  <c r="Q34" i="57" s="1"/>
  <c r="P34" i="57" s="1"/>
  <c r="I35" i="66"/>
  <c r="T35" i="57"/>
  <c r="Q35" i="57" s="1"/>
  <c r="P35" i="57" s="1"/>
  <c r="I23" i="66"/>
  <c r="T23" i="57"/>
  <c r="Q23" i="57" s="1"/>
  <c r="P23" i="57" s="1"/>
  <c r="I53" i="66"/>
  <c r="S53" i="57"/>
  <c r="Q53" i="57" s="1"/>
  <c r="I39" i="66"/>
  <c r="T39" i="57"/>
  <c r="Q39" i="57" s="1"/>
  <c r="P39" i="57" s="1"/>
  <c r="I31" i="66"/>
  <c r="T31" i="57"/>
  <c r="Q31" i="57" s="1"/>
  <c r="P31" i="57" s="1"/>
  <c r="I27" i="66"/>
  <c r="T27" i="57"/>
  <c r="Q27" i="57" s="1"/>
  <c r="P27" i="57" s="1"/>
  <c r="I26" i="66"/>
  <c r="T26" i="57"/>
  <c r="Q26" i="57" s="1"/>
  <c r="P26" i="57" s="1"/>
  <c r="I54" i="66"/>
  <c r="S54" i="57"/>
  <c r="I38" i="66"/>
  <c r="T38" i="57"/>
  <c r="Q38" i="57" s="1"/>
  <c r="P38" i="57" s="1"/>
  <c r="I30" i="66"/>
  <c r="T30" i="57"/>
  <c r="Q30" i="57" s="1"/>
  <c r="P30" i="57" s="1"/>
  <c r="I22" i="66"/>
  <c r="T22" i="57"/>
  <c r="Q22" i="57" s="1"/>
  <c r="P22" i="57" s="1"/>
  <c r="E143" i="66"/>
  <c r="E137" i="66"/>
  <c r="E117" i="66"/>
  <c r="E112" i="66"/>
  <c r="E20" i="66"/>
  <c r="D20" i="66"/>
  <c r="F21" i="66"/>
  <c r="M21" i="66" s="1"/>
  <c r="L21" i="66" s="1"/>
  <c r="M34" i="66"/>
  <c r="L34" i="66" s="1"/>
  <c r="J55" i="66"/>
  <c r="S55" i="77" s="1"/>
  <c r="Q55" i="77" s="1"/>
  <c r="J28" i="66"/>
  <c r="T28" i="77" s="1"/>
  <c r="Q28" i="77" s="1"/>
  <c r="P28" i="77" s="1"/>
  <c r="J36" i="66"/>
  <c r="T36" i="77" s="1"/>
  <c r="Q36" i="77" s="1"/>
  <c r="P36" i="77" s="1"/>
  <c r="M26" i="66"/>
  <c r="L26" i="66" s="1"/>
  <c r="J32" i="66"/>
  <c r="T32" i="77" s="1"/>
  <c r="Q32" i="77" s="1"/>
  <c r="P32" i="77" s="1"/>
  <c r="M38" i="66"/>
  <c r="L38" i="66" s="1"/>
  <c r="M22" i="66"/>
  <c r="L22" i="66" s="1"/>
  <c r="J40" i="66"/>
  <c r="T40" i="77" s="1"/>
  <c r="Q40" i="77" s="1"/>
  <c r="P40" i="77" s="1"/>
  <c r="J24" i="66"/>
  <c r="T24" i="77" s="1"/>
  <c r="Q24" i="77" s="1"/>
  <c r="P24" i="77" s="1"/>
  <c r="M30" i="66"/>
  <c r="L30" i="66" s="1"/>
  <c r="M54" i="66"/>
  <c r="L54" i="66" s="1"/>
  <c r="X54" i="77" s="1"/>
  <c r="V54" i="77" s="1"/>
  <c r="P54" i="77" s="1"/>
  <c r="J37" i="66"/>
  <c r="T37" i="77" s="1"/>
  <c r="Q37" i="77" s="1"/>
  <c r="P37" i="77" s="1"/>
  <c r="J33" i="66"/>
  <c r="T33" i="77" s="1"/>
  <c r="Q33" i="77" s="1"/>
  <c r="P33" i="77" s="1"/>
  <c r="J29" i="66"/>
  <c r="T29" i="77" s="1"/>
  <c r="Q29" i="77" s="1"/>
  <c r="P29" i="77" s="1"/>
  <c r="J25" i="66"/>
  <c r="T25" i="77" s="1"/>
  <c r="Q25" i="77" s="1"/>
  <c r="P25" i="77" s="1"/>
  <c r="M39" i="66"/>
  <c r="L39" i="66" s="1"/>
  <c r="M35" i="66"/>
  <c r="L35" i="66" s="1"/>
  <c r="M31" i="66"/>
  <c r="L31" i="66" s="1"/>
  <c r="M27" i="66"/>
  <c r="L27" i="66" s="1"/>
  <c r="M23" i="66"/>
  <c r="L23" i="66" s="1"/>
  <c r="J56" i="66"/>
  <c r="S56" i="77" s="1"/>
  <c r="M53" i="66"/>
  <c r="L53" i="66" s="1"/>
  <c r="X53" i="77" s="1"/>
  <c r="V53" i="77" l="1"/>
  <c r="X20" i="77"/>
  <c r="S20" i="77"/>
  <c r="Q56" i="77"/>
  <c r="P56" i="77" s="1"/>
  <c r="P55" i="77"/>
  <c r="H35" i="66"/>
  <c r="H27" i="66"/>
  <c r="H30" i="66"/>
  <c r="H23" i="66"/>
  <c r="H39" i="66"/>
  <c r="H34" i="66"/>
  <c r="I24" i="66"/>
  <c r="H24" i="66" s="1"/>
  <c r="T24" i="57"/>
  <c r="Q24" i="57" s="1"/>
  <c r="P24" i="57" s="1"/>
  <c r="I37" i="66"/>
  <c r="H37" i="66" s="1"/>
  <c r="T37" i="57"/>
  <c r="Q37" i="57" s="1"/>
  <c r="P37" i="57" s="1"/>
  <c r="H26" i="66"/>
  <c r="H31" i="66"/>
  <c r="I29" i="66"/>
  <c r="T29" i="57"/>
  <c r="H38" i="66"/>
  <c r="I28" i="66"/>
  <c r="H28" i="66" s="1"/>
  <c r="T28" i="57"/>
  <c r="I56" i="66"/>
  <c r="H56" i="66" s="1"/>
  <c r="S56" i="57"/>
  <c r="Q56" i="57" s="1"/>
  <c r="P56" i="57" s="1"/>
  <c r="I33" i="66"/>
  <c r="H33" i="66" s="1"/>
  <c r="T33" i="57"/>
  <c r="Q33" i="57" s="1"/>
  <c r="P33" i="57" s="1"/>
  <c r="I32" i="66"/>
  <c r="H32" i="66" s="1"/>
  <c r="T32" i="57"/>
  <c r="Q32" i="57" s="1"/>
  <c r="P32" i="57" s="1"/>
  <c r="I55" i="66"/>
  <c r="H55" i="66" s="1"/>
  <c r="S55" i="57"/>
  <c r="I40" i="66"/>
  <c r="H40" i="66" s="1"/>
  <c r="T40" i="57"/>
  <c r="Q40" i="57" s="1"/>
  <c r="P40" i="57" s="1"/>
  <c r="I25" i="66"/>
  <c r="H25" i="66" s="1"/>
  <c r="T25" i="57"/>
  <c r="Q25" i="57" s="1"/>
  <c r="P25" i="57" s="1"/>
  <c r="I36" i="66"/>
  <c r="H36" i="66" s="1"/>
  <c r="T36" i="57"/>
  <c r="Q36" i="57" s="1"/>
  <c r="P36" i="57" s="1"/>
  <c r="Q54" i="57"/>
  <c r="H29" i="66"/>
  <c r="Q29" i="57"/>
  <c r="P29" i="57" s="1"/>
  <c r="H54" i="66"/>
  <c r="X54" i="57"/>
  <c r="V54" i="57" s="1"/>
  <c r="H53" i="66"/>
  <c r="X53" i="57"/>
  <c r="J21" i="66"/>
  <c r="T21" i="77" s="1"/>
  <c r="H22" i="66"/>
  <c r="V20" i="77" l="1"/>
  <c r="P53" i="77"/>
  <c r="Q21" i="77"/>
  <c r="P54" i="57"/>
  <c r="I21" i="66"/>
  <c r="H21" i="66" s="1"/>
  <c r="T21" i="57"/>
  <c r="Q21" i="57" s="1"/>
  <c r="P21" i="57" s="1"/>
  <c r="Q28" i="57"/>
  <c r="P28" i="57" s="1"/>
  <c r="V53" i="57"/>
  <c r="X20" i="57"/>
  <c r="Q55" i="57"/>
  <c r="S20" i="57"/>
  <c r="P21" i="77" l="1"/>
  <c r="P55" i="57"/>
  <c r="V20" i="57"/>
  <c r="P53" i="57"/>
  <c r="F41" i="66"/>
  <c r="F42" i="66"/>
  <c r="M41" i="66" l="1"/>
  <c r="J41" i="66"/>
  <c r="N20" i="66"/>
  <c r="G96" i="66"/>
  <c r="K96" i="66"/>
  <c r="N96" i="66"/>
  <c r="J20" i="57"/>
  <c r="M20" i="57"/>
  <c r="I20" i="57"/>
  <c r="G20" i="57"/>
  <c r="H20" i="57"/>
  <c r="T41" i="57" l="1"/>
  <c r="Q41" i="57" s="1"/>
  <c r="P41" i="57" s="1"/>
  <c r="T41" i="77"/>
  <c r="I41" i="66"/>
  <c r="L41" i="66"/>
  <c r="C11" i="66"/>
  <c r="Q41" i="77" l="1"/>
  <c r="H41" i="66"/>
  <c r="E195" i="66"/>
  <c r="E196" i="66"/>
  <c r="E197" i="66"/>
  <c r="E198" i="66"/>
  <c r="E199" i="66"/>
  <c r="E187" i="66"/>
  <c r="E188" i="66"/>
  <c r="E189" i="66"/>
  <c r="E190" i="66"/>
  <c r="E191" i="66"/>
  <c r="E192" i="66"/>
  <c r="E193" i="66"/>
  <c r="E194" i="66"/>
  <c r="E181" i="66"/>
  <c r="E182" i="66"/>
  <c r="E183" i="66"/>
  <c r="E184" i="66"/>
  <c r="E185" i="66"/>
  <c r="E186" i="66"/>
  <c r="E170" i="66"/>
  <c r="E171" i="66"/>
  <c r="E172" i="66"/>
  <c r="E173" i="66"/>
  <c r="E174" i="66"/>
  <c r="E175" i="66"/>
  <c r="E176" i="66"/>
  <c r="E177" i="66"/>
  <c r="E178" i="66"/>
  <c r="E179" i="66"/>
  <c r="E180" i="66"/>
  <c r="E169" i="66"/>
  <c r="P41" i="77" l="1"/>
  <c r="Q19" i="66" l="1"/>
  <c r="F293" i="66" l="1"/>
  <c r="M293" i="66" s="1"/>
  <c r="L293" i="66" s="1"/>
  <c r="F294" i="66"/>
  <c r="J294" i="66" s="1"/>
  <c r="F295" i="66"/>
  <c r="M295" i="66" s="1"/>
  <c r="L295" i="66" s="1"/>
  <c r="F296" i="66"/>
  <c r="J296" i="66" s="1"/>
  <c r="O293" i="66"/>
  <c r="O294" i="66"/>
  <c r="O295" i="66"/>
  <c r="O296" i="66"/>
  <c r="O292" i="66"/>
  <c r="G291" i="66"/>
  <c r="K291" i="66"/>
  <c r="N291" i="66"/>
  <c r="F292" i="66"/>
  <c r="J292" i="66" s="1"/>
  <c r="E291" i="66"/>
  <c r="D291" i="66"/>
  <c r="C291" i="66"/>
  <c r="AB291" i="57"/>
  <c r="AA291" i="57"/>
  <c r="O291" i="57"/>
  <c r="N291" i="57"/>
  <c r="M291" i="57"/>
  <c r="L291" i="57"/>
  <c r="K291" i="57"/>
  <c r="J291" i="57"/>
  <c r="I291" i="57"/>
  <c r="H291" i="57"/>
  <c r="G291" i="57"/>
  <c r="I294" i="66" l="1"/>
  <c r="S294" i="77"/>
  <c r="Q294" i="77" s="1"/>
  <c r="S294" i="57"/>
  <c r="Q294" i="57" s="1"/>
  <c r="I292" i="66"/>
  <c r="S292" i="77"/>
  <c r="S292" i="57"/>
  <c r="X293" i="77"/>
  <c r="V293" i="77" s="1"/>
  <c r="X293" i="57"/>
  <c r="V293" i="57" s="1"/>
  <c r="I296" i="66"/>
  <c r="S296" i="77"/>
  <c r="Q296" i="77" s="1"/>
  <c r="S296" i="57"/>
  <c r="Q296" i="57" s="1"/>
  <c r="X295" i="77"/>
  <c r="V295" i="77" s="1"/>
  <c r="X295" i="57"/>
  <c r="V295" i="57" s="1"/>
  <c r="M294" i="66"/>
  <c r="L294" i="66" s="1"/>
  <c r="J295" i="66"/>
  <c r="M292" i="66"/>
  <c r="L292" i="66" s="1"/>
  <c r="J293" i="66"/>
  <c r="M296" i="66"/>
  <c r="L296" i="66" s="1"/>
  <c r="F291" i="66"/>
  <c r="I293" i="66" l="1"/>
  <c r="S293" i="77"/>
  <c r="Q293" i="77" s="1"/>
  <c r="P293" i="77" s="1"/>
  <c r="S293" i="57"/>
  <c r="Q293" i="57" s="1"/>
  <c r="Q292" i="57"/>
  <c r="I295" i="66"/>
  <c r="H295" i="66" s="1"/>
  <c r="S295" i="77"/>
  <c r="Q295" i="77" s="1"/>
  <c r="P295" i="77" s="1"/>
  <c r="S295" i="57"/>
  <c r="Q295" i="57" s="1"/>
  <c r="X296" i="77"/>
  <c r="V296" i="77" s="1"/>
  <c r="P296" i="77" s="1"/>
  <c r="X296" i="57"/>
  <c r="V296" i="57" s="1"/>
  <c r="X294" i="77"/>
  <c r="V294" i="77" s="1"/>
  <c r="P294" i="77" s="1"/>
  <c r="X294" i="57"/>
  <c r="V294" i="57" s="1"/>
  <c r="X292" i="77"/>
  <c r="X292" i="57"/>
  <c r="Q292" i="77"/>
  <c r="L291" i="66"/>
  <c r="H294" i="66"/>
  <c r="H293" i="66"/>
  <c r="H292" i="66"/>
  <c r="H296" i="66"/>
  <c r="M291" i="66"/>
  <c r="J291" i="66"/>
  <c r="G143" i="66"/>
  <c r="Q13" i="66"/>
  <c r="Q14" i="66"/>
  <c r="Q15" i="66"/>
  <c r="Q16" i="66"/>
  <c r="Q17" i="66"/>
  <c r="Q12" i="66"/>
  <c r="Q121" i="66"/>
  <c r="Q122" i="66"/>
  <c r="Q123" i="66"/>
  <c r="Q124" i="66"/>
  <c r="Q125" i="66"/>
  <c r="Q126" i="66"/>
  <c r="Q127" i="66"/>
  <c r="Q128" i="66"/>
  <c r="Q129" i="66"/>
  <c r="Q130" i="66"/>
  <c r="Q131" i="66"/>
  <c r="Q132" i="66"/>
  <c r="Q133" i="66"/>
  <c r="Q134" i="66"/>
  <c r="Q135" i="66"/>
  <c r="Q136" i="66"/>
  <c r="Q119" i="66"/>
  <c r="Q120" i="66"/>
  <c r="P294" i="57" l="1"/>
  <c r="V292" i="57"/>
  <c r="V291" i="57" s="1"/>
  <c r="X291" i="57"/>
  <c r="I291" i="66"/>
  <c r="Q291" i="77"/>
  <c r="Q291" i="57"/>
  <c r="V292" i="77"/>
  <c r="V291" i="77" s="1"/>
  <c r="X291" i="77"/>
  <c r="S291" i="77"/>
  <c r="S291" i="57"/>
  <c r="H291" i="66"/>
  <c r="P295" i="57"/>
  <c r="P296" i="57"/>
  <c r="P292" i="77" l="1"/>
  <c r="P291" i="77" s="1"/>
  <c r="P292" i="57"/>
  <c r="P293" i="57"/>
  <c r="P291" i="57" l="1"/>
  <c r="G24" i="73" l="1"/>
  <c r="I18" i="57"/>
  <c r="I96" i="57"/>
  <c r="Q19" i="73" l="1"/>
  <c r="G19" i="73"/>
  <c r="J143" i="57" l="1"/>
  <c r="H143" i="57"/>
  <c r="I143" i="57"/>
  <c r="G143" i="57"/>
  <c r="K143" i="57"/>
  <c r="M143" i="57"/>
  <c r="N143" i="57"/>
  <c r="F147" i="66"/>
  <c r="J147" i="66" s="1"/>
  <c r="F148" i="66"/>
  <c r="J148" i="66" s="1"/>
  <c r="F149" i="66"/>
  <c r="J149" i="66" s="1"/>
  <c r="F150" i="66"/>
  <c r="J150" i="66" s="1"/>
  <c r="F151" i="66"/>
  <c r="J151" i="66" s="1"/>
  <c r="Q147" i="66"/>
  <c r="O147" i="66" s="1"/>
  <c r="Q148" i="66"/>
  <c r="O148" i="66" s="1"/>
  <c r="Q149" i="66"/>
  <c r="O149" i="66" s="1"/>
  <c r="Q150" i="66"/>
  <c r="O150" i="66" s="1"/>
  <c r="Q151" i="66"/>
  <c r="O151" i="66" s="1"/>
  <c r="S148" i="77" l="1"/>
  <c r="Q148" i="77" s="1"/>
  <c r="S148" i="57"/>
  <c r="Q148" i="57" s="1"/>
  <c r="S151" i="77"/>
  <c r="Q151" i="77" s="1"/>
  <c r="S151" i="57"/>
  <c r="Q151" i="57" s="1"/>
  <c r="S147" i="77"/>
  <c r="Q147" i="77" s="1"/>
  <c r="S147" i="57"/>
  <c r="Q147" i="57" s="1"/>
  <c r="S150" i="77"/>
  <c r="Q150" i="77" s="1"/>
  <c r="S150" i="57"/>
  <c r="Q150" i="57" s="1"/>
  <c r="S149" i="77"/>
  <c r="Q149" i="77" s="1"/>
  <c r="S149" i="57"/>
  <c r="Q149" i="57" s="1"/>
  <c r="M148" i="66"/>
  <c r="L148" i="66" s="1"/>
  <c r="M150" i="66"/>
  <c r="M151" i="66"/>
  <c r="M147" i="66"/>
  <c r="M149" i="66"/>
  <c r="I149" i="66"/>
  <c r="I148" i="66"/>
  <c r="I151" i="66"/>
  <c r="I147" i="66"/>
  <c r="I150" i="66"/>
  <c r="X148" i="77" l="1"/>
  <c r="V148" i="77" s="1"/>
  <c r="P148" i="77" s="1"/>
  <c r="X148" i="57"/>
  <c r="V148" i="57" s="1"/>
  <c r="L151" i="66"/>
  <c r="L149" i="66"/>
  <c r="L147" i="66"/>
  <c r="L150" i="66"/>
  <c r="H148" i="66"/>
  <c r="H150" i="66" l="1"/>
  <c r="X150" i="77"/>
  <c r="V150" i="77" s="1"/>
  <c r="P150" i="77" s="1"/>
  <c r="X150" i="57"/>
  <c r="V150" i="57" s="1"/>
  <c r="X151" i="77"/>
  <c r="V151" i="77" s="1"/>
  <c r="P151" i="77" s="1"/>
  <c r="X151" i="57"/>
  <c r="V151" i="57" s="1"/>
  <c r="H147" i="66"/>
  <c r="X147" i="77"/>
  <c r="V147" i="77" s="1"/>
  <c r="P147" i="77" s="1"/>
  <c r="X147" i="57"/>
  <c r="V147" i="57" s="1"/>
  <c r="H149" i="66"/>
  <c r="X149" i="77"/>
  <c r="V149" i="77" s="1"/>
  <c r="P149" i="77" s="1"/>
  <c r="X149" i="57"/>
  <c r="V149" i="57" s="1"/>
  <c r="P148" i="57"/>
  <c r="H151" i="66"/>
  <c r="P147" i="57" l="1"/>
  <c r="P151" i="57"/>
  <c r="P149" i="57"/>
  <c r="P150" i="57"/>
  <c r="G11" i="66"/>
  <c r="K11" i="66"/>
  <c r="N11" i="66"/>
  <c r="F16" i="66"/>
  <c r="F17" i="66"/>
  <c r="J17" i="66" s="1"/>
  <c r="F15" i="66"/>
  <c r="B16" i="66"/>
  <c r="B17" i="66"/>
  <c r="B15" i="66"/>
  <c r="R11" i="57"/>
  <c r="AA11" i="57"/>
  <c r="AB11" i="57"/>
  <c r="N11" i="57"/>
  <c r="O11" i="57"/>
  <c r="H11" i="57"/>
  <c r="I11" i="57"/>
  <c r="J11" i="57"/>
  <c r="K11" i="57"/>
  <c r="L11" i="57"/>
  <c r="M11" i="57"/>
  <c r="G11" i="57"/>
  <c r="S17" i="57" l="1"/>
  <c r="S17" i="77"/>
  <c r="Q17" i="77" s="1"/>
  <c r="J15" i="66"/>
  <c r="S15" i="77" s="1"/>
  <c r="M17" i="66"/>
  <c r="L17" i="66" s="1"/>
  <c r="X17" i="77" s="1"/>
  <c r="V17" i="77" s="1"/>
  <c r="I17" i="66"/>
  <c r="J16" i="66"/>
  <c r="S16" i="77" s="1"/>
  <c r="Q16" i="77" s="1"/>
  <c r="M16" i="66"/>
  <c r="L16" i="66" s="1"/>
  <c r="X16" i="77" s="1"/>
  <c r="V16" i="77" s="1"/>
  <c r="M15" i="66"/>
  <c r="L15" i="66" s="1"/>
  <c r="X15" i="77" s="1"/>
  <c r="I236" i="57"/>
  <c r="J236" i="57"/>
  <c r="K236" i="57"/>
  <c r="L236" i="57"/>
  <c r="H236" i="57"/>
  <c r="G236" i="57"/>
  <c r="P17" i="77" l="1"/>
  <c r="V15" i="77"/>
  <c r="X11" i="77"/>
  <c r="P16" i="77"/>
  <c r="S11" i="77"/>
  <c r="Q15" i="77"/>
  <c r="P15" i="77" s="1"/>
  <c r="I16" i="66"/>
  <c r="H16" i="66" s="1"/>
  <c r="S16" i="57"/>
  <c r="I15" i="66"/>
  <c r="H15" i="66" s="1"/>
  <c r="S15" i="57"/>
  <c r="X15" i="57"/>
  <c r="V15" i="57" s="1"/>
  <c r="X17" i="57"/>
  <c r="V17" i="57" s="1"/>
  <c r="X16" i="57"/>
  <c r="H17" i="66"/>
  <c r="Q256" i="66"/>
  <c r="O256" i="66" s="1"/>
  <c r="Q255" i="66"/>
  <c r="O255" i="66" s="1"/>
  <c r="Q254" i="66"/>
  <c r="O254" i="66" s="1"/>
  <c r="Q253" i="66"/>
  <c r="O253" i="66" s="1"/>
  <c r="Q252" i="66"/>
  <c r="O252" i="66" s="1"/>
  <c r="Q251" i="66"/>
  <c r="O251" i="66" s="1"/>
  <c r="Q250" i="66"/>
  <c r="O250" i="66" s="1"/>
  <c r="Q249" i="66"/>
  <c r="O249" i="66" s="1"/>
  <c r="Q248" i="66"/>
  <c r="O248" i="66" s="1"/>
  <c r="Q247" i="66"/>
  <c r="O247" i="66" s="1"/>
  <c r="Q246" i="66"/>
  <c r="O246" i="66" s="1"/>
  <c r="Q245" i="66"/>
  <c r="O245" i="66" s="1"/>
  <c r="Q244" i="66"/>
  <c r="O244" i="66" s="1"/>
  <c r="Q243" i="66"/>
  <c r="O243" i="66" s="1"/>
  <c r="Q242" i="66"/>
  <c r="O242" i="66" s="1"/>
  <c r="Q241" i="66"/>
  <c r="O241" i="66" s="1"/>
  <c r="Q240" i="66"/>
  <c r="O240" i="66" s="1"/>
  <c r="Q239" i="66"/>
  <c r="O239" i="66" s="1"/>
  <c r="E238" i="66"/>
  <c r="E239" i="66"/>
  <c r="F239" i="66" s="1"/>
  <c r="E240" i="66"/>
  <c r="F240" i="66" s="1"/>
  <c r="E241" i="66"/>
  <c r="F241" i="66" s="1"/>
  <c r="E242" i="66"/>
  <c r="F242" i="66" s="1"/>
  <c r="E243" i="66"/>
  <c r="F243" i="66" s="1"/>
  <c r="E244" i="66"/>
  <c r="F244" i="66" s="1"/>
  <c r="E245" i="66"/>
  <c r="F245" i="66" s="1"/>
  <c r="E246" i="66"/>
  <c r="F246" i="66" s="1"/>
  <c r="E247" i="66"/>
  <c r="F247" i="66" s="1"/>
  <c r="E248" i="66"/>
  <c r="F248" i="66" s="1"/>
  <c r="E249" i="66"/>
  <c r="F249" i="66" s="1"/>
  <c r="E250" i="66"/>
  <c r="F250" i="66" s="1"/>
  <c r="E251" i="66"/>
  <c r="F251" i="66" s="1"/>
  <c r="E252" i="66"/>
  <c r="F252" i="66" s="1"/>
  <c r="E253" i="66"/>
  <c r="F253" i="66" s="1"/>
  <c r="E254" i="66"/>
  <c r="F254" i="66" s="1"/>
  <c r="E255" i="66"/>
  <c r="F255" i="66" s="1"/>
  <c r="J255" i="66" s="1"/>
  <c r="R255" i="77" s="1"/>
  <c r="Q255" i="77" s="1"/>
  <c r="E256" i="66"/>
  <c r="F256" i="66" s="1"/>
  <c r="E237" i="66"/>
  <c r="D238" i="66"/>
  <c r="D239" i="66"/>
  <c r="D240" i="66"/>
  <c r="D241" i="66"/>
  <c r="D242" i="66"/>
  <c r="D243" i="66"/>
  <c r="D244" i="66"/>
  <c r="D245" i="66"/>
  <c r="D246" i="66"/>
  <c r="D247" i="66"/>
  <c r="D248" i="66"/>
  <c r="D249" i="66"/>
  <c r="D250" i="66"/>
  <c r="D251" i="66"/>
  <c r="D252" i="66"/>
  <c r="D253" i="66"/>
  <c r="D254" i="66"/>
  <c r="D255" i="66"/>
  <c r="D256" i="66"/>
  <c r="D237" i="66"/>
  <c r="C238" i="66"/>
  <c r="C239" i="66"/>
  <c r="C240" i="66"/>
  <c r="C241" i="66"/>
  <c r="C242" i="66"/>
  <c r="C243" i="66"/>
  <c r="C244" i="66"/>
  <c r="C245" i="66"/>
  <c r="C246" i="66"/>
  <c r="C247" i="66"/>
  <c r="C248" i="66"/>
  <c r="C249" i="66"/>
  <c r="C250" i="66"/>
  <c r="C251" i="66"/>
  <c r="C252" i="66"/>
  <c r="C253" i="66"/>
  <c r="C254" i="66"/>
  <c r="C255" i="66"/>
  <c r="C256" i="66"/>
  <c r="C237" i="66"/>
  <c r="B238" i="66"/>
  <c r="B239" i="66"/>
  <c r="B240" i="66"/>
  <c r="B241" i="66"/>
  <c r="B242" i="66"/>
  <c r="B243" i="66"/>
  <c r="B244" i="66"/>
  <c r="B245" i="66"/>
  <c r="B246" i="66"/>
  <c r="B247" i="66"/>
  <c r="B248" i="66"/>
  <c r="B249" i="66"/>
  <c r="B250" i="66"/>
  <c r="B251" i="66"/>
  <c r="B252" i="66"/>
  <c r="B253" i="66"/>
  <c r="B254" i="66"/>
  <c r="B255" i="66"/>
  <c r="B256" i="66"/>
  <c r="B237" i="66"/>
  <c r="M236" i="57"/>
  <c r="N236" i="57"/>
  <c r="O236" i="57"/>
  <c r="AA236" i="57"/>
  <c r="AB236" i="57"/>
  <c r="S11" i="57" l="1"/>
  <c r="I255" i="66"/>
  <c r="R255" i="57"/>
  <c r="X11" i="57"/>
  <c r="V16" i="57"/>
  <c r="M251" i="66"/>
  <c r="L251" i="66" s="1"/>
  <c r="M247" i="66"/>
  <c r="L247" i="66" s="1"/>
  <c r="M243" i="66"/>
  <c r="L243" i="66" s="1"/>
  <c r="M239" i="66"/>
  <c r="L239" i="66" s="1"/>
  <c r="M254" i="66"/>
  <c r="L254" i="66" s="1"/>
  <c r="J254" i="66"/>
  <c r="R254" i="77" s="1"/>
  <c r="Q254" i="77" s="1"/>
  <c r="M250" i="66"/>
  <c r="L250" i="66" s="1"/>
  <c r="J250" i="66"/>
  <c r="R250" i="77" s="1"/>
  <c r="Q250" i="77" s="1"/>
  <c r="J246" i="66"/>
  <c r="R246" i="77" s="1"/>
  <c r="Q246" i="77" s="1"/>
  <c r="M246" i="66"/>
  <c r="L246" i="66" s="1"/>
  <c r="J242" i="66"/>
  <c r="R242" i="77" s="1"/>
  <c r="Q242" i="77" s="1"/>
  <c r="M242" i="66"/>
  <c r="L242" i="66" s="1"/>
  <c r="M253" i="66"/>
  <c r="L253" i="66" s="1"/>
  <c r="J253" i="66"/>
  <c r="R253" i="77" s="1"/>
  <c r="Q253" i="77" s="1"/>
  <c r="M249" i="66"/>
  <c r="L249" i="66" s="1"/>
  <c r="J249" i="66"/>
  <c r="R249" i="77" s="1"/>
  <c r="Q249" i="77" s="1"/>
  <c r="M245" i="66"/>
  <c r="L245" i="66" s="1"/>
  <c r="J245" i="66"/>
  <c r="R245" i="77" s="1"/>
  <c r="Q245" i="77" s="1"/>
  <c r="M241" i="66"/>
  <c r="L241" i="66" s="1"/>
  <c r="J241" i="66"/>
  <c r="R241" i="77" s="1"/>
  <c r="Q241" i="77" s="1"/>
  <c r="J256" i="66"/>
  <c r="R256" i="77" s="1"/>
  <c r="Q256" i="77" s="1"/>
  <c r="M256" i="66"/>
  <c r="L256" i="66" s="1"/>
  <c r="J252" i="66"/>
  <c r="R252" i="77" s="1"/>
  <c r="Q252" i="77" s="1"/>
  <c r="M252" i="66"/>
  <c r="L252" i="66" s="1"/>
  <c r="J248" i="66"/>
  <c r="R248" i="77" s="1"/>
  <c r="Q248" i="77" s="1"/>
  <c r="M248" i="66"/>
  <c r="L248" i="66" s="1"/>
  <c r="J244" i="66"/>
  <c r="R244" i="77" s="1"/>
  <c r="Q244" i="77" s="1"/>
  <c r="M244" i="66"/>
  <c r="L244" i="66" s="1"/>
  <c r="J240" i="66"/>
  <c r="R240" i="77" s="1"/>
  <c r="M240" i="66"/>
  <c r="L240" i="66" s="1"/>
  <c r="M255" i="66"/>
  <c r="L255" i="66" s="1"/>
  <c r="J251" i="66"/>
  <c r="R251" i="77" s="1"/>
  <c r="Q251" i="77" s="1"/>
  <c r="J247" i="66"/>
  <c r="R247" i="77" s="1"/>
  <c r="Q247" i="77" s="1"/>
  <c r="J243" i="66"/>
  <c r="R243" i="77" s="1"/>
  <c r="Q243" i="77" s="1"/>
  <c r="J239" i="66"/>
  <c r="T239" i="77" s="1"/>
  <c r="Q239" i="77" s="1"/>
  <c r="Q240" i="77" l="1"/>
  <c r="R236" i="77"/>
  <c r="W245" i="57"/>
  <c r="V245" i="57" s="1"/>
  <c r="W245" i="77"/>
  <c r="V245" i="77" s="1"/>
  <c r="P245" i="77" s="1"/>
  <c r="W254" i="57"/>
  <c r="V254" i="57" s="1"/>
  <c r="W254" i="77"/>
  <c r="V254" i="77" s="1"/>
  <c r="P254" i="77" s="1"/>
  <c r="W255" i="57"/>
  <c r="V255" i="57" s="1"/>
  <c r="W255" i="77"/>
  <c r="V255" i="77" s="1"/>
  <c r="P255" i="77" s="1"/>
  <c r="W249" i="57"/>
  <c r="V249" i="57" s="1"/>
  <c r="W249" i="77"/>
  <c r="V249" i="77" s="1"/>
  <c r="P249" i="77" s="1"/>
  <c r="W240" i="57"/>
  <c r="V240" i="57" s="1"/>
  <c r="W240" i="77"/>
  <c r="W248" i="57"/>
  <c r="V248" i="57" s="1"/>
  <c r="W248" i="77"/>
  <c r="V248" i="77" s="1"/>
  <c r="P248" i="77" s="1"/>
  <c r="W256" i="57"/>
  <c r="V256" i="57" s="1"/>
  <c r="W256" i="77"/>
  <c r="V256" i="77" s="1"/>
  <c r="P256" i="77" s="1"/>
  <c r="W246" i="57"/>
  <c r="V246" i="57" s="1"/>
  <c r="W246" i="77"/>
  <c r="V246" i="77" s="1"/>
  <c r="P246" i="77" s="1"/>
  <c r="W247" i="57"/>
  <c r="V247" i="57" s="1"/>
  <c r="W247" i="77"/>
  <c r="V247" i="77" s="1"/>
  <c r="P247" i="77" s="1"/>
  <c r="W253" i="57"/>
  <c r="V253" i="57" s="1"/>
  <c r="W253" i="77"/>
  <c r="V253" i="77" s="1"/>
  <c r="P253" i="77" s="1"/>
  <c r="W251" i="57"/>
  <c r="V251" i="57" s="1"/>
  <c r="W251" i="77"/>
  <c r="V251" i="77" s="1"/>
  <c r="P251" i="77" s="1"/>
  <c r="W244" i="57"/>
  <c r="V244" i="57" s="1"/>
  <c r="W244" i="77"/>
  <c r="V244" i="77" s="1"/>
  <c r="P244" i="77" s="1"/>
  <c r="W252" i="57"/>
  <c r="V252" i="57" s="1"/>
  <c r="W252" i="77"/>
  <c r="V252" i="77" s="1"/>
  <c r="P252" i="77" s="1"/>
  <c r="W242" i="57"/>
  <c r="V242" i="57" s="1"/>
  <c r="W242" i="77"/>
  <c r="V242" i="77" s="1"/>
  <c r="P242" i="77" s="1"/>
  <c r="X239" i="57"/>
  <c r="X239" i="77"/>
  <c r="V239" i="77" s="1"/>
  <c r="P239" i="77" s="1"/>
  <c r="W241" i="57"/>
  <c r="V241" i="57" s="1"/>
  <c r="W241" i="77"/>
  <c r="V241" i="77" s="1"/>
  <c r="P241" i="77" s="1"/>
  <c r="W250" i="57"/>
  <c r="V250" i="57" s="1"/>
  <c r="W250" i="77"/>
  <c r="V250" i="77" s="1"/>
  <c r="P250" i="77" s="1"/>
  <c r="W243" i="57"/>
  <c r="V243" i="57" s="1"/>
  <c r="W243" i="77"/>
  <c r="V243" i="77" s="1"/>
  <c r="P243" i="77" s="1"/>
  <c r="I243" i="66"/>
  <c r="H243" i="66" s="1"/>
  <c r="R243" i="57"/>
  <c r="I254" i="66"/>
  <c r="H254" i="66" s="1"/>
  <c r="R254" i="57"/>
  <c r="I240" i="66"/>
  <c r="H240" i="66" s="1"/>
  <c r="R240" i="57"/>
  <c r="Q240" i="57" s="1"/>
  <c r="I248" i="66"/>
  <c r="R248" i="57"/>
  <c r="I256" i="66"/>
  <c r="H256" i="66" s="1"/>
  <c r="R256" i="57"/>
  <c r="I246" i="66"/>
  <c r="R246" i="57"/>
  <c r="I239" i="66"/>
  <c r="H239" i="66" s="1"/>
  <c r="T239" i="57"/>
  <c r="I244" i="66"/>
  <c r="R244" i="57"/>
  <c r="I252" i="66"/>
  <c r="H252" i="66" s="1"/>
  <c r="R252" i="57"/>
  <c r="I242" i="66"/>
  <c r="R242" i="57"/>
  <c r="I245" i="66"/>
  <c r="H245" i="66" s="1"/>
  <c r="R245" i="57"/>
  <c r="I253" i="66"/>
  <c r="R253" i="57"/>
  <c r="I247" i="66"/>
  <c r="H247" i="66" s="1"/>
  <c r="R247" i="57"/>
  <c r="I251" i="66"/>
  <c r="R251" i="57"/>
  <c r="I241" i="66"/>
  <c r="H241" i="66" s="1"/>
  <c r="R241" i="57"/>
  <c r="I249" i="66"/>
  <c r="R249" i="57"/>
  <c r="I250" i="66"/>
  <c r="H250" i="66" s="1"/>
  <c r="R250" i="57"/>
  <c r="Q255" i="57"/>
  <c r="H255" i="66"/>
  <c r="G110" i="66"/>
  <c r="S136" i="66"/>
  <c r="S222" i="66"/>
  <c r="S223" i="66"/>
  <c r="S224" i="66"/>
  <c r="S225" i="66"/>
  <c r="S226" i="66"/>
  <c r="J137" i="57"/>
  <c r="G220" i="66"/>
  <c r="E220" i="66"/>
  <c r="L220" i="57"/>
  <c r="M220" i="57"/>
  <c r="N220" i="57"/>
  <c r="O220" i="57"/>
  <c r="AA220" i="57"/>
  <c r="AB220" i="57"/>
  <c r="J220" i="57"/>
  <c r="K220" i="57"/>
  <c r="I220" i="57"/>
  <c r="H220" i="57"/>
  <c r="G220" i="57"/>
  <c r="N117" i="57"/>
  <c r="O117" i="57"/>
  <c r="J117" i="57"/>
  <c r="K117" i="57"/>
  <c r="L117" i="57"/>
  <c r="M117" i="57"/>
  <c r="I117" i="57"/>
  <c r="H117" i="57"/>
  <c r="K102" i="66"/>
  <c r="N102" i="66"/>
  <c r="G102" i="66"/>
  <c r="G117" i="66"/>
  <c r="K117" i="66"/>
  <c r="N117" i="66"/>
  <c r="G287" i="57"/>
  <c r="G264" i="57"/>
  <c r="G257" i="57"/>
  <c r="G233" i="57"/>
  <c r="G217" i="57"/>
  <c r="G200" i="57"/>
  <c r="G168" i="57"/>
  <c r="G165" i="57"/>
  <c r="G152" i="57"/>
  <c r="G137" i="57"/>
  <c r="G117" i="57"/>
  <c r="G110" i="57"/>
  <c r="G104" i="57"/>
  <c r="G102" i="57"/>
  <c r="G96" i="57"/>
  <c r="G75" i="57"/>
  <c r="G70" i="57"/>
  <c r="G61" i="57"/>
  <c r="W236" i="57" l="1"/>
  <c r="P255" i="57"/>
  <c r="V240" i="77"/>
  <c r="P240" i="77" s="1"/>
  <c r="W236" i="77"/>
  <c r="Q249" i="57"/>
  <c r="P249" i="57" s="1"/>
  <c r="Q251" i="57"/>
  <c r="P251" i="57" s="1"/>
  <c r="Q253" i="57"/>
  <c r="P253" i="57" s="1"/>
  <c r="Q242" i="57"/>
  <c r="P242" i="57" s="1"/>
  <c r="Q244" i="57"/>
  <c r="P244" i="57" s="1"/>
  <c r="Q246" i="57"/>
  <c r="P246" i="57" s="1"/>
  <c r="Q248" i="57"/>
  <c r="P248" i="57" s="1"/>
  <c r="H248" i="66"/>
  <c r="R236" i="57"/>
  <c r="H242" i="66"/>
  <c r="Q254" i="57"/>
  <c r="P254" i="57" s="1"/>
  <c r="H246" i="66"/>
  <c r="H249" i="66"/>
  <c r="H251" i="66"/>
  <c r="H244" i="66"/>
  <c r="H253" i="66"/>
  <c r="Q250" i="57"/>
  <c r="P250" i="57" s="1"/>
  <c r="Q241" i="57"/>
  <c r="P241" i="57" s="1"/>
  <c r="Q247" i="57"/>
  <c r="P247" i="57" s="1"/>
  <c r="Q245" i="57"/>
  <c r="P245" i="57" s="1"/>
  <c r="Q252" i="57"/>
  <c r="P252" i="57" s="1"/>
  <c r="Q239" i="57"/>
  <c r="Q256" i="57"/>
  <c r="P256" i="57" s="1"/>
  <c r="Q243" i="57"/>
  <c r="P243" i="57" s="1"/>
  <c r="P240" i="57"/>
  <c r="C220" i="66"/>
  <c r="R57" i="57"/>
  <c r="G98" i="57"/>
  <c r="I264" i="57"/>
  <c r="I287" i="57"/>
  <c r="I257" i="57"/>
  <c r="I233" i="57"/>
  <c r="I217" i="57"/>
  <c r="N217" i="57"/>
  <c r="N205" i="57"/>
  <c r="N168" i="57"/>
  <c r="N165" i="57"/>
  <c r="N152" i="57"/>
  <c r="N137" i="57"/>
  <c r="N220" i="66"/>
  <c r="K220" i="66"/>
  <c r="F222" i="66"/>
  <c r="F223" i="66"/>
  <c r="F224" i="66"/>
  <c r="F225" i="66"/>
  <c r="F226" i="66"/>
  <c r="Q223" i="66"/>
  <c r="Q224" i="66"/>
  <c r="Q225" i="66"/>
  <c r="Q226" i="66"/>
  <c r="M225" i="66" l="1"/>
  <c r="L225" i="66" s="1"/>
  <c r="J225" i="66"/>
  <c r="J226" i="66"/>
  <c r="M226" i="66"/>
  <c r="L226" i="66" s="1"/>
  <c r="I226" i="66" l="1"/>
  <c r="T226" i="77"/>
  <c r="Q226" i="77" s="1"/>
  <c r="P226" i="77" s="1"/>
  <c r="T226" i="57"/>
  <c r="Q226" i="57" s="1"/>
  <c r="P226" i="57" s="1"/>
  <c r="I225" i="66"/>
  <c r="H225" i="66" s="1"/>
  <c r="T225" i="77"/>
  <c r="Q225" i="77" s="1"/>
  <c r="P225" i="77" s="1"/>
  <c r="T225" i="57"/>
  <c r="Q225" i="57" s="1"/>
  <c r="P225" i="57" s="1"/>
  <c r="J224" i="66"/>
  <c r="M224" i="66"/>
  <c r="L224" i="66" s="1"/>
  <c r="H226" i="66"/>
  <c r="I224" i="66" l="1"/>
  <c r="H224" i="66" s="1"/>
  <c r="T224" i="77"/>
  <c r="Q224" i="77" s="1"/>
  <c r="P224" i="77" s="1"/>
  <c r="T224" i="57"/>
  <c r="Q224" i="57" s="1"/>
  <c r="P224" i="57" s="1"/>
  <c r="J223" i="66"/>
  <c r="M223" i="66"/>
  <c r="L223" i="66" s="1"/>
  <c r="Q222" i="66"/>
  <c r="I223" i="66" l="1"/>
  <c r="H223" i="66" s="1"/>
  <c r="T223" i="77"/>
  <c r="Q223" i="77" s="1"/>
  <c r="P223" i="77" s="1"/>
  <c r="T223" i="57"/>
  <c r="Q223" i="57" s="1"/>
  <c r="P223" i="57" s="1"/>
  <c r="M222" i="66"/>
  <c r="L222" i="66" s="1"/>
  <c r="J222" i="66"/>
  <c r="I222" i="66" l="1"/>
  <c r="H222" i="66" s="1"/>
  <c r="T222" i="77"/>
  <c r="Q222" i="77" s="1"/>
  <c r="P222" i="77" s="1"/>
  <c r="T222" i="57"/>
  <c r="Q222" i="57" s="1"/>
  <c r="P222" i="57" s="1"/>
  <c r="F136" i="66"/>
  <c r="M136" i="66" s="1"/>
  <c r="L136" i="66" s="1"/>
  <c r="J136" i="66" l="1"/>
  <c r="Q111" i="66"/>
  <c r="O111" i="66" s="1"/>
  <c r="D111" i="66"/>
  <c r="C111" i="66"/>
  <c r="C110" i="66" s="1"/>
  <c r="B111" i="66"/>
  <c r="Q103" i="66"/>
  <c r="O103" i="66" s="1"/>
  <c r="D103" i="66"/>
  <c r="C103" i="66"/>
  <c r="C102" i="66" s="1"/>
  <c r="B103" i="66"/>
  <c r="O110" i="57"/>
  <c r="N110" i="57"/>
  <c r="M110" i="57"/>
  <c r="L110" i="57"/>
  <c r="K110" i="57"/>
  <c r="J110" i="57"/>
  <c r="I110" i="57"/>
  <c r="H110" i="57"/>
  <c r="G104" i="66"/>
  <c r="K104" i="66"/>
  <c r="N104" i="66"/>
  <c r="Q108" i="66"/>
  <c r="O108" i="66" s="1"/>
  <c r="Q107" i="66"/>
  <c r="O107" i="66" s="1"/>
  <c r="Q106" i="66"/>
  <c r="O106" i="66" s="1"/>
  <c r="Q105" i="66"/>
  <c r="O105" i="66" s="1"/>
  <c r="E106" i="66"/>
  <c r="F106" i="66" s="1"/>
  <c r="E107" i="66"/>
  <c r="F107" i="66" s="1"/>
  <c r="J107" i="66" s="1"/>
  <c r="I107" i="66" s="1"/>
  <c r="F108" i="66"/>
  <c r="E105" i="66"/>
  <c r="D106" i="66"/>
  <c r="S106" i="66" s="1"/>
  <c r="D107" i="66"/>
  <c r="S107" i="66" s="1"/>
  <c r="D108" i="66"/>
  <c r="S108" i="66" s="1"/>
  <c r="D105" i="66"/>
  <c r="C106" i="66"/>
  <c r="C107" i="66"/>
  <c r="C108" i="66"/>
  <c r="C105" i="66"/>
  <c r="B106" i="66"/>
  <c r="B107" i="66"/>
  <c r="B108" i="66"/>
  <c r="B105" i="66"/>
  <c r="H104" i="57"/>
  <c r="I104" i="57"/>
  <c r="J104" i="57"/>
  <c r="K104" i="57"/>
  <c r="L104" i="57"/>
  <c r="M104" i="57"/>
  <c r="N104" i="57"/>
  <c r="O104" i="57"/>
  <c r="I136" i="66" l="1"/>
  <c r="H136" i="66" s="1"/>
  <c r="T136" i="77"/>
  <c r="Q136" i="77" s="1"/>
  <c r="P136" i="77" s="1"/>
  <c r="T136" i="57"/>
  <c r="Q136" i="57" s="1"/>
  <c r="F105" i="66"/>
  <c r="J105" i="66" s="1"/>
  <c r="F111" i="66"/>
  <c r="M111" i="66" s="1"/>
  <c r="S105" i="66"/>
  <c r="D102" i="66"/>
  <c r="S103" i="66"/>
  <c r="S111" i="66"/>
  <c r="D110" i="66"/>
  <c r="S110" i="66" s="1"/>
  <c r="P136" i="57"/>
  <c r="M106" i="66"/>
  <c r="L106" i="66" s="1"/>
  <c r="J106" i="66"/>
  <c r="I106" i="66" s="1"/>
  <c r="M108" i="66"/>
  <c r="L108" i="66" s="1"/>
  <c r="J108" i="66"/>
  <c r="I108" i="66" s="1"/>
  <c r="M107" i="66"/>
  <c r="L107" i="66" s="1"/>
  <c r="M110" i="66" l="1"/>
  <c r="M105" i="66"/>
  <c r="L105" i="66" s="1"/>
  <c r="J111" i="66"/>
  <c r="S111" i="77" s="1"/>
  <c r="F110" i="66"/>
  <c r="H106" i="66"/>
  <c r="P108" i="57"/>
  <c r="P106" i="57"/>
  <c r="H108" i="66"/>
  <c r="H107" i="66"/>
  <c r="P107" i="57"/>
  <c r="I105" i="66"/>
  <c r="Q111" i="77" l="1"/>
  <c r="S110" i="77"/>
  <c r="S111" i="57"/>
  <c r="K111" i="66"/>
  <c r="J110" i="66"/>
  <c r="H105" i="66"/>
  <c r="Q110" i="77" l="1"/>
  <c r="N111" i="66"/>
  <c r="N110" i="66" s="1"/>
  <c r="AA111" i="77"/>
  <c r="AA110" i="77" s="1"/>
  <c r="AA111" i="57"/>
  <c r="AA110" i="57" s="1"/>
  <c r="I111" i="66"/>
  <c r="K110" i="66"/>
  <c r="AB111" i="57"/>
  <c r="AB110" i="57" s="1"/>
  <c r="L111" i="66" l="1"/>
  <c r="H111" i="66" s="1"/>
  <c r="H110" i="66" s="1"/>
  <c r="AB111" i="77"/>
  <c r="AB110" i="77" s="1"/>
  <c r="I110" i="66"/>
  <c r="Q111" i="57"/>
  <c r="Q110" i="57" s="1"/>
  <c r="S110" i="57"/>
  <c r="P105" i="57"/>
  <c r="X111" i="57" l="1"/>
  <c r="X111" i="77"/>
  <c r="L110" i="66"/>
  <c r="V111" i="77" l="1"/>
  <c r="X110" i="77"/>
  <c r="V111" i="57"/>
  <c r="X110" i="57"/>
  <c r="V110" i="77" l="1"/>
  <c r="P111" i="77"/>
  <c r="P110" i="77" s="1"/>
  <c r="V110" i="57"/>
  <c r="P111" i="57"/>
  <c r="P110" i="57" l="1"/>
  <c r="O61" i="57"/>
  <c r="N61" i="57"/>
  <c r="M61" i="57"/>
  <c r="H61" i="57"/>
  <c r="I61" i="57"/>
  <c r="J61" i="57"/>
  <c r="K61" i="57"/>
  <c r="L61" i="57"/>
  <c r="J29" i="73" l="1"/>
  <c r="J7" i="73" s="1"/>
  <c r="Q12" i="73" l="1"/>
  <c r="Q29" i="73"/>
  <c r="L12" i="73"/>
  <c r="L29" i="73"/>
  <c r="G12" i="73"/>
  <c r="G29" i="73"/>
  <c r="K61" i="66" l="1"/>
  <c r="N61" i="66"/>
  <c r="G61" i="66"/>
  <c r="Q63" i="66"/>
  <c r="Q64" i="66"/>
  <c r="Q65" i="66"/>
  <c r="Q66" i="66"/>
  <c r="Q67" i="66"/>
  <c r="Q68" i="66"/>
  <c r="Q69" i="66"/>
  <c r="Q62" i="66"/>
  <c r="E63" i="66"/>
  <c r="F63" i="66" s="1"/>
  <c r="M63" i="66" s="1"/>
  <c r="L63" i="66" s="1"/>
  <c r="E64" i="66"/>
  <c r="F64" i="66" s="1"/>
  <c r="E65" i="66"/>
  <c r="F65" i="66" s="1"/>
  <c r="E66" i="66"/>
  <c r="F66" i="66" s="1"/>
  <c r="E67" i="66"/>
  <c r="F67" i="66" s="1"/>
  <c r="M67" i="66" s="1"/>
  <c r="L67" i="66" s="1"/>
  <c r="E68" i="66"/>
  <c r="F68" i="66" s="1"/>
  <c r="E69" i="66"/>
  <c r="F69" i="66" s="1"/>
  <c r="E62" i="66"/>
  <c r="F62" i="66" s="1"/>
  <c r="D63" i="66"/>
  <c r="S63" i="66" s="1"/>
  <c r="D64" i="66"/>
  <c r="S64" i="66" s="1"/>
  <c r="D65" i="66"/>
  <c r="S65" i="66" s="1"/>
  <c r="D66" i="66"/>
  <c r="S66" i="66" s="1"/>
  <c r="D67" i="66"/>
  <c r="S67" i="66" s="1"/>
  <c r="D68" i="66"/>
  <c r="S68" i="66" s="1"/>
  <c r="D69" i="66"/>
  <c r="S69" i="66" s="1"/>
  <c r="D62" i="66"/>
  <c r="C63" i="66"/>
  <c r="C64" i="66"/>
  <c r="C65" i="66"/>
  <c r="C66" i="66"/>
  <c r="C67" i="66"/>
  <c r="C68" i="66"/>
  <c r="C69" i="66"/>
  <c r="C62" i="66"/>
  <c r="B63" i="66"/>
  <c r="B64" i="66"/>
  <c r="B65" i="66"/>
  <c r="B66" i="66"/>
  <c r="B67" i="66"/>
  <c r="B68" i="66"/>
  <c r="B69" i="66"/>
  <c r="B62" i="66"/>
  <c r="AA168" i="57"/>
  <c r="AB168" i="57"/>
  <c r="K168" i="57"/>
  <c r="L168" i="57"/>
  <c r="M168" i="57"/>
  <c r="O168" i="57"/>
  <c r="H168" i="57"/>
  <c r="I168" i="57"/>
  <c r="J168" i="57"/>
  <c r="N168" i="66"/>
  <c r="K168" i="66"/>
  <c r="G168" i="66"/>
  <c r="Q199" i="66"/>
  <c r="F199" i="66"/>
  <c r="S199" i="66"/>
  <c r="X217" i="57"/>
  <c r="AA217" i="57"/>
  <c r="AB217" i="57"/>
  <c r="S217" i="57"/>
  <c r="H217" i="57"/>
  <c r="J217" i="57"/>
  <c r="K217" i="57"/>
  <c r="L217" i="57"/>
  <c r="M217" i="57"/>
  <c r="O217" i="57"/>
  <c r="K217" i="66"/>
  <c r="N217" i="66"/>
  <c r="Q219" i="66"/>
  <c r="Q218" i="66"/>
  <c r="E219" i="66"/>
  <c r="F219" i="66" s="1"/>
  <c r="E218" i="66"/>
  <c r="F218" i="66" s="1"/>
  <c r="D219" i="66"/>
  <c r="S219" i="66" s="1"/>
  <c r="D218" i="66"/>
  <c r="S218" i="66" s="1"/>
  <c r="C219" i="66"/>
  <c r="C218" i="66"/>
  <c r="B219" i="66"/>
  <c r="B218" i="66"/>
  <c r="AB152" i="57"/>
  <c r="O152" i="57"/>
  <c r="H152" i="57"/>
  <c r="I152" i="57"/>
  <c r="J152" i="57"/>
  <c r="K152" i="57"/>
  <c r="L152" i="57"/>
  <c r="M152" i="57"/>
  <c r="N152" i="66"/>
  <c r="G152" i="66"/>
  <c r="K152" i="66"/>
  <c r="Q164" i="66"/>
  <c r="Q163" i="66"/>
  <c r="Q162" i="66"/>
  <c r="Q161" i="66"/>
  <c r="Q160" i="66"/>
  <c r="Q159" i="66"/>
  <c r="Q158" i="66"/>
  <c r="Q157" i="66"/>
  <c r="Q156" i="66"/>
  <c r="Q155" i="66"/>
  <c r="Q154" i="66"/>
  <c r="Q153" i="66"/>
  <c r="E154" i="66"/>
  <c r="F154" i="66" s="1"/>
  <c r="E155" i="66"/>
  <c r="F155" i="66" s="1"/>
  <c r="E156" i="66"/>
  <c r="F156" i="66" s="1"/>
  <c r="E157" i="66"/>
  <c r="F157" i="66" s="1"/>
  <c r="E158" i="66"/>
  <c r="F158" i="66" s="1"/>
  <c r="E159" i="66"/>
  <c r="F159" i="66" s="1"/>
  <c r="E160" i="66"/>
  <c r="F160" i="66" s="1"/>
  <c r="E161" i="66"/>
  <c r="F161" i="66" s="1"/>
  <c r="E162" i="66"/>
  <c r="F162" i="66" s="1"/>
  <c r="E163" i="66"/>
  <c r="F163" i="66" s="1"/>
  <c r="E164" i="66"/>
  <c r="F164" i="66" s="1"/>
  <c r="E153" i="66"/>
  <c r="D154" i="66"/>
  <c r="S154" i="66" s="1"/>
  <c r="D155" i="66"/>
  <c r="S155" i="66" s="1"/>
  <c r="D156" i="66"/>
  <c r="S156" i="66" s="1"/>
  <c r="D157" i="66"/>
  <c r="S157" i="66" s="1"/>
  <c r="D158" i="66"/>
  <c r="S158" i="66" s="1"/>
  <c r="D159" i="66"/>
  <c r="S159" i="66" s="1"/>
  <c r="D160" i="66"/>
  <c r="S160" i="66" s="1"/>
  <c r="D161" i="66"/>
  <c r="S161" i="66" s="1"/>
  <c r="D162" i="66"/>
  <c r="S162" i="66" s="1"/>
  <c r="D163" i="66"/>
  <c r="S163" i="66" s="1"/>
  <c r="D164" i="66"/>
  <c r="S164" i="66" s="1"/>
  <c r="D153" i="66"/>
  <c r="S153" i="66" s="1"/>
  <c r="C154" i="66"/>
  <c r="C155" i="66"/>
  <c r="C156" i="66"/>
  <c r="C157" i="66"/>
  <c r="C158" i="66"/>
  <c r="C159" i="66"/>
  <c r="C160" i="66"/>
  <c r="C161" i="66"/>
  <c r="C162" i="66"/>
  <c r="C163" i="66"/>
  <c r="C164" i="66"/>
  <c r="C153" i="66"/>
  <c r="B154" i="66"/>
  <c r="B155" i="66"/>
  <c r="B156" i="66"/>
  <c r="B157" i="66"/>
  <c r="B158" i="66"/>
  <c r="B159" i="66"/>
  <c r="B160" i="66"/>
  <c r="B161" i="66"/>
  <c r="B162" i="66"/>
  <c r="B163" i="66"/>
  <c r="B164" i="66"/>
  <c r="B153" i="66"/>
  <c r="X63" i="57" l="1"/>
  <c r="V63" i="57" s="1"/>
  <c r="X63" i="77"/>
  <c r="V63" i="77" s="1"/>
  <c r="X67" i="57"/>
  <c r="V67" i="57" s="1"/>
  <c r="X67" i="77"/>
  <c r="V67" i="77" s="1"/>
  <c r="C152" i="66"/>
  <c r="E152" i="66"/>
  <c r="C217" i="66"/>
  <c r="S62" i="66"/>
  <c r="D61" i="66"/>
  <c r="S61" i="66" s="1"/>
  <c r="C61" i="66"/>
  <c r="F61" i="66"/>
  <c r="M62" i="66"/>
  <c r="J62" i="66"/>
  <c r="M66" i="66"/>
  <c r="L66" i="66" s="1"/>
  <c r="J66" i="66"/>
  <c r="M69" i="66"/>
  <c r="L69" i="66" s="1"/>
  <c r="J69" i="66"/>
  <c r="M65" i="66"/>
  <c r="L65" i="66" s="1"/>
  <c r="J65" i="66"/>
  <c r="M68" i="66"/>
  <c r="L68" i="66" s="1"/>
  <c r="J68" i="66"/>
  <c r="M64" i="66"/>
  <c r="L64" i="66" s="1"/>
  <c r="J64" i="66"/>
  <c r="J63" i="66"/>
  <c r="J67" i="66"/>
  <c r="E61" i="66"/>
  <c r="M199" i="66"/>
  <c r="J199" i="66"/>
  <c r="D217" i="66"/>
  <c r="S217" i="66" s="1"/>
  <c r="J218" i="66"/>
  <c r="R218" i="77" s="1"/>
  <c r="M218" i="66"/>
  <c r="M219" i="66"/>
  <c r="L219" i="66" s="1"/>
  <c r="J219" i="66"/>
  <c r="R219" i="77" s="1"/>
  <c r="Q219" i="77" s="1"/>
  <c r="E217" i="66"/>
  <c r="G217" i="66"/>
  <c r="D152" i="66"/>
  <c r="S152" i="66" s="1"/>
  <c r="J158" i="66"/>
  <c r="M158" i="66"/>
  <c r="M161" i="66"/>
  <c r="J161" i="66"/>
  <c r="J164" i="66"/>
  <c r="M164" i="66"/>
  <c r="J156" i="66"/>
  <c r="M156" i="66"/>
  <c r="J163" i="66"/>
  <c r="M163" i="66"/>
  <c r="J159" i="66"/>
  <c r="M159" i="66"/>
  <c r="J155" i="66"/>
  <c r="M155" i="66"/>
  <c r="J162" i="66"/>
  <c r="M162" i="66"/>
  <c r="M157" i="66"/>
  <c r="J157" i="66"/>
  <c r="J154" i="66"/>
  <c r="M154" i="66"/>
  <c r="J160" i="66"/>
  <c r="M160" i="66"/>
  <c r="F153" i="66"/>
  <c r="X66" i="57" l="1"/>
  <c r="V66" i="57" s="1"/>
  <c r="X66" i="77"/>
  <c r="V66" i="77" s="1"/>
  <c r="R217" i="77"/>
  <c r="R10" i="77" s="1"/>
  <c r="Q218" i="77"/>
  <c r="X64" i="57"/>
  <c r="V64" i="57" s="1"/>
  <c r="X64" i="77"/>
  <c r="V64" i="77" s="1"/>
  <c r="X65" i="57"/>
  <c r="V65" i="57" s="1"/>
  <c r="X65" i="77"/>
  <c r="V65" i="77" s="1"/>
  <c r="S66" i="57"/>
  <c r="S66" i="77"/>
  <c r="Q66" i="77" s="1"/>
  <c r="P66" i="77" s="1"/>
  <c r="S68" i="57"/>
  <c r="S68" i="77"/>
  <c r="Q68" i="77" s="1"/>
  <c r="W219" i="57"/>
  <c r="V219" i="57" s="1"/>
  <c r="W219" i="77"/>
  <c r="V219" i="77" s="1"/>
  <c r="P219" i="77" s="1"/>
  <c r="S63" i="57"/>
  <c r="S63" i="77"/>
  <c r="Q63" i="77" s="1"/>
  <c r="P63" i="77" s="1"/>
  <c r="X69" i="57"/>
  <c r="V69" i="57" s="1"/>
  <c r="X69" i="77"/>
  <c r="V69" i="77" s="1"/>
  <c r="S62" i="57"/>
  <c r="S62" i="77"/>
  <c r="Q62" i="77" s="1"/>
  <c r="S67" i="57"/>
  <c r="S67" i="77"/>
  <c r="Q67" i="77" s="1"/>
  <c r="P67" i="77" s="1"/>
  <c r="S69" i="57"/>
  <c r="S69" i="77"/>
  <c r="Q69" i="77" s="1"/>
  <c r="X68" i="57"/>
  <c r="V68" i="57" s="1"/>
  <c r="X68" i="77"/>
  <c r="V68" i="77" s="1"/>
  <c r="S64" i="57"/>
  <c r="S64" i="77"/>
  <c r="S65" i="57"/>
  <c r="S65" i="77"/>
  <c r="Q65" i="77" s="1"/>
  <c r="I219" i="66"/>
  <c r="H219" i="66" s="1"/>
  <c r="R219" i="57"/>
  <c r="Q219" i="57" s="1"/>
  <c r="I218" i="66"/>
  <c r="R218" i="57"/>
  <c r="Q218" i="57" s="1"/>
  <c r="L160" i="66"/>
  <c r="I157" i="66"/>
  <c r="L155" i="66"/>
  <c r="L163" i="66"/>
  <c r="L164" i="66"/>
  <c r="L158" i="66"/>
  <c r="I67" i="66"/>
  <c r="I68" i="66"/>
  <c r="I69" i="66"/>
  <c r="I160" i="66"/>
  <c r="L157" i="66"/>
  <c r="I155" i="66"/>
  <c r="I163" i="66"/>
  <c r="I164" i="66"/>
  <c r="I158" i="66"/>
  <c r="I63" i="66"/>
  <c r="L154" i="66"/>
  <c r="L162" i="66"/>
  <c r="L159" i="66"/>
  <c r="L156" i="66"/>
  <c r="I161" i="66"/>
  <c r="I64" i="66"/>
  <c r="I65" i="66"/>
  <c r="I154" i="66"/>
  <c r="I162" i="66"/>
  <c r="I159" i="66"/>
  <c r="I156" i="66"/>
  <c r="L161" i="66"/>
  <c r="I66" i="66"/>
  <c r="Q66" i="57" s="1"/>
  <c r="J61" i="66"/>
  <c r="I62" i="66"/>
  <c r="M61" i="66"/>
  <c r="L62" i="66"/>
  <c r="I199" i="66"/>
  <c r="L199" i="66"/>
  <c r="M217" i="66"/>
  <c r="L218" i="66"/>
  <c r="W218" i="77" s="1"/>
  <c r="M153" i="66"/>
  <c r="F152" i="66"/>
  <c r="J153" i="66"/>
  <c r="Q64" i="57" l="1"/>
  <c r="P69" i="77"/>
  <c r="Q67" i="57"/>
  <c r="Q69" i="57"/>
  <c r="P65" i="77"/>
  <c r="Q63" i="57"/>
  <c r="S61" i="77"/>
  <c r="Q64" i="77"/>
  <c r="P64" i="77" s="1"/>
  <c r="V218" i="77"/>
  <c r="V217" i="77" s="1"/>
  <c r="W217" i="77"/>
  <c r="W10" i="77" s="1"/>
  <c r="X62" i="57"/>
  <c r="V62" i="57" s="1"/>
  <c r="V61" i="57" s="1"/>
  <c r="X62" i="77"/>
  <c r="Q65" i="57"/>
  <c r="Q68" i="57"/>
  <c r="P68" i="77"/>
  <c r="Q217" i="77"/>
  <c r="I217" i="66"/>
  <c r="P219" i="57"/>
  <c r="L32" i="73"/>
  <c r="Q32" i="73"/>
  <c r="G32" i="73"/>
  <c r="S61" i="57"/>
  <c r="Q62" i="57"/>
  <c r="H67" i="66"/>
  <c r="H63" i="66"/>
  <c r="H65" i="66"/>
  <c r="H69" i="66"/>
  <c r="H66" i="66"/>
  <c r="H64" i="66"/>
  <c r="H68" i="66"/>
  <c r="H164" i="66"/>
  <c r="H157" i="66"/>
  <c r="H161" i="66"/>
  <c r="H159" i="66"/>
  <c r="H154" i="66"/>
  <c r="H156" i="66"/>
  <c r="H162" i="66"/>
  <c r="H155" i="66"/>
  <c r="H160" i="66"/>
  <c r="H158" i="66"/>
  <c r="H163" i="66"/>
  <c r="P66" i="57"/>
  <c r="L61" i="66"/>
  <c r="H62" i="66"/>
  <c r="I61" i="66"/>
  <c r="H199" i="66"/>
  <c r="W218" i="57"/>
  <c r="V218" i="57" s="1"/>
  <c r="L217" i="66"/>
  <c r="H218" i="66"/>
  <c r="H217" i="66" s="1"/>
  <c r="R217" i="57"/>
  <c r="L153" i="66"/>
  <c r="M152" i="66"/>
  <c r="J152" i="66"/>
  <c r="I153" i="66"/>
  <c r="Q61" i="77" l="1"/>
  <c r="Q61" i="57"/>
  <c r="X61" i="57"/>
  <c r="V62" i="77"/>
  <c r="X61" i="77"/>
  <c r="P218" i="77"/>
  <c r="P217" i="77" s="1"/>
  <c r="P65" i="57"/>
  <c r="P68" i="57"/>
  <c r="P64" i="57"/>
  <c r="H61" i="66"/>
  <c r="P67" i="57"/>
  <c r="P69" i="57"/>
  <c r="P160" i="57"/>
  <c r="P164" i="57"/>
  <c r="P155" i="57"/>
  <c r="P159" i="57"/>
  <c r="P158" i="57"/>
  <c r="P157" i="57"/>
  <c r="P163" i="57"/>
  <c r="P162" i="57"/>
  <c r="P63" i="57"/>
  <c r="P154" i="57"/>
  <c r="P156" i="57"/>
  <c r="P161" i="57"/>
  <c r="Q217" i="57"/>
  <c r="W217" i="57"/>
  <c r="H153" i="66"/>
  <c r="H152" i="66" s="1"/>
  <c r="L152" i="66"/>
  <c r="I152" i="66"/>
  <c r="V61" i="77" l="1"/>
  <c r="P62" i="77"/>
  <c r="P61" i="77" s="1"/>
  <c r="Q23" i="73"/>
  <c r="L23" i="73"/>
  <c r="G23" i="73"/>
  <c r="V217" i="57"/>
  <c r="P199" i="57"/>
  <c r="P62" i="57"/>
  <c r="P61" i="57" s="1"/>
  <c r="P218" i="57"/>
  <c r="Q13" i="73" l="1"/>
  <c r="Q9" i="73"/>
  <c r="Q20" i="73"/>
  <c r="Q11" i="73"/>
  <c r="L11" i="73"/>
  <c r="Q30" i="73"/>
  <c r="L15" i="73"/>
  <c r="Q15" i="73"/>
  <c r="L16" i="73"/>
  <c r="Q16" i="73"/>
  <c r="L22" i="73"/>
  <c r="Q22" i="73"/>
  <c r="L28" i="73"/>
  <c r="Q28" i="73"/>
  <c r="L33" i="73"/>
  <c r="Q33" i="73"/>
  <c r="L34" i="73"/>
  <c r="Q34" i="73"/>
  <c r="L35" i="73"/>
  <c r="Q35" i="73"/>
  <c r="Q14" i="73"/>
  <c r="Q18" i="73"/>
  <c r="L13" i="73"/>
  <c r="L20" i="73"/>
  <c r="L14" i="73"/>
  <c r="L18" i="73"/>
  <c r="L30" i="73"/>
  <c r="L9" i="73"/>
  <c r="G34" i="73"/>
  <c r="G16" i="73"/>
  <c r="G22" i="73"/>
  <c r="G28" i="73"/>
  <c r="G13" i="73"/>
  <c r="G35" i="73"/>
  <c r="G11" i="73"/>
  <c r="G15" i="73"/>
  <c r="G33" i="73"/>
  <c r="G30" i="73"/>
  <c r="G20" i="73"/>
  <c r="G9" i="73"/>
  <c r="G14" i="73"/>
  <c r="G18" i="73"/>
  <c r="P153" i="57"/>
  <c r="P217" i="57"/>
  <c r="L31" i="73" l="1"/>
  <c r="Q31" i="73"/>
  <c r="G31" i="73"/>
  <c r="P152" i="57"/>
  <c r="L17" i="73" l="1"/>
  <c r="L21" i="73"/>
  <c r="Q21" i="73"/>
  <c r="L27" i="73"/>
  <c r="Q27" i="73"/>
  <c r="Q17" i="73"/>
  <c r="G17" i="73"/>
  <c r="G27" i="73"/>
  <c r="P8" i="73" l="1"/>
  <c r="Q8" i="73" l="1"/>
  <c r="L8" i="73"/>
  <c r="Q10" i="73"/>
  <c r="L10" i="73"/>
  <c r="G10" i="73"/>
  <c r="G8" i="73"/>
  <c r="Q290" i="66" l="1"/>
  <c r="O290" i="66" s="1"/>
  <c r="F290" i="66"/>
  <c r="J290" i="66" s="1"/>
  <c r="S290" i="77" s="1"/>
  <c r="Q290" i="77" s="1"/>
  <c r="B290" i="66"/>
  <c r="Q289" i="66"/>
  <c r="O289" i="66" s="1"/>
  <c r="F289" i="66"/>
  <c r="J289" i="66" s="1"/>
  <c r="S289" i="77" s="1"/>
  <c r="Q289" i="77" s="1"/>
  <c r="B289" i="66"/>
  <c r="Q288" i="66"/>
  <c r="O288" i="66" s="1"/>
  <c r="F288" i="66"/>
  <c r="B288" i="66"/>
  <c r="N287" i="66"/>
  <c r="K287" i="66"/>
  <c r="Q286" i="66"/>
  <c r="F286" i="66"/>
  <c r="S286" i="66"/>
  <c r="B286" i="66"/>
  <c r="Q285" i="66"/>
  <c r="F285" i="66"/>
  <c r="S285" i="66"/>
  <c r="B285" i="66"/>
  <c r="Q284" i="66"/>
  <c r="F284" i="66"/>
  <c r="S284" i="66"/>
  <c r="B284" i="66"/>
  <c r="Q283" i="66"/>
  <c r="F283" i="66"/>
  <c r="S283" i="66"/>
  <c r="B283" i="66"/>
  <c r="Q282" i="66"/>
  <c r="F282" i="66"/>
  <c r="S282" i="66"/>
  <c r="B282" i="66"/>
  <c r="Q281" i="66"/>
  <c r="F281" i="66"/>
  <c r="J281" i="66" s="1"/>
  <c r="U281" i="77" s="1"/>
  <c r="Q281" i="77" s="1"/>
  <c r="B281" i="66"/>
  <c r="Q280" i="66"/>
  <c r="F280" i="66"/>
  <c r="S280" i="66"/>
  <c r="B280" i="66"/>
  <c r="Q279" i="66"/>
  <c r="F279" i="66"/>
  <c r="S279" i="66"/>
  <c r="B279" i="66"/>
  <c r="Q278" i="66"/>
  <c r="F278" i="66"/>
  <c r="S278" i="66"/>
  <c r="B278" i="66"/>
  <c r="Q277" i="66"/>
  <c r="F277" i="66"/>
  <c r="S277" i="66"/>
  <c r="B277" i="66"/>
  <c r="Q276" i="66"/>
  <c r="F276" i="66"/>
  <c r="S276" i="66"/>
  <c r="B276" i="66"/>
  <c r="Q275" i="66"/>
  <c r="O275" i="66" s="1"/>
  <c r="F275" i="66"/>
  <c r="S275" i="66"/>
  <c r="B275" i="66"/>
  <c r="Q274" i="66"/>
  <c r="F274" i="66"/>
  <c r="B274" i="66"/>
  <c r="Q273" i="66"/>
  <c r="F273" i="66"/>
  <c r="S273" i="66"/>
  <c r="B273" i="66"/>
  <c r="Q272" i="66"/>
  <c r="O272" i="66" s="1"/>
  <c r="F272" i="66"/>
  <c r="J272" i="66" s="1"/>
  <c r="U272" i="77" s="1"/>
  <c r="Q272" i="77" s="1"/>
  <c r="S272" i="66"/>
  <c r="B272" i="66"/>
  <c r="Q271" i="66"/>
  <c r="O271" i="66" s="1"/>
  <c r="F271" i="66"/>
  <c r="S271" i="66"/>
  <c r="B271" i="66"/>
  <c r="Q270" i="66"/>
  <c r="O270" i="66" s="1"/>
  <c r="F270" i="66"/>
  <c r="S270" i="66"/>
  <c r="B270" i="66"/>
  <c r="Q269" i="66"/>
  <c r="O269" i="66" s="1"/>
  <c r="F269" i="66"/>
  <c r="S269" i="66"/>
  <c r="B269" i="66"/>
  <c r="Q268" i="66"/>
  <c r="O268" i="66" s="1"/>
  <c r="F268" i="66"/>
  <c r="S268" i="66"/>
  <c r="B268" i="66"/>
  <c r="Q267" i="66"/>
  <c r="O267" i="66" s="1"/>
  <c r="F267" i="66"/>
  <c r="S267" i="66"/>
  <c r="B267" i="66"/>
  <c r="Q266" i="66"/>
  <c r="O266" i="66" s="1"/>
  <c r="F266" i="66"/>
  <c r="J266" i="66" s="1"/>
  <c r="U266" i="77" s="1"/>
  <c r="Q266" i="77" s="1"/>
  <c r="S266" i="66"/>
  <c r="B266" i="66"/>
  <c r="A266" i="66"/>
  <c r="A267" i="66" s="1"/>
  <c r="A268" i="66" s="1"/>
  <c r="A269" i="66" s="1"/>
  <c r="A270" i="66" s="1"/>
  <c r="A271" i="66" s="1"/>
  <c r="A272" i="66" s="1"/>
  <c r="A273" i="66" s="1"/>
  <c r="A274" i="66" s="1"/>
  <c r="A275" i="66" s="1"/>
  <c r="A276" i="66" s="1"/>
  <c r="A277" i="66" s="1"/>
  <c r="A278" i="66" s="1"/>
  <c r="A279" i="66" s="1"/>
  <c r="A280" i="66" s="1"/>
  <c r="A281" i="66" s="1"/>
  <c r="A282" i="66" s="1"/>
  <c r="A283" i="66" s="1"/>
  <c r="A284" i="66" s="1"/>
  <c r="A285" i="66" s="1"/>
  <c r="A286" i="66" s="1"/>
  <c r="Q265" i="66"/>
  <c r="O265" i="66" s="1"/>
  <c r="F265" i="66"/>
  <c r="S265" i="66"/>
  <c r="B265" i="66"/>
  <c r="N264" i="66"/>
  <c r="K264" i="66"/>
  <c r="G264" i="66"/>
  <c r="Q263" i="66"/>
  <c r="O263" i="66" s="1"/>
  <c r="F263" i="66"/>
  <c r="S263" i="66"/>
  <c r="B263" i="66"/>
  <c r="Q262" i="66"/>
  <c r="O262" i="66" s="1"/>
  <c r="F262" i="66"/>
  <c r="S262" i="66"/>
  <c r="B262" i="66"/>
  <c r="Q261" i="66"/>
  <c r="O261" i="66" s="1"/>
  <c r="F261" i="66"/>
  <c r="S261" i="66"/>
  <c r="B261" i="66"/>
  <c r="Q260" i="66"/>
  <c r="F260" i="66"/>
  <c r="S260" i="66"/>
  <c r="B260" i="66"/>
  <c r="Q259" i="66"/>
  <c r="F259" i="66"/>
  <c r="S259" i="66"/>
  <c r="B259" i="66"/>
  <c r="Q258" i="66"/>
  <c r="O258" i="66" s="1"/>
  <c r="F258" i="66"/>
  <c r="S258" i="66"/>
  <c r="B258" i="66"/>
  <c r="N257" i="66"/>
  <c r="K257" i="66"/>
  <c r="G257" i="66"/>
  <c r="Q238" i="66"/>
  <c r="O238" i="66" s="1"/>
  <c r="F238" i="66"/>
  <c r="J238" i="66" s="1"/>
  <c r="T238" i="77" s="1"/>
  <c r="Q238" i="77" s="1"/>
  <c r="S238" i="66"/>
  <c r="Q237" i="66"/>
  <c r="O237" i="66" s="1"/>
  <c r="S237" i="66"/>
  <c r="N236" i="66"/>
  <c r="Q235" i="66"/>
  <c r="O235" i="66" s="1"/>
  <c r="F235" i="66"/>
  <c r="J235" i="66" s="1"/>
  <c r="T235" i="77" s="1"/>
  <c r="Q235" i="77" s="1"/>
  <c r="P235" i="77" s="1"/>
  <c r="S235" i="66"/>
  <c r="B235" i="66"/>
  <c r="Q234" i="66"/>
  <c r="O234" i="66" s="1"/>
  <c r="S234" i="66"/>
  <c r="B234" i="66"/>
  <c r="N233" i="66"/>
  <c r="K233" i="66"/>
  <c r="G233" i="66"/>
  <c r="Q232" i="66"/>
  <c r="O232" i="66" s="1"/>
  <c r="F232" i="66"/>
  <c r="S232" i="66"/>
  <c r="B232" i="66"/>
  <c r="Q231" i="66"/>
  <c r="F231" i="66"/>
  <c r="J231" i="66" s="1"/>
  <c r="T231" i="77" s="1"/>
  <c r="S231" i="66"/>
  <c r="B231" i="66"/>
  <c r="Q230" i="66"/>
  <c r="O230" i="66" s="1"/>
  <c r="F230" i="66"/>
  <c r="J230" i="66" s="1"/>
  <c r="T230" i="77" s="1"/>
  <c r="Q230" i="77" s="1"/>
  <c r="P230" i="77" s="1"/>
  <c r="S230" i="66"/>
  <c r="B230" i="66"/>
  <c r="Q229" i="66"/>
  <c r="O229" i="66" s="1"/>
  <c r="F229" i="66"/>
  <c r="J229" i="66" s="1"/>
  <c r="T229" i="77" s="1"/>
  <c r="Q229" i="77" s="1"/>
  <c r="P229" i="77" s="1"/>
  <c r="S229" i="66"/>
  <c r="B229" i="66"/>
  <c r="Q228" i="66"/>
  <c r="O228" i="66" s="1"/>
  <c r="S228" i="66"/>
  <c r="B228" i="66"/>
  <c r="N227" i="66"/>
  <c r="K227" i="66"/>
  <c r="Q221" i="66"/>
  <c r="O221" i="66" s="1"/>
  <c r="F221" i="66"/>
  <c r="F220" i="66" s="1"/>
  <c r="B221" i="66"/>
  <c r="Q216" i="66"/>
  <c r="O216" i="66" s="1"/>
  <c r="F216" i="66"/>
  <c r="S216" i="66"/>
  <c r="B216" i="66"/>
  <c r="Q215" i="66"/>
  <c r="O215" i="66" s="1"/>
  <c r="F215" i="66"/>
  <c r="S215" i="66"/>
  <c r="B215" i="66"/>
  <c r="Q214" i="66"/>
  <c r="O214" i="66" s="1"/>
  <c r="F214" i="66"/>
  <c r="S214" i="66"/>
  <c r="B214" i="66"/>
  <c r="Q213" i="66"/>
  <c r="O213" i="66" s="1"/>
  <c r="F213" i="66"/>
  <c r="S213" i="66"/>
  <c r="B213" i="66"/>
  <c r="Q212" i="66"/>
  <c r="O212" i="66" s="1"/>
  <c r="F212" i="66"/>
  <c r="S212" i="66"/>
  <c r="B212" i="66"/>
  <c r="Q211" i="66"/>
  <c r="O211" i="66" s="1"/>
  <c r="F211" i="66"/>
  <c r="S211" i="66"/>
  <c r="B211" i="66"/>
  <c r="Q210" i="66"/>
  <c r="O210" i="66" s="1"/>
  <c r="F210" i="66"/>
  <c r="S210" i="66"/>
  <c r="B210" i="66"/>
  <c r="Q209" i="66"/>
  <c r="O209" i="66" s="1"/>
  <c r="F209" i="66"/>
  <c r="S209" i="66"/>
  <c r="B209" i="66"/>
  <c r="Q208" i="66"/>
  <c r="O208" i="66" s="1"/>
  <c r="F208" i="66"/>
  <c r="S208" i="66"/>
  <c r="B208" i="66"/>
  <c r="Q207" i="66"/>
  <c r="O207" i="66" s="1"/>
  <c r="F207" i="66"/>
  <c r="S207" i="66"/>
  <c r="B207" i="66"/>
  <c r="Q206" i="66"/>
  <c r="O206" i="66" s="1"/>
  <c r="F206" i="66"/>
  <c r="S206" i="66"/>
  <c r="B206" i="66"/>
  <c r="N205" i="66"/>
  <c r="K205" i="66"/>
  <c r="Q204" i="66"/>
  <c r="F204" i="66"/>
  <c r="S204" i="66"/>
  <c r="B204" i="66"/>
  <c r="Q203" i="66"/>
  <c r="F203" i="66"/>
  <c r="J203" i="66" s="1"/>
  <c r="T203" i="77" s="1"/>
  <c r="Q203" i="77" s="1"/>
  <c r="S203" i="66"/>
  <c r="B203" i="66"/>
  <c r="Q202" i="66"/>
  <c r="F202" i="66"/>
  <c r="S202" i="66"/>
  <c r="B202" i="66"/>
  <c r="Q201" i="66"/>
  <c r="F201" i="66"/>
  <c r="S201" i="66"/>
  <c r="B201" i="66"/>
  <c r="N200" i="66"/>
  <c r="K200" i="66"/>
  <c r="Q198" i="66"/>
  <c r="F198" i="66"/>
  <c r="J198" i="66" s="1"/>
  <c r="I198" i="66" s="1"/>
  <c r="S198" i="66"/>
  <c r="B198" i="66"/>
  <c r="Q197" i="66"/>
  <c r="F197" i="66"/>
  <c r="S197" i="66"/>
  <c r="B197" i="66"/>
  <c r="Q196" i="66"/>
  <c r="F196" i="66"/>
  <c r="S196" i="66"/>
  <c r="B196" i="66"/>
  <c r="Q195" i="66"/>
  <c r="F195" i="66"/>
  <c r="J195" i="66" s="1"/>
  <c r="I195" i="66" s="1"/>
  <c r="S195" i="66"/>
  <c r="B195" i="66"/>
  <c r="Q194" i="66"/>
  <c r="F194" i="66"/>
  <c r="J194" i="66" s="1"/>
  <c r="I194" i="66" s="1"/>
  <c r="S194" i="66"/>
  <c r="B194" i="66"/>
  <c r="Q193" i="66"/>
  <c r="F193" i="66"/>
  <c r="J193" i="66" s="1"/>
  <c r="I193" i="66" s="1"/>
  <c r="S193" i="66"/>
  <c r="B193" i="66"/>
  <c r="Q192" i="66"/>
  <c r="F192" i="66"/>
  <c r="S192" i="66"/>
  <c r="B192" i="66"/>
  <c r="Q191" i="66"/>
  <c r="F191" i="66"/>
  <c r="J191" i="66" s="1"/>
  <c r="I191" i="66" s="1"/>
  <c r="S191" i="66"/>
  <c r="B191" i="66"/>
  <c r="Q190" i="66"/>
  <c r="F190" i="66"/>
  <c r="J190" i="66" s="1"/>
  <c r="I190" i="66" s="1"/>
  <c r="S190" i="66"/>
  <c r="B190" i="66"/>
  <c r="Q189" i="66"/>
  <c r="F189" i="66"/>
  <c r="S189" i="66"/>
  <c r="B189" i="66"/>
  <c r="Q188" i="66"/>
  <c r="F188" i="66"/>
  <c r="J188" i="66" s="1"/>
  <c r="I188" i="66" s="1"/>
  <c r="S188" i="66"/>
  <c r="B188" i="66"/>
  <c r="Q187" i="66"/>
  <c r="F187" i="66"/>
  <c r="J187" i="66" s="1"/>
  <c r="I187" i="66" s="1"/>
  <c r="S187" i="66"/>
  <c r="B187" i="66"/>
  <c r="Q186" i="66"/>
  <c r="F186" i="66"/>
  <c r="S186" i="66"/>
  <c r="B186" i="66"/>
  <c r="Q185" i="66"/>
  <c r="F185" i="66"/>
  <c r="S185" i="66"/>
  <c r="B185" i="66"/>
  <c r="Q184" i="66"/>
  <c r="F184" i="66"/>
  <c r="J184" i="66" s="1"/>
  <c r="I184" i="66" s="1"/>
  <c r="S184" i="66"/>
  <c r="B184" i="66"/>
  <c r="Q183" i="66"/>
  <c r="F183" i="66"/>
  <c r="J183" i="66" s="1"/>
  <c r="I183" i="66" s="1"/>
  <c r="S183" i="66"/>
  <c r="B183" i="66"/>
  <c r="Q182" i="66"/>
  <c r="F182" i="66"/>
  <c r="S182" i="66"/>
  <c r="B182" i="66"/>
  <c r="Q181" i="66"/>
  <c r="F181" i="66"/>
  <c r="S181" i="66"/>
  <c r="B181" i="66"/>
  <c r="Q180" i="66"/>
  <c r="F180" i="66"/>
  <c r="J180" i="66" s="1"/>
  <c r="I180" i="66" s="1"/>
  <c r="S180" i="66"/>
  <c r="B180" i="66"/>
  <c r="Q179" i="66"/>
  <c r="F179" i="66"/>
  <c r="S179" i="66"/>
  <c r="B179" i="66"/>
  <c r="Q178" i="66"/>
  <c r="F178" i="66"/>
  <c r="S178" i="66"/>
  <c r="B178" i="66"/>
  <c r="Q177" i="66"/>
  <c r="F177" i="66"/>
  <c r="J177" i="66" s="1"/>
  <c r="I177" i="66" s="1"/>
  <c r="S177" i="66"/>
  <c r="B177" i="66"/>
  <c r="Q176" i="66"/>
  <c r="F176" i="66"/>
  <c r="J176" i="66" s="1"/>
  <c r="I176" i="66" s="1"/>
  <c r="S176" i="66"/>
  <c r="B176" i="66"/>
  <c r="Q175" i="66"/>
  <c r="F175" i="66"/>
  <c r="J175" i="66" s="1"/>
  <c r="I175" i="66" s="1"/>
  <c r="S175" i="66"/>
  <c r="B175" i="66"/>
  <c r="Q174" i="66"/>
  <c r="F174" i="66"/>
  <c r="S174" i="66"/>
  <c r="B174" i="66"/>
  <c r="Q173" i="66"/>
  <c r="S173" i="66"/>
  <c r="B173" i="66"/>
  <c r="Q172" i="66"/>
  <c r="F172" i="66"/>
  <c r="J172" i="66" s="1"/>
  <c r="I172" i="66" s="1"/>
  <c r="S172" i="66"/>
  <c r="B172" i="66"/>
  <c r="Q171" i="66"/>
  <c r="F171" i="66"/>
  <c r="J171" i="66" s="1"/>
  <c r="I171" i="66" s="1"/>
  <c r="S171" i="66"/>
  <c r="B171" i="66"/>
  <c r="Q170" i="66"/>
  <c r="F170" i="66"/>
  <c r="S170" i="66"/>
  <c r="B170" i="66"/>
  <c r="Q169" i="66"/>
  <c r="S169" i="66"/>
  <c r="B169" i="66"/>
  <c r="Q167" i="66"/>
  <c r="O167" i="66" s="1"/>
  <c r="F167" i="66"/>
  <c r="J167" i="66" s="1"/>
  <c r="T167" i="77" s="1"/>
  <c r="Q167" i="77" s="1"/>
  <c r="S167" i="66"/>
  <c r="B167" i="66"/>
  <c r="A167" i="66"/>
  <c r="Q166" i="66"/>
  <c r="O166" i="66" s="1"/>
  <c r="S166" i="66"/>
  <c r="B166" i="66"/>
  <c r="A166" i="66"/>
  <c r="N165" i="66"/>
  <c r="K165" i="66"/>
  <c r="Q146" i="66"/>
  <c r="O146" i="66" s="1"/>
  <c r="F146" i="66"/>
  <c r="S146" i="66"/>
  <c r="B146" i="66"/>
  <c r="Q145" i="66"/>
  <c r="O145" i="66" s="1"/>
  <c r="S145" i="66"/>
  <c r="B145" i="66"/>
  <c r="Q144" i="66"/>
  <c r="O144" i="66" s="1"/>
  <c r="B144" i="66"/>
  <c r="Q142" i="66"/>
  <c r="F142" i="66"/>
  <c r="S142" i="66"/>
  <c r="B142" i="66"/>
  <c r="Q141" i="66"/>
  <c r="F141" i="66"/>
  <c r="S141" i="66"/>
  <c r="B141" i="66"/>
  <c r="Q140" i="66"/>
  <c r="F140" i="66"/>
  <c r="S140" i="66"/>
  <c r="B140" i="66"/>
  <c r="Q139" i="66"/>
  <c r="F139" i="66"/>
  <c r="J139" i="66" s="1"/>
  <c r="S139" i="77" s="1"/>
  <c r="S139" i="66"/>
  <c r="B139" i="66"/>
  <c r="Q138" i="66"/>
  <c r="B138" i="66"/>
  <c r="N137" i="66"/>
  <c r="K137" i="66"/>
  <c r="F135" i="66"/>
  <c r="S135" i="66"/>
  <c r="B135" i="66"/>
  <c r="F134" i="66"/>
  <c r="S134" i="66"/>
  <c r="B134" i="66"/>
  <c r="F133" i="66"/>
  <c r="S133" i="66"/>
  <c r="B133" i="66"/>
  <c r="F132" i="66"/>
  <c r="S132" i="66"/>
  <c r="B132" i="66"/>
  <c r="F131" i="66"/>
  <c r="S131" i="66"/>
  <c r="B131" i="66"/>
  <c r="F130" i="66"/>
  <c r="S130" i="66"/>
  <c r="B130" i="66"/>
  <c r="F129" i="66"/>
  <c r="S129" i="66"/>
  <c r="B129" i="66"/>
  <c r="F128" i="66"/>
  <c r="S128" i="66"/>
  <c r="B128" i="66"/>
  <c r="F127" i="66"/>
  <c r="S127" i="66"/>
  <c r="B127" i="66"/>
  <c r="F126" i="66"/>
  <c r="S126" i="66"/>
  <c r="B126" i="66"/>
  <c r="F125" i="66"/>
  <c r="S125" i="66"/>
  <c r="B125" i="66"/>
  <c r="F124" i="66"/>
  <c r="S124" i="66"/>
  <c r="B124" i="66"/>
  <c r="F123" i="66"/>
  <c r="S123" i="66"/>
  <c r="B123" i="66"/>
  <c r="F122" i="66"/>
  <c r="S122" i="66"/>
  <c r="B122" i="66"/>
  <c r="F121" i="66"/>
  <c r="S121" i="66"/>
  <c r="B121" i="66"/>
  <c r="F120" i="66"/>
  <c r="S120" i="66"/>
  <c r="B120" i="66"/>
  <c r="F119" i="66"/>
  <c r="S119" i="66"/>
  <c r="B119" i="66"/>
  <c r="Q118" i="66"/>
  <c r="B118" i="66"/>
  <c r="Q116" i="66"/>
  <c r="O116" i="66" s="1"/>
  <c r="F116" i="66"/>
  <c r="S116" i="66"/>
  <c r="B116" i="66"/>
  <c r="Q115" i="66"/>
  <c r="O115" i="66" s="1"/>
  <c r="F115" i="66"/>
  <c r="S115" i="66"/>
  <c r="B115" i="66"/>
  <c r="Q114" i="66"/>
  <c r="O114" i="66" s="1"/>
  <c r="F114" i="66"/>
  <c r="S114" i="66"/>
  <c r="B114" i="66"/>
  <c r="Q113" i="66"/>
  <c r="O113" i="66" s="1"/>
  <c r="B113" i="66"/>
  <c r="N112" i="66"/>
  <c r="K112" i="66"/>
  <c r="G112" i="66"/>
  <c r="Q109" i="66"/>
  <c r="O109" i="66" s="1"/>
  <c r="E104" i="66"/>
  <c r="C104" i="66"/>
  <c r="B109" i="66"/>
  <c r="Q101" i="66"/>
  <c r="O101" i="66" s="1"/>
  <c r="F101" i="66"/>
  <c r="S101" i="66"/>
  <c r="B101" i="66"/>
  <c r="Q100" i="66"/>
  <c r="O100" i="66" s="1"/>
  <c r="F100" i="66"/>
  <c r="S100" i="66"/>
  <c r="B100" i="66"/>
  <c r="Q99" i="66"/>
  <c r="O99" i="66" s="1"/>
  <c r="B99" i="66"/>
  <c r="N98" i="66"/>
  <c r="K98" i="66"/>
  <c r="Q97" i="66"/>
  <c r="C96" i="66"/>
  <c r="B97" i="66"/>
  <c r="O95" i="66"/>
  <c r="F95" i="66"/>
  <c r="S95" i="66"/>
  <c r="B95" i="66"/>
  <c r="O94" i="66"/>
  <c r="F94" i="66"/>
  <c r="J94" i="66" s="1"/>
  <c r="S94" i="77" s="1"/>
  <c r="Q94" i="77" s="1"/>
  <c r="S94" i="66"/>
  <c r="B94" i="66"/>
  <c r="O93" i="66"/>
  <c r="F93" i="66"/>
  <c r="S93" i="66"/>
  <c r="B93" i="66"/>
  <c r="O92" i="66"/>
  <c r="F92" i="66"/>
  <c r="J92" i="66" s="1"/>
  <c r="S92" i="77" s="1"/>
  <c r="Q92" i="77" s="1"/>
  <c r="S92" i="66"/>
  <c r="B92" i="66"/>
  <c r="O91" i="66"/>
  <c r="F91" i="66"/>
  <c r="S91" i="66"/>
  <c r="B91" i="66"/>
  <c r="O90" i="66"/>
  <c r="F90" i="66"/>
  <c r="J90" i="66" s="1"/>
  <c r="S90" i="77" s="1"/>
  <c r="Q90" i="77" s="1"/>
  <c r="S90" i="66"/>
  <c r="B90" i="66"/>
  <c r="O89" i="66"/>
  <c r="F89" i="66"/>
  <c r="S89" i="66"/>
  <c r="B89" i="66"/>
  <c r="O88" i="66"/>
  <c r="F88" i="66"/>
  <c r="S88" i="66"/>
  <c r="B88" i="66"/>
  <c r="O87" i="66"/>
  <c r="F87" i="66"/>
  <c r="S87" i="66"/>
  <c r="B87" i="66"/>
  <c r="O86" i="66"/>
  <c r="F86" i="66"/>
  <c r="J86" i="66" s="1"/>
  <c r="S86" i="77" s="1"/>
  <c r="Q86" i="77" s="1"/>
  <c r="S86" i="66"/>
  <c r="B86" i="66"/>
  <c r="F85" i="66"/>
  <c r="M85" i="66" s="1"/>
  <c r="L85" i="66" s="1"/>
  <c r="S85" i="66"/>
  <c r="B85" i="66"/>
  <c r="F84" i="66"/>
  <c r="S84" i="66"/>
  <c r="B84" i="66"/>
  <c r="F83" i="66"/>
  <c r="M83" i="66" s="1"/>
  <c r="L83" i="66" s="1"/>
  <c r="S83" i="66"/>
  <c r="B83" i="66"/>
  <c r="F82" i="66"/>
  <c r="M82" i="66" s="1"/>
  <c r="L82" i="66" s="1"/>
  <c r="S82" i="66"/>
  <c r="B82" i="66"/>
  <c r="F81" i="66"/>
  <c r="S81" i="66"/>
  <c r="B81" i="66"/>
  <c r="S80" i="66"/>
  <c r="B80" i="66"/>
  <c r="F79" i="66"/>
  <c r="J79" i="66" s="1"/>
  <c r="S79" i="66"/>
  <c r="B79" i="66"/>
  <c r="O78" i="66"/>
  <c r="F78" i="66"/>
  <c r="J78" i="66" s="1"/>
  <c r="S78" i="66"/>
  <c r="B78" i="66"/>
  <c r="O77" i="66"/>
  <c r="F77" i="66"/>
  <c r="J77" i="66" s="1"/>
  <c r="S77" i="66"/>
  <c r="B77" i="66"/>
  <c r="O76" i="66"/>
  <c r="B76" i="66"/>
  <c r="N75" i="66"/>
  <c r="K75" i="66"/>
  <c r="G75" i="66"/>
  <c r="O74" i="66"/>
  <c r="F74" i="66"/>
  <c r="S74" i="66"/>
  <c r="B74" i="66"/>
  <c r="O73" i="66"/>
  <c r="F73" i="66"/>
  <c r="M73" i="66" s="1"/>
  <c r="L73" i="66" s="1"/>
  <c r="S73" i="66"/>
  <c r="B73" i="66"/>
  <c r="O72" i="66"/>
  <c r="F72" i="66"/>
  <c r="J72" i="66" s="1"/>
  <c r="T72" i="77" s="1"/>
  <c r="Q72" i="77" s="1"/>
  <c r="S72" i="66"/>
  <c r="B72" i="66"/>
  <c r="Q71" i="66"/>
  <c r="F71" i="66"/>
  <c r="J71" i="66" s="1"/>
  <c r="T71" i="77" s="1"/>
  <c r="B71" i="66"/>
  <c r="Q60" i="66"/>
  <c r="O60" i="66" s="1"/>
  <c r="F60" i="66"/>
  <c r="J60" i="66" s="1"/>
  <c r="S60" i="77" s="1"/>
  <c r="Q60" i="77" s="1"/>
  <c r="S60" i="66"/>
  <c r="B60" i="66"/>
  <c r="Q59" i="66"/>
  <c r="O59" i="66" s="1"/>
  <c r="F59" i="66"/>
  <c r="J59" i="66" s="1"/>
  <c r="S59" i="77" s="1"/>
  <c r="Q59" i="77" s="1"/>
  <c r="S59" i="66"/>
  <c r="B59" i="66"/>
  <c r="Q58" i="66"/>
  <c r="B58" i="66"/>
  <c r="N57" i="66"/>
  <c r="K57" i="66"/>
  <c r="O52" i="66"/>
  <c r="F52" i="66"/>
  <c r="O51" i="66"/>
  <c r="F51" i="66"/>
  <c r="O50" i="66"/>
  <c r="F50" i="66"/>
  <c r="J50" i="66" s="1"/>
  <c r="T50" i="77" s="1"/>
  <c r="Q50" i="77" s="1"/>
  <c r="P50" i="77" s="1"/>
  <c r="O49" i="66"/>
  <c r="F49" i="66"/>
  <c r="O48" i="66"/>
  <c r="F48" i="66"/>
  <c r="J48" i="66" s="1"/>
  <c r="T48" i="77" s="1"/>
  <c r="Q48" i="77" s="1"/>
  <c r="P48" i="77" s="1"/>
  <c r="O47" i="66"/>
  <c r="F47" i="66"/>
  <c r="S56" i="66"/>
  <c r="O46" i="66"/>
  <c r="F46" i="66"/>
  <c r="S55" i="66"/>
  <c r="O45" i="66"/>
  <c r="S54" i="66"/>
  <c r="F44" i="66"/>
  <c r="F43" i="66"/>
  <c r="S52" i="66"/>
  <c r="S51" i="66"/>
  <c r="C18" i="66"/>
  <c r="B19" i="66"/>
  <c r="N18" i="66"/>
  <c r="K18" i="66"/>
  <c r="G18" i="66"/>
  <c r="F14" i="66"/>
  <c r="S14" i="66"/>
  <c r="B14" i="66"/>
  <c r="F13" i="66"/>
  <c r="S13" i="66"/>
  <c r="B13" i="66"/>
  <c r="B12" i="66"/>
  <c r="S137" i="77" l="1"/>
  <c r="Q139" i="77"/>
  <c r="Q231" i="77"/>
  <c r="P231" i="77" s="1"/>
  <c r="S78" i="57"/>
  <c r="S78" i="77"/>
  <c r="Q78" i="77" s="1"/>
  <c r="X82" i="57"/>
  <c r="V82" i="57" s="1"/>
  <c r="X82" i="77"/>
  <c r="V82" i="77" s="1"/>
  <c r="X85" i="57"/>
  <c r="V85" i="57" s="1"/>
  <c r="X85" i="77"/>
  <c r="V85" i="77" s="1"/>
  <c r="Q71" i="77"/>
  <c r="Y73" i="57"/>
  <c r="V73" i="57" s="1"/>
  <c r="Y73" i="77"/>
  <c r="V73" i="77" s="1"/>
  <c r="X83" i="57"/>
  <c r="V83" i="57" s="1"/>
  <c r="X83" i="77"/>
  <c r="V83" i="77" s="1"/>
  <c r="S77" i="57"/>
  <c r="S77" i="77"/>
  <c r="Q77" i="77" s="1"/>
  <c r="S79" i="57"/>
  <c r="S79" i="77"/>
  <c r="Q79" i="77" s="1"/>
  <c r="I139" i="66"/>
  <c r="S139" i="57"/>
  <c r="S137" i="57" s="1"/>
  <c r="I167" i="66"/>
  <c r="T167" i="57"/>
  <c r="I203" i="66"/>
  <c r="T203" i="57"/>
  <c r="Q203" i="57" s="1"/>
  <c r="I235" i="66"/>
  <c r="T235" i="57"/>
  <c r="Q235" i="57" s="1"/>
  <c r="I272" i="66"/>
  <c r="U272" i="57"/>
  <c r="Q272" i="57" s="1"/>
  <c r="I266" i="66"/>
  <c r="U266" i="57"/>
  <c r="Q266" i="57" s="1"/>
  <c r="I229" i="66"/>
  <c r="T229" i="57"/>
  <c r="Q229" i="57" s="1"/>
  <c r="I230" i="66"/>
  <c r="T230" i="57"/>
  <c r="Q230" i="57" s="1"/>
  <c r="I231" i="66"/>
  <c r="T231" i="57"/>
  <c r="Q231" i="57" s="1"/>
  <c r="I290" i="66"/>
  <c r="S290" i="57"/>
  <c r="I281" i="66"/>
  <c r="U281" i="57"/>
  <c r="Q281" i="57" s="1"/>
  <c r="I289" i="66"/>
  <c r="S289" i="57"/>
  <c r="I71" i="66"/>
  <c r="T71" i="57"/>
  <c r="I72" i="66"/>
  <c r="T72" i="57"/>
  <c r="Q72" i="57" s="1"/>
  <c r="I238" i="66"/>
  <c r="T238" i="57"/>
  <c r="I48" i="66"/>
  <c r="T48" i="57"/>
  <c r="Q48" i="57" s="1"/>
  <c r="I60" i="66"/>
  <c r="S60" i="57"/>
  <c r="I50" i="66"/>
  <c r="T50" i="57"/>
  <c r="Q50" i="57" s="1"/>
  <c r="P50" i="57" s="1"/>
  <c r="I59" i="66"/>
  <c r="S59" i="57"/>
  <c r="Q59" i="57" s="1"/>
  <c r="I86" i="66"/>
  <c r="S86" i="57"/>
  <c r="I90" i="66"/>
  <c r="S90" i="57"/>
  <c r="I92" i="66"/>
  <c r="S92" i="57"/>
  <c r="I94" i="66"/>
  <c r="S94" i="57"/>
  <c r="J42" i="66"/>
  <c r="F113" i="66"/>
  <c r="M113" i="66" s="1"/>
  <c r="F76" i="66"/>
  <c r="J76" i="66" s="1"/>
  <c r="E75" i="66"/>
  <c r="F99" i="66"/>
  <c r="J99" i="66" s="1"/>
  <c r="E98" i="66"/>
  <c r="C143" i="66"/>
  <c r="S144" i="66"/>
  <c r="D143" i="66"/>
  <c r="F144" i="66"/>
  <c r="J146" i="66"/>
  <c r="S146" i="77" s="1"/>
  <c r="Q146" i="77" s="1"/>
  <c r="F12" i="66"/>
  <c r="E11" i="66"/>
  <c r="D11" i="66"/>
  <c r="C165" i="66"/>
  <c r="C205" i="66"/>
  <c r="C117" i="66"/>
  <c r="D18" i="66"/>
  <c r="S19" i="66"/>
  <c r="S71" i="66"/>
  <c r="D70" i="66"/>
  <c r="S76" i="66"/>
  <c r="D75" i="66"/>
  <c r="I79" i="66"/>
  <c r="S97" i="66"/>
  <c r="D96" i="66"/>
  <c r="C137" i="66"/>
  <c r="C168" i="66"/>
  <c r="D220" i="66"/>
  <c r="S220" i="66" s="1"/>
  <c r="S221" i="66"/>
  <c r="S50" i="66"/>
  <c r="S58" i="66"/>
  <c r="D57" i="66"/>
  <c r="I77" i="66"/>
  <c r="S109" i="66"/>
  <c r="D104" i="66"/>
  <c r="S104" i="66" s="1"/>
  <c r="S113" i="66"/>
  <c r="D112" i="66"/>
  <c r="D117" i="66"/>
  <c r="S117" i="66" s="1"/>
  <c r="S118" i="66"/>
  <c r="D137" i="66"/>
  <c r="S137" i="66" s="1"/>
  <c r="S138" i="66"/>
  <c r="S12" i="66"/>
  <c r="I78" i="66"/>
  <c r="D98" i="66"/>
  <c r="S99" i="66"/>
  <c r="F118" i="66"/>
  <c r="F117" i="66" s="1"/>
  <c r="C200" i="66"/>
  <c r="F109" i="66"/>
  <c r="F104" i="66" s="1"/>
  <c r="M216" i="66"/>
  <c r="L216" i="66" s="1"/>
  <c r="M285" i="66"/>
  <c r="L285" i="66" s="1"/>
  <c r="Z285" i="77" s="1"/>
  <c r="V285" i="77" s="1"/>
  <c r="D168" i="66"/>
  <c r="S168" i="66" s="1"/>
  <c r="F169" i="66"/>
  <c r="M169" i="66" s="1"/>
  <c r="E168" i="66"/>
  <c r="M181" i="66"/>
  <c r="L181" i="66" s="1"/>
  <c r="M185" i="66"/>
  <c r="L185" i="66" s="1"/>
  <c r="M288" i="66"/>
  <c r="L288" i="66" s="1"/>
  <c r="M278" i="66"/>
  <c r="L278" i="66" s="1"/>
  <c r="J82" i="66"/>
  <c r="M183" i="66"/>
  <c r="L183" i="66" s="1"/>
  <c r="D227" i="66"/>
  <c r="D233" i="66"/>
  <c r="M71" i="66"/>
  <c r="L71" i="66" s="1"/>
  <c r="M79" i="66"/>
  <c r="L79" i="66" s="1"/>
  <c r="M190" i="66"/>
  <c r="L190" i="66" s="1"/>
  <c r="D236" i="66"/>
  <c r="M47" i="66"/>
  <c r="L47" i="66" s="1"/>
  <c r="E205" i="66"/>
  <c r="D287" i="66"/>
  <c r="M87" i="66"/>
  <c r="L87" i="66" s="1"/>
  <c r="M198" i="66"/>
  <c r="L198" i="66" s="1"/>
  <c r="M50" i="66"/>
  <c r="L50" i="66" s="1"/>
  <c r="M77" i="66"/>
  <c r="L77" i="66" s="1"/>
  <c r="M91" i="66"/>
  <c r="L91" i="66" s="1"/>
  <c r="M229" i="66"/>
  <c r="L229" i="66" s="1"/>
  <c r="M283" i="66"/>
  <c r="L283" i="66" s="1"/>
  <c r="D264" i="66"/>
  <c r="S264" i="66" s="1"/>
  <c r="M78" i="66"/>
  <c r="L78" i="66" s="1"/>
  <c r="J85" i="66"/>
  <c r="S85" i="77" s="1"/>
  <c r="Q85" i="77" s="1"/>
  <c r="F145" i="66"/>
  <c r="C287" i="66"/>
  <c r="M13" i="66"/>
  <c r="L13" i="66" s="1"/>
  <c r="Y13" i="77" s="1"/>
  <c r="V13" i="77" s="1"/>
  <c r="M177" i="66"/>
  <c r="L177" i="66" s="1"/>
  <c r="J185" i="66"/>
  <c r="I185" i="66" s="1"/>
  <c r="M187" i="66"/>
  <c r="L187" i="66" s="1"/>
  <c r="D205" i="66"/>
  <c r="C236" i="66"/>
  <c r="C257" i="66"/>
  <c r="J285" i="66"/>
  <c r="U285" i="77" s="1"/>
  <c r="Q285" i="77" s="1"/>
  <c r="M260" i="66"/>
  <c r="L260" i="66" s="1"/>
  <c r="J260" i="66"/>
  <c r="S260" i="77" s="1"/>
  <c r="Q260" i="77" s="1"/>
  <c r="F45" i="66"/>
  <c r="J45" i="66" s="1"/>
  <c r="T45" i="77" s="1"/>
  <c r="Q45" i="77" s="1"/>
  <c r="P45" i="77" s="1"/>
  <c r="F58" i="66"/>
  <c r="M58" i="66" s="1"/>
  <c r="L58" i="66" s="1"/>
  <c r="E57" i="66"/>
  <c r="M95" i="66"/>
  <c r="L95" i="66" s="1"/>
  <c r="J95" i="66"/>
  <c r="S95" i="77" s="1"/>
  <c r="Q95" i="77" s="1"/>
  <c r="J192" i="66"/>
  <c r="I192" i="66" s="1"/>
  <c r="M192" i="66"/>
  <c r="L192" i="66" s="1"/>
  <c r="F205" i="66"/>
  <c r="F234" i="66"/>
  <c r="M234" i="66" s="1"/>
  <c r="L234" i="66" s="1"/>
  <c r="E233" i="66"/>
  <c r="C264" i="66"/>
  <c r="M81" i="66"/>
  <c r="L81" i="66" s="1"/>
  <c r="J81" i="66"/>
  <c r="J91" i="66"/>
  <c r="S91" i="77" s="1"/>
  <c r="Q91" i="77" s="1"/>
  <c r="M93" i="66"/>
  <c r="L93" i="66" s="1"/>
  <c r="J93" i="66"/>
  <c r="S93" i="77" s="1"/>
  <c r="Q93" i="77" s="1"/>
  <c r="M140" i="66"/>
  <c r="L140" i="66" s="1"/>
  <c r="J140" i="66"/>
  <c r="T140" i="77" s="1"/>
  <c r="Q140" i="77" s="1"/>
  <c r="J196" i="66"/>
  <c r="I196" i="66" s="1"/>
  <c r="M196" i="66"/>
  <c r="L196" i="66" s="1"/>
  <c r="O231" i="66"/>
  <c r="M231" i="66"/>
  <c r="L231" i="66" s="1"/>
  <c r="J232" i="66"/>
  <c r="T232" i="77" s="1"/>
  <c r="Q232" i="77" s="1"/>
  <c r="P232" i="77" s="1"/>
  <c r="M232" i="66"/>
  <c r="L232" i="66" s="1"/>
  <c r="J88" i="66"/>
  <c r="S88" i="77" s="1"/>
  <c r="Q88" i="77" s="1"/>
  <c r="M88" i="66"/>
  <c r="L88" i="66" s="1"/>
  <c r="C112" i="66"/>
  <c r="E200" i="66"/>
  <c r="F228" i="66"/>
  <c r="E227" i="66"/>
  <c r="E257" i="66"/>
  <c r="E70" i="66"/>
  <c r="F70" i="66" s="1"/>
  <c r="M279" i="66"/>
  <c r="L279" i="66" s="1"/>
  <c r="M282" i="66"/>
  <c r="L282" i="66" s="1"/>
  <c r="C57" i="66"/>
  <c r="M89" i="66"/>
  <c r="L89" i="66" s="1"/>
  <c r="M201" i="66"/>
  <c r="L201" i="66" s="1"/>
  <c r="C227" i="66"/>
  <c r="C233" i="66"/>
  <c r="D257" i="66"/>
  <c r="S257" i="66" s="1"/>
  <c r="M277" i="66"/>
  <c r="L277" i="66" s="1"/>
  <c r="E287" i="66"/>
  <c r="M290" i="66"/>
  <c r="L290" i="66" s="1"/>
  <c r="M48" i="66"/>
  <c r="L48" i="66" s="1"/>
  <c r="C70" i="66"/>
  <c r="J73" i="66"/>
  <c r="T73" i="77" s="1"/>
  <c r="Q73" i="77" s="1"/>
  <c r="C75" i="66"/>
  <c r="J89" i="66"/>
  <c r="S89" i="77" s="1"/>
  <c r="Q89" i="77" s="1"/>
  <c r="C98" i="66"/>
  <c r="D165" i="66"/>
  <c r="M171" i="66"/>
  <c r="L171" i="66" s="1"/>
  <c r="M194" i="66"/>
  <c r="L194" i="66" s="1"/>
  <c r="M195" i="66"/>
  <c r="L195" i="66" s="1"/>
  <c r="J201" i="66"/>
  <c r="T201" i="77" s="1"/>
  <c r="M203" i="66"/>
  <c r="L203" i="66" s="1"/>
  <c r="M230" i="66"/>
  <c r="L230" i="66" s="1"/>
  <c r="J277" i="66"/>
  <c r="U277" i="77" s="1"/>
  <c r="Q277" i="77" s="1"/>
  <c r="M281" i="66"/>
  <c r="L281" i="66" s="1"/>
  <c r="M286" i="66"/>
  <c r="L286" i="66" s="1"/>
  <c r="Z286" i="77" s="1"/>
  <c r="V286" i="77" s="1"/>
  <c r="M289" i="66"/>
  <c r="L289" i="66" s="1"/>
  <c r="J43" i="66"/>
  <c r="T43" i="77" s="1"/>
  <c r="Q43" i="77" s="1"/>
  <c r="P43" i="77" s="1"/>
  <c r="M46" i="66"/>
  <c r="L46" i="66" s="1"/>
  <c r="J46" i="66"/>
  <c r="T46" i="77" s="1"/>
  <c r="Q46" i="77" s="1"/>
  <c r="P46" i="77" s="1"/>
  <c r="M14" i="66"/>
  <c r="L14" i="66" s="1"/>
  <c r="Y14" i="77" s="1"/>
  <c r="V14" i="77" s="1"/>
  <c r="J14" i="66"/>
  <c r="T14" i="77" s="1"/>
  <c r="Q14" i="77" s="1"/>
  <c r="M74" i="66"/>
  <c r="L74" i="66" s="1"/>
  <c r="J74" i="66"/>
  <c r="T74" i="77" s="1"/>
  <c r="Q74" i="77" s="1"/>
  <c r="J13" i="66"/>
  <c r="T13" i="77" s="1"/>
  <c r="Q13" i="77" s="1"/>
  <c r="M86" i="66"/>
  <c r="L86" i="66" s="1"/>
  <c r="M92" i="66"/>
  <c r="L92" i="66" s="1"/>
  <c r="E96" i="66"/>
  <c r="F97" i="66"/>
  <c r="F96" i="66" s="1"/>
  <c r="M100" i="66"/>
  <c r="L100" i="66" s="1"/>
  <c r="J100" i="66"/>
  <c r="T100" i="77" s="1"/>
  <c r="Q100" i="77" s="1"/>
  <c r="P100" i="77" s="1"/>
  <c r="M122" i="66"/>
  <c r="L122" i="66" s="1"/>
  <c r="J122" i="66"/>
  <c r="T122" i="77" s="1"/>
  <c r="Q122" i="77" s="1"/>
  <c r="P122" i="77" s="1"/>
  <c r="M130" i="66"/>
  <c r="L130" i="66" s="1"/>
  <c r="J130" i="66"/>
  <c r="T130" i="77" s="1"/>
  <c r="Q130" i="77" s="1"/>
  <c r="P130" i="77" s="1"/>
  <c r="F138" i="66"/>
  <c r="F137" i="66"/>
  <c r="J142" i="66"/>
  <c r="T142" i="77" s="1"/>
  <c r="Q142" i="77" s="1"/>
  <c r="M142" i="66"/>
  <c r="L142" i="66" s="1"/>
  <c r="F173" i="66"/>
  <c r="J179" i="66"/>
  <c r="I179" i="66" s="1"/>
  <c r="M179" i="66"/>
  <c r="L179" i="66" s="1"/>
  <c r="M189" i="66"/>
  <c r="L189" i="66" s="1"/>
  <c r="J189" i="66"/>
  <c r="I189" i="66" s="1"/>
  <c r="M221" i="66"/>
  <c r="M220" i="66" s="1"/>
  <c r="J221" i="66"/>
  <c r="M49" i="66"/>
  <c r="L49" i="66" s="1"/>
  <c r="J49" i="66"/>
  <c r="T49" i="77" s="1"/>
  <c r="Q49" i="77" s="1"/>
  <c r="P49" i="77" s="1"/>
  <c r="J52" i="66"/>
  <c r="T52" i="77" s="1"/>
  <c r="Q52" i="77" s="1"/>
  <c r="P52" i="77" s="1"/>
  <c r="M52" i="66"/>
  <c r="L52" i="66" s="1"/>
  <c r="F80" i="66"/>
  <c r="J84" i="66"/>
  <c r="S84" i="77" s="1"/>
  <c r="Q84" i="77" s="1"/>
  <c r="M84" i="66"/>
  <c r="L84" i="66" s="1"/>
  <c r="J87" i="66"/>
  <c r="S87" i="77" s="1"/>
  <c r="Q87" i="77" s="1"/>
  <c r="M90" i="66"/>
  <c r="L90" i="66" s="1"/>
  <c r="M94" i="66"/>
  <c r="L94" i="66" s="1"/>
  <c r="M116" i="66"/>
  <c r="L116" i="66" s="1"/>
  <c r="J116" i="66"/>
  <c r="M126" i="66"/>
  <c r="L126" i="66" s="1"/>
  <c r="J126" i="66"/>
  <c r="T126" i="77" s="1"/>
  <c r="Q126" i="77" s="1"/>
  <c r="P126" i="77" s="1"/>
  <c r="M134" i="66"/>
  <c r="L134" i="66" s="1"/>
  <c r="J134" i="66"/>
  <c r="T134" i="77" s="1"/>
  <c r="Q134" i="77" s="1"/>
  <c r="P134" i="77" s="1"/>
  <c r="J51" i="66"/>
  <c r="T51" i="77" s="1"/>
  <c r="Q51" i="77" s="1"/>
  <c r="P51" i="77" s="1"/>
  <c r="M51" i="66"/>
  <c r="L51" i="66" s="1"/>
  <c r="J44" i="66"/>
  <c r="T44" i="77" s="1"/>
  <c r="Q44" i="77" s="1"/>
  <c r="P44" i="77" s="1"/>
  <c r="J47" i="66"/>
  <c r="T47" i="77" s="1"/>
  <c r="Q47" i="77" s="1"/>
  <c r="P47" i="77" s="1"/>
  <c r="M170" i="66"/>
  <c r="L170" i="66" s="1"/>
  <c r="J170" i="66"/>
  <c r="I170" i="66" s="1"/>
  <c r="M186" i="66"/>
  <c r="L186" i="66" s="1"/>
  <c r="J186" i="66"/>
  <c r="I186" i="66" s="1"/>
  <c r="M59" i="66"/>
  <c r="L59" i="66" s="1"/>
  <c r="M60" i="66"/>
  <c r="L60" i="66" s="1"/>
  <c r="M72" i="66"/>
  <c r="L72" i="66" s="1"/>
  <c r="M115" i="66"/>
  <c r="L115" i="66" s="1"/>
  <c r="J115" i="66"/>
  <c r="J119" i="66"/>
  <c r="T119" i="77" s="1"/>
  <c r="Q119" i="77" s="1"/>
  <c r="P119" i="77" s="1"/>
  <c r="M119" i="66"/>
  <c r="L119" i="66" s="1"/>
  <c r="J123" i="66"/>
  <c r="T123" i="77" s="1"/>
  <c r="Q123" i="77" s="1"/>
  <c r="P123" i="77" s="1"/>
  <c r="M123" i="66"/>
  <c r="L123" i="66" s="1"/>
  <c r="J127" i="66"/>
  <c r="T127" i="77" s="1"/>
  <c r="Q127" i="77" s="1"/>
  <c r="P127" i="77" s="1"/>
  <c r="M127" i="66"/>
  <c r="L127" i="66" s="1"/>
  <c r="J131" i="66"/>
  <c r="T131" i="77" s="1"/>
  <c r="Q131" i="77" s="1"/>
  <c r="P131" i="77" s="1"/>
  <c r="M131" i="66"/>
  <c r="L131" i="66" s="1"/>
  <c r="J135" i="66"/>
  <c r="T135" i="77" s="1"/>
  <c r="Q135" i="77" s="1"/>
  <c r="P135" i="77" s="1"/>
  <c r="M135" i="66"/>
  <c r="L135" i="66" s="1"/>
  <c r="M146" i="66"/>
  <c r="M174" i="66"/>
  <c r="L174" i="66" s="1"/>
  <c r="J174" i="66"/>
  <c r="I174" i="66" s="1"/>
  <c r="M175" i="66"/>
  <c r="L175" i="66" s="1"/>
  <c r="J181" i="66"/>
  <c r="I181" i="66" s="1"/>
  <c r="M202" i="66"/>
  <c r="L202" i="66" s="1"/>
  <c r="J202" i="66"/>
  <c r="T202" i="77" s="1"/>
  <c r="Q202" i="77" s="1"/>
  <c r="M265" i="66"/>
  <c r="J265" i="66"/>
  <c r="F264" i="66"/>
  <c r="M276" i="66"/>
  <c r="L276" i="66" s="1"/>
  <c r="J276" i="66"/>
  <c r="U276" i="77" s="1"/>
  <c r="Q276" i="77" s="1"/>
  <c r="J83" i="66"/>
  <c r="S83" i="77" s="1"/>
  <c r="Q83" i="77" s="1"/>
  <c r="M101" i="66"/>
  <c r="L101" i="66" s="1"/>
  <c r="J101" i="66"/>
  <c r="T101" i="77" s="1"/>
  <c r="Q101" i="77" s="1"/>
  <c r="P101" i="77" s="1"/>
  <c r="J121" i="66"/>
  <c r="T121" i="77" s="1"/>
  <c r="Q121" i="77" s="1"/>
  <c r="P121" i="77" s="1"/>
  <c r="M121" i="66"/>
  <c r="L121" i="66" s="1"/>
  <c r="J125" i="66"/>
  <c r="T125" i="77" s="1"/>
  <c r="Q125" i="77" s="1"/>
  <c r="P125" i="77" s="1"/>
  <c r="M125" i="66"/>
  <c r="L125" i="66" s="1"/>
  <c r="J129" i="66"/>
  <c r="T129" i="77" s="1"/>
  <c r="Q129" i="77" s="1"/>
  <c r="P129" i="77" s="1"/>
  <c r="M129" i="66"/>
  <c r="L129" i="66" s="1"/>
  <c r="J133" i="66"/>
  <c r="T133" i="77" s="1"/>
  <c r="Q133" i="77" s="1"/>
  <c r="P133" i="77" s="1"/>
  <c r="M133" i="66"/>
  <c r="L133" i="66" s="1"/>
  <c r="F166" i="66"/>
  <c r="E165" i="66"/>
  <c r="M182" i="66"/>
  <c r="L182" i="66" s="1"/>
  <c r="J182" i="66"/>
  <c r="I182" i="66" s="1"/>
  <c r="M114" i="66"/>
  <c r="L114" i="66" s="1"/>
  <c r="J114" i="66"/>
  <c r="M120" i="66"/>
  <c r="L120" i="66" s="1"/>
  <c r="J120" i="66"/>
  <c r="T120" i="77" s="1"/>
  <c r="Q120" i="77" s="1"/>
  <c r="P120" i="77" s="1"/>
  <c r="M124" i="66"/>
  <c r="L124" i="66" s="1"/>
  <c r="J124" i="66"/>
  <c r="T124" i="77" s="1"/>
  <c r="Q124" i="77" s="1"/>
  <c r="P124" i="77" s="1"/>
  <c r="M128" i="66"/>
  <c r="L128" i="66" s="1"/>
  <c r="J128" i="66"/>
  <c r="T128" i="77" s="1"/>
  <c r="Q128" i="77" s="1"/>
  <c r="P128" i="77" s="1"/>
  <c r="M132" i="66"/>
  <c r="L132" i="66" s="1"/>
  <c r="J132" i="66"/>
  <c r="T132" i="77" s="1"/>
  <c r="Q132" i="77" s="1"/>
  <c r="P132" i="77" s="1"/>
  <c r="M141" i="66"/>
  <c r="L141" i="66" s="1"/>
  <c r="J141" i="66"/>
  <c r="T141" i="77" s="1"/>
  <c r="Q141" i="77" s="1"/>
  <c r="M178" i="66"/>
  <c r="L178" i="66" s="1"/>
  <c r="J178" i="66"/>
  <c r="I178" i="66" s="1"/>
  <c r="M197" i="66"/>
  <c r="L197" i="66" s="1"/>
  <c r="J197" i="66"/>
  <c r="I197" i="66" s="1"/>
  <c r="F237" i="66"/>
  <c r="E236" i="66"/>
  <c r="M284" i="66"/>
  <c r="L284" i="66" s="1"/>
  <c r="J284" i="66"/>
  <c r="U284" i="77" s="1"/>
  <c r="Q284" i="77" s="1"/>
  <c r="M139" i="66"/>
  <c r="L139" i="66" s="1"/>
  <c r="M167" i="66"/>
  <c r="L167" i="66" s="1"/>
  <c r="M172" i="66"/>
  <c r="L172" i="66" s="1"/>
  <c r="M176" i="66"/>
  <c r="L176" i="66" s="1"/>
  <c r="M180" i="66"/>
  <c r="L180" i="66" s="1"/>
  <c r="M184" i="66"/>
  <c r="L184" i="66" s="1"/>
  <c r="M188" i="66"/>
  <c r="L188" i="66" s="1"/>
  <c r="M193" i="66"/>
  <c r="L193" i="66" s="1"/>
  <c r="M235" i="66"/>
  <c r="L235" i="66" s="1"/>
  <c r="M270" i="66"/>
  <c r="L270" i="66" s="1"/>
  <c r="J270" i="66"/>
  <c r="U270" i="77" s="1"/>
  <c r="Q270" i="77" s="1"/>
  <c r="J204" i="66"/>
  <c r="T204" i="77" s="1"/>
  <c r="Q204" i="77" s="1"/>
  <c r="M204" i="66"/>
  <c r="L204" i="66" s="1"/>
  <c r="M262" i="66"/>
  <c r="L262" i="66" s="1"/>
  <c r="J262" i="66"/>
  <c r="S262" i="77" s="1"/>
  <c r="Q262" i="77" s="1"/>
  <c r="M275" i="66"/>
  <c r="L275" i="66" s="1"/>
  <c r="J275" i="66"/>
  <c r="U275" i="77" s="1"/>
  <c r="Q275" i="77" s="1"/>
  <c r="M191" i="66"/>
  <c r="L191" i="66" s="1"/>
  <c r="D200" i="66"/>
  <c r="M206" i="66"/>
  <c r="J206" i="66"/>
  <c r="M207" i="66"/>
  <c r="L207" i="66" s="1"/>
  <c r="J207" i="66"/>
  <c r="T207" i="77" s="1"/>
  <c r="Q207" i="77" s="1"/>
  <c r="P207" i="77" s="1"/>
  <c r="M208" i="66"/>
  <c r="L208" i="66" s="1"/>
  <c r="J208" i="66"/>
  <c r="T208" i="77" s="1"/>
  <c r="Q208" i="77" s="1"/>
  <c r="P208" i="77" s="1"/>
  <c r="M209" i="66"/>
  <c r="L209" i="66" s="1"/>
  <c r="J209" i="66"/>
  <c r="T209" i="77" s="1"/>
  <c r="Q209" i="77" s="1"/>
  <c r="P209" i="77" s="1"/>
  <c r="M210" i="66"/>
  <c r="L210" i="66" s="1"/>
  <c r="J210" i="66"/>
  <c r="T210" i="77" s="1"/>
  <c r="Q210" i="77" s="1"/>
  <c r="P210" i="77" s="1"/>
  <c r="M211" i="66"/>
  <c r="L211" i="66" s="1"/>
  <c r="J211" i="66"/>
  <c r="T211" i="77" s="1"/>
  <c r="Q211" i="77" s="1"/>
  <c r="P211" i="77" s="1"/>
  <c r="M212" i="66"/>
  <c r="L212" i="66" s="1"/>
  <c r="J212" i="66"/>
  <c r="T212" i="77" s="1"/>
  <c r="Q212" i="77" s="1"/>
  <c r="P212" i="77" s="1"/>
  <c r="M213" i="66"/>
  <c r="L213" i="66" s="1"/>
  <c r="J213" i="66"/>
  <c r="T213" i="77" s="1"/>
  <c r="Q213" i="77" s="1"/>
  <c r="P213" i="77" s="1"/>
  <c r="M214" i="66"/>
  <c r="L214" i="66" s="1"/>
  <c r="J214" i="66"/>
  <c r="T214" i="77" s="1"/>
  <c r="Q214" i="77" s="1"/>
  <c r="P214" i="77" s="1"/>
  <c r="M215" i="66"/>
  <c r="L215" i="66" s="1"/>
  <c r="J215" i="66"/>
  <c r="T215" i="77" s="1"/>
  <c r="Q215" i="77" s="1"/>
  <c r="P215" i="77" s="1"/>
  <c r="J216" i="66"/>
  <c r="T216" i="77" s="1"/>
  <c r="Q216" i="77" s="1"/>
  <c r="P216" i="77" s="1"/>
  <c r="M238" i="66"/>
  <c r="L238" i="66" s="1"/>
  <c r="J268" i="66"/>
  <c r="U268" i="77" s="1"/>
  <c r="Q268" i="77" s="1"/>
  <c r="M268" i="66"/>
  <c r="L268" i="66" s="1"/>
  <c r="M280" i="66"/>
  <c r="L280" i="66" s="1"/>
  <c r="J280" i="66"/>
  <c r="U280" i="77" s="1"/>
  <c r="Q280" i="77" s="1"/>
  <c r="J259" i="66"/>
  <c r="S259" i="77" s="1"/>
  <c r="Q259" i="77" s="1"/>
  <c r="M259" i="66"/>
  <c r="L259" i="66" s="1"/>
  <c r="M261" i="66"/>
  <c r="L261" i="66" s="1"/>
  <c r="J261" i="66"/>
  <c r="S261" i="77" s="1"/>
  <c r="Q261" i="77" s="1"/>
  <c r="E264" i="66"/>
  <c r="M266" i="66"/>
  <c r="L266" i="66" s="1"/>
  <c r="M272" i="66"/>
  <c r="L272" i="66" s="1"/>
  <c r="J278" i="66"/>
  <c r="U278" i="77" s="1"/>
  <c r="Q278" i="77" s="1"/>
  <c r="J282" i="66"/>
  <c r="U282" i="77" s="1"/>
  <c r="Q282" i="77" s="1"/>
  <c r="J286" i="66"/>
  <c r="U286" i="77" s="1"/>
  <c r="Q286" i="77" s="1"/>
  <c r="P286" i="77" s="1"/>
  <c r="J288" i="66"/>
  <c r="F287" i="66"/>
  <c r="M263" i="66"/>
  <c r="L263" i="66" s="1"/>
  <c r="J263" i="66"/>
  <c r="S263" i="77" s="1"/>
  <c r="Q263" i="77" s="1"/>
  <c r="J267" i="66"/>
  <c r="U267" i="77" s="1"/>
  <c r="Q267" i="77" s="1"/>
  <c r="M267" i="66"/>
  <c r="L267" i="66" s="1"/>
  <c r="M269" i="66"/>
  <c r="L269" i="66" s="1"/>
  <c r="J269" i="66"/>
  <c r="U269" i="77" s="1"/>
  <c r="Q269" i="77" s="1"/>
  <c r="M274" i="66"/>
  <c r="L274" i="66" s="1"/>
  <c r="J274" i="66"/>
  <c r="U274" i="77" s="1"/>
  <c r="Q274" i="77" s="1"/>
  <c r="J258" i="66"/>
  <c r="F257" i="66"/>
  <c r="M258" i="66"/>
  <c r="J271" i="66"/>
  <c r="U271" i="77" s="1"/>
  <c r="Q271" i="77" s="1"/>
  <c r="M271" i="66"/>
  <c r="L271" i="66" s="1"/>
  <c r="M273" i="66"/>
  <c r="L273" i="66" s="1"/>
  <c r="J273" i="66"/>
  <c r="U273" i="77" s="1"/>
  <c r="Q273" i="77" s="1"/>
  <c r="J279" i="66"/>
  <c r="U279" i="77" s="1"/>
  <c r="Q279" i="77" s="1"/>
  <c r="J283" i="66"/>
  <c r="U283" i="77" s="1"/>
  <c r="Q283" i="77" s="1"/>
  <c r="P285" i="77" l="1"/>
  <c r="Q77" i="57"/>
  <c r="M76" i="66"/>
  <c r="F75" i="66"/>
  <c r="Q78" i="57"/>
  <c r="F200" i="66"/>
  <c r="P14" i="77"/>
  <c r="J220" i="66"/>
  <c r="T221" i="77"/>
  <c r="T221" i="57"/>
  <c r="P13" i="77"/>
  <c r="P83" i="77"/>
  <c r="P73" i="77"/>
  <c r="Z270" i="57"/>
  <c r="V270" i="57" s="1"/>
  <c r="Z270" i="77"/>
  <c r="V270" i="77" s="1"/>
  <c r="P270" i="77" s="1"/>
  <c r="Y167" i="57"/>
  <c r="V167" i="57" s="1"/>
  <c r="Y167" i="77"/>
  <c r="V167" i="77" s="1"/>
  <c r="P167" i="77" s="1"/>
  <c r="U114" i="57"/>
  <c r="U114" i="77"/>
  <c r="Q114" i="77" s="1"/>
  <c r="U265" i="57"/>
  <c r="Q265" i="57" s="1"/>
  <c r="U265" i="77"/>
  <c r="Z115" i="57"/>
  <c r="V115" i="57" s="1"/>
  <c r="Z115" i="77"/>
  <c r="V115" i="77" s="1"/>
  <c r="Y142" i="57"/>
  <c r="V142" i="57" s="1"/>
  <c r="Y142" i="77"/>
  <c r="V142" i="77" s="1"/>
  <c r="P142" i="77" s="1"/>
  <c r="Z281" i="57"/>
  <c r="V281" i="57" s="1"/>
  <c r="Z281" i="77"/>
  <c r="V281" i="77" s="1"/>
  <c r="P281" i="77" s="1"/>
  <c r="T200" i="77"/>
  <c r="Q201" i="77"/>
  <c r="Z282" i="57"/>
  <c r="V282" i="57" s="1"/>
  <c r="Z282" i="77"/>
  <c r="V282" i="77" s="1"/>
  <c r="P282" i="77" s="1"/>
  <c r="X288" i="57"/>
  <c r="V288" i="57" s="1"/>
  <c r="X288" i="77"/>
  <c r="T206" i="57"/>
  <c r="T206" i="77"/>
  <c r="Y204" i="57"/>
  <c r="V204" i="57" s="1"/>
  <c r="Y204" i="77"/>
  <c r="V204" i="77" s="1"/>
  <c r="P204" i="77" s="1"/>
  <c r="X139" i="57"/>
  <c r="X139" i="77"/>
  <c r="Z114" i="57"/>
  <c r="V114" i="57" s="1"/>
  <c r="Z114" i="77"/>
  <c r="V114" i="77" s="1"/>
  <c r="U116" i="57"/>
  <c r="U116" i="77"/>
  <c r="Q116" i="77" s="1"/>
  <c r="Z277" i="57"/>
  <c r="V277" i="57" s="1"/>
  <c r="Z277" i="77"/>
  <c r="V277" i="77" s="1"/>
  <c r="P277" i="77" s="1"/>
  <c r="Y201" i="57"/>
  <c r="V201" i="57" s="1"/>
  <c r="Y201" i="77"/>
  <c r="Z279" i="57"/>
  <c r="V279" i="57" s="1"/>
  <c r="Z279" i="77"/>
  <c r="V279" i="77" s="1"/>
  <c r="P279" i="77" s="1"/>
  <c r="Y140" i="57"/>
  <c r="V140" i="57" s="1"/>
  <c r="Y140" i="77"/>
  <c r="V140" i="77" s="1"/>
  <c r="P140" i="77" s="1"/>
  <c r="Z283" i="57"/>
  <c r="V283" i="57" s="1"/>
  <c r="Z283" i="77"/>
  <c r="V283" i="77" s="1"/>
  <c r="P283" i="77" s="1"/>
  <c r="Z269" i="57"/>
  <c r="V269" i="57" s="1"/>
  <c r="Z269" i="77"/>
  <c r="V269" i="77" s="1"/>
  <c r="P269" i="77" s="1"/>
  <c r="S288" i="57"/>
  <c r="S288" i="77"/>
  <c r="Z272" i="57"/>
  <c r="V272" i="57" s="1"/>
  <c r="Z272" i="77"/>
  <c r="V272" i="77" s="1"/>
  <c r="P272" i="77" s="1"/>
  <c r="Z280" i="57"/>
  <c r="V280" i="57" s="1"/>
  <c r="Z280" i="77"/>
  <c r="V280" i="77" s="1"/>
  <c r="P280" i="77" s="1"/>
  <c r="Z275" i="57"/>
  <c r="V275" i="57" s="1"/>
  <c r="Z275" i="77"/>
  <c r="V275" i="77" s="1"/>
  <c r="P275" i="77" s="1"/>
  <c r="Z276" i="57"/>
  <c r="V276" i="57" s="1"/>
  <c r="Z276" i="77"/>
  <c r="V276" i="77" s="1"/>
  <c r="P276" i="77" s="1"/>
  <c r="Z116" i="57"/>
  <c r="V116" i="57" s="1"/>
  <c r="Z116" i="77"/>
  <c r="V116" i="77" s="1"/>
  <c r="X289" i="57"/>
  <c r="V289" i="57" s="1"/>
  <c r="X289" i="77"/>
  <c r="V289" i="77" s="1"/>
  <c r="P289" i="77" s="1"/>
  <c r="Z271" i="57"/>
  <c r="V271" i="57" s="1"/>
  <c r="Z271" i="77"/>
  <c r="V271" i="77" s="1"/>
  <c r="P271" i="77" s="1"/>
  <c r="Z267" i="57"/>
  <c r="V267" i="57" s="1"/>
  <c r="Z267" i="77"/>
  <c r="V267" i="77" s="1"/>
  <c r="P267" i="77" s="1"/>
  <c r="Z274" i="57"/>
  <c r="V274" i="57" s="1"/>
  <c r="Z274" i="77"/>
  <c r="V274" i="77" s="1"/>
  <c r="P274" i="77" s="1"/>
  <c r="Z273" i="57"/>
  <c r="V273" i="57" s="1"/>
  <c r="Z273" i="77"/>
  <c r="V273" i="77" s="1"/>
  <c r="P273" i="77" s="1"/>
  <c r="Z266" i="57"/>
  <c r="V266" i="57" s="1"/>
  <c r="Z266" i="77"/>
  <c r="V266" i="77" s="1"/>
  <c r="P266" i="77" s="1"/>
  <c r="Z268" i="57"/>
  <c r="V268" i="57" s="1"/>
  <c r="Z268" i="77"/>
  <c r="Z284" i="57"/>
  <c r="V284" i="57" s="1"/>
  <c r="Z284" i="77"/>
  <c r="V284" i="77" s="1"/>
  <c r="P284" i="77" s="1"/>
  <c r="Y141" i="57"/>
  <c r="V141" i="57" s="1"/>
  <c r="Y141" i="77"/>
  <c r="V141" i="77" s="1"/>
  <c r="P141" i="77" s="1"/>
  <c r="Y202" i="57"/>
  <c r="V202" i="57" s="1"/>
  <c r="Y202" i="77"/>
  <c r="V202" i="77" s="1"/>
  <c r="P202" i="77" s="1"/>
  <c r="U115" i="57"/>
  <c r="U115" i="77"/>
  <c r="Q115" i="77" s="1"/>
  <c r="Y203" i="57"/>
  <c r="V203" i="57" s="1"/>
  <c r="Y203" i="77"/>
  <c r="V203" i="77" s="1"/>
  <c r="P203" i="77" s="1"/>
  <c r="X290" i="57"/>
  <c r="V290" i="57" s="1"/>
  <c r="X290" i="77"/>
  <c r="V290" i="77" s="1"/>
  <c r="P290" i="77" s="1"/>
  <c r="Z278" i="57"/>
  <c r="V278" i="57" s="1"/>
  <c r="Z278" i="77"/>
  <c r="V278" i="77" s="1"/>
  <c r="P278" i="77" s="1"/>
  <c r="X92" i="57"/>
  <c r="V92" i="57" s="1"/>
  <c r="X92" i="77"/>
  <c r="V92" i="77" s="1"/>
  <c r="P92" i="77" s="1"/>
  <c r="X58" i="57"/>
  <c r="V58" i="57" s="1"/>
  <c r="X58" i="77"/>
  <c r="X77" i="57"/>
  <c r="V77" i="57" s="1"/>
  <c r="X77" i="77"/>
  <c r="V77" i="77" s="1"/>
  <c r="P77" i="77" s="1"/>
  <c r="X86" i="57"/>
  <c r="V86" i="57" s="1"/>
  <c r="X86" i="77"/>
  <c r="V86" i="77" s="1"/>
  <c r="P86" i="77" s="1"/>
  <c r="X259" i="57"/>
  <c r="V259" i="57" s="1"/>
  <c r="X259" i="77"/>
  <c r="V259" i="77" s="1"/>
  <c r="X59" i="57"/>
  <c r="V59" i="57" s="1"/>
  <c r="X59" i="77"/>
  <c r="V59" i="77" s="1"/>
  <c r="P59" i="77" s="1"/>
  <c r="X94" i="57"/>
  <c r="V94" i="57" s="1"/>
  <c r="X94" i="77"/>
  <c r="V94" i="77" s="1"/>
  <c r="P94" i="77" s="1"/>
  <c r="X93" i="57"/>
  <c r="V93" i="57" s="1"/>
  <c r="X93" i="77"/>
  <c r="V93" i="77" s="1"/>
  <c r="P93" i="77" s="1"/>
  <c r="X260" i="57"/>
  <c r="V260" i="57" s="1"/>
  <c r="X260" i="77"/>
  <c r="V260" i="77" s="1"/>
  <c r="P260" i="77" s="1"/>
  <c r="X78" i="57"/>
  <c r="V78" i="57" s="1"/>
  <c r="X78" i="77"/>
  <c r="V78" i="77" s="1"/>
  <c r="P78" i="77" s="1"/>
  <c r="X91" i="57"/>
  <c r="V91" i="57" s="1"/>
  <c r="X91" i="77"/>
  <c r="V91" i="77" s="1"/>
  <c r="P91" i="77" s="1"/>
  <c r="X87" i="57"/>
  <c r="V87" i="57" s="1"/>
  <c r="X87" i="77"/>
  <c r="V87" i="77" s="1"/>
  <c r="P87" i="77" s="1"/>
  <c r="T70" i="77"/>
  <c r="X263" i="57"/>
  <c r="V263" i="57" s="1"/>
  <c r="X263" i="77"/>
  <c r="V263" i="77" s="1"/>
  <c r="P263" i="77" s="1"/>
  <c r="X262" i="57"/>
  <c r="V262" i="57" s="1"/>
  <c r="X262" i="77"/>
  <c r="V262" i="77" s="1"/>
  <c r="P262" i="77" s="1"/>
  <c r="Y74" i="57"/>
  <c r="V74" i="57" s="1"/>
  <c r="Y74" i="77"/>
  <c r="V74" i="77" s="1"/>
  <c r="P74" i="77" s="1"/>
  <c r="S76" i="57"/>
  <c r="S76" i="77"/>
  <c r="Q76" i="77" s="1"/>
  <c r="X238" i="57"/>
  <c r="X238" i="77"/>
  <c r="Y72" i="57"/>
  <c r="V72" i="57" s="1"/>
  <c r="Y72" i="77"/>
  <c r="V72" i="77" s="1"/>
  <c r="P72" i="77" s="1"/>
  <c r="S81" i="57"/>
  <c r="S81" i="77"/>
  <c r="Q81" i="77" s="1"/>
  <c r="S258" i="57"/>
  <c r="S258" i="77"/>
  <c r="P259" i="77"/>
  <c r="X90" i="57"/>
  <c r="V90" i="57" s="1"/>
  <c r="X90" i="77"/>
  <c r="V90" i="77" s="1"/>
  <c r="P90" i="77" s="1"/>
  <c r="X88" i="57"/>
  <c r="V88" i="57" s="1"/>
  <c r="X88" i="77"/>
  <c r="V88" i="77" s="1"/>
  <c r="P88" i="77" s="1"/>
  <c r="Q70" i="77"/>
  <c r="X79" i="57"/>
  <c r="V79" i="57" s="1"/>
  <c r="X79" i="77"/>
  <c r="V79" i="77" s="1"/>
  <c r="P79" i="77" s="1"/>
  <c r="X261" i="57"/>
  <c r="V261" i="57" s="1"/>
  <c r="X261" i="77"/>
  <c r="V261" i="77" s="1"/>
  <c r="P261" i="77" s="1"/>
  <c r="X60" i="57"/>
  <c r="V60" i="57" s="1"/>
  <c r="X60" i="77"/>
  <c r="V60" i="77" s="1"/>
  <c r="P60" i="77" s="1"/>
  <c r="X84" i="57"/>
  <c r="V84" i="57" s="1"/>
  <c r="X84" i="77"/>
  <c r="V84" i="77" s="1"/>
  <c r="P84" i="77" s="1"/>
  <c r="X89" i="57"/>
  <c r="V89" i="57" s="1"/>
  <c r="X89" i="77"/>
  <c r="V89" i="77" s="1"/>
  <c r="P89" i="77" s="1"/>
  <c r="X81" i="57"/>
  <c r="V81" i="57" s="1"/>
  <c r="X81" i="77"/>
  <c r="V81" i="77" s="1"/>
  <c r="X95" i="57"/>
  <c r="V95" i="57" s="1"/>
  <c r="X95" i="77"/>
  <c r="V95" i="77" s="1"/>
  <c r="P95" i="77" s="1"/>
  <c r="P85" i="77"/>
  <c r="Y71" i="57"/>
  <c r="Y71" i="77"/>
  <c r="S82" i="57"/>
  <c r="S82" i="77"/>
  <c r="Q82" i="77" s="1"/>
  <c r="P82" i="77" s="1"/>
  <c r="Q79" i="57"/>
  <c r="T99" i="57"/>
  <c r="Q99" i="57" s="1"/>
  <c r="T99" i="77"/>
  <c r="T42" i="57"/>
  <c r="Q42" i="57" s="1"/>
  <c r="P42" i="57" s="1"/>
  <c r="T42" i="77"/>
  <c r="Q289" i="57"/>
  <c r="Q290" i="57"/>
  <c r="Q167" i="57"/>
  <c r="I214" i="66"/>
  <c r="T214" i="57"/>
  <c r="Q214" i="57" s="1"/>
  <c r="I208" i="66"/>
  <c r="T208" i="57"/>
  <c r="Q208" i="57" s="1"/>
  <c r="I267" i="66"/>
  <c r="H267" i="66" s="1"/>
  <c r="U267" i="57"/>
  <c r="Q267" i="57" s="1"/>
  <c r="I283" i="66"/>
  <c r="U283" i="57"/>
  <c r="Q283" i="57" s="1"/>
  <c r="I282" i="66"/>
  <c r="H282" i="66" s="1"/>
  <c r="U282" i="57"/>
  <c r="Q282" i="57" s="1"/>
  <c r="I268" i="66"/>
  <c r="H268" i="66" s="1"/>
  <c r="U268" i="57"/>
  <c r="Q268" i="57" s="1"/>
  <c r="I132" i="66"/>
  <c r="H132" i="66" s="1"/>
  <c r="T132" i="57"/>
  <c r="I124" i="66"/>
  <c r="H124" i="66" s="1"/>
  <c r="T124" i="57"/>
  <c r="I131" i="66"/>
  <c r="H131" i="66" s="1"/>
  <c r="T131" i="57"/>
  <c r="I123" i="66"/>
  <c r="H123" i="66" s="1"/>
  <c r="T123" i="57"/>
  <c r="I130" i="66"/>
  <c r="H130" i="66" s="1"/>
  <c r="T130" i="57"/>
  <c r="I201" i="66"/>
  <c r="H201" i="66" s="1"/>
  <c r="T201" i="57"/>
  <c r="I140" i="66"/>
  <c r="H140" i="66" s="1"/>
  <c r="T140" i="57"/>
  <c r="I285" i="66"/>
  <c r="H285" i="66" s="1"/>
  <c r="U285" i="57"/>
  <c r="Q285" i="57" s="1"/>
  <c r="K146" i="66"/>
  <c r="I146" i="66" s="1"/>
  <c r="S146" i="57"/>
  <c r="Q139" i="57"/>
  <c r="I271" i="66"/>
  <c r="H271" i="66" s="1"/>
  <c r="U271" i="57"/>
  <c r="Q271" i="57" s="1"/>
  <c r="I280" i="66"/>
  <c r="H280" i="66" s="1"/>
  <c r="U280" i="57"/>
  <c r="Q280" i="57" s="1"/>
  <c r="Q206" i="57"/>
  <c r="I129" i="66"/>
  <c r="H129" i="66" s="1"/>
  <c r="T129" i="57"/>
  <c r="I121" i="66"/>
  <c r="H121" i="66" s="1"/>
  <c r="T121" i="57"/>
  <c r="I276" i="66"/>
  <c r="H276" i="66" s="1"/>
  <c r="U276" i="57"/>
  <c r="Q276" i="57" s="1"/>
  <c r="I134" i="66"/>
  <c r="T134" i="57"/>
  <c r="I142" i="66"/>
  <c r="H142" i="66" s="1"/>
  <c r="T142" i="57"/>
  <c r="I277" i="66"/>
  <c r="U277" i="57"/>
  <c r="Q277" i="57" s="1"/>
  <c r="I279" i="66"/>
  <c r="H279" i="66" s="1"/>
  <c r="U279" i="57"/>
  <c r="Q279" i="57" s="1"/>
  <c r="I212" i="66"/>
  <c r="H212" i="66" s="1"/>
  <c r="T212" i="57"/>
  <c r="Q212" i="57" s="1"/>
  <c r="I210" i="66"/>
  <c r="H210" i="66" s="1"/>
  <c r="T210" i="57"/>
  <c r="Q210" i="57" s="1"/>
  <c r="I275" i="66"/>
  <c r="H275" i="66" s="1"/>
  <c r="U275" i="57"/>
  <c r="Q275" i="57" s="1"/>
  <c r="I273" i="66"/>
  <c r="H273" i="66" s="1"/>
  <c r="U273" i="57"/>
  <c r="Q273" i="57" s="1"/>
  <c r="I216" i="66"/>
  <c r="H216" i="66" s="1"/>
  <c r="T216" i="57"/>
  <c r="Q216" i="57" s="1"/>
  <c r="I204" i="66"/>
  <c r="H204" i="66" s="1"/>
  <c r="T204" i="57"/>
  <c r="Q204" i="57" s="1"/>
  <c r="I284" i="66"/>
  <c r="H284" i="66" s="1"/>
  <c r="U284" i="57"/>
  <c r="Q284" i="57" s="1"/>
  <c r="I141" i="66"/>
  <c r="H141" i="66" s="1"/>
  <c r="T141" i="57"/>
  <c r="I120" i="66"/>
  <c r="H120" i="66" s="1"/>
  <c r="T120" i="57"/>
  <c r="I202" i="66"/>
  <c r="H202" i="66" s="1"/>
  <c r="T202" i="57"/>
  <c r="Q202" i="57" s="1"/>
  <c r="I135" i="66"/>
  <c r="H135" i="66" s="1"/>
  <c r="T135" i="57"/>
  <c r="I127" i="66"/>
  <c r="H127" i="66" s="1"/>
  <c r="T127" i="57"/>
  <c r="I119" i="66"/>
  <c r="T119" i="57"/>
  <c r="I122" i="66"/>
  <c r="H122" i="66" s="1"/>
  <c r="T122" i="57"/>
  <c r="Z285" i="57"/>
  <c r="V285" i="57" s="1"/>
  <c r="I274" i="66"/>
  <c r="H274" i="66" s="1"/>
  <c r="U274" i="57"/>
  <c r="Q274" i="57" s="1"/>
  <c r="I278" i="66"/>
  <c r="H278" i="66" s="1"/>
  <c r="U278" i="57"/>
  <c r="Q278" i="57" s="1"/>
  <c r="I128" i="66"/>
  <c r="T128" i="57"/>
  <c r="I269" i="66"/>
  <c r="H269" i="66" s="1"/>
  <c r="U269" i="57"/>
  <c r="Q269" i="57" s="1"/>
  <c r="I286" i="66"/>
  <c r="H286" i="66" s="1"/>
  <c r="U286" i="57"/>
  <c r="Q286" i="57" s="1"/>
  <c r="I215" i="66"/>
  <c r="H215" i="66" s="1"/>
  <c r="T215" i="57"/>
  <c r="Q215" i="57" s="1"/>
  <c r="I213" i="66"/>
  <c r="H213" i="66" s="1"/>
  <c r="T213" i="57"/>
  <c r="Q213" i="57" s="1"/>
  <c r="I211" i="66"/>
  <c r="H211" i="66" s="1"/>
  <c r="T211" i="57"/>
  <c r="Q211" i="57" s="1"/>
  <c r="I209" i="66"/>
  <c r="H209" i="66" s="1"/>
  <c r="T209" i="57"/>
  <c r="Q209" i="57" s="1"/>
  <c r="I207" i="66"/>
  <c r="H207" i="66" s="1"/>
  <c r="T207" i="57"/>
  <c r="Q207" i="57" s="1"/>
  <c r="I270" i="66"/>
  <c r="H270" i="66" s="1"/>
  <c r="U270" i="57"/>
  <c r="Q270" i="57" s="1"/>
  <c r="I133" i="66"/>
  <c r="T133" i="57"/>
  <c r="I125" i="66"/>
  <c r="H125" i="66" s="1"/>
  <c r="T125" i="57"/>
  <c r="I126" i="66"/>
  <c r="H126" i="66" s="1"/>
  <c r="T126" i="57"/>
  <c r="Z286" i="57"/>
  <c r="V286" i="57" s="1"/>
  <c r="I232" i="66"/>
  <c r="H232" i="66" s="1"/>
  <c r="T232" i="57"/>
  <c r="Q232" i="57" s="1"/>
  <c r="Q94" i="57"/>
  <c r="Q90" i="57"/>
  <c r="Q60" i="57"/>
  <c r="I259" i="66"/>
  <c r="H259" i="66" s="1"/>
  <c r="S259" i="57"/>
  <c r="I83" i="66"/>
  <c r="H83" i="66" s="1"/>
  <c r="S83" i="57"/>
  <c r="I84" i="66"/>
  <c r="H84" i="66" s="1"/>
  <c r="S84" i="57"/>
  <c r="I49" i="66"/>
  <c r="H49" i="66" s="1"/>
  <c r="T49" i="57"/>
  <c r="Q49" i="57" s="1"/>
  <c r="P49" i="57" s="1"/>
  <c r="I46" i="66"/>
  <c r="H46" i="66" s="1"/>
  <c r="T46" i="57"/>
  <c r="Q46" i="57" s="1"/>
  <c r="P46" i="57" s="1"/>
  <c r="I261" i="66"/>
  <c r="H261" i="66" s="1"/>
  <c r="S261" i="57"/>
  <c r="I47" i="66"/>
  <c r="H47" i="66" s="1"/>
  <c r="T47" i="57"/>
  <c r="Q47" i="57" s="1"/>
  <c r="P47" i="57" s="1"/>
  <c r="I51" i="66"/>
  <c r="H51" i="66" s="1"/>
  <c r="T51" i="57"/>
  <c r="Q51" i="57" s="1"/>
  <c r="P51" i="57" s="1"/>
  <c r="Q92" i="57"/>
  <c r="Q86" i="57"/>
  <c r="I101" i="66"/>
  <c r="H101" i="66" s="1"/>
  <c r="T101" i="57"/>
  <c r="Q101" i="57" s="1"/>
  <c r="I44" i="66"/>
  <c r="T44" i="57"/>
  <c r="Q44" i="57" s="1"/>
  <c r="P44" i="57" s="1"/>
  <c r="I87" i="66"/>
  <c r="S87" i="57"/>
  <c r="I14" i="66"/>
  <c r="H14" i="66" s="1"/>
  <c r="T14" i="57"/>
  <c r="I43" i="66"/>
  <c r="T43" i="57"/>
  <c r="I88" i="66"/>
  <c r="H88" i="66" s="1"/>
  <c r="S88" i="57"/>
  <c r="I95" i="66"/>
  <c r="H95" i="66" s="1"/>
  <c r="S95" i="57"/>
  <c r="I45" i="66"/>
  <c r="T45" i="57"/>
  <c r="Q45" i="57" s="1"/>
  <c r="P45" i="57" s="1"/>
  <c r="Q71" i="57"/>
  <c r="I74" i="66"/>
  <c r="H74" i="66" s="1"/>
  <c r="T74" i="57"/>
  <c r="Q74" i="57" s="1"/>
  <c r="I100" i="66"/>
  <c r="H100" i="66" s="1"/>
  <c r="T100" i="57"/>
  <c r="Q100" i="57" s="1"/>
  <c r="I73" i="66"/>
  <c r="H73" i="66" s="1"/>
  <c r="T73" i="57"/>
  <c r="Q73" i="57" s="1"/>
  <c r="I91" i="66"/>
  <c r="S91" i="57"/>
  <c r="I263" i="66"/>
  <c r="H263" i="66" s="1"/>
  <c r="S263" i="57"/>
  <c r="I262" i="66"/>
  <c r="H262" i="66" s="1"/>
  <c r="S262" i="57"/>
  <c r="I52" i="66"/>
  <c r="H52" i="66" s="1"/>
  <c r="T52" i="57"/>
  <c r="Q52" i="57" s="1"/>
  <c r="P52" i="57" s="1"/>
  <c r="I13" i="66"/>
  <c r="H13" i="66" s="1"/>
  <c r="T13" i="57"/>
  <c r="I89" i="66"/>
  <c r="H89" i="66" s="1"/>
  <c r="S89" i="57"/>
  <c r="I93" i="66"/>
  <c r="S93" i="57"/>
  <c r="I260" i="66"/>
  <c r="H260" i="66" s="1"/>
  <c r="S260" i="57"/>
  <c r="I85" i="66"/>
  <c r="S85" i="57"/>
  <c r="F11" i="66"/>
  <c r="J12" i="66"/>
  <c r="Q238" i="57"/>
  <c r="P48" i="57"/>
  <c r="X137" i="57"/>
  <c r="V139" i="57"/>
  <c r="Y13" i="57"/>
  <c r="V13" i="57" s="1"/>
  <c r="Y14" i="57"/>
  <c r="V14" i="57" s="1"/>
  <c r="C10" i="66"/>
  <c r="D10" i="66"/>
  <c r="J113" i="66"/>
  <c r="U113" i="77" s="1"/>
  <c r="I42" i="66"/>
  <c r="J20" i="66"/>
  <c r="F20" i="66"/>
  <c r="M99" i="66"/>
  <c r="M98" i="66" s="1"/>
  <c r="F112" i="66"/>
  <c r="F98" i="66"/>
  <c r="M228" i="66"/>
  <c r="L228" i="66" s="1"/>
  <c r="F227" i="66"/>
  <c r="H90" i="66"/>
  <c r="J144" i="66"/>
  <c r="M144" i="66"/>
  <c r="J145" i="66"/>
  <c r="F143" i="66"/>
  <c r="I114" i="66"/>
  <c r="I116" i="66"/>
  <c r="I115" i="66"/>
  <c r="H190" i="66"/>
  <c r="M12" i="66"/>
  <c r="M11" i="66" s="1"/>
  <c r="J118" i="66"/>
  <c r="T118" i="77" s="1"/>
  <c r="Q118" i="77" s="1"/>
  <c r="M118" i="66"/>
  <c r="L118" i="66" s="1"/>
  <c r="H289" i="66"/>
  <c r="H290" i="66"/>
  <c r="H238" i="66"/>
  <c r="H193" i="66"/>
  <c r="H176" i="66"/>
  <c r="P197" i="57"/>
  <c r="P174" i="57"/>
  <c r="H72" i="66"/>
  <c r="P179" i="57"/>
  <c r="H281" i="66"/>
  <c r="H48" i="66"/>
  <c r="H177" i="66"/>
  <c r="H198" i="66"/>
  <c r="I82" i="66"/>
  <c r="H272" i="66"/>
  <c r="H235" i="66"/>
  <c r="H188" i="66"/>
  <c r="H172" i="66"/>
  <c r="P182" i="57"/>
  <c r="H60" i="66"/>
  <c r="P186" i="57"/>
  <c r="P189" i="57"/>
  <c r="H195" i="66"/>
  <c r="P196" i="57"/>
  <c r="H79" i="66"/>
  <c r="H266" i="66"/>
  <c r="H184" i="66"/>
  <c r="H167" i="66"/>
  <c r="P178" i="57"/>
  <c r="P181" i="57"/>
  <c r="H59" i="66"/>
  <c r="H92" i="66"/>
  <c r="H230" i="66"/>
  <c r="H194" i="66"/>
  <c r="H231" i="66"/>
  <c r="P192" i="57"/>
  <c r="H187" i="66"/>
  <c r="H77" i="66"/>
  <c r="H191" i="66"/>
  <c r="H180" i="66"/>
  <c r="H175" i="66"/>
  <c r="H94" i="66"/>
  <c r="H86" i="66"/>
  <c r="H203" i="66"/>
  <c r="H171" i="66"/>
  <c r="I81" i="66"/>
  <c r="P185" i="57"/>
  <c r="H78" i="66"/>
  <c r="H229" i="66"/>
  <c r="H50" i="66"/>
  <c r="H183" i="66"/>
  <c r="P190" i="57"/>
  <c r="H139" i="66"/>
  <c r="M109" i="66"/>
  <c r="M104" i="66" s="1"/>
  <c r="J109" i="66"/>
  <c r="J104" i="66" s="1"/>
  <c r="H181" i="66"/>
  <c r="H185" i="66"/>
  <c r="J169" i="66"/>
  <c r="F168" i="66"/>
  <c r="F233" i="66"/>
  <c r="M45" i="66"/>
  <c r="L45" i="66" s="1"/>
  <c r="M145" i="66"/>
  <c r="J234" i="66"/>
  <c r="T234" i="77" s="1"/>
  <c r="J58" i="66"/>
  <c r="S58" i="77" s="1"/>
  <c r="H283" i="66"/>
  <c r="L287" i="66"/>
  <c r="J228" i="66"/>
  <c r="T228" i="77" s="1"/>
  <c r="H196" i="66"/>
  <c r="H178" i="66"/>
  <c r="F57" i="66"/>
  <c r="H197" i="66"/>
  <c r="H189" i="66"/>
  <c r="H277" i="66"/>
  <c r="M287" i="66"/>
  <c r="M200" i="66"/>
  <c r="H182" i="66"/>
  <c r="H133" i="66"/>
  <c r="H174" i="66"/>
  <c r="L233" i="66"/>
  <c r="H192" i="66"/>
  <c r="M205" i="66"/>
  <c r="L206" i="66"/>
  <c r="L70" i="66"/>
  <c r="H71" i="66"/>
  <c r="M57" i="66"/>
  <c r="J200" i="66"/>
  <c r="J257" i="66"/>
  <c r="I258" i="66"/>
  <c r="J287" i="66"/>
  <c r="I288" i="66"/>
  <c r="H214" i="66"/>
  <c r="H208" i="66"/>
  <c r="I206" i="66"/>
  <c r="J205" i="66"/>
  <c r="L169" i="66"/>
  <c r="H128" i="66"/>
  <c r="I265" i="66"/>
  <c r="J264" i="66"/>
  <c r="H186" i="66"/>
  <c r="H170" i="66"/>
  <c r="H134" i="66"/>
  <c r="M80" i="66"/>
  <c r="L80" i="66" s="1"/>
  <c r="J80" i="66"/>
  <c r="L57" i="66"/>
  <c r="M173" i="66"/>
  <c r="L173" i="66" s="1"/>
  <c r="J173" i="66"/>
  <c r="M97" i="66"/>
  <c r="M96" i="66" s="1"/>
  <c r="J97" i="66"/>
  <c r="S97" i="77" s="1"/>
  <c r="I221" i="66"/>
  <c r="L200" i="66"/>
  <c r="M237" i="66"/>
  <c r="F236" i="66"/>
  <c r="J237" i="66"/>
  <c r="H119" i="66"/>
  <c r="M233" i="66"/>
  <c r="L76" i="66"/>
  <c r="M70" i="66"/>
  <c r="L221" i="66"/>
  <c r="H179" i="66"/>
  <c r="M264" i="66"/>
  <c r="L265" i="66"/>
  <c r="M257" i="66"/>
  <c r="L258" i="66"/>
  <c r="M166" i="66"/>
  <c r="J166" i="66"/>
  <c r="F165" i="66"/>
  <c r="L113" i="66"/>
  <c r="M112" i="66"/>
  <c r="J98" i="66"/>
  <c r="I99" i="66"/>
  <c r="I76" i="66"/>
  <c r="J138" i="66"/>
  <c r="M138" i="66"/>
  <c r="J70" i="66"/>
  <c r="P115" i="77" l="1"/>
  <c r="V287" i="57"/>
  <c r="Q82" i="57"/>
  <c r="Y70" i="57"/>
  <c r="V57" i="57"/>
  <c r="AA146" i="57"/>
  <c r="X287" i="57"/>
  <c r="Y200" i="57"/>
  <c r="V200" i="57"/>
  <c r="V71" i="57"/>
  <c r="Q258" i="57"/>
  <c r="I200" i="66"/>
  <c r="X57" i="57"/>
  <c r="T220" i="57"/>
  <c r="Q221" i="57"/>
  <c r="Q220" i="57" s="1"/>
  <c r="Q221" i="77"/>
  <c r="T220" i="77"/>
  <c r="Q81" i="57"/>
  <c r="Q228" i="77"/>
  <c r="T227" i="77"/>
  <c r="S145" i="57"/>
  <c r="S145" i="77"/>
  <c r="Q145" i="77" s="1"/>
  <c r="Q113" i="77"/>
  <c r="U112" i="77"/>
  <c r="N146" i="66"/>
  <c r="AA146" i="77"/>
  <c r="Z113" i="57"/>
  <c r="V113" i="57" s="1"/>
  <c r="V112" i="57" s="1"/>
  <c r="Z113" i="77"/>
  <c r="P116" i="77"/>
  <c r="P114" i="77"/>
  <c r="T166" i="57"/>
  <c r="T166" i="77"/>
  <c r="Q234" i="77"/>
  <c r="P234" i="77" s="1"/>
  <c r="P233" i="77" s="1"/>
  <c r="T233" i="77"/>
  <c r="Q233" i="77" s="1"/>
  <c r="P118" i="77"/>
  <c r="P117" i="77" s="1"/>
  <c r="Q117" i="77"/>
  <c r="S144" i="57"/>
  <c r="S144" i="77"/>
  <c r="P286" i="57"/>
  <c r="V139" i="77"/>
  <c r="P139" i="77" s="1"/>
  <c r="X137" i="77"/>
  <c r="V288" i="77"/>
  <c r="V287" i="77" s="1"/>
  <c r="X287" i="77"/>
  <c r="T138" i="57"/>
  <c r="T138" i="77"/>
  <c r="Z265" i="57"/>
  <c r="Z265" i="77"/>
  <c r="V265" i="77" s="1"/>
  <c r="V268" i="77"/>
  <c r="P268" i="77" s="1"/>
  <c r="Q288" i="77"/>
  <c r="S287" i="77"/>
  <c r="V201" i="77"/>
  <c r="V200" i="77" s="1"/>
  <c r="Y200" i="77"/>
  <c r="Q206" i="77"/>
  <c r="T205" i="77"/>
  <c r="P201" i="77"/>
  <c r="P200" i="77" s="1"/>
  <c r="Q200" i="77"/>
  <c r="Q265" i="77"/>
  <c r="U264" i="77"/>
  <c r="T237" i="57"/>
  <c r="T236" i="57" s="1"/>
  <c r="T237" i="77"/>
  <c r="X76" i="57"/>
  <c r="V76" i="57" s="1"/>
  <c r="X76" i="77"/>
  <c r="S80" i="57"/>
  <c r="S80" i="77"/>
  <c r="Q80" i="77" s="1"/>
  <c r="Q75" i="77" s="1"/>
  <c r="Q132" i="57"/>
  <c r="Q42" i="77"/>
  <c r="T20" i="77"/>
  <c r="V58" i="77"/>
  <c r="V57" i="77" s="1"/>
  <c r="X57" i="77"/>
  <c r="X258" i="57"/>
  <c r="V258" i="57" s="1"/>
  <c r="X258" i="77"/>
  <c r="X80" i="57"/>
  <c r="V80" i="57" s="1"/>
  <c r="X80" i="77"/>
  <c r="V80" i="77" s="1"/>
  <c r="P81" i="77"/>
  <c r="Q97" i="77"/>
  <c r="S96" i="77"/>
  <c r="S57" i="77"/>
  <c r="Q58" i="77"/>
  <c r="T12" i="57"/>
  <c r="T12" i="77"/>
  <c r="Q99" i="77"/>
  <c r="T98" i="77"/>
  <c r="Q258" i="77"/>
  <c r="S257" i="77"/>
  <c r="V238" i="77"/>
  <c r="P238" i="77" s="1"/>
  <c r="Y70" i="77"/>
  <c r="V71" i="77"/>
  <c r="Q134" i="57"/>
  <c r="Q121" i="57"/>
  <c r="Q123" i="57"/>
  <c r="Q140" i="57"/>
  <c r="Q130" i="57"/>
  <c r="Q126" i="57"/>
  <c r="Q133" i="57"/>
  <c r="Q119" i="57"/>
  <c r="Q135" i="57"/>
  <c r="Q120" i="57"/>
  <c r="Q142" i="57"/>
  <c r="Q129" i="57"/>
  <c r="J227" i="66"/>
  <c r="T228" i="57"/>
  <c r="J112" i="66"/>
  <c r="U113" i="57"/>
  <c r="Q205" i="57"/>
  <c r="Q131" i="57"/>
  <c r="Q124" i="57"/>
  <c r="J233" i="66"/>
  <c r="T234" i="57"/>
  <c r="Q125" i="57"/>
  <c r="Q128" i="57"/>
  <c r="Q122" i="57"/>
  <c r="Q127" i="57"/>
  <c r="Q141" i="57"/>
  <c r="T205" i="57"/>
  <c r="T200" i="57"/>
  <c r="Q201" i="57"/>
  <c r="Q200" i="57" s="1"/>
  <c r="Q264" i="57"/>
  <c r="Z264" i="57"/>
  <c r="V265" i="57"/>
  <c r="V264" i="57" s="1"/>
  <c r="I118" i="66"/>
  <c r="I117" i="66" s="1"/>
  <c r="T118" i="57"/>
  <c r="Q118" i="57" s="1"/>
  <c r="U264" i="57"/>
  <c r="I70" i="66"/>
  <c r="T70" i="57"/>
  <c r="Q84" i="57"/>
  <c r="Q43" i="57"/>
  <c r="T20" i="57"/>
  <c r="Q85" i="57"/>
  <c r="Q262" i="57"/>
  <c r="Q91" i="57"/>
  <c r="Q87" i="57"/>
  <c r="Q261" i="57"/>
  <c r="Q83" i="57"/>
  <c r="H91" i="66"/>
  <c r="J11" i="66"/>
  <c r="T98" i="57"/>
  <c r="J57" i="66"/>
  <c r="S58" i="57"/>
  <c r="J96" i="66"/>
  <c r="S97" i="57"/>
  <c r="Q93" i="57"/>
  <c r="Q95" i="57"/>
  <c r="H93" i="66"/>
  <c r="H87" i="66"/>
  <c r="H85" i="66"/>
  <c r="Q98" i="57"/>
  <c r="Q260" i="57"/>
  <c r="Q89" i="57"/>
  <c r="Q263" i="57"/>
  <c r="Q88" i="57"/>
  <c r="Q259" i="57"/>
  <c r="H116" i="66"/>
  <c r="Q116" i="57"/>
  <c r="K145" i="66"/>
  <c r="AA145" i="77" s="1"/>
  <c r="S287" i="57"/>
  <c r="Q288" i="57"/>
  <c r="Q287" i="57" s="1"/>
  <c r="H114" i="66"/>
  <c r="Q114" i="57"/>
  <c r="K144" i="66"/>
  <c r="H115" i="66"/>
  <c r="Q115" i="57"/>
  <c r="Q76" i="57"/>
  <c r="I113" i="66"/>
  <c r="I112" i="66" s="1"/>
  <c r="L99" i="66"/>
  <c r="H99" i="66" s="1"/>
  <c r="I20" i="66"/>
  <c r="M227" i="66"/>
  <c r="L227" i="66"/>
  <c r="I12" i="66"/>
  <c r="Q146" i="57"/>
  <c r="J143" i="66"/>
  <c r="M143" i="66"/>
  <c r="L12" i="66"/>
  <c r="Y12" i="77" s="1"/>
  <c r="H81" i="66"/>
  <c r="H82" i="66"/>
  <c r="J117" i="66"/>
  <c r="M117" i="66"/>
  <c r="P285" i="57"/>
  <c r="P171" i="57"/>
  <c r="P191" i="57"/>
  <c r="P172" i="57"/>
  <c r="I80" i="66"/>
  <c r="L205" i="66"/>
  <c r="P175" i="57"/>
  <c r="P187" i="57"/>
  <c r="P195" i="57"/>
  <c r="P198" i="57"/>
  <c r="P177" i="57"/>
  <c r="P176" i="57"/>
  <c r="L257" i="66"/>
  <c r="X257" i="57"/>
  <c r="L264" i="66"/>
  <c r="H45" i="66"/>
  <c r="P183" i="57"/>
  <c r="P184" i="57"/>
  <c r="P188" i="57"/>
  <c r="L117" i="66"/>
  <c r="P180" i="57"/>
  <c r="P194" i="57"/>
  <c r="P193" i="57"/>
  <c r="L220" i="66"/>
  <c r="I220" i="66"/>
  <c r="L112" i="66"/>
  <c r="L109" i="66"/>
  <c r="L104" i="66" s="1"/>
  <c r="I109" i="66"/>
  <c r="L168" i="66"/>
  <c r="I169" i="66"/>
  <c r="J168" i="66"/>
  <c r="M168" i="66"/>
  <c r="I58" i="66"/>
  <c r="H70" i="66"/>
  <c r="I234" i="66"/>
  <c r="J75" i="66"/>
  <c r="L75" i="66"/>
  <c r="I228" i="66"/>
  <c r="M75" i="66"/>
  <c r="H200" i="66"/>
  <c r="M137" i="66"/>
  <c r="L138" i="66"/>
  <c r="M165" i="66"/>
  <c r="L166" i="66"/>
  <c r="I138" i="66"/>
  <c r="J137" i="66"/>
  <c r="H76" i="66"/>
  <c r="J236" i="66"/>
  <c r="I237" i="66"/>
  <c r="I97" i="66"/>
  <c r="I264" i="66"/>
  <c r="H265" i="66"/>
  <c r="H264" i="66" s="1"/>
  <c r="I98" i="66"/>
  <c r="H221" i="66"/>
  <c r="H220" i="66" s="1"/>
  <c r="L97" i="66"/>
  <c r="X97" i="77" s="1"/>
  <c r="I173" i="66"/>
  <c r="H258" i="66"/>
  <c r="H257" i="66" s="1"/>
  <c r="I257" i="66"/>
  <c r="I166" i="66"/>
  <c r="J165" i="66"/>
  <c r="L237" i="66"/>
  <c r="M236" i="66"/>
  <c r="I205" i="66"/>
  <c r="H206" i="66"/>
  <c r="H205" i="66" s="1"/>
  <c r="I287" i="66"/>
  <c r="H288" i="66"/>
  <c r="H287" i="66" s="1"/>
  <c r="AB264" i="57"/>
  <c r="AA264" i="57"/>
  <c r="AB257" i="57"/>
  <c r="AA257" i="57"/>
  <c r="W257" i="57"/>
  <c r="S257" i="57"/>
  <c r="R257" i="57"/>
  <c r="O257" i="57"/>
  <c r="N257" i="57"/>
  <c r="M257" i="57"/>
  <c r="L257" i="57"/>
  <c r="K257" i="57"/>
  <c r="J257" i="57"/>
  <c r="H257" i="57"/>
  <c r="S236" i="66"/>
  <c r="AB233" i="57"/>
  <c r="AA233" i="57"/>
  <c r="R233" i="57"/>
  <c r="O233" i="57"/>
  <c r="N233" i="57"/>
  <c r="M233" i="57"/>
  <c r="L233" i="57"/>
  <c r="K233" i="57"/>
  <c r="J233" i="57"/>
  <c r="H233" i="57"/>
  <c r="I229" i="57"/>
  <c r="G229" i="57"/>
  <c r="I228" i="57"/>
  <c r="G228" i="57"/>
  <c r="AB227" i="57"/>
  <c r="AA227" i="57"/>
  <c r="R227" i="57"/>
  <c r="O227" i="57"/>
  <c r="N227" i="57"/>
  <c r="M227" i="57"/>
  <c r="L227" i="57"/>
  <c r="K227" i="57"/>
  <c r="J227" i="57"/>
  <c r="H227" i="57"/>
  <c r="AB205" i="57"/>
  <c r="AA205" i="57"/>
  <c r="G216" i="57"/>
  <c r="G215" i="57"/>
  <c r="G214" i="57"/>
  <c r="G213" i="57"/>
  <c r="G212" i="57"/>
  <c r="G211" i="57"/>
  <c r="G210" i="57"/>
  <c r="G209" i="57"/>
  <c r="G208" i="57"/>
  <c r="G207" i="57"/>
  <c r="G206" i="57"/>
  <c r="O205" i="57"/>
  <c r="M205" i="57"/>
  <c r="L205" i="57"/>
  <c r="K205" i="57"/>
  <c r="J205" i="57"/>
  <c r="I205" i="57"/>
  <c r="H205" i="57"/>
  <c r="X75" i="57" l="1"/>
  <c r="H118" i="66"/>
  <c r="H117" i="66" s="1"/>
  <c r="Q80" i="57"/>
  <c r="Z112" i="57"/>
  <c r="Z10" i="57" s="1"/>
  <c r="V75" i="57"/>
  <c r="P80" i="77"/>
  <c r="P221" i="77"/>
  <c r="P220" i="77" s="1"/>
  <c r="Q220" i="77"/>
  <c r="Q117" i="57"/>
  <c r="Z264" i="77"/>
  <c r="P265" i="77"/>
  <c r="P264" i="77" s="1"/>
  <c r="Q264" i="77"/>
  <c r="P206" i="77"/>
  <c r="P205" i="77" s="1"/>
  <c r="Q205" i="77"/>
  <c r="P288" i="77"/>
  <c r="P287" i="77" s="1"/>
  <c r="Q287" i="77"/>
  <c r="S143" i="77"/>
  <c r="Q144" i="77"/>
  <c r="Y166" i="57"/>
  <c r="V166" i="57" s="1"/>
  <c r="V165" i="57" s="1"/>
  <c r="Y166" i="77"/>
  <c r="Q138" i="77"/>
  <c r="T137" i="77"/>
  <c r="AB146" i="77"/>
  <c r="L146" i="66"/>
  <c r="AB146" i="57"/>
  <c r="Q166" i="77"/>
  <c r="T165" i="77"/>
  <c r="Z112" i="77"/>
  <c r="V113" i="77"/>
  <c r="V112" i="77" s="1"/>
  <c r="U10" i="77"/>
  <c r="Y138" i="57"/>
  <c r="Y137" i="57" s="1"/>
  <c r="Y138" i="77"/>
  <c r="I144" i="66"/>
  <c r="AA144" i="77"/>
  <c r="AA143" i="77" s="1"/>
  <c r="AA10" i="77" s="1"/>
  <c r="V264" i="77"/>
  <c r="Q112" i="77"/>
  <c r="P228" i="77"/>
  <c r="P227" i="77" s="1"/>
  <c r="Q227" i="77"/>
  <c r="X237" i="57"/>
  <c r="X236" i="57" s="1"/>
  <c r="X237" i="77"/>
  <c r="Q257" i="77"/>
  <c r="Q96" i="77"/>
  <c r="P42" i="77"/>
  <c r="P20" i="77" s="1"/>
  <c r="Q20" i="77"/>
  <c r="V76" i="77"/>
  <c r="X75" i="77"/>
  <c r="P58" i="77"/>
  <c r="P57" i="77" s="1"/>
  <c r="Q57" i="77"/>
  <c r="V97" i="77"/>
  <c r="V96" i="77" s="1"/>
  <c r="X96" i="77"/>
  <c r="V12" i="77"/>
  <c r="V11" i="77" s="1"/>
  <c r="Y11" i="77"/>
  <c r="Q98" i="77"/>
  <c r="P99" i="77"/>
  <c r="P98" i="77" s="1"/>
  <c r="V258" i="77"/>
  <c r="V257" i="77" s="1"/>
  <c r="X257" i="77"/>
  <c r="Q237" i="77"/>
  <c r="T236" i="77"/>
  <c r="V70" i="77"/>
  <c r="P71" i="77"/>
  <c r="P70" i="77" s="1"/>
  <c r="Q12" i="77"/>
  <c r="T11" i="77"/>
  <c r="AA144" i="57"/>
  <c r="N144" i="66"/>
  <c r="AB144" i="77" s="1"/>
  <c r="Q234" i="57"/>
  <c r="T233" i="57"/>
  <c r="I145" i="66"/>
  <c r="N145" i="66"/>
  <c r="AB145" i="77" s="1"/>
  <c r="T227" i="57"/>
  <c r="Q228" i="57"/>
  <c r="Q227" i="57" s="1"/>
  <c r="Q75" i="57"/>
  <c r="P43" i="57"/>
  <c r="Q20" i="57"/>
  <c r="AA145" i="57"/>
  <c r="T165" i="57"/>
  <c r="Q166" i="57"/>
  <c r="Q165" i="57" s="1"/>
  <c r="H113" i="66"/>
  <c r="H112" i="66" s="1"/>
  <c r="T137" i="57"/>
  <c r="Q138" i="57"/>
  <c r="Q137" i="57" s="1"/>
  <c r="L96" i="66"/>
  <c r="X97" i="57"/>
  <c r="L11" i="66"/>
  <c r="Y12" i="57"/>
  <c r="Y11" i="57" s="1"/>
  <c r="I11" i="66"/>
  <c r="T11" i="57"/>
  <c r="Q237" i="57"/>
  <c r="Q236" i="57" s="1"/>
  <c r="S236" i="57"/>
  <c r="S96" i="57"/>
  <c r="Q97" i="57"/>
  <c r="Q96" i="57" s="1"/>
  <c r="Q58" i="57"/>
  <c r="S57" i="57"/>
  <c r="Q144" i="57"/>
  <c r="L98" i="66"/>
  <c r="I96" i="66"/>
  <c r="H146" i="66"/>
  <c r="K143" i="66"/>
  <c r="K10" i="66" s="1"/>
  <c r="S205" i="66"/>
  <c r="S233" i="66"/>
  <c r="S274" i="66"/>
  <c r="S227" i="66"/>
  <c r="H12" i="66"/>
  <c r="H11" i="66" s="1"/>
  <c r="I75" i="66"/>
  <c r="H80" i="66"/>
  <c r="H75" i="66" s="1"/>
  <c r="I227" i="57"/>
  <c r="G227" i="57"/>
  <c r="H234" i="66"/>
  <c r="H233" i="66" s="1"/>
  <c r="I227" i="66"/>
  <c r="G205" i="57"/>
  <c r="L236" i="66"/>
  <c r="H169" i="66"/>
  <c r="P173" i="57"/>
  <c r="L165" i="66"/>
  <c r="I57" i="66"/>
  <c r="L137" i="66"/>
  <c r="H109" i="66"/>
  <c r="H104" i="66" s="1"/>
  <c r="I104" i="66"/>
  <c r="H58" i="66"/>
  <c r="H57" i="66" s="1"/>
  <c r="I168" i="66"/>
  <c r="I233" i="66"/>
  <c r="H228" i="66"/>
  <c r="H227" i="66" s="1"/>
  <c r="H237" i="66"/>
  <c r="H236" i="66" s="1"/>
  <c r="I236" i="66"/>
  <c r="H166" i="66"/>
  <c r="H165" i="66" s="1"/>
  <c r="I165" i="66"/>
  <c r="G98" i="66"/>
  <c r="G10" i="66" s="1"/>
  <c r="H98" i="66"/>
  <c r="H97" i="66"/>
  <c r="H96" i="66" s="1"/>
  <c r="I137" i="66"/>
  <c r="H138" i="66"/>
  <c r="H137" i="66" s="1"/>
  <c r="H173" i="66"/>
  <c r="P284" i="57"/>
  <c r="P260" i="57"/>
  <c r="P262" i="57"/>
  <c r="Q257" i="57"/>
  <c r="P258" i="57"/>
  <c r="V257" i="57"/>
  <c r="P259" i="57"/>
  <c r="P261" i="57"/>
  <c r="P263" i="57"/>
  <c r="P231" i="57"/>
  <c r="P235" i="57"/>
  <c r="P229" i="57"/>
  <c r="P213" i="57"/>
  <c r="P216" i="57"/>
  <c r="P230" i="57"/>
  <c r="P232" i="57"/>
  <c r="P209" i="57"/>
  <c r="P210" i="57"/>
  <c r="P207" i="57"/>
  <c r="P208" i="57"/>
  <c r="P212" i="57"/>
  <c r="P215" i="57"/>
  <c r="P206" i="57"/>
  <c r="P211" i="57"/>
  <c r="P214" i="57"/>
  <c r="P135" i="57"/>
  <c r="P134" i="57"/>
  <c r="P133" i="57"/>
  <c r="P132" i="57"/>
  <c r="P131" i="57"/>
  <c r="P130" i="57"/>
  <c r="P129" i="57"/>
  <c r="AB75" i="57"/>
  <c r="AA75" i="57"/>
  <c r="M103" i="57"/>
  <c r="O102" i="57"/>
  <c r="N102" i="57"/>
  <c r="L102" i="57"/>
  <c r="K102" i="57"/>
  <c r="J102" i="57"/>
  <c r="I102" i="57"/>
  <c r="H102" i="57"/>
  <c r="O98" i="57"/>
  <c r="N98" i="57"/>
  <c r="M98" i="57"/>
  <c r="L98" i="57"/>
  <c r="K98" i="57"/>
  <c r="J98" i="57"/>
  <c r="I98" i="57"/>
  <c r="H98" i="57"/>
  <c r="AB96" i="57"/>
  <c r="AA96" i="57"/>
  <c r="O96" i="57"/>
  <c r="N96" i="57"/>
  <c r="M96" i="57"/>
  <c r="L96" i="57"/>
  <c r="K96" i="57"/>
  <c r="J96" i="57"/>
  <c r="H96" i="57"/>
  <c r="O75" i="57"/>
  <c r="N75" i="57"/>
  <c r="M75" i="57"/>
  <c r="L75" i="57"/>
  <c r="K75" i="57"/>
  <c r="J75" i="57"/>
  <c r="I75" i="57"/>
  <c r="H75" i="57"/>
  <c r="O57" i="57"/>
  <c r="N57" i="57"/>
  <c r="M57" i="57"/>
  <c r="L57" i="57"/>
  <c r="K57" i="57"/>
  <c r="J57" i="57"/>
  <c r="H57" i="57"/>
  <c r="I60" i="57"/>
  <c r="G60" i="57"/>
  <c r="I59" i="57"/>
  <c r="G59" i="57"/>
  <c r="I58" i="57"/>
  <c r="G58" i="57"/>
  <c r="AB20" i="57"/>
  <c r="AA20" i="57"/>
  <c r="AB18" i="57"/>
  <c r="AA18" i="57"/>
  <c r="R18" i="57"/>
  <c r="O18" i="57"/>
  <c r="N18" i="57"/>
  <c r="L18" i="57"/>
  <c r="K18" i="57"/>
  <c r="J18" i="57"/>
  <c r="H18" i="57"/>
  <c r="G18" i="57"/>
  <c r="H70" i="57"/>
  <c r="I70" i="57"/>
  <c r="J70" i="57"/>
  <c r="K70" i="57"/>
  <c r="L70" i="57"/>
  <c r="M70" i="57"/>
  <c r="N70" i="57"/>
  <c r="O70" i="57"/>
  <c r="R70" i="57"/>
  <c r="S70" i="57"/>
  <c r="AA70" i="57"/>
  <c r="AB70" i="57"/>
  <c r="AA143" i="57" l="1"/>
  <c r="Y165" i="57"/>
  <c r="P113" i="77"/>
  <c r="P112" i="77" s="1"/>
  <c r="N143" i="66"/>
  <c r="N10" i="66" s="1"/>
  <c r="V138" i="57"/>
  <c r="V137" i="57" s="1"/>
  <c r="P97" i="77"/>
  <c r="P96" i="77" s="1"/>
  <c r="P258" i="77"/>
  <c r="P257" i="77" s="1"/>
  <c r="T10" i="77"/>
  <c r="Z10" i="77"/>
  <c r="V138" i="77"/>
  <c r="V137" i="77" s="1"/>
  <c r="Y137" i="77"/>
  <c r="X146" i="77"/>
  <c r="V146" i="77" s="1"/>
  <c r="P146" i="77" s="1"/>
  <c r="X146" i="57"/>
  <c r="V146" i="57" s="1"/>
  <c r="V166" i="77"/>
  <c r="V165" i="77" s="1"/>
  <c r="Y165" i="77"/>
  <c r="Q143" i="77"/>
  <c r="AB143" i="77"/>
  <c r="AB10" i="77" s="1"/>
  <c r="Q165" i="77"/>
  <c r="Q137" i="77"/>
  <c r="P12" i="77"/>
  <c r="P11" i="77" s="1"/>
  <c r="Q11" i="77"/>
  <c r="Q236" i="77"/>
  <c r="V75" i="77"/>
  <c r="P76" i="77"/>
  <c r="P75" i="77" s="1"/>
  <c r="V237" i="77"/>
  <c r="V236" i="77" s="1"/>
  <c r="X236" i="77"/>
  <c r="L145" i="66"/>
  <c r="AB145" i="57"/>
  <c r="AB144" i="57"/>
  <c r="L144" i="66"/>
  <c r="X144" i="77" s="1"/>
  <c r="Y10" i="57"/>
  <c r="R10" i="57"/>
  <c r="V12" i="57"/>
  <c r="T10" i="57"/>
  <c r="S18" i="66"/>
  <c r="Q113" i="57"/>
  <c r="Q112" i="57" s="1"/>
  <c r="U112" i="57"/>
  <c r="X96" i="57"/>
  <c r="V97" i="57"/>
  <c r="P97" i="57" s="1"/>
  <c r="I143" i="66"/>
  <c r="W18" i="57"/>
  <c r="W11" i="57"/>
  <c r="S20" i="66"/>
  <c r="S102" i="66"/>
  <c r="S70" i="66"/>
  <c r="S57" i="66"/>
  <c r="S96" i="66"/>
  <c r="S98" i="66"/>
  <c r="S75" i="66"/>
  <c r="G57" i="57"/>
  <c r="P234" i="57"/>
  <c r="H168" i="66"/>
  <c r="S233" i="57"/>
  <c r="I57" i="57"/>
  <c r="S227" i="57"/>
  <c r="Q57" i="57"/>
  <c r="M102" i="57"/>
  <c r="E103" i="66"/>
  <c r="E102" i="66" s="1"/>
  <c r="P257" i="57"/>
  <c r="P205" i="57"/>
  <c r="P99" i="57"/>
  <c r="P100" i="57"/>
  <c r="P101" i="57"/>
  <c r="P87" i="57"/>
  <c r="P95" i="57"/>
  <c r="P90" i="57"/>
  <c r="P94" i="57"/>
  <c r="P83" i="57"/>
  <c r="P85" i="57"/>
  <c r="P86" i="57"/>
  <c r="P91" i="57"/>
  <c r="P93" i="57"/>
  <c r="P59" i="57"/>
  <c r="P88" i="57"/>
  <c r="P84" i="57"/>
  <c r="P89" i="57"/>
  <c r="P92" i="57"/>
  <c r="P58" i="57"/>
  <c r="P60" i="57"/>
  <c r="Y10" i="77" l="1"/>
  <c r="L143" i="66"/>
  <c r="P138" i="77"/>
  <c r="P137" i="77" s="1"/>
  <c r="H145" i="66"/>
  <c r="P166" i="77"/>
  <c r="P165" i="77" s="1"/>
  <c r="X145" i="57"/>
  <c r="V145" i="57" s="1"/>
  <c r="X145" i="77"/>
  <c r="V145" i="77" s="1"/>
  <c r="P145" i="77" s="1"/>
  <c r="V144" i="77"/>
  <c r="P237" i="77"/>
  <c r="P236" i="77" s="1"/>
  <c r="X144" i="57"/>
  <c r="H144" i="66"/>
  <c r="AB143" i="57"/>
  <c r="W10" i="57"/>
  <c r="U10" i="57"/>
  <c r="V96" i="57"/>
  <c r="Q145" i="57"/>
  <c r="Q143" i="57" s="1"/>
  <c r="S143" i="57"/>
  <c r="Q233" i="57"/>
  <c r="P146" i="57"/>
  <c r="P142" i="57"/>
  <c r="P233" i="57"/>
  <c r="P228" i="57"/>
  <c r="P57" i="57"/>
  <c r="P109" i="57"/>
  <c r="P104" i="57" s="1"/>
  <c r="F103" i="66"/>
  <c r="F102" i="66" s="1"/>
  <c r="P96" i="57"/>
  <c r="P98" i="57"/>
  <c r="P266" i="57"/>
  <c r="P268" i="57"/>
  <c r="P272" i="57"/>
  <c r="P276" i="57"/>
  <c r="P280" i="57"/>
  <c r="Q70" i="57"/>
  <c r="P138" i="57"/>
  <c r="P140" i="57"/>
  <c r="P139" i="57"/>
  <c r="P267" i="57"/>
  <c r="P269" i="57"/>
  <c r="P273" i="57"/>
  <c r="P277" i="57"/>
  <c r="P281" i="57"/>
  <c r="P270" i="57"/>
  <c r="P274" i="57"/>
  <c r="P278" i="57"/>
  <c r="P282" i="57"/>
  <c r="P141" i="57"/>
  <c r="P265" i="57"/>
  <c r="P271" i="57"/>
  <c r="P275" i="57"/>
  <c r="P279" i="57"/>
  <c r="P283" i="57"/>
  <c r="H143" i="66" l="1"/>
  <c r="X143" i="77"/>
  <c r="V143" i="77"/>
  <c r="P144" i="77"/>
  <c r="P143" i="77" s="1"/>
  <c r="V144" i="57"/>
  <c r="X143" i="57"/>
  <c r="P145" i="57"/>
  <c r="P227" i="57"/>
  <c r="M103" i="66"/>
  <c r="M102" i="66" s="1"/>
  <c r="J103" i="66"/>
  <c r="S103" i="77" s="1"/>
  <c r="S102" i="77" l="1"/>
  <c r="Q103" i="77"/>
  <c r="V143" i="57"/>
  <c r="P144" i="57"/>
  <c r="P143" i="57" s="1"/>
  <c r="J102" i="66"/>
  <c r="S103" i="57"/>
  <c r="I103" i="66"/>
  <c r="L103" i="66"/>
  <c r="X103" i="77" s="1"/>
  <c r="V103" i="77" l="1"/>
  <c r="V102" i="77" s="1"/>
  <c r="X102" i="77"/>
  <c r="Q102" i="77"/>
  <c r="L102" i="66"/>
  <c r="X103" i="57"/>
  <c r="S102" i="57"/>
  <c r="Q103" i="57"/>
  <c r="Q102" i="57" s="1"/>
  <c r="I102" i="66"/>
  <c r="H103" i="66"/>
  <c r="H102" i="66" s="1"/>
  <c r="P103" i="77" l="1"/>
  <c r="P102" i="77" s="1"/>
  <c r="X102" i="57"/>
  <c r="V103" i="57"/>
  <c r="V102" i="57" s="1"/>
  <c r="P103" i="57" l="1"/>
  <c r="P102" i="57" l="1"/>
  <c r="D168" i="62" l="1"/>
  <c r="H168" i="62" s="1"/>
  <c r="D169" i="62"/>
  <c r="H169" i="62" s="1"/>
  <c r="D173" i="62"/>
  <c r="H173" i="62" s="1"/>
  <c r="D174" i="62"/>
  <c r="H174" i="62" s="1"/>
  <c r="D176" i="62"/>
  <c r="H176" i="62" s="1"/>
  <c r="S802" i="74"/>
  <c r="S782" i="74"/>
  <c r="S784" i="74"/>
  <c r="S788" i="74"/>
  <c r="S791" i="74"/>
  <c r="S794" i="74"/>
  <c r="S796" i="74"/>
  <c r="S799" i="74"/>
  <c r="S800" i="74"/>
  <c r="S779" i="74"/>
  <c r="S478" i="74"/>
  <c r="S479" i="74"/>
  <c r="S485" i="74"/>
  <c r="S486" i="74"/>
  <c r="S487" i="74"/>
  <c r="S488" i="74"/>
  <c r="S489" i="74"/>
  <c r="S491" i="74"/>
  <c r="S492" i="74"/>
  <c r="D167" i="62"/>
  <c r="H167" i="62" s="1"/>
  <c r="O953" i="74"/>
  <c r="O952" i="74" s="1"/>
  <c r="C569" i="74"/>
  <c r="D569" i="74"/>
  <c r="E569" i="74"/>
  <c r="F569" i="74"/>
  <c r="G569" i="74"/>
  <c r="G568" i="74" s="1"/>
  <c r="H569" i="74"/>
  <c r="H568" i="74" s="1"/>
  <c r="I569" i="74"/>
  <c r="I568" i="74" s="1"/>
  <c r="J569" i="74"/>
  <c r="J568" i="74" s="1"/>
  <c r="K569" i="74"/>
  <c r="K568" i="74" s="1"/>
  <c r="L569" i="74"/>
  <c r="L568" i="74" s="1"/>
  <c r="M569" i="74"/>
  <c r="M568" i="74" s="1"/>
  <c r="N569" i="74"/>
  <c r="N568" i="74" s="1"/>
  <c r="O569" i="74"/>
  <c r="O568" i="74" s="1"/>
  <c r="B569" i="74"/>
  <c r="A568" i="74"/>
  <c r="Q179" i="74"/>
  <c r="Q176" i="74" s="1"/>
  <c r="S716" i="74"/>
  <c r="S717" i="74"/>
  <c r="S718" i="74"/>
  <c r="S719" i="74"/>
  <c r="S720" i="74"/>
  <c r="S721" i="74"/>
  <c r="S722" i="74"/>
  <c r="S723" i="74"/>
  <c r="S724" i="74"/>
  <c r="S725" i="74"/>
  <c r="S726" i="74"/>
  <c r="S727" i="74"/>
  <c r="S728" i="74"/>
  <c r="S729" i="74"/>
  <c r="S730" i="74"/>
  <c r="S731" i="74"/>
  <c r="S732" i="74"/>
  <c r="S733" i="74"/>
  <c r="S734" i="74"/>
  <c r="S735" i="74"/>
  <c r="S736" i="74"/>
  <c r="S737" i="74"/>
  <c r="S738" i="74"/>
  <c r="S739" i="74"/>
  <c r="S740" i="74"/>
  <c r="S741" i="74"/>
  <c r="S742" i="74"/>
  <c r="S758" i="74"/>
  <c r="S759" i="74"/>
  <c r="S760" i="74"/>
  <c r="S761" i="74"/>
  <c r="S762" i="74"/>
  <c r="S763" i="74"/>
  <c r="S764" i="74"/>
  <c r="S765" i="74"/>
  <c r="S766" i="74"/>
  <c r="S767" i="74"/>
  <c r="S768" i="74"/>
  <c r="S769" i="74"/>
  <c r="S770" i="74"/>
  <c r="S771" i="74"/>
  <c r="S772" i="74"/>
  <c r="S773" i="74"/>
  <c r="S774" i="74"/>
  <c r="S775" i="74"/>
  <c r="S776" i="74"/>
  <c r="S777" i="74"/>
  <c r="S828" i="74"/>
  <c r="Q419" i="74"/>
  <c r="R419" i="74"/>
  <c r="Q952" i="74"/>
  <c r="P955" i="74"/>
  <c r="P956" i="74"/>
  <c r="P957" i="74"/>
  <c r="P954" i="74"/>
  <c r="R953" i="74"/>
  <c r="R952" i="74" s="1"/>
  <c r="P924" i="74"/>
  <c r="P923" i="74"/>
  <c r="P922" i="74"/>
  <c r="P921" i="74"/>
  <c r="P920" i="74"/>
  <c r="P919" i="74"/>
  <c r="P918" i="74"/>
  <c r="P917" i="74"/>
  <c r="P916" i="74"/>
  <c r="P915" i="74"/>
  <c r="P879" i="74"/>
  <c r="P145" i="74"/>
  <c r="P144" i="74"/>
  <c r="P143" i="74"/>
  <c r="P141" i="74"/>
  <c r="P140" i="74"/>
  <c r="P138" i="74"/>
  <c r="P137" i="74"/>
  <c r="P136" i="74"/>
  <c r="P134" i="74"/>
  <c r="P133" i="74"/>
  <c r="P132" i="74"/>
  <c r="P130" i="74"/>
  <c r="P129" i="74"/>
  <c r="P127" i="74"/>
  <c r="P126" i="74"/>
  <c r="P125" i="74"/>
  <c r="P124" i="74"/>
  <c r="P123" i="74"/>
  <c r="P122" i="74"/>
  <c r="P121" i="74"/>
  <c r="P120" i="74"/>
  <c r="P119" i="74"/>
  <c r="P118" i="74"/>
  <c r="P117" i="74"/>
  <c r="P116" i="74"/>
  <c r="P114" i="74"/>
  <c r="P113" i="74"/>
  <c r="P112" i="74"/>
  <c r="P111" i="74"/>
  <c r="P110" i="74"/>
  <c r="P109" i="74"/>
  <c r="P108" i="74"/>
  <c r="P106" i="74"/>
  <c r="P105" i="74" s="1"/>
  <c r="P104" i="74"/>
  <c r="P103" i="74"/>
  <c r="P102" i="74"/>
  <c r="P101" i="74"/>
  <c r="P100" i="74"/>
  <c r="P99" i="74"/>
  <c r="P97" i="74"/>
  <c r="P96" i="74"/>
  <c r="P82" i="74"/>
  <c r="P81" i="74"/>
  <c r="P80" i="74"/>
  <c r="P79" i="74"/>
  <c r="P78" i="74"/>
  <c r="P77" i="74"/>
  <c r="P75" i="74"/>
  <c r="P74" i="74"/>
  <c r="P73" i="74"/>
  <c r="P71" i="74"/>
  <c r="P70" i="74"/>
  <c r="P69" i="74"/>
  <c r="P68" i="74"/>
  <c r="P66" i="74"/>
  <c r="P65" i="74" s="1"/>
  <c r="P64" i="74"/>
  <c r="P63" i="74" s="1"/>
  <c r="P62" i="74"/>
  <c r="P61" i="74"/>
  <c r="P60" i="74"/>
  <c r="P58" i="74"/>
  <c r="P57" i="74"/>
  <c r="P56" i="74"/>
  <c r="P55" i="74"/>
  <c r="P54" i="74"/>
  <c r="P53" i="74"/>
  <c r="P52" i="74"/>
  <c r="P50" i="74"/>
  <c r="P49" i="74"/>
  <c r="P48" i="74"/>
  <c r="P47" i="74"/>
  <c r="P46" i="74"/>
  <c r="P45" i="74"/>
  <c r="P44" i="74"/>
  <c r="P43" i="74"/>
  <c r="P41" i="74"/>
  <c r="P40" i="74" s="1"/>
  <c r="P39" i="74"/>
  <c r="P38" i="74"/>
  <c r="P37" i="74"/>
  <c r="P36" i="74"/>
  <c r="P34" i="74"/>
  <c r="P33" i="74"/>
  <c r="P32" i="74"/>
  <c r="P31" i="74"/>
  <c r="P29" i="74"/>
  <c r="P28" i="74"/>
  <c r="P27" i="74"/>
  <c r="P20" i="74"/>
  <c r="P21" i="74"/>
  <c r="P22" i="74"/>
  <c r="P23" i="74"/>
  <c r="P24" i="74"/>
  <c r="P25" i="74"/>
  <c r="P19" i="74"/>
  <c r="P17" i="74"/>
  <c r="P16" i="74"/>
  <c r="S676" i="74"/>
  <c r="D584" i="62"/>
  <c r="H584" i="62" s="1"/>
  <c r="S681" i="74"/>
  <c r="S684" i="74"/>
  <c r="S687" i="74"/>
  <c r="S688" i="74"/>
  <c r="S691" i="74"/>
  <c r="S692" i="74"/>
  <c r="S696" i="74"/>
  <c r="S700" i="74"/>
  <c r="S702" i="74"/>
  <c r="S704" i="74"/>
  <c r="S705" i="74"/>
  <c r="S706" i="74"/>
  <c r="S707" i="74"/>
  <c r="S708" i="74"/>
  <c r="S712" i="74"/>
  <c r="N953" i="74"/>
  <c r="N952" i="74" s="1"/>
  <c r="M953" i="74"/>
  <c r="M952" i="74" s="1"/>
  <c r="L953" i="74"/>
  <c r="L952" i="74" s="1"/>
  <c r="K953" i="74"/>
  <c r="K952" i="74" s="1"/>
  <c r="J953" i="74"/>
  <c r="J952" i="74" s="1"/>
  <c r="I953" i="74"/>
  <c r="I952" i="74" s="1"/>
  <c r="H953" i="74"/>
  <c r="H952" i="74" s="1"/>
  <c r="G953" i="74"/>
  <c r="O948" i="74"/>
  <c r="N948" i="74"/>
  <c r="M948" i="74"/>
  <c r="L948" i="74"/>
  <c r="K948" i="74"/>
  <c r="J948" i="74"/>
  <c r="I948" i="74"/>
  <c r="H948" i="74"/>
  <c r="G948" i="74"/>
  <c r="P945" i="74"/>
  <c r="P944" i="74"/>
  <c r="P942" i="74"/>
  <c r="P941" i="74"/>
  <c r="P940" i="74"/>
  <c r="P939" i="74"/>
  <c r="P938" i="74"/>
  <c r="P937" i="74"/>
  <c r="P936" i="74"/>
  <c r="P934" i="74"/>
  <c r="P933" i="74"/>
  <c r="P929" i="74"/>
  <c r="O925" i="74"/>
  <c r="N925" i="74"/>
  <c r="M925" i="74"/>
  <c r="L925" i="74"/>
  <c r="K925" i="74"/>
  <c r="J925" i="74"/>
  <c r="I925" i="74"/>
  <c r="H925" i="74"/>
  <c r="G925" i="74"/>
  <c r="O920" i="74"/>
  <c r="M920" i="74"/>
  <c r="O919" i="74"/>
  <c r="M919" i="74"/>
  <c r="N914" i="74"/>
  <c r="L914" i="74"/>
  <c r="K914" i="74"/>
  <c r="J914" i="74"/>
  <c r="I914" i="74"/>
  <c r="H914" i="74"/>
  <c r="G914" i="74"/>
  <c r="O912" i="74"/>
  <c r="N912" i="74"/>
  <c r="M912" i="74"/>
  <c r="L912" i="74"/>
  <c r="K912" i="74"/>
  <c r="J912" i="74"/>
  <c r="I912" i="74"/>
  <c r="H912" i="74"/>
  <c r="G912" i="74"/>
  <c r="P911" i="74"/>
  <c r="O907" i="74"/>
  <c r="N907" i="74"/>
  <c r="M907" i="74"/>
  <c r="L907" i="74"/>
  <c r="K907" i="74"/>
  <c r="J907" i="74"/>
  <c r="I907" i="74"/>
  <c r="H907" i="74"/>
  <c r="G907" i="74"/>
  <c r="O905" i="74"/>
  <c r="N905" i="74"/>
  <c r="M905" i="74"/>
  <c r="L905" i="74"/>
  <c r="K905" i="74"/>
  <c r="J905" i="74"/>
  <c r="I905" i="74"/>
  <c r="H905" i="74"/>
  <c r="G905" i="74"/>
  <c r="P903" i="74"/>
  <c r="O902" i="74"/>
  <c r="N902" i="74"/>
  <c r="M902" i="74"/>
  <c r="L902" i="74"/>
  <c r="K902" i="74"/>
  <c r="J902" i="74"/>
  <c r="I902" i="74"/>
  <c r="H902" i="74"/>
  <c r="G902" i="74"/>
  <c r="O901" i="74"/>
  <c r="L901" i="74"/>
  <c r="O900" i="74"/>
  <c r="O899" i="74"/>
  <c r="L899" i="74"/>
  <c r="O898" i="74"/>
  <c r="O897" i="74"/>
  <c r="O896" i="74"/>
  <c r="L896" i="74"/>
  <c r="O895" i="74"/>
  <c r="L895" i="74"/>
  <c r="O894" i="74"/>
  <c r="L894" i="74"/>
  <c r="O893" i="74"/>
  <c r="L893" i="74"/>
  <c r="O892" i="74"/>
  <c r="L892" i="74"/>
  <c r="L891" i="74"/>
  <c r="L890" i="74"/>
  <c r="L889" i="74"/>
  <c r="O888" i="74"/>
  <c r="L888" i="74"/>
  <c r="O887" i="74"/>
  <c r="L887" i="74"/>
  <c r="O886" i="74"/>
  <c r="L886" i="74"/>
  <c r="O885" i="74"/>
  <c r="L885" i="74"/>
  <c r="O884" i="74"/>
  <c r="L884" i="74"/>
  <c r="O883" i="74"/>
  <c r="L883" i="74"/>
  <c r="O882" i="74"/>
  <c r="L882" i="74"/>
  <c r="O881" i="74"/>
  <c r="L881" i="74"/>
  <c r="N880" i="74"/>
  <c r="M880" i="74"/>
  <c r="K880" i="74"/>
  <c r="J880" i="74"/>
  <c r="I880" i="74"/>
  <c r="H880" i="74"/>
  <c r="G880" i="74"/>
  <c r="P878" i="74"/>
  <c r="P877" i="74"/>
  <c r="O875" i="74"/>
  <c r="N875" i="74"/>
  <c r="M875" i="74"/>
  <c r="L875" i="74"/>
  <c r="K875" i="74"/>
  <c r="J875" i="74"/>
  <c r="I875" i="74"/>
  <c r="H875" i="74"/>
  <c r="G875" i="74"/>
  <c r="P874" i="74"/>
  <c r="P873" i="74"/>
  <c r="P872" i="74"/>
  <c r="P871" i="74"/>
  <c r="P870" i="74"/>
  <c r="P869" i="74"/>
  <c r="P868" i="74"/>
  <c r="P867" i="74"/>
  <c r="P866" i="74"/>
  <c r="P865" i="74"/>
  <c r="O863" i="74"/>
  <c r="N863" i="74"/>
  <c r="M863" i="74"/>
  <c r="L863" i="74"/>
  <c r="K863" i="74"/>
  <c r="J863" i="74"/>
  <c r="I863" i="74"/>
  <c r="H863" i="74"/>
  <c r="G863" i="74"/>
  <c r="G862" i="74"/>
  <c r="G861" i="74"/>
  <c r="G860" i="74"/>
  <c r="G859" i="74"/>
  <c r="O858" i="74"/>
  <c r="N858" i="74"/>
  <c r="M858" i="74"/>
  <c r="L858" i="74"/>
  <c r="K858" i="74"/>
  <c r="J858" i="74"/>
  <c r="I858" i="74"/>
  <c r="H858" i="74"/>
  <c r="P856" i="74"/>
  <c r="P853" i="74"/>
  <c r="P852" i="74"/>
  <c r="O850" i="74"/>
  <c r="N850" i="74"/>
  <c r="M850" i="74"/>
  <c r="L850" i="74"/>
  <c r="K850" i="74"/>
  <c r="J850" i="74"/>
  <c r="I850" i="74"/>
  <c r="H850" i="74"/>
  <c r="G850" i="74"/>
  <c r="P849" i="74"/>
  <c r="O847" i="74"/>
  <c r="N847" i="74"/>
  <c r="M847" i="74"/>
  <c r="L847" i="74"/>
  <c r="K847" i="74"/>
  <c r="J847" i="74"/>
  <c r="I847" i="74"/>
  <c r="H847" i="74"/>
  <c r="G847" i="74"/>
  <c r="O842" i="74"/>
  <c r="N842" i="74"/>
  <c r="M842" i="74"/>
  <c r="L842" i="74"/>
  <c r="K842" i="74"/>
  <c r="J842" i="74"/>
  <c r="I842" i="74"/>
  <c r="H842" i="74"/>
  <c r="G842" i="74"/>
  <c r="P841" i="74"/>
  <c r="O835" i="74"/>
  <c r="N835" i="74"/>
  <c r="M835" i="74"/>
  <c r="L835" i="74"/>
  <c r="K835" i="74"/>
  <c r="J835" i="74"/>
  <c r="I835" i="74"/>
  <c r="H835" i="74"/>
  <c r="G835" i="74"/>
  <c r="P833" i="74"/>
  <c r="O831" i="74"/>
  <c r="N831" i="74"/>
  <c r="M831" i="74"/>
  <c r="L831" i="74"/>
  <c r="K831" i="74"/>
  <c r="J831" i="74"/>
  <c r="I831" i="74"/>
  <c r="H831" i="74"/>
  <c r="G831" i="74"/>
  <c r="P827" i="74"/>
  <c r="P826" i="74" s="1"/>
  <c r="O827" i="74"/>
  <c r="O826" i="74" s="1"/>
  <c r="N827" i="74"/>
  <c r="N826" i="74" s="1"/>
  <c r="M827" i="74"/>
  <c r="M826" i="74" s="1"/>
  <c r="L827" i="74"/>
  <c r="L826" i="74" s="1"/>
  <c r="K827" i="74"/>
  <c r="K826" i="74" s="1"/>
  <c r="J827" i="74"/>
  <c r="J826" i="74" s="1"/>
  <c r="I827" i="74"/>
  <c r="I826" i="74" s="1"/>
  <c r="H827" i="74"/>
  <c r="H826" i="74" s="1"/>
  <c r="G827" i="74"/>
  <c r="G826" i="74" s="1"/>
  <c r="N825" i="74"/>
  <c r="N824" i="74"/>
  <c r="N823" i="74"/>
  <c r="N822" i="74"/>
  <c r="O821" i="74"/>
  <c r="M821" i="74"/>
  <c r="L821" i="74"/>
  <c r="K821" i="74"/>
  <c r="J821" i="74"/>
  <c r="I821" i="74"/>
  <c r="H821" i="74"/>
  <c r="G821" i="74"/>
  <c r="P820" i="74"/>
  <c r="O818" i="74"/>
  <c r="N818" i="74"/>
  <c r="M818" i="74"/>
  <c r="L818" i="74"/>
  <c r="K818" i="74"/>
  <c r="J818" i="74"/>
  <c r="I818" i="74"/>
  <c r="H818" i="74"/>
  <c r="G818" i="74"/>
  <c r="P817" i="74"/>
  <c r="I816" i="74"/>
  <c r="P814" i="74"/>
  <c r="P813" i="74"/>
  <c r="P812" i="74"/>
  <c r="P810" i="74"/>
  <c r="P807" i="74"/>
  <c r="O804" i="74"/>
  <c r="N804" i="74"/>
  <c r="M804" i="74"/>
  <c r="L804" i="74"/>
  <c r="K804" i="74"/>
  <c r="J804" i="74"/>
  <c r="I804" i="74"/>
  <c r="H804" i="74"/>
  <c r="G804" i="74"/>
  <c r="P803" i="74"/>
  <c r="P802" i="74"/>
  <c r="O801" i="74"/>
  <c r="N801" i="74"/>
  <c r="M801" i="74"/>
  <c r="L801" i="74"/>
  <c r="K801" i="74"/>
  <c r="J801" i="74"/>
  <c r="I801" i="74"/>
  <c r="H801" i="74"/>
  <c r="G801" i="74"/>
  <c r="P800" i="74"/>
  <c r="P796" i="74"/>
  <c r="P792" i="74"/>
  <c r="P788" i="74"/>
  <c r="P784" i="74"/>
  <c r="P780" i="74"/>
  <c r="O778" i="74"/>
  <c r="N778" i="74"/>
  <c r="M778" i="74"/>
  <c r="L778" i="74"/>
  <c r="K778" i="74"/>
  <c r="J778" i="74"/>
  <c r="I778" i="74"/>
  <c r="H778" i="74"/>
  <c r="G778" i="74"/>
  <c r="P777" i="74"/>
  <c r="P776" i="74"/>
  <c r="P775" i="74"/>
  <c r="P774" i="74"/>
  <c r="P773" i="74"/>
  <c r="P772" i="74"/>
  <c r="P771" i="74"/>
  <c r="P770" i="74"/>
  <c r="P769" i="74"/>
  <c r="P768" i="74"/>
  <c r="P767" i="74"/>
  <c r="P766" i="74"/>
  <c r="P765" i="74"/>
  <c r="P764" i="74"/>
  <c r="P763" i="74"/>
  <c r="P762" i="74"/>
  <c r="P761" i="74"/>
  <c r="P760" i="74"/>
  <c r="P759" i="74"/>
  <c r="O757" i="74"/>
  <c r="N757" i="74"/>
  <c r="M757" i="74"/>
  <c r="L757" i="74"/>
  <c r="K757" i="74"/>
  <c r="J757" i="74"/>
  <c r="I757" i="74"/>
  <c r="H757" i="74"/>
  <c r="G757" i="74"/>
  <c r="P755" i="74"/>
  <c r="O753" i="74"/>
  <c r="N753" i="74"/>
  <c r="M753" i="74"/>
  <c r="L753" i="74"/>
  <c r="K753" i="74"/>
  <c r="J753" i="74"/>
  <c r="I753" i="74"/>
  <c r="H753" i="74"/>
  <c r="G753" i="74"/>
  <c r="P751" i="74"/>
  <c r="P750" i="74"/>
  <c r="O749" i="74"/>
  <c r="N749" i="74"/>
  <c r="M749" i="74"/>
  <c r="L749" i="74"/>
  <c r="K749" i="74"/>
  <c r="J749" i="74"/>
  <c r="I749" i="74"/>
  <c r="H749" i="74"/>
  <c r="G749" i="74"/>
  <c r="P748" i="74"/>
  <c r="P747" i="74"/>
  <c r="I745" i="74"/>
  <c r="G745" i="74"/>
  <c r="I744" i="74"/>
  <c r="G744" i="74"/>
  <c r="O743" i="74"/>
  <c r="N743" i="74"/>
  <c r="M743" i="74"/>
  <c r="L743" i="74"/>
  <c r="K743" i="74"/>
  <c r="J743" i="74"/>
  <c r="H743" i="74"/>
  <c r="P742" i="74"/>
  <c r="G742" i="74"/>
  <c r="P741" i="74"/>
  <c r="G741" i="74"/>
  <c r="P740" i="74"/>
  <c r="G740" i="74"/>
  <c r="P739" i="74"/>
  <c r="G739" i="74"/>
  <c r="P738" i="74"/>
  <c r="G738" i="74"/>
  <c r="P737" i="74"/>
  <c r="G737" i="74"/>
  <c r="P736" i="74"/>
  <c r="G736" i="74"/>
  <c r="P735" i="74"/>
  <c r="G735" i="74"/>
  <c r="P734" i="74"/>
  <c r="G734" i="74"/>
  <c r="P733" i="74"/>
  <c r="G733" i="74"/>
  <c r="P732" i="74"/>
  <c r="G732" i="74"/>
  <c r="P731" i="74"/>
  <c r="G731" i="74"/>
  <c r="P730" i="74"/>
  <c r="G730" i="74"/>
  <c r="P729" i="74"/>
  <c r="G729" i="74"/>
  <c r="P728" i="74"/>
  <c r="G728" i="74"/>
  <c r="P727" i="74"/>
  <c r="G727" i="74"/>
  <c r="P726" i="74"/>
  <c r="G726" i="74"/>
  <c r="P725" i="74"/>
  <c r="G725" i="74"/>
  <c r="P724" i="74"/>
  <c r="G724" i="74"/>
  <c r="P723" i="74"/>
  <c r="G723" i="74"/>
  <c r="P722" i="74"/>
  <c r="G722" i="74"/>
  <c r="P721" i="74"/>
  <c r="P720" i="74"/>
  <c r="G720" i="74"/>
  <c r="P719" i="74"/>
  <c r="G719" i="74"/>
  <c r="P718" i="74"/>
  <c r="G718" i="74"/>
  <c r="P717" i="74"/>
  <c r="G717" i="74"/>
  <c r="P716" i="74"/>
  <c r="G716" i="74"/>
  <c r="O715" i="74"/>
  <c r="N715" i="74"/>
  <c r="M715" i="74"/>
  <c r="L715" i="74"/>
  <c r="K715" i="74"/>
  <c r="J715" i="74"/>
  <c r="I715" i="74"/>
  <c r="H715" i="74"/>
  <c r="M713" i="74"/>
  <c r="J713" i="74"/>
  <c r="P712" i="74"/>
  <c r="M712" i="74"/>
  <c r="J712" i="74"/>
  <c r="P711" i="74"/>
  <c r="M711" i="74"/>
  <c r="J711" i="74"/>
  <c r="P710" i="74"/>
  <c r="M710" i="74"/>
  <c r="J710" i="74"/>
  <c r="P709" i="74"/>
  <c r="M709" i="74"/>
  <c r="J709" i="74"/>
  <c r="P708" i="74"/>
  <c r="M708" i="74"/>
  <c r="J708" i="74"/>
  <c r="P707" i="74"/>
  <c r="M707" i="74"/>
  <c r="J707" i="74"/>
  <c r="P706" i="74"/>
  <c r="M706" i="74"/>
  <c r="J706" i="74"/>
  <c r="P705" i="74"/>
  <c r="M705" i="74"/>
  <c r="J705" i="74"/>
  <c r="P704" i="74"/>
  <c r="M704" i="74"/>
  <c r="J704" i="74"/>
  <c r="P703" i="74"/>
  <c r="M703" i="74"/>
  <c r="J703" i="74"/>
  <c r="P702" i="74"/>
  <c r="M702" i="74"/>
  <c r="P701" i="74"/>
  <c r="M701" i="74"/>
  <c r="J701" i="74"/>
  <c r="P700" i="74"/>
  <c r="M700" i="74"/>
  <c r="J700" i="74"/>
  <c r="P699" i="74"/>
  <c r="M699" i="74"/>
  <c r="J699" i="74"/>
  <c r="P698" i="74"/>
  <c r="M698" i="74"/>
  <c r="J698" i="74"/>
  <c r="P697" i="74"/>
  <c r="M697" i="74"/>
  <c r="J697" i="74"/>
  <c r="P696" i="74"/>
  <c r="M696" i="74"/>
  <c r="J696" i="74"/>
  <c r="P695" i="74"/>
  <c r="M695" i="74"/>
  <c r="J695" i="74"/>
  <c r="P694" i="74"/>
  <c r="M694" i="74"/>
  <c r="J694" i="74"/>
  <c r="M693" i="74"/>
  <c r="J693" i="74"/>
  <c r="P692" i="74"/>
  <c r="P691" i="74"/>
  <c r="P690" i="74"/>
  <c r="P689" i="74"/>
  <c r="P688" i="74"/>
  <c r="P686" i="74"/>
  <c r="P685" i="74"/>
  <c r="P683" i="74"/>
  <c r="P679" i="74"/>
  <c r="P677" i="74"/>
  <c r="P676" i="74"/>
  <c r="P673" i="74"/>
  <c r="O671" i="74"/>
  <c r="N671" i="74"/>
  <c r="L671" i="74"/>
  <c r="K671" i="74"/>
  <c r="I671" i="74"/>
  <c r="H671" i="74"/>
  <c r="G671" i="74"/>
  <c r="O668" i="74"/>
  <c r="N668" i="74"/>
  <c r="M668" i="74"/>
  <c r="L668" i="74"/>
  <c r="K668" i="74"/>
  <c r="J668" i="74"/>
  <c r="I668" i="74"/>
  <c r="H668" i="74"/>
  <c r="G668" i="74"/>
  <c r="P667" i="74"/>
  <c r="P664" i="74"/>
  <c r="P663" i="74"/>
  <c r="P662" i="74"/>
  <c r="P661" i="74"/>
  <c r="P660" i="74"/>
  <c r="P659" i="74"/>
  <c r="O656" i="74"/>
  <c r="N656" i="74"/>
  <c r="M656" i="74"/>
  <c r="L656" i="74"/>
  <c r="K656" i="74"/>
  <c r="J656" i="74"/>
  <c r="I656" i="74"/>
  <c r="H656" i="74"/>
  <c r="G656" i="74"/>
  <c r="O655" i="74"/>
  <c r="O654" i="74"/>
  <c r="O653" i="74"/>
  <c r="L653" i="74"/>
  <c r="O652" i="74"/>
  <c r="L652" i="74"/>
  <c r="O651" i="74"/>
  <c r="L651" i="74"/>
  <c r="O650" i="74"/>
  <c r="O649" i="74"/>
  <c r="L649" i="74"/>
  <c r="O648" i="74"/>
  <c r="L648" i="74"/>
  <c r="O647" i="74"/>
  <c r="L647" i="74"/>
  <c r="O646" i="74"/>
  <c r="L646" i="74"/>
  <c r="O645" i="74"/>
  <c r="L645" i="74"/>
  <c r="O644" i="74"/>
  <c r="L644" i="74"/>
  <c r="O643" i="74"/>
  <c r="L643" i="74"/>
  <c r="O642" i="74"/>
  <c r="L642" i="74"/>
  <c r="O641" i="74"/>
  <c r="L641" i="74"/>
  <c r="O640" i="74"/>
  <c r="L640" i="74"/>
  <c r="L639" i="74"/>
  <c r="O638" i="74"/>
  <c r="L638" i="74"/>
  <c r="N637" i="74"/>
  <c r="M637" i="74"/>
  <c r="K637" i="74"/>
  <c r="J637" i="74"/>
  <c r="I637" i="74"/>
  <c r="H637" i="74"/>
  <c r="G637" i="74"/>
  <c r="O635" i="74"/>
  <c r="N635" i="74"/>
  <c r="M635" i="74"/>
  <c r="L635" i="74"/>
  <c r="K635" i="74"/>
  <c r="J635" i="74"/>
  <c r="I635" i="74"/>
  <c r="H635" i="74"/>
  <c r="G635" i="74"/>
  <c r="P634" i="74"/>
  <c r="P633" i="74" s="1"/>
  <c r="O633" i="74"/>
  <c r="N633" i="74"/>
  <c r="M633" i="74"/>
  <c r="L633" i="74"/>
  <c r="K633" i="74"/>
  <c r="J633" i="74"/>
  <c r="I633" i="74"/>
  <c r="H633" i="74"/>
  <c r="G633" i="74"/>
  <c r="P632" i="74"/>
  <c r="P631" i="74"/>
  <c r="P629" i="74"/>
  <c r="P628" i="74"/>
  <c r="P627" i="74"/>
  <c r="P625" i="74"/>
  <c r="P624" i="74"/>
  <c r="P623" i="74"/>
  <c r="P621" i="74"/>
  <c r="P620" i="74"/>
  <c r="P619" i="74"/>
  <c r="P616" i="74"/>
  <c r="P615" i="74"/>
  <c r="O613" i="74"/>
  <c r="N613" i="74"/>
  <c r="M613" i="74"/>
  <c r="L613" i="74"/>
  <c r="K613" i="74"/>
  <c r="J613" i="74"/>
  <c r="I613" i="74"/>
  <c r="H613" i="74"/>
  <c r="G613" i="74"/>
  <c r="P611" i="74"/>
  <c r="O609" i="74"/>
  <c r="N609" i="74"/>
  <c r="M609" i="74"/>
  <c r="L609" i="74"/>
  <c r="K609" i="74"/>
  <c r="J609" i="74"/>
  <c r="I609" i="74"/>
  <c r="H609" i="74"/>
  <c r="G609" i="74"/>
  <c r="P608" i="74"/>
  <c r="O606" i="74"/>
  <c r="N606" i="74"/>
  <c r="M606" i="74"/>
  <c r="L606" i="74"/>
  <c r="K606" i="74"/>
  <c r="J606" i="74"/>
  <c r="I606" i="74"/>
  <c r="H606" i="74"/>
  <c r="G606" i="74"/>
  <c r="P605" i="74"/>
  <c r="M605" i="74"/>
  <c r="M602" i="74" s="1"/>
  <c r="O602" i="74"/>
  <c r="N602" i="74"/>
  <c r="L602" i="74"/>
  <c r="K602" i="74"/>
  <c r="J602" i="74"/>
  <c r="I602" i="74"/>
  <c r="H602" i="74"/>
  <c r="G602" i="74"/>
  <c r="P599" i="74"/>
  <c r="P597" i="74"/>
  <c r="O593" i="74"/>
  <c r="N593" i="74"/>
  <c r="M593" i="74"/>
  <c r="L593" i="74"/>
  <c r="K593" i="74"/>
  <c r="J593" i="74"/>
  <c r="I593" i="74"/>
  <c r="H593" i="74"/>
  <c r="G593" i="74"/>
  <c r="P592" i="74"/>
  <c r="P591" i="74"/>
  <c r="P590" i="74"/>
  <c r="P587" i="74"/>
  <c r="P586" i="74"/>
  <c r="P585" i="74"/>
  <c r="O583" i="74"/>
  <c r="N583" i="74"/>
  <c r="M583" i="74"/>
  <c r="L583" i="74"/>
  <c r="K583" i="74"/>
  <c r="J583" i="74"/>
  <c r="I583" i="74"/>
  <c r="H583" i="74"/>
  <c r="G583" i="74"/>
  <c r="O579" i="74"/>
  <c r="N579" i="74"/>
  <c r="M579" i="74"/>
  <c r="L579" i="74"/>
  <c r="K579" i="74"/>
  <c r="J579" i="74"/>
  <c r="I579" i="74"/>
  <c r="H579" i="74"/>
  <c r="G579" i="74"/>
  <c r="P577" i="74"/>
  <c r="P574" i="74"/>
  <c r="O572" i="74"/>
  <c r="N572" i="74"/>
  <c r="M572" i="74"/>
  <c r="L572" i="74"/>
  <c r="K572" i="74"/>
  <c r="J572" i="74"/>
  <c r="I572" i="74"/>
  <c r="H572" i="74"/>
  <c r="G572" i="74"/>
  <c r="P571" i="74"/>
  <c r="P570" i="74" s="1"/>
  <c r="O570" i="74"/>
  <c r="N570" i="74"/>
  <c r="M570" i="74"/>
  <c r="L570" i="74"/>
  <c r="K570" i="74"/>
  <c r="J570" i="74"/>
  <c r="I570" i="74"/>
  <c r="H570" i="74"/>
  <c r="G570" i="74"/>
  <c r="O566" i="74"/>
  <c r="N566" i="74"/>
  <c r="M566" i="74"/>
  <c r="L566" i="74"/>
  <c r="K566" i="74"/>
  <c r="J566" i="74"/>
  <c r="I566" i="74"/>
  <c r="H566" i="74"/>
  <c r="G566" i="74"/>
  <c r="P564" i="74"/>
  <c r="O563" i="74"/>
  <c r="N563" i="74"/>
  <c r="M563" i="74"/>
  <c r="L563" i="74"/>
  <c r="K563" i="74"/>
  <c r="J563" i="74"/>
  <c r="I563" i="74"/>
  <c r="H563" i="74"/>
  <c r="G563" i="74"/>
  <c r="M562" i="74"/>
  <c r="M561" i="74" s="1"/>
  <c r="J562" i="74"/>
  <c r="J561" i="74" s="1"/>
  <c r="O561" i="74"/>
  <c r="N561" i="74"/>
  <c r="L561" i="74"/>
  <c r="K561" i="74"/>
  <c r="I561" i="74"/>
  <c r="H561" i="74"/>
  <c r="G561" i="74"/>
  <c r="P559" i="74"/>
  <c r="P557" i="74"/>
  <c r="P556" i="74"/>
  <c r="P553" i="74"/>
  <c r="P552" i="74"/>
  <c r="P549" i="74"/>
  <c r="P548" i="74"/>
  <c r="O547" i="74"/>
  <c r="N547" i="74"/>
  <c r="M547" i="74"/>
  <c r="L547" i="74"/>
  <c r="K547" i="74"/>
  <c r="J547" i="74"/>
  <c r="I547" i="74"/>
  <c r="H547" i="74"/>
  <c r="G547" i="74"/>
  <c r="P546" i="74"/>
  <c r="P545" i="74"/>
  <c r="P540" i="74"/>
  <c r="O539" i="74"/>
  <c r="N539" i="74"/>
  <c r="M539" i="74"/>
  <c r="L539" i="74"/>
  <c r="K539" i="74"/>
  <c r="J539" i="74"/>
  <c r="I539" i="74"/>
  <c r="H539" i="74"/>
  <c r="G539" i="74"/>
  <c r="P536" i="74"/>
  <c r="O533" i="74"/>
  <c r="N533" i="74"/>
  <c r="M533" i="74"/>
  <c r="L533" i="74"/>
  <c r="K533" i="74"/>
  <c r="J533" i="74"/>
  <c r="I533" i="74"/>
  <c r="H533" i="74"/>
  <c r="G533" i="74"/>
  <c r="P532" i="74"/>
  <c r="P531" i="74" s="1"/>
  <c r="O531" i="74"/>
  <c r="N531" i="74"/>
  <c r="M531" i="74"/>
  <c r="L531" i="74"/>
  <c r="K531" i="74"/>
  <c r="J531" i="74"/>
  <c r="I531" i="74"/>
  <c r="H531" i="74"/>
  <c r="G531" i="74"/>
  <c r="P530" i="74"/>
  <c r="M527" i="74"/>
  <c r="M526" i="74" s="1"/>
  <c r="J527" i="74"/>
  <c r="J526" i="74" s="1"/>
  <c r="O526" i="74"/>
  <c r="N526" i="74"/>
  <c r="L526" i="74"/>
  <c r="K526" i="74"/>
  <c r="I526" i="74"/>
  <c r="H526" i="74"/>
  <c r="G526" i="74"/>
  <c r="P525" i="74"/>
  <c r="I525" i="74"/>
  <c r="G525" i="74"/>
  <c r="P524" i="74"/>
  <c r="O524" i="74"/>
  <c r="P523" i="74"/>
  <c r="P522" i="74"/>
  <c r="O522" i="74"/>
  <c r="P520" i="74"/>
  <c r="P519" i="74"/>
  <c r="P516" i="74"/>
  <c r="P515" i="74"/>
  <c r="I513" i="74"/>
  <c r="G513" i="74"/>
  <c r="I512" i="74"/>
  <c r="G512" i="74"/>
  <c r="I511" i="74"/>
  <c r="G511" i="74"/>
  <c r="I510" i="74"/>
  <c r="G510" i="74"/>
  <c r="N509" i="74"/>
  <c r="M509" i="74"/>
  <c r="L509" i="74"/>
  <c r="K509" i="74"/>
  <c r="J509" i="74"/>
  <c r="H509" i="74"/>
  <c r="P507" i="74"/>
  <c r="P506" i="74"/>
  <c r="O505" i="74"/>
  <c r="I505" i="74"/>
  <c r="I500" i="74" s="1"/>
  <c r="P504" i="74"/>
  <c r="O502" i="74"/>
  <c r="O501" i="74"/>
  <c r="N500" i="74"/>
  <c r="M500" i="74"/>
  <c r="L500" i="74"/>
  <c r="K500" i="74"/>
  <c r="J500" i="74"/>
  <c r="H500" i="74"/>
  <c r="G500" i="74"/>
  <c r="P499" i="74"/>
  <c r="P498" i="74"/>
  <c r="P497" i="74"/>
  <c r="O494" i="74"/>
  <c r="N494" i="74"/>
  <c r="M494" i="74"/>
  <c r="L494" i="74"/>
  <c r="K494" i="74"/>
  <c r="J494" i="74"/>
  <c r="I494" i="74"/>
  <c r="H494" i="74"/>
  <c r="G494" i="74"/>
  <c r="P493" i="74"/>
  <c r="P492" i="74"/>
  <c r="P491" i="74"/>
  <c r="P490" i="74"/>
  <c r="P489" i="74"/>
  <c r="P488" i="74"/>
  <c r="P487" i="74"/>
  <c r="P486" i="74"/>
  <c r="P485" i="74"/>
  <c r="P484" i="74"/>
  <c r="P481" i="74"/>
  <c r="P480" i="74"/>
  <c r="P479" i="74"/>
  <c r="P478" i="74"/>
  <c r="O478" i="74"/>
  <c r="P477" i="74"/>
  <c r="O477" i="74"/>
  <c r="P476" i="74"/>
  <c r="O476" i="74"/>
  <c r="N475" i="74"/>
  <c r="M475" i="74"/>
  <c r="L475" i="74"/>
  <c r="K475" i="74"/>
  <c r="J475" i="74"/>
  <c r="I475" i="74"/>
  <c r="H475" i="74"/>
  <c r="G475" i="74"/>
  <c r="P474" i="74"/>
  <c r="P473" i="74"/>
  <c r="O470" i="74"/>
  <c r="N470" i="74"/>
  <c r="M470" i="74"/>
  <c r="L470" i="74"/>
  <c r="K470" i="74"/>
  <c r="J470" i="74"/>
  <c r="I470" i="74"/>
  <c r="H470" i="74"/>
  <c r="G470" i="74"/>
  <c r="P469" i="74"/>
  <c r="O467" i="74"/>
  <c r="N467" i="74"/>
  <c r="M467" i="74"/>
  <c r="L467" i="74"/>
  <c r="K467" i="74"/>
  <c r="J467" i="74"/>
  <c r="I467" i="74"/>
  <c r="H467" i="74"/>
  <c r="G467" i="74"/>
  <c r="M466" i="74"/>
  <c r="M465" i="74" s="1"/>
  <c r="O465" i="74"/>
  <c r="N465" i="74"/>
  <c r="L465" i="74"/>
  <c r="K465" i="74"/>
  <c r="J465" i="74"/>
  <c r="I465" i="74"/>
  <c r="H465" i="74"/>
  <c r="G465" i="74"/>
  <c r="M464" i="74"/>
  <c r="M463" i="74"/>
  <c r="O462" i="74"/>
  <c r="N462" i="74"/>
  <c r="L462" i="74"/>
  <c r="K462" i="74"/>
  <c r="J462" i="74"/>
  <c r="I462" i="74"/>
  <c r="H462" i="74"/>
  <c r="G462" i="74"/>
  <c r="O461" i="74"/>
  <c r="O453" i="74" s="1"/>
  <c r="M460" i="74"/>
  <c r="P459" i="74"/>
  <c r="M459" i="74"/>
  <c r="M458" i="74"/>
  <c r="P457" i="74"/>
  <c r="M457" i="74"/>
  <c r="M456" i="74"/>
  <c r="M455" i="74"/>
  <c r="M454" i="74"/>
  <c r="N453" i="74"/>
  <c r="L453" i="74"/>
  <c r="K453" i="74"/>
  <c r="J453" i="74"/>
  <c r="I453" i="74"/>
  <c r="H453" i="74"/>
  <c r="G453" i="74"/>
  <c r="P452" i="74"/>
  <c r="M452" i="74"/>
  <c r="M449" i="74" s="1"/>
  <c r="J452" i="74"/>
  <c r="J449" i="74" s="1"/>
  <c r="P451" i="74"/>
  <c r="N451" i="74"/>
  <c r="N450" i="74"/>
  <c r="O449" i="74"/>
  <c r="L449" i="74"/>
  <c r="K449" i="74"/>
  <c r="I449" i="74"/>
  <c r="H449" i="74"/>
  <c r="G449" i="74"/>
  <c r="P445" i="74"/>
  <c r="O445" i="74"/>
  <c r="N445" i="74"/>
  <c r="M445" i="74"/>
  <c r="L445" i="74"/>
  <c r="K445" i="74"/>
  <c r="J445" i="74"/>
  <c r="I445" i="74"/>
  <c r="H445" i="74"/>
  <c r="G445" i="74"/>
  <c r="P443" i="74"/>
  <c r="O443" i="74"/>
  <c r="N443" i="74"/>
  <c r="M443" i="74"/>
  <c r="L443" i="74"/>
  <c r="K443" i="74"/>
  <c r="J443" i="74"/>
  <c r="I443" i="74"/>
  <c r="H443" i="74"/>
  <c r="G443" i="74"/>
  <c r="O440" i="74"/>
  <c r="P441" i="74"/>
  <c r="N440" i="74"/>
  <c r="M440" i="74"/>
  <c r="L440" i="74"/>
  <c r="K440" i="74"/>
  <c r="J440" i="74"/>
  <c r="I440" i="74"/>
  <c r="H440" i="74"/>
  <c r="G440" i="74"/>
  <c r="O438" i="74"/>
  <c r="N438" i="74"/>
  <c r="M438" i="74"/>
  <c r="L438" i="74"/>
  <c r="K438" i="74"/>
  <c r="J438" i="74"/>
  <c r="I438" i="74"/>
  <c r="H438" i="74"/>
  <c r="G438" i="74"/>
  <c r="P436" i="74"/>
  <c r="P435" i="74"/>
  <c r="P434" i="74"/>
  <c r="O433" i="74"/>
  <c r="N433" i="74"/>
  <c r="M433" i="74"/>
  <c r="L433" i="74"/>
  <c r="K433" i="74"/>
  <c r="J433" i="74"/>
  <c r="I433" i="74"/>
  <c r="H433" i="74"/>
  <c r="G433" i="74"/>
  <c r="P431" i="74"/>
  <c r="O429" i="74"/>
  <c r="O420" i="74" s="1"/>
  <c r="P428" i="74"/>
  <c r="P427" i="74"/>
  <c r="P426" i="74"/>
  <c r="P425" i="74"/>
  <c r="P424" i="74"/>
  <c r="P423" i="74"/>
  <c r="P422" i="74"/>
  <c r="P421" i="74"/>
  <c r="N420" i="74"/>
  <c r="M420" i="74"/>
  <c r="L420" i="74"/>
  <c r="K420" i="74"/>
  <c r="J420" i="74"/>
  <c r="I420" i="74"/>
  <c r="H420" i="74"/>
  <c r="G420" i="74"/>
  <c r="P415" i="74"/>
  <c r="O415" i="74"/>
  <c r="N415" i="74"/>
  <c r="M415" i="74"/>
  <c r="L415" i="74"/>
  <c r="K415" i="74"/>
  <c r="J415" i="74"/>
  <c r="I415" i="74"/>
  <c r="H415" i="74"/>
  <c r="G415" i="74"/>
  <c r="P414" i="74"/>
  <c r="P413" i="74"/>
  <c r="P412" i="74"/>
  <c r="P411" i="74"/>
  <c r="P410" i="74"/>
  <c r="P409" i="74"/>
  <c r="P408" i="74"/>
  <c r="P407" i="74"/>
  <c r="P406" i="74"/>
  <c r="P405" i="74"/>
  <c r="P404" i="74"/>
  <c r="P403" i="74"/>
  <c r="P402" i="74"/>
  <c r="P401" i="74"/>
  <c r="P400" i="74"/>
  <c r="P399" i="74"/>
  <c r="P398" i="74"/>
  <c r="P397" i="74"/>
  <c r="P396" i="74"/>
  <c r="P395" i="74"/>
  <c r="P394" i="74"/>
  <c r="P393" i="74"/>
  <c r="O393" i="74"/>
  <c r="O391" i="74" s="1"/>
  <c r="P392" i="74"/>
  <c r="N391" i="74"/>
  <c r="M391" i="74"/>
  <c r="L391" i="74"/>
  <c r="K391" i="74"/>
  <c r="J391" i="74"/>
  <c r="I391" i="74"/>
  <c r="H391" i="74"/>
  <c r="G391" i="74"/>
  <c r="P390" i="74"/>
  <c r="P389" i="74"/>
  <c r="P388" i="74"/>
  <c r="O386" i="74"/>
  <c r="N386" i="74"/>
  <c r="M386" i="74"/>
  <c r="L386" i="74"/>
  <c r="K386" i="74"/>
  <c r="J386" i="74"/>
  <c r="I386" i="74"/>
  <c r="H386" i="74"/>
  <c r="G386" i="74"/>
  <c r="O385" i="74"/>
  <c r="O384" i="74"/>
  <c r="O383" i="74"/>
  <c r="O382" i="74"/>
  <c r="O381" i="74"/>
  <c r="M380" i="74"/>
  <c r="M378" i="74" s="1"/>
  <c r="O379" i="74"/>
  <c r="N378" i="74"/>
  <c r="L378" i="74"/>
  <c r="K378" i="74"/>
  <c r="J378" i="74"/>
  <c r="I378" i="74"/>
  <c r="H378" i="74"/>
  <c r="G378" i="74"/>
  <c r="P376" i="74"/>
  <c r="O375" i="74"/>
  <c r="N375" i="74"/>
  <c r="M375" i="74"/>
  <c r="L375" i="74"/>
  <c r="K375" i="74"/>
  <c r="J375" i="74"/>
  <c r="I375" i="74"/>
  <c r="H375" i="74"/>
  <c r="G375" i="74"/>
  <c r="P371" i="74"/>
  <c r="O371" i="74"/>
  <c r="N371" i="74"/>
  <c r="M371" i="74"/>
  <c r="L371" i="74"/>
  <c r="K371" i="74"/>
  <c r="J371" i="74"/>
  <c r="I371" i="74"/>
  <c r="H371" i="74"/>
  <c r="G371" i="74"/>
  <c r="O370" i="74"/>
  <c r="P369" i="74"/>
  <c r="P368" i="74"/>
  <c r="O368" i="74"/>
  <c r="P367" i="74"/>
  <c r="P366" i="74"/>
  <c r="P364" i="74"/>
  <c r="O364" i="74"/>
  <c r="P362" i="74"/>
  <c r="P361" i="74"/>
  <c r="P360" i="74"/>
  <c r="O360" i="74"/>
  <c r="P358" i="74"/>
  <c r="O358" i="74"/>
  <c r="P356" i="74"/>
  <c r="P355" i="74"/>
  <c r="P354" i="74"/>
  <c r="P353" i="74"/>
  <c r="P352" i="74"/>
  <c r="P351" i="74"/>
  <c r="M351" i="74"/>
  <c r="P350" i="74"/>
  <c r="M350" i="74"/>
  <c r="L349" i="74"/>
  <c r="K349" i="74"/>
  <c r="J349" i="74"/>
  <c r="I349" i="74"/>
  <c r="H349" i="74"/>
  <c r="G349" i="74"/>
  <c r="P347" i="74"/>
  <c r="P346" i="74"/>
  <c r="P345" i="74"/>
  <c r="P343" i="74"/>
  <c r="P342" i="74"/>
  <c r="P339" i="74"/>
  <c r="P338" i="74"/>
  <c r="P337" i="74"/>
  <c r="O334" i="74"/>
  <c r="N334" i="74"/>
  <c r="M334" i="74"/>
  <c r="L334" i="74"/>
  <c r="K334" i="74"/>
  <c r="J334" i="74"/>
  <c r="I334" i="74"/>
  <c r="H334" i="74"/>
  <c r="G334" i="74"/>
  <c r="P331" i="74"/>
  <c r="O329" i="74"/>
  <c r="N329" i="74"/>
  <c r="M329" i="74"/>
  <c r="L329" i="74"/>
  <c r="K329" i="74"/>
  <c r="J329" i="74"/>
  <c r="I329" i="74"/>
  <c r="H329" i="74"/>
  <c r="G329" i="74"/>
  <c r="P327" i="74"/>
  <c r="O326" i="74"/>
  <c r="N326" i="74"/>
  <c r="M326" i="74"/>
  <c r="L326" i="74"/>
  <c r="K326" i="74"/>
  <c r="J326" i="74"/>
  <c r="I326" i="74"/>
  <c r="H326" i="74"/>
  <c r="G326" i="74"/>
  <c r="P325" i="74"/>
  <c r="P324" i="74" s="1"/>
  <c r="O325" i="74"/>
  <c r="O324" i="74" s="1"/>
  <c r="N324" i="74"/>
  <c r="M324" i="74"/>
  <c r="L324" i="74"/>
  <c r="K324" i="74"/>
  <c r="J324" i="74"/>
  <c r="I324" i="74"/>
  <c r="H324" i="74"/>
  <c r="G324" i="74"/>
  <c r="P323" i="74"/>
  <c r="P322" i="74"/>
  <c r="P321" i="74"/>
  <c r="P320" i="74"/>
  <c r="G320" i="74"/>
  <c r="G319" i="74" s="1"/>
  <c r="O319" i="74"/>
  <c r="N319" i="74"/>
  <c r="M319" i="74"/>
  <c r="L319" i="74"/>
  <c r="K319" i="74"/>
  <c r="J319" i="74"/>
  <c r="I319" i="74"/>
  <c r="H319" i="74"/>
  <c r="G318" i="74"/>
  <c r="P317" i="74"/>
  <c r="G317" i="74"/>
  <c r="G316" i="74"/>
  <c r="M315" i="74"/>
  <c r="M301" i="74" s="1"/>
  <c r="G314" i="74"/>
  <c r="P313" i="74"/>
  <c r="G313" i="74"/>
  <c r="G312" i="74"/>
  <c r="G311" i="74"/>
  <c r="G310" i="74"/>
  <c r="P309" i="74"/>
  <c r="G309" i="74"/>
  <c r="G308" i="74"/>
  <c r="G307" i="74"/>
  <c r="G306" i="74"/>
  <c r="P305" i="74"/>
  <c r="G305" i="74"/>
  <c r="G304" i="74"/>
  <c r="G303" i="74"/>
  <c r="G302" i="74"/>
  <c r="O301" i="74"/>
  <c r="N301" i="74"/>
  <c r="L301" i="74"/>
  <c r="K301" i="74"/>
  <c r="J301" i="74"/>
  <c r="I301" i="74"/>
  <c r="H301" i="74"/>
  <c r="P300" i="74"/>
  <c r="P299" i="74"/>
  <c r="P297" i="74"/>
  <c r="P296" i="74"/>
  <c r="O296" i="74"/>
  <c r="O292" i="74" s="1"/>
  <c r="P295" i="74"/>
  <c r="P294" i="74"/>
  <c r="N292" i="74"/>
  <c r="M292" i="74"/>
  <c r="L292" i="74"/>
  <c r="K292" i="74"/>
  <c r="J292" i="74"/>
  <c r="I292" i="74"/>
  <c r="H292" i="74"/>
  <c r="G292" i="74"/>
  <c r="P291" i="74"/>
  <c r="O288" i="74"/>
  <c r="N288" i="74"/>
  <c r="M288" i="74"/>
  <c r="L288" i="74"/>
  <c r="K288" i="74"/>
  <c r="J288" i="74"/>
  <c r="I288" i="74"/>
  <c r="H288" i="74"/>
  <c r="G288" i="74"/>
  <c r="P287" i="74"/>
  <c r="M287" i="74"/>
  <c r="P286" i="74"/>
  <c r="M286" i="74"/>
  <c r="N285" i="74"/>
  <c r="N283" i="74" s="1"/>
  <c r="M284" i="74"/>
  <c r="O283" i="74"/>
  <c r="L283" i="74"/>
  <c r="K283" i="74"/>
  <c r="J283" i="74"/>
  <c r="I283" i="74"/>
  <c r="H283" i="74"/>
  <c r="G283" i="74"/>
  <c r="M282" i="74"/>
  <c r="M281" i="74"/>
  <c r="M279" i="74"/>
  <c r="O278" i="74"/>
  <c r="N278" i="74"/>
  <c r="L278" i="74"/>
  <c r="K278" i="74"/>
  <c r="J278" i="74"/>
  <c r="I278" i="74"/>
  <c r="H278" i="74"/>
  <c r="G278" i="74"/>
  <c r="P271" i="74"/>
  <c r="O271" i="74"/>
  <c r="N271" i="74"/>
  <c r="M271" i="74"/>
  <c r="L271" i="74"/>
  <c r="K271" i="74"/>
  <c r="J271" i="74"/>
  <c r="I271" i="74"/>
  <c r="H271" i="74"/>
  <c r="G271" i="74"/>
  <c r="P267" i="74"/>
  <c r="O267" i="74"/>
  <c r="N267" i="74"/>
  <c r="M267" i="74"/>
  <c r="L267" i="74"/>
  <c r="K267" i="74"/>
  <c r="J267" i="74"/>
  <c r="I267" i="74"/>
  <c r="H267" i="74"/>
  <c r="G267" i="74"/>
  <c r="J266" i="74"/>
  <c r="J263" i="74" s="1"/>
  <c r="N263" i="74"/>
  <c r="M263" i="74"/>
  <c r="L263" i="74"/>
  <c r="K263" i="74"/>
  <c r="I263" i="74"/>
  <c r="H263" i="74"/>
  <c r="G263" i="74"/>
  <c r="P262" i="74"/>
  <c r="P261" i="74" s="1"/>
  <c r="O261" i="74"/>
  <c r="N261" i="74"/>
  <c r="M261" i="74"/>
  <c r="L261" i="74"/>
  <c r="K261" i="74"/>
  <c r="J261" i="74"/>
  <c r="I261" i="74"/>
  <c r="H261" i="74"/>
  <c r="G261" i="74"/>
  <c r="P254" i="74"/>
  <c r="O254" i="74"/>
  <c r="N254" i="74"/>
  <c r="M254" i="74"/>
  <c r="L254" i="74"/>
  <c r="K254" i="74"/>
  <c r="J254" i="74"/>
  <c r="I254" i="74"/>
  <c r="H254" i="74"/>
  <c r="G254" i="74"/>
  <c r="P251" i="74"/>
  <c r="P250" i="74"/>
  <c r="P248" i="74"/>
  <c r="P247" i="74"/>
  <c r="O246" i="74"/>
  <c r="N246" i="74"/>
  <c r="M246" i="74"/>
  <c r="L246" i="74"/>
  <c r="K246" i="74"/>
  <c r="J246" i="74"/>
  <c r="I246" i="74"/>
  <c r="H246" i="74"/>
  <c r="G246" i="74"/>
  <c r="P245" i="74"/>
  <c r="M245" i="74"/>
  <c r="P244" i="74"/>
  <c r="M244" i="74"/>
  <c r="O244" i="74" s="1"/>
  <c r="O240" i="74" s="1"/>
  <c r="J243" i="74"/>
  <c r="J240" i="74" s="1"/>
  <c r="P242" i="74"/>
  <c r="N241" i="74"/>
  <c r="N240" i="74" s="1"/>
  <c r="L240" i="74"/>
  <c r="K240" i="74"/>
  <c r="I240" i="74"/>
  <c r="H240" i="74"/>
  <c r="G240" i="74"/>
  <c r="O237" i="74"/>
  <c r="N237" i="74"/>
  <c r="M237" i="74"/>
  <c r="L237" i="74"/>
  <c r="K237" i="74"/>
  <c r="J237" i="74"/>
  <c r="I237" i="74"/>
  <c r="H237" i="74"/>
  <c r="G237" i="74"/>
  <c r="O235" i="74"/>
  <c r="N235" i="74"/>
  <c r="M235" i="74"/>
  <c r="L235" i="74"/>
  <c r="K235" i="74"/>
  <c r="J235" i="74"/>
  <c r="I235" i="74"/>
  <c r="H235" i="74"/>
  <c r="G235" i="74"/>
  <c r="P234" i="74"/>
  <c r="O234" i="74"/>
  <c r="P233" i="74"/>
  <c r="O233" i="74"/>
  <c r="P232" i="74"/>
  <c r="O232" i="74"/>
  <c r="P231" i="74"/>
  <c r="O231" i="74"/>
  <c r="P230" i="74"/>
  <c r="O230" i="74"/>
  <c r="P229" i="74"/>
  <c r="O229" i="74"/>
  <c r="P228" i="74"/>
  <c r="O228" i="74"/>
  <c r="P227" i="74"/>
  <c r="O227" i="74"/>
  <c r="P226" i="74"/>
  <c r="O226" i="74"/>
  <c r="I226" i="74"/>
  <c r="I223" i="74" s="1"/>
  <c r="O225" i="74"/>
  <c r="O224" i="74"/>
  <c r="N223" i="74"/>
  <c r="M223" i="74"/>
  <c r="L223" i="74"/>
  <c r="K223" i="74"/>
  <c r="J223" i="74"/>
  <c r="H223" i="74"/>
  <c r="G223" i="74"/>
  <c r="P222" i="74"/>
  <c r="M222" i="74"/>
  <c r="P221" i="74"/>
  <c r="O221" i="74"/>
  <c r="P220" i="74"/>
  <c r="O220" i="74"/>
  <c r="P219" i="74"/>
  <c r="M219" i="74"/>
  <c r="N218" i="74"/>
  <c r="L218" i="74"/>
  <c r="K218" i="74"/>
  <c r="J218" i="74"/>
  <c r="I218" i="74"/>
  <c r="H218" i="74"/>
  <c r="G218" i="74"/>
  <c r="P215" i="74"/>
  <c r="O213" i="74"/>
  <c r="N213" i="74"/>
  <c r="M213" i="74"/>
  <c r="L213" i="74"/>
  <c r="K213" i="74"/>
  <c r="J213" i="74"/>
  <c r="I213" i="74"/>
  <c r="H213" i="74"/>
  <c r="G213" i="74"/>
  <c r="P209" i="74"/>
  <c r="O208" i="74"/>
  <c r="N208" i="74"/>
  <c r="M208" i="74"/>
  <c r="L208" i="74"/>
  <c r="K208" i="74"/>
  <c r="J208" i="74"/>
  <c r="I208" i="74"/>
  <c r="H208" i="74"/>
  <c r="G208" i="74"/>
  <c r="P207" i="74"/>
  <c r="P206" i="74"/>
  <c r="M206" i="74"/>
  <c r="J206" i="74"/>
  <c r="H206" i="74"/>
  <c r="P205" i="74"/>
  <c r="P204" i="74"/>
  <c r="P203" i="74"/>
  <c r="M203" i="74"/>
  <c r="O203" i="74" s="1"/>
  <c r="O201" i="74" s="1"/>
  <c r="J203" i="74"/>
  <c r="H203" i="74"/>
  <c r="P202" i="74"/>
  <c r="N201" i="74"/>
  <c r="L201" i="74"/>
  <c r="K201" i="74"/>
  <c r="I201" i="74"/>
  <c r="G201" i="74"/>
  <c r="M200" i="74"/>
  <c r="M199" i="74" s="1"/>
  <c r="O199" i="74"/>
  <c r="N199" i="74"/>
  <c r="L199" i="74"/>
  <c r="K199" i="74"/>
  <c r="J199" i="74"/>
  <c r="I199" i="74"/>
  <c r="H199" i="74"/>
  <c r="G199" i="74"/>
  <c r="P198" i="74"/>
  <c r="O195" i="74"/>
  <c r="N195" i="74"/>
  <c r="M195" i="74"/>
  <c r="L195" i="74"/>
  <c r="K195" i="74"/>
  <c r="J195" i="74"/>
  <c r="I195" i="74"/>
  <c r="H195" i="74"/>
  <c r="G195" i="74"/>
  <c r="O193" i="74"/>
  <c r="N193" i="74"/>
  <c r="M193" i="74"/>
  <c r="L193" i="74"/>
  <c r="K193" i="74"/>
  <c r="J193" i="74"/>
  <c r="I193" i="74"/>
  <c r="H193" i="74"/>
  <c r="G193" i="74"/>
  <c r="P190" i="74"/>
  <c r="O190" i="74"/>
  <c r="N190" i="74"/>
  <c r="M190" i="74"/>
  <c r="L190" i="74"/>
  <c r="K190" i="74"/>
  <c r="J190" i="74"/>
  <c r="I190" i="74"/>
  <c r="H190" i="74"/>
  <c r="G190" i="74"/>
  <c r="P189" i="74"/>
  <c r="O189" i="74"/>
  <c r="J189" i="74"/>
  <c r="P188" i="74"/>
  <c r="O188" i="74"/>
  <c r="J188" i="74"/>
  <c r="O187" i="74"/>
  <c r="O186" i="74"/>
  <c r="P185" i="74"/>
  <c r="O185" i="74"/>
  <c r="J185" i="74"/>
  <c r="P184" i="74"/>
  <c r="O184" i="74"/>
  <c r="J184" i="74"/>
  <c r="N183" i="74"/>
  <c r="M183" i="74"/>
  <c r="L183" i="74"/>
  <c r="K183" i="74"/>
  <c r="I183" i="74"/>
  <c r="H183" i="74"/>
  <c r="G183" i="74"/>
  <c r="P182" i="74"/>
  <c r="O182" i="74"/>
  <c r="O176" i="74" s="1"/>
  <c r="P181" i="74"/>
  <c r="M181" i="74"/>
  <c r="P180" i="74"/>
  <c r="P178" i="74"/>
  <c r="M178" i="74"/>
  <c r="I178" i="74" s="1"/>
  <c r="P177" i="74"/>
  <c r="M177" i="74"/>
  <c r="I177" i="74" s="1"/>
  <c r="N176" i="74"/>
  <c r="L176" i="74"/>
  <c r="K176" i="74"/>
  <c r="J176" i="74"/>
  <c r="H176" i="74"/>
  <c r="G176" i="74"/>
  <c r="P175" i="74"/>
  <c r="P174" i="74"/>
  <c r="O173" i="74"/>
  <c r="N173" i="74"/>
  <c r="M173" i="74"/>
  <c r="L173" i="74"/>
  <c r="K173" i="74"/>
  <c r="J173" i="74"/>
  <c r="I173" i="74"/>
  <c r="H173" i="74"/>
  <c r="G173" i="74"/>
  <c r="P172" i="74"/>
  <c r="O172" i="74"/>
  <c r="P171" i="74"/>
  <c r="O171" i="74"/>
  <c r="P170" i="74"/>
  <c r="O170" i="74"/>
  <c r="P169" i="74"/>
  <c r="O169" i="74"/>
  <c r="O168" i="74"/>
  <c r="P167" i="74"/>
  <c r="O167" i="74"/>
  <c r="P166" i="74"/>
  <c r="O166" i="74"/>
  <c r="P165" i="74"/>
  <c r="O165" i="74"/>
  <c r="P164" i="74"/>
  <c r="O164" i="74"/>
  <c r="P163" i="74"/>
  <c r="O163" i="74"/>
  <c r="O162" i="74"/>
  <c r="N161" i="74"/>
  <c r="M161" i="74"/>
  <c r="L161" i="74"/>
  <c r="K161" i="74"/>
  <c r="J161" i="74"/>
  <c r="I161" i="74"/>
  <c r="H161" i="74"/>
  <c r="G161" i="74"/>
  <c r="P160" i="74"/>
  <c r="P159" i="74"/>
  <c r="O158" i="74"/>
  <c r="N158" i="74"/>
  <c r="M158" i="74"/>
  <c r="L158" i="74"/>
  <c r="K158" i="74"/>
  <c r="J158" i="74"/>
  <c r="I158" i="74"/>
  <c r="H158" i="74"/>
  <c r="G158" i="74"/>
  <c r="M157" i="74"/>
  <c r="J157" i="74"/>
  <c r="M156" i="74"/>
  <c r="J156" i="74"/>
  <c r="P155" i="74"/>
  <c r="M155" i="74"/>
  <c r="J155" i="74"/>
  <c r="P154" i="74"/>
  <c r="O152" i="74"/>
  <c r="N152" i="74"/>
  <c r="L152" i="74"/>
  <c r="K152" i="74"/>
  <c r="I152" i="74"/>
  <c r="H152" i="74"/>
  <c r="G152" i="74"/>
  <c r="P147" i="74"/>
  <c r="P146" i="74" s="1"/>
  <c r="O147" i="74"/>
  <c r="O146" i="74" s="1"/>
  <c r="N147" i="74"/>
  <c r="N146" i="74" s="1"/>
  <c r="M147" i="74"/>
  <c r="M146" i="74" s="1"/>
  <c r="L147" i="74"/>
  <c r="L146" i="74" s="1"/>
  <c r="K147" i="74"/>
  <c r="K146" i="74" s="1"/>
  <c r="J147" i="74"/>
  <c r="J146" i="74" s="1"/>
  <c r="I147" i="74"/>
  <c r="I146" i="74" s="1"/>
  <c r="H147" i="74"/>
  <c r="H146" i="74" s="1"/>
  <c r="G147" i="74"/>
  <c r="G146" i="74" s="1"/>
  <c r="O142" i="74"/>
  <c r="N142" i="74"/>
  <c r="M142" i="74"/>
  <c r="L142" i="74"/>
  <c r="K142" i="74"/>
  <c r="J142" i="74"/>
  <c r="I142" i="74"/>
  <c r="H142" i="74"/>
  <c r="G142" i="74"/>
  <c r="O139" i="74"/>
  <c r="N139" i="74"/>
  <c r="M139" i="74"/>
  <c r="L139" i="74"/>
  <c r="K139" i="74"/>
  <c r="J139" i="74"/>
  <c r="I139" i="74"/>
  <c r="H139" i="74"/>
  <c r="G139" i="74"/>
  <c r="O138" i="74"/>
  <c r="O137" i="74"/>
  <c r="O136" i="74"/>
  <c r="N135" i="74"/>
  <c r="M135" i="74"/>
  <c r="L135" i="74"/>
  <c r="K135" i="74"/>
  <c r="J135" i="74"/>
  <c r="I135" i="74"/>
  <c r="H135" i="74"/>
  <c r="G135" i="74"/>
  <c r="O131" i="74"/>
  <c r="N131" i="74"/>
  <c r="M131" i="74"/>
  <c r="L131" i="74"/>
  <c r="K131" i="74"/>
  <c r="J131" i="74"/>
  <c r="I131" i="74"/>
  <c r="H131" i="74"/>
  <c r="G131" i="74"/>
  <c r="O128" i="74"/>
  <c r="N128" i="74"/>
  <c r="M128" i="74"/>
  <c r="L128" i="74"/>
  <c r="K128" i="74"/>
  <c r="J128" i="74"/>
  <c r="I128" i="74"/>
  <c r="H128" i="74"/>
  <c r="G128" i="74"/>
  <c r="O115" i="74"/>
  <c r="N115" i="74"/>
  <c r="M115" i="74"/>
  <c r="L115" i="74"/>
  <c r="K115" i="74"/>
  <c r="J115" i="74"/>
  <c r="I115" i="74"/>
  <c r="H115" i="74"/>
  <c r="G115" i="74"/>
  <c r="N114" i="74"/>
  <c r="N112" i="74"/>
  <c r="N110" i="74"/>
  <c r="O107" i="74"/>
  <c r="M107" i="74"/>
  <c r="L107" i="74"/>
  <c r="K107" i="74"/>
  <c r="J107" i="74"/>
  <c r="I107" i="74"/>
  <c r="H107" i="74"/>
  <c r="G107" i="74"/>
  <c r="O105" i="74"/>
  <c r="N105" i="74"/>
  <c r="M105" i="74"/>
  <c r="L105" i="74"/>
  <c r="K105" i="74"/>
  <c r="J105" i="74"/>
  <c r="I105" i="74"/>
  <c r="H105" i="74"/>
  <c r="G105" i="74"/>
  <c r="J102" i="74"/>
  <c r="J98" i="74" s="1"/>
  <c r="O98" i="74"/>
  <c r="N98" i="74"/>
  <c r="M98" i="74"/>
  <c r="L98" i="74"/>
  <c r="K98" i="74"/>
  <c r="I98" i="74"/>
  <c r="H98" i="74"/>
  <c r="G98" i="74"/>
  <c r="O95" i="74"/>
  <c r="N95" i="74"/>
  <c r="M95" i="74"/>
  <c r="L95" i="74"/>
  <c r="K95" i="74"/>
  <c r="J95" i="74"/>
  <c r="I95" i="74"/>
  <c r="H95" i="74"/>
  <c r="G95" i="74"/>
  <c r="O92" i="74"/>
  <c r="N92" i="74"/>
  <c r="M92" i="74"/>
  <c r="L92" i="74"/>
  <c r="K92" i="74"/>
  <c r="J92" i="74"/>
  <c r="I92" i="74"/>
  <c r="H92" i="74"/>
  <c r="G92" i="74"/>
  <c r="O88" i="74"/>
  <c r="N88" i="74"/>
  <c r="M88" i="74"/>
  <c r="L88" i="74"/>
  <c r="K88" i="74"/>
  <c r="J88" i="74"/>
  <c r="I88" i="74"/>
  <c r="H88" i="74"/>
  <c r="G88" i="74"/>
  <c r="O83" i="74"/>
  <c r="N83" i="74"/>
  <c r="M83" i="74"/>
  <c r="L83" i="74"/>
  <c r="K83" i="74"/>
  <c r="J83" i="74"/>
  <c r="I83" i="74"/>
  <c r="H83" i="74"/>
  <c r="G83" i="74"/>
  <c r="O76" i="74"/>
  <c r="N76" i="74"/>
  <c r="M76" i="74"/>
  <c r="L76" i="74"/>
  <c r="K76" i="74"/>
  <c r="J76" i="74"/>
  <c r="I76" i="74"/>
  <c r="H76" i="74"/>
  <c r="G76" i="74"/>
  <c r="O72" i="74"/>
  <c r="N72" i="74"/>
  <c r="M72" i="74"/>
  <c r="L72" i="74"/>
  <c r="K72" i="74"/>
  <c r="J72" i="74"/>
  <c r="I72" i="74"/>
  <c r="H72" i="74"/>
  <c r="G72" i="74"/>
  <c r="O71" i="74"/>
  <c r="O67" i="74" s="1"/>
  <c r="N67" i="74"/>
  <c r="M67" i="74"/>
  <c r="L67" i="74"/>
  <c r="K67" i="74"/>
  <c r="J67" i="74"/>
  <c r="I67" i="74"/>
  <c r="H67" i="74"/>
  <c r="G67" i="74"/>
  <c r="O65" i="74"/>
  <c r="N65" i="74"/>
  <c r="M65" i="74"/>
  <c r="L65" i="74"/>
  <c r="K65" i="74"/>
  <c r="J65" i="74"/>
  <c r="I65" i="74"/>
  <c r="H65" i="74"/>
  <c r="G65" i="74"/>
  <c r="O63" i="74"/>
  <c r="N63" i="74"/>
  <c r="M63" i="74"/>
  <c r="L63" i="74"/>
  <c r="K63" i="74"/>
  <c r="J63" i="74"/>
  <c r="I63" i="74"/>
  <c r="H63" i="74"/>
  <c r="G63" i="74"/>
  <c r="O59" i="74"/>
  <c r="N59" i="74"/>
  <c r="M59" i="74"/>
  <c r="L59" i="74"/>
  <c r="K59" i="74"/>
  <c r="J59" i="74"/>
  <c r="I59" i="74"/>
  <c r="H59" i="74"/>
  <c r="G59" i="74"/>
  <c r="O51" i="74"/>
  <c r="N51" i="74"/>
  <c r="M51" i="74"/>
  <c r="L51" i="74"/>
  <c r="K51" i="74"/>
  <c r="J51" i="74"/>
  <c r="I51" i="74"/>
  <c r="H51" i="74"/>
  <c r="G51" i="74"/>
  <c r="O42" i="74"/>
  <c r="N42" i="74"/>
  <c r="M42" i="74"/>
  <c r="L42" i="74"/>
  <c r="K42" i="74"/>
  <c r="J42" i="74"/>
  <c r="I42" i="74"/>
  <c r="H42" i="74"/>
  <c r="G42" i="74"/>
  <c r="O40" i="74"/>
  <c r="N40" i="74"/>
  <c r="M40" i="74"/>
  <c r="L40" i="74"/>
  <c r="K40" i="74"/>
  <c r="J40" i="74"/>
  <c r="I40" i="74"/>
  <c r="H40" i="74"/>
  <c r="G40" i="74"/>
  <c r="O35" i="74"/>
  <c r="N35" i="74"/>
  <c r="M35" i="74"/>
  <c r="L35" i="74"/>
  <c r="K35" i="74"/>
  <c r="J35" i="74"/>
  <c r="I35" i="74"/>
  <c r="H35" i="74"/>
  <c r="G35" i="74"/>
  <c r="O34" i="74"/>
  <c r="O32" i="74"/>
  <c r="N31" i="74"/>
  <c r="N30" i="74" s="1"/>
  <c r="M30" i="74"/>
  <c r="L30" i="74"/>
  <c r="K30" i="74"/>
  <c r="J30" i="74"/>
  <c r="I30" i="74"/>
  <c r="H30" i="74"/>
  <c r="G30" i="74"/>
  <c r="O27" i="74"/>
  <c r="O26" i="74" s="1"/>
  <c r="N26" i="74"/>
  <c r="M26" i="74"/>
  <c r="L26" i="74"/>
  <c r="K26" i="74"/>
  <c r="J26" i="74"/>
  <c r="I26" i="74"/>
  <c r="H26" i="74"/>
  <c r="G26" i="74"/>
  <c r="O22" i="74"/>
  <c r="O18" i="74" s="1"/>
  <c r="N20" i="74"/>
  <c r="N19" i="74"/>
  <c r="M18" i="74"/>
  <c r="L18" i="74"/>
  <c r="K18" i="74"/>
  <c r="J18" i="74"/>
  <c r="I18" i="74"/>
  <c r="H18" i="74"/>
  <c r="G18" i="74"/>
  <c r="O15" i="74"/>
  <c r="N15" i="74"/>
  <c r="M15" i="74"/>
  <c r="L15" i="74"/>
  <c r="K15" i="74"/>
  <c r="J15" i="74"/>
  <c r="I15" i="74"/>
  <c r="H15" i="74"/>
  <c r="G15" i="74"/>
  <c r="Z12" i="74"/>
  <c r="S507" i="74"/>
  <c r="D626" i="62"/>
  <c r="F626" i="62" s="1"/>
  <c r="D623" i="62"/>
  <c r="S927" i="74"/>
  <c r="S929" i="74"/>
  <c r="S931" i="74"/>
  <c r="S933" i="74"/>
  <c r="S934" i="74"/>
  <c r="S935" i="74"/>
  <c r="S937" i="74"/>
  <c r="S938" i="74"/>
  <c r="S939" i="74"/>
  <c r="S941" i="74"/>
  <c r="S942" i="74"/>
  <c r="S943" i="74"/>
  <c r="S945" i="74"/>
  <c r="S946" i="74"/>
  <c r="S947" i="74"/>
  <c r="S926" i="74"/>
  <c r="S755" i="74"/>
  <c r="S756" i="74"/>
  <c r="S754" i="74"/>
  <c r="S745" i="74"/>
  <c r="R746" i="74"/>
  <c r="S746" i="74" s="1"/>
  <c r="S747" i="74"/>
  <c r="D617" i="62"/>
  <c r="H617" i="62" s="1"/>
  <c r="D612" i="62"/>
  <c r="S616" i="74"/>
  <c r="S621" i="74"/>
  <c r="S626" i="74"/>
  <c r="S628" i="74"/>
  <c r="S630" i="74"/>
  <c r="S631" i="74"/>
  <c r="S632" i="74"/>
  <c r="S595" i="74"/>
  <c r="S594" i="74"/>
  <c r="S601" i="74"/>
  <c r="S498" i="74"/>
  <c r="S495" i="74"/>
  <c r="S477" i="74"/>
  <c r="S476" i="74"/>
  <c r="S469" i="74"/>
  <c r="D385" i="62"/>
  <c r="H385" i="62" s="1"/>
  <c r="D387" i="62"/>
  <c r="H387" i="62" s="1"/>
  <c r="R280" i="74"/>
  <c r="R281" i="74"/>
  <c r="R282" i="74"/>
  <c r="D398" i="62"/>
  <c r="F398" i="62" s="1"/>
  <c r="Q279" i="74"/>
  <c r="Q282" i="74"/>
  <c r="R279" i="74"/>
  <c r="S750" i="74"/>
  <c r="S585" i="74"/>
  <c r="S586" i="74"/>
  <c r="S588" i="74"/>
  <c r="S589" i="74"/>
  <c r="S590" i="74"/>
  <c r="S592" i="74"/>
  <c r="S584" i="74"/>
  <c r="S511" i="74"/>
  <c r="S512" i="74"/>
  <c r="S510" i="74"/>
  <c r="D161" i="62"/>
  <c r="H161" i="62" s="1"/>
  <c r="D368" i="62"/>
  <c r="D371" i="62"/>
  <c r="F371" i="62" s="1"/>
  <c r="D372" i="62"/>
  <c r="F372" i="62" s="1"/>
  <c r="D373" i="62"/>
  <c r="F373" i="62" s="1"/>
  <c r="D367" i="62"/>
  <c r="D237" i="62"/>
  <c r="F237" i="62" s="1"/>
  <c r="D238" i="62"/>
  <c r="F238" i="62" s="1"/>
  <c r="D239" i="62"/>
  <c r="F239" i="62" s="1"/>
  <c r="D240" i="62"/>
  <c r="F240" i="62" s="1"/>
  <c r="D235" i="62"/>
  <c r="D192" i="62"/>
  <c r="H192" i="62" s="1"/>
  <c r="D195" i="62"/>
  <c r="H195" i="62" s="1"/>
  <c r="D23" i="62"/>
  <c r="H23" i="62" s="1"/>
  <c r="D24" i="62"/>
  <c r="H24" i="62" s="1"/>
  <c r="M200" i="57"/>
  <c r="S143" i="66"/>
  <c r="D33" i="62"/>
  <c r="H33" i="62" s="1"/>
  <c r="C23" i="62"/>
  <c r="G23" i="62" s="1"/>
  <c r="C274" i="62"/>
  <c r="G274" i="62" s="1"/>
  <c r="D421" i="62"/>
  <c r="H421" i="62" s="1"/>
  <c r="C239" i="62"/>
  <c r="E239" i="62" s="1"/>
  <c r="M19" i="57"/>
  <c r="Q89" i="74"/>
  <c r="Q86" i="74"/>
  <c r="Q84" i="74"/>
  <c r="D115" i="62"/>
  <c r="H115" i="62" s="1"/>
  <c r="R94" i="74"/>
  <c r="R91" i="74"/>
  <c r="R90" i="74"/>
  <c r="R89" i="74"/>
  <c r="H264" i="57"/>
  <c r="J264" i="57"/>
  <c r="K264" i="57"/>
  <c r="L264" i="57"/>
  <c r="M264" i="57"/>
  <c r="N264" i="57"/>
  <c r="O264" i="57"/>
  <c r="K112" i="57"/>
  <c r="K137" i="57"/>
  <c r="L137" i="57"/>
  <c r="C192" i="62"/>
  <c r="G192" i="62" s="1"/>
  <c r="C193" i="62"/>
  <c r="G193" i="62" s="1"/>
  <c r="G114" i="57"/>
  <c r="C591" i="62"/>
  <c r="G591" i="62" s="1"/>
  <c r="C593" i="62"/>
  <c r="G593" i="62" s="1"/>
  <c r="C595" i="62"/>
  <c r="G595" i="62" s="1"/>
  <c r="C597" i="62"/>
  <c r="G597" i="62" s="1"/>
  <c r="C599" i="62"/>
  <c r="G599" i="62" s="1"/>
  <c r="C603" i="62"/>
  <c r="G603" i="62" s="1"/>
  <c r="C605" i="62"/>
  <c r="G605" i="62" s="1"/>
  <c r="C607" i="62"/>
  <c r="G607" i="62" s="1"/>
  <c r="B593" i="62"/>
  <c r="B595" i="62"/>
  <c r="B596" i="62"/>
  <c r="B603" i="62"/>
  <c r="B590" i="62"/>
  <c r="C379" i="62"/>
  <c r="E379" i="62" s="1"/>
  <c r="B377" i="62"/>
  <c r="L144" i="57"/>
  <c r="L145" i="57"/>
  <c r="L146" i="57"/>
  <c r="O144" i="57"/>
  <c r="O145" i="57"/>
  <c r="O146" i="57"/>
  <c r="C247" i="62"/>
  <c r="E247" i="62" s="1"/>
  <c r="C361" i="62"/>
  <c r="C362" i="62"/>
  <c r="G362" i="62" s="1"/>
  <c r="D484" i="62"/>
  <c r="P484" i="62" s="1"/>
  <c r="D485" i="62"/>
  <c r="P485" i="62" s="1"/>
  <c r="D486" i="62"/>
  <c r="P486" i="62" s="1"/>
  <c r="D487" i="62"/>
  <c r="P487" i="62" s="1"/>
  <c r="D488" i="62"/>
  <c r="P488" i="62" s="1"/>
  <c r="D489" i="62"/>
  <c r="P489" i="62" s="1"/>
  <c r="D490" i="62"/>
  <c r="P490" i="62" s="1"/>
  <c r="D491" i="62"/>
  <c r="P491" i="62" s="1"/>
  <c r="E266" i="62"/>
  <c r="F266" i="62"/>
  <c r="G266" i="62"/>
  <c r="H266" i="62"/>
  <c r="K266" i="62"/>
  <c r="L266" i="62"/>
  <c r="M266" i="62"/>
  <c r="N266" i="62"/>
  <c r="O266" i="62"/>
  <c r="P266" i="62"/>
  <c r="E725" i="62"/>
  <c r="F725" i="62"/>
  <c r="G725" i="62"/>
  <c r="H725" i="62"/>
  <c r="K725" i="62"/>
  <c r="L725" i="62"/>
  <c r="M725" i="62"/>
  <c r="N725" i="62"/>
  <c r="O725" i="62"/>
  <c r="P725" i="62"/>
  <c r="C559" i="62"/>
  <c r="I559" i="62" s="1"/>
  <c r="I558" i="62" s="1"/>
  <c r="B559" i="62"/>
  <c r="A559" i="62"/>
  <c r="L284" i="62"/>
  <c r="L285" i="62"/>
  <c r="L286" i="62"/>
  <c r="L287" i="62"/>
  <c r="L288" i="62"/>
  <c r="L289" i="62"/>
  <c r="L290" i="62"/>
  <c r="L291" i="62"/>
  <c r="L292" i="62"/>
  <c r="L293" i="62"/>
  <c r="H284" i="62"/>
  <c r="H285" i="62"/>
  <c r="H287" i="62"/>
  <c r="H288" i="62"/>
  <c r="L283" i="62"/>
  <c r="H283" i="62"/>
  <c r="C268" i="62"/>
  <c r="I268" i="62" s="1"/>
  <c r="C267" i="62"/>
  <c r="I267" i="62" s="1"/>
  <c r="A268" i="62"/>
  <c r="B268" i="62"/>
  <c r="B267" i="62"/>
  <c r="A267" i="62"/>
  <c r="G251" i="62"/>
  <c r="H251" i="62"/>
  <c r="I251" i="62"/>
  <c r="J251" i="62"/>
  <c r="K251" i="62"/>
  <c r="L251" i="62"/>
  <c r="M251" i="62"/>
  <c r="N251" i="62"/>
  <c r="O251" i="62"/>
  <c r="P251" i="62"/>
  <c r="P809" i="62"/>
  <c r="G809" i="62"/>
  <c r="H809" i="62"/>
  <c r="I809" i="62"/>
  <c r="J809" i="62"/>
  <c r="K809" i="62"/>
  <c r="L809" i="62"/>
  <c r="M809" i="62"/>
  <c r="N809" i="62"/>
  <c r="O809" i="62"/>
  <c r="C811" i="62"/>
  <c r="E811" i="62" s="1"/>
  <c r="C812" i="62"/>
  <c r="E812" i="62" s="1"/>
  <c r="C810" i="62"/>
  <c r="B811" i="62"/>
  <c r="B812" i="62"/>
  <c r="B810" i="62"/>
  <c r="A809" i="62"/>
  <c r="G803" i="62"/>
  <c r="H803" i="62"/>
  <c r="I803" i="62"/>
  <c r="J803" i="62"/>
  <c r="K803" i="62"/>
  <c r="L803" i="62"/>
  <c r="M803" i="62"/>
  <c r="N803" i="62"/>
  <c r="O803" i="62"/>
  <c r="P803" i="62"/>
  <c r="C805" i="62"/>
  <c r="E805" i="62" s="1"/>
  <c r="C806" i="62"/>
  <c r="E806" i="62" s="1"/>
  <c r="C807" i="62"/>
  <c r="E807" i="62" s="1"/>
  <c r="C808" i="62"/>
  <c r="E808" i="62" s="1"/>
  <c r="C804" i="62"/>
  <c r="B805" i="62"/>
  <c r="B806" i="62"/>
  <c r="B807" i="62"/>
  <c r="B808" i="62"/>
  <c r="B804" i="62"/>
  <c r="A803" i="62"/>
  <c r="G795" i="62"/>
  <c r="H795" i="62"/>
  <c r="I795" i="62"/>
  <c r="J795" i="62"/>
  <c r="K795" i="62"/>
  <c r="L795" i="62"/>
  <c r="M795" i="62"/>
  <c r="N795" i="62"/>
  <c r="O795" i="62"/>
  <c r="P795" i="62"/>
  <c r="C797" i="62"/>
  <c r="E797" i="62" s="1"/>
  <c r="C798" i="62"/>
  <c r="C799" i="62"/>
  <c r="E799" i="62" s="1"/>
  <c r="C800" i="62"/>
  <c r="E800" i="62" s="1"/>
  <c r="C801" i="62"/>
  <c r="E801" i="62" s="1"/>
  <c r="C802" i="62"/>
  <c r="E802" i="62" s="1"/>
  <c r="C796" i="62"/>
  <c r="E796" i="62" s="1"/>
  <c r="B797" i="62"/>
  <c r="B798" i="62"/>
  <c r="B799" i="62"/>
  <c r="B800" i="62"/>
  <c r="B801" i="62"/>
  <c r="B802" i="62"/>
  <c r="B796" i="62"/>
  <c r="A795" i="62"/>
  <c r="G790" i="62"/>
  <c r="I790" i="62"/>
  <c r="J790" i="62"/>
  <c r="K790" i="62"/>
  <c r="L790" i="62"/>
  <c r="M790" i="62"/>
  <c r="N790" i="62"/>
  <c r="O790" i="62"/>
  <c r="P790" i="62"/>
  <c r="C792" i="62"/>
  <c r="E792" i="62" s="1"/>
  <c r="C793" i="62"/>
  <c r="E793" i="62" s="1"/>
  <c r="C794" i="62"/>
  <c r="C791" i="62"/>
  <c r="E791" i="62" s="1"/>
  <c r="B792" i="62"/>
  <c r="B793" i="62"/>
  <c r="B794" i="62"/>
  <c r="B791" i="62"/>
  <c r="A790" i="62"/>
  <c r="G780" i="62"/>
  <c r="H780" i="62"/>
  <c r="I780" i="62"/>
  <c r="J780" i="62"/>
  <c r="K780" i="62"/>
  <c r="L780" i="62"/>
  <c r="M780" i="62"/>
  <c r="N780" i="62"/>
  <c r="O780" i="62"/>
  <c r="P780" i="62"/>
  <c r="C782" i="62"/>
  <c r="E782" i="62" s="1"/>
  <c r="C783" i="62"/>
  <c r="E783" i="62" s="1"/>
  <c r="C784" i="62"/>
  <c r="E784" i="62" s="1"/>
  <c r="C785" i="62"/>
  <c r="E785" i="62" s="1"/>
  <c r="C786" i="62"/>
  <c r="E786" i="62" s="1"/>
  <c r="C787" i="62"/>
  <c r="E787" i="62" s="1"/>
  <c r="C788" i="62"/>
  <c r="E788" i="62" s="1"/>
  <c r="C789" i="62"/>
  <c r="E789" i="62" s="1"/>
  <c r="C781" i="62"/>
  <c r="B782" i="62"/>
  <c r="B783" i="62"/>
  <c r="B784" i="62"/>
  <c r="B785" i="62"/>
  <c r="B786" i="62"/>
  <c r="B787" i="62"/>
  <c r="B788" i="62"/>
  <c r="B789" i="62"/>
  <c r="B781" i="62"/>
  <c r="A780" i="62"/>
  <c r="E777" i="62"/>
  <c r="F777" i="62"/>
  <c r="G777" i="62"/>
  <c r="H777" i="62"/>
  <c r="K777" i="62"/>
  <c r="L777" i="62"/>
  <c r="M777" i="62"/>
  <c r="N777" i="62"/>
  <c r="O777" i="62"/>
  <c r="P777" i="62"/>
  <c r="C779" i="62"/>
  <c r="I779" i="62" s="1"/>
  <c r="C778" i="62"/>
  <c r="B779" i="62"/>
  <c r="B778" i="62"/>
  <c r="A777" i="62"/>
  <c r="E771" i="62"/>
  <c r="F771" i="62"/>
  <c r="I771" i="62"/>
  <c r="J771" i="62"/>
  <c r="K771" i="62"/>
  <c r="L771" i="62"/>
  <c r="M771" i="62"/>
  <c r="N771" i="62"/>
  <c r="O771" i="62"/>
  <c r="P771" i="62"/>
  <c r="C773" i="62"/>
  <c r="G773" i="62" s="1"/>
  <c r="C774" i="62"/>
  <c r="G774" i="62" s="1"/>
  <c r="C775" i="62"/>
  <c r="C776" i="62"/>
  <c r="G776" i="62" s="1"/>
  <c r="C772" i="62"/>
  <c r="G772" i="62" s="1"/>
  <c r="B773" i="62"/>
  <c r="B774" i="62"/>
  <c r="B775" i="62"/>
  <c r="B776" i="62"/>
  <c r="B772" i="62"/>
  <c r="A771" i="62"/>
  <c r="E752" i="62"/>
  <c r="F752" i="62"/>
  <c r="I752" i="62"/>
  <c r="J752" i="62"/>
  <c r="K752" i="62"/>
  <c r="L752" i="62"/>
  <c r="M752" i="62"/>
  <c r="N752" i="62"/>
  <c r="O752" i="62"/>
  <c r="P752" i="62"/>
  <c r="C754" i="62"/>
  <c r="G754" i="62" s="1"/>
  <c r="C755" i="62"/>
  <c r="G755" i="62" s="1"/>
  <c r="C756" i="62"/>
  <c r="G756" i="62" s="1"/>
  <c r="C757" i="62"/>
  <c r="G757" i="62" s="1"/>
  <c r="C758" i="62"/>
  <c r="G758" i="62" s="1"/>
  <c r="C759" i="62"/>
  <c r="G759" i="62" s="1"/>
  <c r="C760" i="62"/>
  <c r="G760" i="62" s="1"/>
  <c r="C761" i="62"/>
  <c r="G761" i="62" s="1"/>
  <c r="C762" i="62"/>
  <c r="G762" i="62" s="1"/>
  <c r="C763" i="62"/>
  <c r="G763" i="62" s="1"/>
  <c r="C764" i="62"/>
  <c r="G764" i="62" s="1"/>
  <c r="C765" i="62"/>
  <c r="G765" i="62" s="1"/>
  <c r="C766" i="62"/>
  <c r="G766" i="62" s="1"/>
  <c r="C767" i="62"/>
  <c r="G767" i="62" s="1"/>
  <c r="C768" i="62"/>
  <c r="G768" i="62" s="1"/>
  <c r="C769" i="62"/>
  <c r="G769" i="62" s="1"/>
  <c r="C770" i="62"/>
  <c r="G770" i="62" s="1"/>
  <c r="C753" i="62"/>
  <c r="B754" i="62"/>
  <c r="B755" i="62"/>
  <c r="B756" i="62"/>
  <c r="B757" i="62"/>
  <c r="B758" i="62"/>
  <c r="B759" i="62"/>
  <c r="B760" i="62"/>
  <c r="B761" i="62"/>
  <c r="B762" i="62"/>
  <c r="B763" i="62"/>
  <c r="B764" i="62"/>
  <c r="B765" i="62"/>
  <c r="B766" i="62"/>
  <c r="B767" i="62"/>
  <c r="B768" i="62"/>
  <c r="B769" i="62"/>
  <c r="B770" i="62"/>
  <c r="B753" i="62"/>
  <c r="A752" i="62"/>
  <c r="P749" i="62"/>
  <c r="E749" i="62"/>
  <c r="F749" i="62"/>
  <c r="I749" i="62"/>
  <c r="J749" i="62"/>
  <c r="K749" i="62"/>
  <c r="L749" i="62"/>
  <c r="M749" i="62"/>
  <c r="N749" i="62"/>
  <c r="O749" i="62"/>
  <c r="C751" i="62"/>
  <c r="G751" i="62" s="1"/>
  <c r="C750" i="62"/>
  <c r="B751" i="62"/>
  <c r="B750" i="62"/>
  <c r="A749" i="62"/>
  <c r="G744" i="62"/>
  <c r="H744" i="62"/>
  <c r="I744" i="62"/>
  <c r="J744" i="62"/>
  <c r="K744" i="62"/>
  <c r="L744" i="62"/>
  <c r="M744" i="62"/>
  <c r="N744" i="62"/>
  <c r="O744" i="62"/>
  <c r="P744" i="62"/>
  <c r="C746" i="62"/>
  <c r="E746" i="62" s="1"/>
  <c r="C747" i="62"/>
  <c r="E747" i="62" s="1"/>
  <c r="C748" i="62"/>
  <c r="E748" i="62" s="1"/>
  <c r="C745" i="62"/>
  <c r="B746" i="62"/>
  <c r="B747" i="62"/>
  <c r="B748" i="62"/>
  <c r="B745" i="62"/>
  <c r="A744" i="62"/>
  <c r="E732" i="62"/>
  <c r="F732" i="62"/>
  <c r="I732" i="62"/>
  <c r="J732" i="62"/>
  <c r="K732" i="62"/>
  <c r="L732" i="62"/>
  <c r="M732" i="62"/>
  <c r="N732" i="62"/>
  <c r="O732" i="62"/>
  <c r="P732" i="62"/>
  <c r="C734" i="62"/>
  <c r="G734" i="62" s="1"/>
  <c r="C735" i="62"/>
  <c r="G735" i="62" s="1"/>
  <c r="C736" i="62"/>
  <c r="G736" i="62" s="1"/>
  <c r="C737" i="62"/>
  <c r="G737" i="62" s="1"/>
  <c r="C738" i="62"/>
  <c r="G738" i="62" s="1"/>
  <c r="C739" i="62"/>
  <c r="G739" i="62" s="1"/>
  <c r="C740" i="62"/>
  <c r="G740" i="62" s="1"/>
  <c r="C741" i="62"/>
  <c r="G741" i="62" s="1"/>
  <c r="C742" i="62"/>
  <c r="G742" i="62" s="1"/>
  <c r="C743" i="62"/>
  <c r="G743" i="62" s="1"/>
  <c r="C733" i="62"/>
  <c r="G733" i="62" s="1"/>
  <c r="B734" i="62"/>
  <c r="B735" i="62"/>
  <c r="B736" i="62"/>
  <c r="B737" i="62"/>
  <c r="B738" i="62"/>
  <c r="B739" i="62"/>
  <c r="B740" i="62"/>
  <c r="B741" i="62"/>
  <c r="B742" i="62"/>
  <c r="B743" i="62"/>
  <c r="B733" i="62"/>
  <c r="A732" i="62"/>
  <c r="G727" i="62"/>
  <c r="H727" i="62"/>
  <c r="I727" i="62"/>
  <c r="J727" i="62"/>
  <c r="K727" i="62"/>
  <c r="L727" i="62"/>
  <c r="M727" i="62"/>
  <c r="N727" i="62"/>
  <c r="O727" i="62"/>
  <c r="P727" i="62"/>
  <c r="B729" i="62"/>
  <c r="B730" i="62"/>
  <c r="B731" i="62"/>
  <c r="B728" i="62"/>
  <c r="A727" i="62"/>
  <c r="C726" i="62"/>
  <c r="B726" i="62"/>
  <c r="A725" i="62"/>
  <c r="G716" i="62"/>
  <c r="H716" i="62"/>
  <c r="I716" i="62"/>
  <c r="J716" i="62"/>
  <c r="K716" i="62"/>
  <c r="L716" i="62"/>
  <c r="M716" i="62"/>
  <c r="N716" i="62"/>
  <c r="O716" i="62"/>
  <c r="P716" i="62"/>
  <c r="C718" i="62"/>
  <c r="E718" i="62" s="1"/>
  <c r="C719" i="62"/>
  <c r="E719" i="62" s="1"/>
  <c r="C720" i="62"/>
  <c r="E720" i="62" s="1"/>
  <c r="C721" i="62"/>
  <c r="E721" i="62" s="1"/>
  <c r="C723" i="62"/>
  <c r="E723" i="62" s="1"/>
  <c r="C724" i="62"/>
  <c r="E724" i="62" s="1"/>
  <c r="C717" i="62"/>
  <c r="B718" i="62"/>
  <c r="B719" i="62"/>
  <c r="B720" i="62"/>
  <c r="B721" i="62"/>
  <c r="B722" i="62"/>
  <c r="B723" i="62"/>
  <c r="B724" i="62"/>
  <c r="B717" i="62"/>
  <c r="A716" i="62"/>
  <c r="I713" i="62"/>
  <c r="J713" i="62"/>
  <c r="K713" i="62"/>
  <c r="L713" i="62"/>
  <c r="M713" i="62"/>
  <c r="N713" i="62"/>
  <c r="O713" i="62"/>
  <c r="P713" i="62"/>
  <c r="C715" i="62"/>
  <c r="E715" i="62" s="1"/>
  <c r="E713" i="62" s="1"/>
  <c r="C714" i="62"/>
  <c r="B715" i="62"/>
  <c r="B714" i="62"/>
  <c r="A713" i="62"/>
  <c r="G708" i="62"/>
  <c r="I708" i="62"/>
  <c r="J708" i="62"/>
  <c r="K708" i="62"/>
  <c r="L708" i="62"/>
  <c r="M708" i="62"/>
  <c r="N708" i="62"/>
  <c r="O708" i="62"/>
  <c r="P708" i="62"/>
  <c r="C710" i="62"/>
  <c r="E710" i="62" s="1"/>
  <c r="C711" i="62"/>
  <c r="E711" i="62" s="1"/>
  <c r="C712" i="62"/>
  <c r="E712" i="62" s="1"/>
  <c r="C709" i="62"/>
  <c r="B710" i="62"/>
  <c r="B711" i="62"/>
  <c r="B712" i="62"/>
  <c r="B709" i="62"/>
  <c r="A708" i="62"/>
  <c r="G706" i="62"/>
  <c r="H706" i="62"/>
  <c r="I706" i="62"/>
  <c r="J706" i="62"/>
  <c r="K706" i="62"/>
  <c r="L706" i="62"/>
  <c r="M706" i="62"/>
  <c r="N706" i="62"/>
  <c r="O706" i="62"/>
  <c r="P706" i="62"/>
  <c r="C707" i="62"/>
  <c r="B707" i="62"/>
  <c r="A706" i="62"/>
  <c r="E699" i="62"/>
  <c r="I699" i="62"/>
  <c r="J699" i="62"/>
  <c r="K699" i="62"/>
  <c r="L699" i="62"/>
  <c r="M699" i="62"/>
  <c r="N699" i="62"/>
  <c r="O699" i="62"/>
  <c r="P699" i="62"/>
  <c r="C701" i="62"/>
  <c r="G701" i="62" s="1"/>
  <c r="C702" i="62"/>
  <c r="G702" i="62" s="1"/>
  <c r="C703" i="62"/>
  <c r="G703" i="62" s="1"/>
  <c r="C704" i="62"/>
  <c r="G704" i="62" s="1"/>
  <c r="C705" i="62"/>
  <c r="G705" i="62" s="1"/>
  <c r="C700" i="62"/>
  <c r="B701" i="62"/>
  <c r="B702" i="62"/>
  <c r="B703" i="62"/>
  <c r="B704" i="62"/>
  <c r="B705" i="62"/>
  <c r="B700" i="62"/>
  <c r="A699" i="62"/>
  <c r="P677" i="62"/>
  <c r="E677" i="62"/>
  <c r="F677" i="62"/>
  <c r="I677" i="62"/>
  <c r="J677" i="62"/>
  <c r="K677" i="62"/>
  <c r="L677" i="62"/>
  <c r="M677" i="62"/>
  <c r="N677" i="62"/>
  <c r="O677" i="62"/>
  <c r="C679" i="62"/>
  <c r="G679" i="62" s="1"/>
  <c r="C680" i="62"/>
  <c r="G680" i="62" s="1"/>
  <c r="C681" i="62"/>
  <c r="G681" i="62" s="1"/>
  <c r="C682" i="62"/>
  <c r="G682" i="62" s="1"/>
  <c r="C683" i="62"/>
  <c r="G683" i="62" s="1"/>
  <c r="C684" i="62"/>
  <c r="G684" i="62" s="1"/>
  <c r="C685" i="62"/>
  <c r="G685" i="62" s="1"/>
  <c r="C686" i="62"/>
  <c r="G686" i="62" s="1"/>
  <c r="C687" i="62"/>
  <c r="G687" i="62" s="1"/>
  <c r="C688" i="62"/>
  <c r="G688" i="62" s="1"/>
  <c r="C689" i="62"/>
  <c r="G689" i="62" s="1"/>
  <c r="C690" i="62"/>
  <c r="G690" i="62" s="1"/>
  <c r="C691" i="62"/>
  <c r="G691" i="62" s="1"/>
  <c r="C692" i="62"/>
  <c r="G692" i="62" s="1"/>
  <c r="C693" i="62"/>
  <c r="G693" i="62" s="1"/>
  <c r="C694" i="62"/>
  <c r="G694" i="62" s="1"/>
  <c r="C695" i="62"/>
  <c r="G695" i="62" s="1"/>
  <c r="C696" i="62"/>
  <c r="G696" i="62" s="1"/>
  <c r="C697" i="62"/>
  <c r="G697" i="62" s="1"/>
  <c r="C698" i="62"/>
  <c r="G698" i="62" s="1"/>
  <c r="C678" i="62"/>
  <c r="C677" i="62" s="1"/>
  <c r="B679" i="62"/>
  <c r="B680" i="62"/>
  <c r="B681" i="62"/>
  <c r="B682" i="62"/>
  <c r="B683" i="62"/>
  <c r="B684" i="62"/>
  <c r="B685" i="62"/>
  <c r="B686" i="62"/>
  <c r="B687" i="62"/>
  <c r="B688" i="62"/>
  <c r="B689" i="62"/>
  <c r="B690" i="62"/>
  <c r="B691" i="62"/>
  <c r="B692" i="62"/>
  <c r="B693" i="62"/>
  <c r="B694" i="62"/>
  <c r="B695" i="62"/>
  <c r="B696" i="62"/>
  <c r="B697" i="62"/>
  <c r="B698" i="62"/>
  <c r="B678" i="62"/>
  <c r="A677" i="62"/>
  <c r="E675" i="62"/>
  <c r="F675" i="62"/>
  <c r="I675" i="62"/>
  <c r="J675" i="62"/>
  <c r="K675" i="62"/>
  <c r="L675" i="62"/>
  <c r="M675" i="62"/>
  <c r="N675" i="62"/>
  <c r="O675" i="62"/>
  <c r="P675" i="62"/>
  <c r="C676" i="62"/>
  <c r="B676" i="62"/>
  <c r="A675" i="62"/>
  <c r="G671" i="62"/>
  <c r="H671" i="62"/>
  <c r="I671" i="62"/>
  <c r="J671" i="62"/>
  <c r="K671" i="62"/>
  <c r="L671" i="62"/>
  <c r="M671" i="62"/>
  <c r="N671" i="62"/>
  <c r="O671" i="62"/>
  <c r="P671" i="62"/>
  <c r="C673" i="62"/>
  <c r="E673" i="62" s="1"/>
  <c r="C674" i="62"/>
  <c r="E674" i="62" s="1"/>
  <c r="C672" i="62"/>
  <c r="E672" i="62" s="1"/>
  <c r="B673" i="62"/>
  <c r="B674" i="62"/>
  <c r="B672" i="62"/>
  <c r="A671" i="62"/>
  <c r="A670" i="62"/>
  <c r="E668" i="62"/>
  <c r="E667" i="62" s="1"/>
  <c r="F668" i="62"/>
  <c r="F667" i="62" s="1"/>
  <c r="G668" i="62"/>
  <c r="G667" i="62" s="1"/>
  <c r="H668" i="62"/>
  <c r="H667" i="62" s="1"/>
  <c r="I668" i="62"/>
  <c r="I667" i="62" s="1"/>
  <c r="J668" i="62"/>
  <c r="J667" i="62" s="1"/>
  <c r="K668" i="62"/>
  <c r="K667" i="62" s="1"/>
  <c r="L668" i="62"/>
  <c r="L667" i="62" s="1"/>
  <c r="M668" i="62"/>
  <c r="M667" i="62" s="1"/>
  <c r="N668" i="62"/>
  <c r="N667" i="62" s="1"/>
  <c r="C669" i="62"/>
  <c r="O669" i="62" s="1"/>
  <c r="O668" i="62" s="1"/>
  <c r="O667" i="62" s="1"/>
  <c r="B669" i="62"/>
  <c r="A668" i="62"/>
  <c r="I661" i="62"/>
  <c r="J661" i="62"/>
  <c r="K661" i="62"/>
  <c r="L661" i="62"/>
  <c r="M661" i="62"/>
  <c r="N661" i="62"/>
  <c r="O661" i="62"/>
  <c r="P661" i="62"/>
  <c r="C663" i="62"/>
  <c r="E663" i="62" s="1"/>
  <c r="C664" i="62"/>
  <c r="E664" i="62" s="1"/>
  <c r="C665" i="62"/>
  <c r="E665" i="62" s="1"/>
  <c r="C666" i="62"/>
  <c r="G666" i="62" s="1"/>
  <c r="G661" i="62" s="1"/>
  <c r="C662" i="62"/>
  <c r="E662" i="62" s="1"/>
  <c r="A665" i="62"/>
  <c r="A666" i="62"/>
  <c r="B663" i="62"/>
  <c r="B664" i="62"/>
  <c r="B665" i="62"/>
  <c r="B666" i="62"/>
  <c r="B662" i="62"/>
  <c r="A661" i="62"/>
  <c r="E659" i="62"/>
  <c r="F659" i="62"/>
  <c r="I659" i="62"/>
  <c r="J659" i="62"/>
  <c r="K659" i="62"/>
  <c r="L659" i="62"/>
  <c r="M659" i="62"/>
  <c r="N659" i="62"/>
  <c r="O659" i="62"/>
  <c r="P659" i="62"/>
  <c r="C660" i="62"/>
  <c r="B660" i="62"/>
  <c r="A659" i="62"/>
  <c r="G656" i="62"/>
  <c r="H656" i="62"/>
  <c r="I656" i="62"/>
  <c r="J656" i="62"/>
  <c r="K656" i="62"/>
  <c r="L656" i="62"/>
  <c r="M656" i="62"/>
  <c r="N656" i="62"/>
  <c r="O656" i="62"/>
  <c r="P656" i="62"/>
  <c r="C658" i="62"/>
  <c r="E658" i="62" s="1"/>
  <c r="C657" i="62"/>
  <c r="E657" i="62" s="1"/>
  <c r="B658" i="62"/>
  <c r="B657" i="62"/>
  <c r="A656" i="62"/>
  <c r="G653" i="62"/>
  <c r="H653" i="62"/>
  <c r="I653" i="62"/>
  <c r="J653" i="62"/>
  <c r="K653" i="62"/>
  <c r="L653" i="62"/>
  <c r="M653" i="62"/>
  <c r="N653" i="62"/>
  <c r="O653" i="62"/>
  <c r="P653" i="62"/>
  <c r="C655" i="62"/>
  <c r="E655" i="62" s="1"/>
  <c r="C654" i="62"/>
  <c r="B655" i="62"/>
  <c r="B654" i="62"/>
  <c r="A653" i="62"/>
  <c r="G642" i="62"/>
  <c r="H642" i="62"/>
  <c r="I642" i="62"/>
  <c r="J642" i="62"/>
  <c r="K642" i="62"/>
  <c r="L642" i="62"/>
  <c r="M642" i="62"/>
  <c r="N642" i="62"/>
  <c r="O642" i="62"/>
  <c r="P642" i="62"/>
  <c r="C644" i="62"/>
  <c r="E644" i="62" s="1"/>
  <c r="C645" i="62"/>
  <c r="E645" i="62" s="1"/>
  <c r="C646" i="62"/>
  <c r="E646" i="62" s="1"/>
  <c r="C647" i="62"/>
  <c r="E647" i="62" s="1"/>
  <c r="C648" i="62"/>
  <c r="E648" i="62" s="1"/>
  <c r="C649" i="62"/>
  <c r="E649" i="62" s="1"/>
  <c r="C650" i="62"/>
  <c r="E650" i="62" s="1"/>
  <c r="C651" i="62"/>
  <c r="E651" i="62" s="1"/>
  <c r="C652" i="62"/>
  <c r="E652" i="62" s="1"/>
  <c r="C643" i="62"/>
  <c r="B644" i="62"/>
  <c r="B645" i="62"/>
  <c r="B646" i="62"/>
  <c r="B647" i="62"/>
  <c r="B648" i="62"/>
  <c r="B649" i="62"/>
  <c r="B650" i="62"/>
  <c r="B651" i="62"/>
  <c r="B652" i="62"/>
  <c r="B643" i="62"/>
  <c r="A642" i="62"/>
  <c r="G627" i="62"/>
  <c r="H627" i="62"/>
  <c r="I627" i="62"/>
  <c r="J627" i="62"/>
  <c r="K627" i="62"/>
  <c r="L627" i="62"/>
  <c r="M627" i="62"/>
  <c r="N627" i="62"/>
  <c r="O627" i="62"/>
  <c r="P627" i="62"/>
  <c r="C629" i="62"/>
  <c r="E629" i="62" s="1"/>
  <c r="C630" i="62"/>
  <c r="E630" i="62" s="1"/>
  <c r="C631" i="62"/>
  <c r="E631" i="62" s="1"/>
  <c r="C632" i="62"/>
  <c r="C633" i="62"/>
  <c r="E633" i="62" s="1"/>
  <c r="C634" i="62"/>
  <c r="E634" i="62" s="1"/>
  <c r="C635" i="62"/>
  <c r="E635" i="62" s="1"/>
  <c r="C636" i="62"/>
  <c r="E636" i="62" s="1"/>
  <c r="C637" i="62"/>
  <c r="E637" i="62" s="1"/>
  <c r="C638" i="62"/>
  <c r="E638" i="62" s="1"/>
  <c r="C639" i="62"/>
  <c r="E639" i="62" s="1"/>
  <c r="C640" i="62"/>
  <c r="E640" i="62" s="1"/>
  <c r="C641" i="62"/>
  <c r="E641" i="62" s="1"/>
  <c r="C628" i="62"/>
  <c r="E628" i="62" s="1"/>
  <c r="B629" i="62"/>
  <c r="B630" i="62"/>
  <c r="B631" i="62"/>
  <c r="B632" i="62"/>
  <c r="B633" i="62"/>
  <c r="B634" i="62"/>
  <c r="B635" i="62"/>
  <c r="B636" i="62"/>
  <c r="B637" i="62"/>
  <c r="B638" i="62"/>
  <c r="B639" i="62"/>
  <c r="B640" i="62"/>
  <c r="B641" i="62"/>
  <c r="B628" i="62"/>
  <c r="A627" i="62"/>
  <c r="G622" i="62"/>
  <c r="H622" i="62"/>
  <c r="I622" i="62"/>
  <c r="J622" i="62"/>
  <c r="K622" i="62"/>
  <c r="L622" i="62"/>
  <c r="M622" i="62"/>
  <c r="N622" i="62"/>
  <c r="O622" i="62"/>
  <c r="P622" i="62"/>
  <c r="C624" i="62"/>
  <c r="C625" i="62"/>
  <c r="E625" i="62" s="1"/>
  <c r="C626" i="62"/>
  <c r="E626" i="62" s="1"/>
  <c r="C623" i="62"/>
  <c r="E623" i="62" s="1"/>
  <c r="B624" i="62"/>
  <c r="B625" i="62"/>
  <c r="B626" i="62"/>
  <c r="B623" i="62"/>
  <c r="A622" i="62"/>
  <c r="P618" i="62"/>
  <c r="E618" i="62"/>
  <c r="F618" i="62"/>
  <c r="I618" i="62"/>
  <c r="J618" i="62"/>
  <c r="K618" i="62"/>
  <c r="L618" i="62"/>
  <c r="M618" i="62"/>
  <c r="N618" i="62"/>
  <c r="O618" i="62"/>
  <c r="C620" i="62"/>
  <c r="C621" i="62"/>
  <c r="G621" i="62" s="1"/>
  <c r="C619" i="62"/>
  <c r="G619" i="62" s="1"/>
  <c r="B620" i="62"/>
  <c r="B621" i="62"/>
  <c r="B619" i="62"/>
  <c r="A618" i="62"/>
  <c r="E611" i="62"/>
  <c r="F611" i="62"/>
  <c r="I611" i="62"/>
  <c r="J611" i="62"/>
  <c r="K611" i="62"/>
  <c r="L611" i="62"/>
  <c r="M611" i="62"/>
  <c r="N611" i="62"/>
  <c r="O611" i="62"/>
  <c r="P611" i="62"/>
  <c r="C613" i="62"/>
  <c r="G613" i="62" s="1"/>
  <c r="C614" i="62"/>
  <c r="G614" i="62" s="1"/>
  <c r="C615" i="62"/>
  <c r="G615" i="62" s="1"/>
  <c r="C616" i="62"/>
  <c r="G616" i="62" s="1"/>
  <c r="C617" i="62"/>
  <c r="G617" i="62" s="1"/>
  <c r="C612" i="62"/>
  <c r="G612" i="62" s="1"/>
  <c r="B613" i="62"/>
  <c r="B614" i="62"/>
  <c r="B615" i="62"/>
  <c r="B616" i="62"/>
  <c r="B617" i="62"/>
  <c r="B612" i="62"/>
  <c r="A611" i="62"/>
  <c r="E589" i="62"/>
  <c r="F589" i="62"/>
  <c r="I589" i="62"/>
  <c r="J589" i="62"/>
  <c r="K589" i="62"/>
  <c r="L589" i="62"/>
  <c r="M589" i="62"/>
  <c r="N589" i="62"/>
  <c r="O589" i="62"/>
  <c r="P589" i="62"/>
  <c r="C610" i="62"/>
  <c r="G610" i="62" s="1"/>
  <c r="B610" i="62"/>
  <c r="A589" i="62"/>
  <c r="I575" i="62"/>
  <c r="J575" i="62"/>
  <c r="K575" i="62"/>
  <c r="L575" i="62"/>
  <c r="M575" i="62"/>
  <c r="N575" i="62"/>
  <c r="O575" i="62"/>
  <c r="P575" i="62"/>
  <c r="C577" i="62"/>
  <c r="E577" i="62" s="1"/>
  <c r="C578" i="62"/>
  <c r="E578" i="62" s="1"/>
  <c r="C579" i="62"/>
  <c r="C580" i="62"/>
  <c r="G580" i="62" s="1"/>
  <c r="C581" i="62"/>
  <c r="G581" i="62" s="1"/>
  <c r="C582" i="62"/>
  <c r="G582" i="62" s="1"/>
  <c r="C583" i="62"/>
  <c r="G583" i="62" s="1"/>
  <c r="C584" i="62"/>
  <c r="G584" i="62" s="1"/>
  <c r="C585" i="62"/>
  <c r="G585" i="62" s="1"/>
  <c r="C586" i="62"/>
  <c r="G586" i="62" s="1"/>
  <c r="C587" i="62"/>
  <c r="G587" i="62" s="1"/>
  <c r="C588" i="62"/>
  <c r="G588" i="62" s="1"/>
  <c r="C576" i="62"/>
  <c r="E576" i="62" s="1"/>
  <c r="B577" i="62"/>
  <c r="B578" i="62"/>
  <c r="B579" i="62"/>
  <c r="B580" i="62"/>
  <c r="B581" i="62"/>
  <c r="B582" i="62"/>
  <c r="B583" i="62"/>
  <c r="B584" i="62"/>
  <c r="B585" i="62"/>
  <c r="B586" i="62"/>
  <c r="B587" i="62"/>
  <c r="B588" i="62"/>
  <c r="B576" i="62"/>
  <c r="E572" i="62"/>
  <c r="G572" i="62"/>
  <c r="H572" i="62"/>
  <c r="K572" i="62"/>
  <c r="L572" i="62"/>
  <c r="M572" i="62"/>
  <c r="N572" i="62"/>
  <c r="O572" i="62"/>
  <c r="P572" i="62"/>
  <c r="C574" i="62"/>
  <c r="I574" i="62" s="1"/>
  <c r="C573" i="62"/>
  <c r="I573" i="62" s="1"/>
  <c r="B574" i="62"/>
  <c r="B573" i="62"/>
  <c r="A572" i="62"/>
  <c r="E562" i="62"/>
  <c r="F562" i="62"/>
  <c r="I562" i="62"/>
  <c r="J562" i="62"/>
  <c r="K562" i="62"/>
  <c r="L562" i="62"/>
  <c r="M562" i="62"/>
  <c r="N562" i="62"/>
  <c r="O562" i="62"/>
  <c r="P562" i="62"/>
  <c r="C564" i="62"/>
  <c r="G564" i="62" s="1"/>
  <c r="C565" i="62"/>
  <c r="G565" i="62" s="1"/>
  <c r="C566" i="62"/>
  <c r="G566" i="62" s="1"/>
  <c r="C567" i="62"/>
  <c r="G567" i="62" s="1"/>
  <c r="C568" i="62"/>
  <c r="G568" i="62" s="1"/>
  <c r="C569" i="62"/>
  <c r="G569" i="62" s="1"/>
  <c r="C570" i="62"/>
  <c r="G570" i="62" s="1"/>
  <c r="C571" i="62"/>
  <c r="G571" i="62" s="1"/>
  <c r="C563" i="62"/>
  <c r="B564" i="62"/>
  <c r="B565" i="62"/>
  <c r="B566" i="62"/>
  <c r="B567" i="62"/>
  <c r="B568" i="62"/>
  <c r="B569" i="62"/>
  <c r="B570" i="62"/>
  <c r="B571" i="62"/>
  <c r="B563" i="62"/>
  <c r="A562" i="62"/>
  <c r="I560" i="62"/>
  <c r="J560" i="62"/>
  <c r="K560" i="62"/>
  <c r="L560" i="62"/>
  <c r="M560" i="62"/>
  <c r="N560" i="62"/>
  <c r="O560" i="62"/>
  <c r="P560" i="62"/>
  <c r="C561" i="62"/>
  <c r="B561" i="62"/>
  <c r="G558" i="62"/>
  <c r="H558" i="62"/>
  <c r="K558" i="62"/>
  <c r="L558" i="62"/>
  <c r="M558" i="62"/>
  <c r="N558" i="62"/>
  <c r="O558" i="62"/>
  <c r="P558" i="62"/>
  <c r="E558" i="62"/>
  <c r="G554" i="62"/>
  <c r="H554" i="62"/>
  <c r="I554" i="62"/>
  <c r="J554" i="62"/>
  <c r="K554" i="62"/>
  <c r="L554" i="62"/>
  <c r="M554" i="62"/>
  <c r="N554" i="62"/>
  <c r="O554" i="62"/>
  <c r="P554" i="62"/>
  <c r="C556" i="62"/>
  <c r="C557" i="62"/>
  <c r="E557" i="62" s="1"/>
  <c r="C555" i="62"/>
  <c r="E555" i="62" s="1"/>
  <c r="A560" i="62"/>
  <c r="A558" i="62"/>
  <c r="B556" i="62"/>
  <c r="B557" i="62"/>
  <c r="B555" i="62"/>
  <c r="A554" i="62"/>
  <c r="G550" i="62"/>
  <c r="H550" i="62"/>
  <c r="I550" i="62"/>
  <c r="J550" i="62"/>
  <c r="K550" i="62"/>
  <c r="L550" i="62"/>
  <c r="M550" i="62"/>
  <c r="N550" i="62"/>
  <c r="O550" i="62"/>
  <c r="P550" i="62"/>
  <c r="C552" i="62"/>
  <c r="C553" i="62"/>
  <c r="E553" i="62" s="1"/>
  <c r="C551" i="62"/>
  <c r="E551" i="62" s="1"/>
  <c r="B552" i="62"/>
  <c r="B553" i="62"/>
  <c r="B551" i="62"/>
  <c r="A550" i="62"/>
  <c r="G545" i="62"/>
  <c r="H545" i="62"/>
  <c r="I545" i="62"/>
  <c r="J545" i="62"/>
  <c r="K545" i="62"/>
  <c r="L545" i="62"/>
  <c r="M545" i="62"/>
  <c r="N545" i="62"/>
  <c r="O545" i="62"/>
  <c r="P545" i="62"/>
  <c r="C547" i="62"/>
  <c r="E547" i="62" s="1"/>
  <c r="C548" i="62"/>
  <c r="E548" i="62" s="1"/>
  <c r="C549" i="62"/>
  <c r="E549" i="62" s="1"/>
  <c r="C546" i="62"/>
  <c r="B547" i="62"/>
  <c r="B548" i="62"/>
  <c r="B549" i="62"/>
  <c r="B546" i="62"/>
  <c r="A545" i="62"/>
  <c r="E538" i="62"/>
  <c r="F538" i="62"/>
  <c r="I538" i="62"/>
  <c r="J538" i="62"/>
  <c r="K538" i="62"/>
  <c r="L538" i="62"/>
  <c r="M538" i="62"/>
  <c r="N538" i="62"/>
  <c r="O538" i="62"/>
  <c r="P538" i="62"/>
  <c r="C540" i="62"/>
  <c r="G540" i="62" s="1"/>
  <c r="C541" i="62"/>
  <c r="G541" i="62" s="1"/>
  <c r="C542" i="62"/>
  <c r="C543" i="62"/>
  <c r="G543" i="62" s="1"/>
  <c r="C544" i="62"/>
  <c r="G544" i="62" s="1"/>
  <c r="C539" i="62"/>
  <c r="G539" i="62" s="1"/>
  <c r="B540" i="62"/>
  <c r="B541" i="62"/>
  <c r="B542" i="62"/>
  <c r="B543" i="62"/>
  <c r="B544" i="62"/>
  <c r="B539" i="62"/>
  <c r="A538" i="62"/>
  <c r="G536" i="62"/>
  <c r="H536" i="62"/>
  <c r="I536" i="62"/>
  <c r="J536" i="62"/>
  <c r="K536" i="62"/>
  <c r="L536" i="62"/>
  <c r="M536" i="62"/>
  <c r="N536" i="62"/>
  <c r="O536" i="62"/>
  <c r="P536" i="62"/>
  <c r="C537" i="62"/>
  <c r="C536" i="62" s="1"/>
  <c r="B537" i="62"/>
  <c r="A536" i="62"/>
  <c r="G533" i="62"/>
  <c r="H533" i="62"/>
  <c r="I533" i="62"/>
  <c r="J533" i="62"/>
  <c r="K533" i="62"/>
  <c r="L533" i="62"/>
  <c r="M533" i="62"/>
  <c r="N533" i="62"/>
  <c r="O533" i="62"/>
  <c r="P533" i="62"/>
  <c r="C535" i="62"/>
  <c r="E535" i="62" s="1"/>
  <c r="C534" i="62"/>
  <c r="E534" i="62" s="1"/>
  <c r="B535" i="62"/>
  <c r="B534" i="62"/>
  <c r="A533" i="62"/>
  <c r="G527" i="62"/>
  <c r="H527" i="62"/>
  <c r="I527" i="62"/>
  <c r="J527" i="62"/>
  <c r="K527" i="62"/>
  <c r="L527" i="62"/>
  <c r="M527" i="62"/>
  <c r="N527" i="62"/>
  <c r="O527" i="62"/>
  <c r="P527" i="62"/>
  <c r="C529" i="62"/>
  <c r="E529" i="62" s="1"/>
  <c r="C530" i="62"/>
  <c r="C531" i="62"/>
  <c r="E531" i="62" s="1"/>
  <c r="C532" i="62"/>
  <c r="E532" i="62" s="1"/>
  <c r="C528" i="62"/>
  <c r="E528" i="62" s="1"/>
  <c r="B529" i="62"/>
  <c r="B530" i="62"/>
  <c r="B531" i="62"/>
  <c r="B532" i="62"/>
  <c r="B528" i="62"/>
  <c r="A527" i="62"/>
  <c r="G521" i="62"/>
  <c r="H521" i="62"/>
  <c r="I521" i="62"/>
  <c r="J521" i="62"/>
  <c r="K521" i="62"/>
  <c r="L521" i="62"/>
  <c r="M521" i="62"/>
  <c r="N521" i="62"/>
  <c r="O521" i="62"/>
  <c r="P521" i="62"/>
  <c r="C523" i="62"/>
  <c r="E523" i="62" s="1"/>
  <c r="C524" i="62"/>
  <c r="E524" i="62" s="1"/>
  <c r="C525" i="62"/>
  <c r="E525" i="62" s="1"/>
  <c r="C526" i="62"/>
  <c r="E526" i="62" s="1"/>
  <c r="C522" i="62"/>
  <c r="B523" i="62"/>
  <c r="B524" i="62"/>
  <c r="B525" i="62"/>
  <c r="B526" i="62"/>
  <c r="B522" i="62"/>
  <c r="A521" i="62"/>
  <c r="E518" i="62"/>
  <c r="F518" i="62"/>
  <c r="I518" i="62"/>
  <c r="J518" i="62"/>
  <c r="K518" i="62"/>
  <c r="L518" i="62"/>
  <c r="M518" i="62"/>
  <c r="N518" i="62"/>
  <c r="O518" i="62"/>
  <c r="P518" i="62"/>
  <c r="C520" i="62"/>
  <c r="G520" i="62" s="1"/>
  <c r="C519" i="62"/>
  <c r="B520" i="62"/>
  <c r="B519" i="62"/>
  <c r="A518" i="62"/>
  <c r="G512" i="62"/>
  <c r="H512" i="62"/>
  <c r="I512" i="62"/>
  <c r="J512" i="62"/>
  <c r="K512" i="62"/>
  <c r="L512" i="62"/>
  <c r="M512" i="62"/>
  <c r="N512" i="62"/>
  <c r="O512" i="62"/>
  <c r="P512" i="62"/>
  <c r="C514" i="62"/>
  <c r="E514" i="62" s="1"/>
  <c r="C515" i="62"/>
  <c r="E515" i="62" s="1"/>
  <c r="C516" i="62"/>
  <c r="E516" i="62" s="1"/>
  <c r="C517" i="62"/>
  <c r="E517" i="62" s="1"/>
  <c r="C513" i="62"/>
  <c r="B514" i="62"/>
  <c r="B515" i="62"/>
  <c r="B516" i="62"/>
  <c r="B517" i="62"/>
  <c r="B513" i="62"/>
  <c r="A512" i="62"/>
  <c r="G505" i="62"/>
  <c r="H505" i="62"/>
  <c r="I505" i="62"/>
  <c r="J505" i="62"/>
  <c r="K505" i="62"/>
  <c r="L505" i="62"/>
  <c r="M505" i="62"/>
  <c r="N505" i="62"/>
  <c r="O505" i="62"/>
  <c r="P505" i="62"/>
  <c r="C507" i="62"/>
  <c r="E507" i="62" s="1"/>
  <c r="C508" i="62"/>
  <c r="E508" i="62" s="1"/>
  <c r="C509" i="62"/>
  <c r="C510" i="62"/>
  <c r="E510" i="62" s="1"/>
  <c r="C511" i="62"/>
  <c r="E511" i="62" s="1"/>
  <c r="C506" i="62"/>
  <c r="E506" i="62" s="1"/>
  <c r="B507" i="62"/>
  <c r="B508" i="62"/>
  <c r="B509" i="62"/>
  <c r="B510" i="62"/>
  <c r="B511" i="62"/>
  <c r="B506" i="62"/>
  <c r="A505" i="62"/>
  <c r="E499" i="62"/>
  <c r="F499" i="62"/>
  <c r="I499" i="62"/>
  <c r="J499" i="62"/>
  <c r="K499" i="62"/>
  <c r="L499" i="62"/>
  <c r="M499" i="62"/>
  <c r="N499" i="62"/>
  <c r="O499" i="62"/>
  <c r="P499" i="62"/>
  <c r="C501" i="62"/>
  <c r="G501" i="62" s="1"/>
  <c r="C502" i="62"/>
  <c r="G502" i="62" s="1"/>
  <c r="C503" i="62"/>
  <c r="G503" i="62" s="1"/>
  <c r="C504" i="62"/>
  <c r="G504" i="62" s="1"/>
  <c r="C500" i="62"/>
  <c r="B501" i="62"/>
  <c r="B502" i="62"/>
  <c r="B503" i="62"/>
  <c r="B504" i="62"/>
  <c r="B500" i="62"/>
  <c r="A499" i="62"/>
  <c r="E496" i="62"/>
  <c r="F496" i="62"/>
  <c r="I496" i="62"/>
  <c r="J496" i="62"/>
  <c r="K496" i="62"/>
  <c r="L496" i="62"/>
  <c r="M496" i="62"/>
  <c r="N496" i="62"/>
  <c r="O496" i="62"/>
  <c r="P496" i="62"/>
  <c r="C498" i="62"/>
  <c r="C497" i="62"/>
  <c r="G497" i="62" s="1"/>
  <c r="B498" i="62"/>
  <c r="B497" i="62"/>
  <c r="A496" i="62"/>
  <c r="E494" i="62"/>
  <c r="F494" i="62"/>
  <c r="I494" i="62"/>
  <c r="J494" i="62"/>
  <c r="K494" i="62"/>
  <c r="L494" i="62"/>
  <c r="M494" i="62"/>
  <c r="N494" i="62"/>
  <c r="O494" i="62"/>
  <c r="P494" i="62"/>
  <c r="C495" i="62"/>
  <c r="C494" i="62" s="1"/>
  <c r="B495" i="62"/>
  <c r="A494" i="62"/>
  <c r="F558" i="62"/>
  <c r="E482" i="62"/>
  <c r="E481" i="62" s="1"/>
  <c r="F482" i="62"/>
  <c r="F481" i="62" s="1"/>
  <c r="G482" i="62"/>
  <c r="G481" i="62" s="1"/>
  <c r="H482" i="62"/>
  <c r="H481" i="62" s="1"/>
  <c r="I482" i="62"/>
  <c r="I481" i="62" s="1"/>
  <c r="J482" i="62"/>
  <c r="J481" i="62" s="1"/>
  <c r="K482" i="62"/>
  <c r="K481" i="62" s="1"/>
  <c r="L482" i="62"/>
  <c r="L481" i="62" s="1"/>
  <c r="M482" i="62"/>
  <c r="M481" i="62" s="1"/>
  <c r="N482" i="62"/>
  <c r="N481" i="62" s="1"/>
  <c r="B484" i="62"/>
  <c r="B485" i="62"/>
  <c r="B486" i="62"/>
  <c r="B487" i="62"/>
  <c r="B488" i="62"/>
  <c r="B489" i="62"/>
  <c r="B490" i="62"/>
  <c r="B491" i="62"/>
  <c r="B483" i="62"/>
  <c r="A482" i="62"/>
  <c r="I478" i="62"/>
  <c r="J478" i="62"/>
  <c r="K478" i="62"/>
  <c r="L478" i="62"/>
  <c r="M478" i="62"/>
  <c r="N478" i="62"/>
  <c r="O478" i="62"/>
  <c r="P478" i="62"/>
  <c r="C479" i="62"/>
  <c r="B480" i="62"/>
  <c r="B479" i="62"/>
  <c r="A478" i="62"/>
  <c r="G470" i="62"/>
  <c r="H470" i="62"/>
  <c r="I470" i="62"/>
  <c r="J470" i="62"/>
  <c r="K470" i="62"/>
  <c r="L470" i="62"/>
  <c r="M470" i="62"/>
  <c r="N470" i="62"/>
  <c r="O470" i="62"/>
  <c r="P470" i="62"/>
  <c r="C473" i="62"/>
  <c r="E473" i="62" s="1"/>
  <c r="C477" i="62"/>
  <c r="E477" i="62" s="1"/>
  <c r="B472" i="62"/>
  <c r="B473" i="62"/>
  <c r="B474" i="62"/>
  <c r="B475" i="62"/>
  <c r="B476" i="62"/>
  <c r="B477" i="62"/>
  <c r="B471" i="62"/>
  <c r="A470" i="62"/>
  <c r="I446" i="62"/>
  <c r="J446" i="62"/>
  <c r="K446" i="62"/>
  <c r="L446" i="62"/>
  <c r="M446" i="62"/>
  <c r="N446" i="62"/>
  <c r="O446" i="62"/>
  <c r="P446" i="62"/>
  <c r="C448" i="62"/>
  <c r="G448" i="62" s="1"/>
  <c r="C449" i="62"/>
  <c r="G449" i="62" s="1"/>
  <c r="C450" i="62"/>
  <c r="G450" i="62" s="1"/>
  <c r="C451" i="62"/>
  <c r="G451" i="62" s="1"/>
  <c r="C452" i="62"/>
  <c r="G452" i="62" s="1"/>
  <c r="C453" i="62"/>
  <c r="E453" i="62" s="1"/>
  <c r="C454" i="62"/>
  <c r="E454" i="62" s="1"/>
  <c r="C455" i="62"/>
  <c r="E455" i="62" s="1"/>
  <c r="C456" i="62"/>
  <c r="E456" i="62" s="1"/>
  <c r="C457" i="62"/>
  <c r="E457" i="62" s="1"/>
  <c r="C458" i="62"/>
  <c r="E458" i="62" s="1"/>
  <c r="C459" i="62"/>
  <c r="E459" i="62" s="1"/>
  <c r="C460" i="62"/>
  <c r="E460" i="62" s="1"/>
  <c r="C461" i="62"/>
  <c r="E461" i="62" s="1"/>
  <c r="C462" i="62"/>
  <c r="E462" i="62" s="1"/>
  <c r="C463" i="62"/>
  <c r="E463" i="62" s="1"/>
  <c r="C464" i="62"/>
  <c r="E464" i="62" s="1"/>
  <c r="C465" i="62"/>
  <c r="E465" i="62" s="1"/>
  <c r="C466" i="62"/>
  <c r="E466" i="62" s="1"/>
  <c r="C467" i="62"/>
  <c r="E467" i="62" s="1"/>
  <c r="C468" i="62"/>
  <c r="E468" i="62" s="1"/>
  <c r="C469" i="62"/>
  <c r="E469" i="62" s="1"/>
  <c r="C447" i="62"/>
  <c r="G447" i="62" s="1"/>
  <c r="B448" i="62"/>
  <c r="B449" i="62"/>
  <c r="B450" i="62"/>
  <c r="B451" i="62"/>
  <c r="B452" i="62"/>
  <c r="B453" i="62"/>
  <c r="B454" i="62"/>
  <c r="B455" i="62"/>
  <c r="B456" i="62"/>
  <c r="B457" i="62"/>
  <c r="B458" i="62"/>
  <c r="B459" i="62"/>
  <c r="B460" i="62"/>
  <c r="B461" i="62"/>
  <c r="B462" i="62"/>
  <c r="B463" i="62"/>
  <c r="B464" i="62"/>
  <c r="B465" i="62"/>
  <c r="B466" i="62"/>
  <c r="B467" i="62"/>
  <c r="B468" i="62"/>
  <c r="B469" i="62"/>
  <c r="A446" i="62"/>
  <c r="G443" i="62"/>
  <c r="H443" i="62"/>
  <c r="I443" i="62"/>
  <c r="J443" i="62"/>
  <c r="K443" i="62"/>
  <c r="L443" i="62"/>
  <c r="M443" i="62"/>
  <c r="N443" i="62"/>
  <c r="O443" i="62"/>
  <c r="P443" i="62"/>
  <c r="C445" i="62"/>
  <c r="E445" i="62" s="1"/>
  <c r="C444" i="62"/>
  <c r="B445" i="62"/>
  <c r="B444" i="62"/>
  <c r="A443" i="62"/>
  <c r="G436" i="62"/>
  <c r="H436" i="62"/>
  <c r="I436" i="62"/>
  <c r="J436" i="62"/>
  <c r="K436" i="62"/>
  <c r="L436" i="62"/>
  <c r="M436" i="62"/>
  <c r="N436" i="62"/>
  <c r="O436" i="62"/>
  <c r="P436" i="62"/>
  <c r="C438" i="62"/>
  <c r="E438" i="62" s="1"/>
  <c r="C439" i="62"/>
  <c r="E439" i="62" s="1"/>
  <c r="C440" i="62"/>
  <c r="E440" i="62" s="1"/>
  <c r="C441" i="62"/>
  <c r="E441" i="62" s="1"/>
  <c r="C442" i="62"/>
  <c r="E442" i="62" s="1"/>
  <c r="C437" i="62"/>
  <c r="B438" i="62"/>
  <c r="B439" i="62"/>
  <c r="B440" i="62"/>
  <c r="B441" i="62"/>
  <c r="B442" i="62"/>
  <c r="B437" i="62"/>
  <c r="A436" i="62"/>
  <c r="G423" i="62"/>
  <c r="H423" i="62"/>
  <c r="I423" i="62"/>
  <c r="J423" i="62"/>
  <c r="K423" i="62"/>
  <c r="L423" i="62"/>
  <c r="M423" i="62"/>
  <c r="N423" i="62"/>
  <c r="O423" i="62"/>
  <c r="P423" i="62"/>
  <c r="C425" i="62"/>
  <c r="E425" i="62" s="1"/>
  <c r="C426" i="62"/>
  <c r="E426" i="62" s="1"/>
  <c r="C427" i="62"/>
  <c r="E427" i="62" s="1"/>
  <c r="C428" i="62"/>
  <c r="E428" i="62" s="1"/>
  <c r="C429" i="62"/>
  <c r="E429" i="62" s="1"/>
  <c r="C430" i="62"/>
  <c r="E430" i="62" s="1"/>
  <c r="C431" i="62"/>
  <c r="E431" i="62" s="1"/>
  <c r="C432" i="62"/>
  <c r="E432" i="62" s="1"/>
  <c r="C433" i="62"/>
  <c r="E433" i="62" s="1"/>
  <c r="C434" i="62"/>
  <c r="E434" i="62" s="1"/>
  <c r="C435" i="62"/>
  <c r="E435" i="62" s="1"/>
  <c r="C424" i="62"/>
  <c r="B425" i="62"/>
  <c r="B426" i="62"/>
  <c r="B427" i="62"/>
  <c r="B428" i="62"/>
  <c r="B429" i="62"/>
  <c r="B430" i="62"/>
  <c r="B431" i="62"/>
  <c r="B432" i="62"/>
  <c r="B433" i="62"/>
  <c r="B434" i="62"/>
  <c r="B435" i="62"/>
  <c r="B424" i="62"/>
  <c r="A423" i="62"/>
  <c r="E420" i="62"/>
  <c r="F420" i="62"/>
  <c r="I420" i="62"/>
  <c r="J420" i="62"/>
  <c r="K420" i="62"/>
  <c r="L420" i="62"/>
  <c r="M420" i="62"/>
  <c r="N420" i="62"/>
  <c r="O420" i="62"/>
  <c r="P420" i="62"/>
  <c r="C421" i="62"/>
  <c r="G421" i="62" s="1"/>
  <c r="B422" i="62"/>
  <c r="B421" i="62"/>
  <c r="A420" i="62"/>
  <c r="E415" i="62"/>
  <c r="F415" i="62"/>
  <c r="I415" i="62"/>
  <c r="J415" i="62"/>
  <c r="K415" i="62"/>
  <c r="L415" i="62"/>
  <c r="M415" i="62"/>
  <c r="N415" i="62"/>
  <c r="O415" i="62"/>
  <c r="P415" i="62"/>
  <c r="C417" i="62"/>
  <c r="G417" i="62" s="1"/>
  <c r="C418" i="62"/>
  <c r="C419" i="62"/>
  <c r="G419" i="62" s="1"/>
  <c r="C416" i="62"/>
  <c r="G416" i="62" s="1"/>
  <c r="B417" i="62"/>
  <c r="B418" i="62"/>
  <c r="B419" i="62"/>
  <c r="B416" i="62"/>
  <c r="A415" i="62"/>
  <c r="G400" i="62"/>
  <c r="H400" i="62"/>
  <c r="I400" i="62"/>
  <c r="J400" i="62"/>
  <c r="K400" i="62"/>
  <c r="L400" i="62"/>
  <c r="M400" i="62"/>
  <c r="N400" i="62"/>
  <c r="O400" i="62"/>
  <c r="P400" i="62"/>
  <c r="C402" i="62"/>
  <c r="E402" i="62" s="1"/>
  <c r="C403" i="62"/>
  <c r="C404" i="62"/>
  <c r="E404" i="62" s="1"/>
  <c r="C405" i="62"/>
  <c r="E405" i="62" s="1"/>
  <c r="C406" i="62"/>
  <c r="E406" i="62" s="1"/>
  <c r="C407" i="62"/>
  <c r="E407" i="62" s="1"/>
  <c r="C408" i="62"/>
  <c r="E408" i="62" s="1"/>
  <c r="C409" i="62"/>
  <c r="E409" i="62" s="1"/>
  <c r="C410" i="62"/>
  <c r="E410" i="62" s="1"/>
  <c r="C411" i="62"/>
  <c r="E411" i="62" s="1"/>
  <c r="C412" i="62"/>
  <c r="E412" i="62" s="1"/>
  <c r="C413" i="62"/>
  <c r="E413" i="62" s="1"/>
  <c r="C414" i="62"/>
  <c r="E414" i="62" s="1"/>
  <c r="C401" i="62"/>
  <c r="E401" i="62" s="1"/>
  <c r="B402" i="62"/>
  <c r="B403" i="62"/>
  <c r="B404" i="62"/>
  <c r="B405" i="62"/>
  <c r="B406" i="62"/>
  <c r="B407" i="62"/>
  <c r="B408" i="62"/>
  <c r="B409" i="62"/>
  <c r="B410" i="62"/>
  <c r="B411" i="62"/>
  <c r="B412" i="62"/>
  <c r="B413" i="62"/>
  <c r="B414" i="62"/>
  <c r="B401" i="62"/>
  <c r="A400" i="62"/>
  <c r="G393" i="62"/>
  <c r="H393" i="62"/>
  <c r="I393" i="62"/>
  <c r="J393" i="62"/>
  <c r="K393" i="62"/>
  <c r="L393" i="62"/>
  <c r="M393" i="62"/>
  <c r="N393" i="62"/>
  <c r="O393" i="62"/>
  <c r="P393" i="62"/>
  <c r="C395" i="62"/>
  <c r="E395" i="62" s="1"/>
  <c r="C396" i="62"/>
  <c r="E396" i="62" s="1"/>
  <c r="C397" i="62"/>
  <c r="E397" i="62" s="1"/>
  <c r="C398" i="62"/>
  <c r="E398" i="62" s="1"/>
  <c r="C399" i="62"/>
  <c r="E399" i="62" s="1"/>
  <c r="C394" i="62"/>
  <c r="B395" i="62"/>
  <c r="B396" i="62"/>
  <c r="B397" i="62"/>
  <c r="B398" i="62"/>
  <c r="B399" i="62"/>
  <c r="B394" i="62"/>
  <c r="A393" i="62"/>
  <c r="E390" i="62"/>
  <c r="F390" i="62"/>
  <c r="I390" i="62"/>
  <c r="J390" i="62"/>
  <c r="K390" i="62"/>
  <c r="L390" i="62"/>
  <c r="M390" i="62"/>
  <c r="N390" i="62"/>
  <c r="O390" i="62"/>
  <c r="P390" i="62"/>
  <c r="C392" i="62"/>
  <c r="G392" i="62" s="1"/>
  <c r="C391" i="62"/>
  <c r="G391" i="62" s="1"/>
  <c r="B392" i="62"/>
  <c r="B391" i="62"/>
  <c r="A390" i="62"/>
  <c r="G388" i="62"/>
  <c r="H388" i="62"/>
  <c r="I388" i="62"/>
  <c r="J388" i="62"/>
  <c r="K388" i="62"/>
  <c r="L388" i="62"/>
  <c r="M388" i="62"/>
  <c r="N388" i="62"/>
  <c r="O388" i="62"/>
  <c r="P388" i="62"/>
  <c r="B389" i="62"/>
  <c r="A388" i="62"/>
  <c r="E383" i="62"/>
  <c r="F383" i="62"/>
  <c r="I383" i="62"/>
  <c r="J383" i="62"/>
  <c r="K383" i="62"/>
  <c r="L383" i="62"/>
  <c r="M383" i="62"/>
  <c r="N383" i="62"/>
  <c r="O383" i="62"/>
  <c r="P383" i="62"/>
  <c r="B385" i="62"/>
  <c r="B386" i="62"/>
  <c r="B387" i="62"/>
  <c r="B384" i="62"/>
  <c r="A383" i="62"/>
  <c r="P375" i="62"/>
  <c r="G375" i="62"/>
  <c r="H375" i="62"/>
  <c r="I375" i="62"/>
  <c r="J375" i="62"/>
  <c r="K375" i="62"/>
  <c r="L375" i="62"/>
  <c r="M375" i="62"/>
  <c r="N375" i="62"/>
  <c r="O375" i="62"/>
  <c r="C380" i="62"/>
  <c r="C382" i="62"/>
  <c r="E382" i="62" s="1"/>
  <c r="B382" i="62"/>
  <c r="A375" i="62"/>
  <c r="I366" i="62"/>
  <c r="J366" i="62"/>
  <c r="K366" i="62"/>
  <c r="L366" i="62"/>
  <c r="M366" i="62"/>
  <c r="N366" i="62"/>
  <c r="O366" i="62"/>
  <c r="P366" i="62"/>
  <c r="C368" i="62"/>
  <c r="C369" i="62"/>
  <c r="C370" i="62"/>
  <c r="E370" i="62" s="1"/>
  <c r="C371" i="62"/>
  <c r="E371" i="62" s="1"/>
  <c r="C372" i="62"/>
  <c r="E372" i="62" s="1"/>
  <c r="C373" i="62"/>
  <c r="E373" i="62" s="1"/>
  <c r="C374" i="62"/>
  <c r="E374" i="62" s="1"/>
  <c r="C367" i="62"/>
  <c r="B373" i="62"/>
  <c r="B374" i="62"/>
  <c r="B368" i="62"/>
  <c r="B369" i="62"/>
  <c r="B370" i="62"/>
  <c r="B371" i="62"/>
  <c r="B372" i="62"/>
  <c r="B367" i="62"/>
  <c r="A366" i="62"/>
  <c r="E363" i="62"/>
  <c r="F363" i="62"/>
  <c r="G363" i="62"/>
  <c r="H363" i="62"/>
  <c r="K363" i="62"/>
  <c r="L363" i="62"/>
  <c r="M363" i="62"/>
  <c r="N363" i="62"/>
  <c r="O363" i="62"/>
  <c r="P363" i="62"/>
  <c r="C365" i="62"/>
  <c r="I365" i="62" s="1"/>
  <c r="C364" i="62"/>
  <c r="B365" i="62"/>
  <c r="B364" i="62"/>
  <c r="A363" i="62"/>
  <c r="E358" i="62"/>
  <c r="F358" i="62"/>
  <c r="I358" i="62"/>
  <c r="J358" i="62"/>
  <c r="K358" i="62"/>
  <c r="L358" i="62"/>
  <c r="M358" i="62"/>
  <c r="N358" i="62"/>
  <c r="O358" i="62"/>
  <c r="P358" i="62"/>
  <c r="C360" i="62"/>
  <c r="G360" i="62" s="1"/>
  <c r="B360" i="62"/>
  <c r="B361" i="62"/>
  <c r="B362" i="62"/>
  <c r="B359" i="62"/>
  <c r="A358" i="62"/>
  <c r="E353" i="62"/>
  <c r="F353" i="62"/>
  <c r="I353" i="62"/>
  <c r="J353" i="62"/>
  <c r="K353" i="62"/>
  <c r="L353" i="62"/>
  <c r="M353" i="62"/>
  <c r="N353" i="62"/>
  <c r="O353" i="62"/>
  <c r="P353" i="62"/>
  <c r="C355" i="62"/>
  <c r="G355" i="62" s="1"/>
  <c r="C356" i="62"/>
  <c r="G356" i="62" s="1"/>
  <c r="C357" i="62"/>
  <c r="G357" i="62" s="1"/>
  <c r="C354" i="62"/>
  <c r="B355" i="62"/>
  <c r="B356" i="62"/>
  <c r="B357" i="62"/>
  <c r="B354" i="62"/>
  <c r="A353" i="62"/>
  <c r="F478" i="62"/>
  <c r="E478" i="62"/>
  <c r="G366" i="62"/>
  <c r="H366" i="62"/>
  <c r="E335" i="62"/>
  <c r="F335" i="62"/>
  <c r="I335" i="62"/>
  <c r="J335" i="62"/>
  <c r="K335" i="62"/>
  <c r="L335" i="62"/>
  <c r="M335" i="62"/>
  <c r="N335" i="62"/>
  <c r="O335" i="62"/>
  <c r="P335" i="62"/>
  <c r="C337" i="62"/>
  <c r="G337" i="62" s="1"/>
  <c r="C338" i="62"/>
  <c r="G338" i="62" s="1"/>
  <c r="C339" i="62"/>
  <c r="G339" i="62" s="1"/>
  <c r="C340" i="62"/>
  <c r="G340" i="62" s="1"/>
  <c r="C341" i="62"/>
  <c r="G341" i="62" s="1"/>
  <c r="C342" i="62"/>
  <c r="G342" i="62" s="1"/>
  <c r="C343" i="62"/>
  <c r="G343" i="62" s="1"/>
  <c r="C344" i="62"/>
  <c r="G344" i="62" s="1"/>
  <c r="C345" i="62"/>
  <c r="G345" i="62" s="1"/>
  <c r="C346" i="62"/>
  <c r="G346" i="62" s="1"/>
  <c r="C347" i="62"/>
  <c r="G347" i="62" s="1"/>
  <c r="C348" i="62"/>
  <c r="G348" i="62" s="1"/>
  <c r="C349" i="62"/>
  <c r="G349" i="62" s="1"/>
  <c r="C350" i="62"/>
  <c r="G350" i="62" s="1"/>
  <c r="C351" i="62"/>
  <c r="G351" i="62" s="1"/>
  <c r="C352" i="62"/>
  <c r="G352" i="62" s="1"/>
  <c r="C336" i="62"/>
  <c r="B337" i="62"/>
  <c r="B338" i="62"/>
  <c r="B339" i="62"/>
  <c r="B340" i="62"/>
  <c r="B341" i="62"/>
  <c r="B342" i="62"/>
  <c r="B343" i="62"/>
  <c r="B344" i="62"/>
  <c r="B345" i="62"/>
  <c r="B346" i="62"/>
  <c r="B347" i="62"/>
  <c r="B348" i="62"/>
  <c r="B349" i="62"/>
  <c r="B350" i="62"/>
  <c r="B351" i="62"/>
  <c r="B352" i="62"/>
  <c r="B336" i="62"/>
  <c r="A335" i="62"/>
  <c r="E328" i="62"/>
  <c r="F328" i="62"/>
  <c r="I328" i="62"/>
  <c r="J328" i="62"/>
  <c r="K328" i="62"/>
  <c r="L328" i="62"/>
  <c r="M328" i="62"/>
  <c r="N328" i="62"/>
  <c r="O328" i="62"/>
  <c r="P328" i="62"/>
  <c r="C330" i="62"/>
  <c r="G330" i="62" s="1"/>
  <c r="C331" i="62"/>
  <c r="G331" i="62" s="1"/>
  <c r="C332" i="62"/>
  <c r="G332" i="62" s="1"/>
  <c r="C333" i="62"/>
  <c r="G333" i="62" s="1"/>
  <c r="C334" i="62"/>
  <c r="G334" i="62" s="1"/>
  <c r="C329" i="62"/>
  <c r="G329" i="62" s="1"/>
  <c r="B330" i="62"/>
  <c r="B331" i="62"/>
  <c r="B332" i="62"/>
  <c r="B333" i="62"/>
  <c r="B334" i="62"/>
  <c r="B329" i="62"/>
  <c r="A328" i="62"/>
  <c r="E324" i="62"/>
  <c r="F324" i="62"/>
  <c r="I324" i="62"/>
  <c r="J324" i="62"/>
  <c r="K324" i="62"/>
  <c r="L324" i="62"/>
  <c r="M324" i="62"/>
  <c r="N324" i="62"/>
  <c r="O324" i="62"/>
  <c r="P324" i="62"/>
  <c r="C326" i="62"/>
  <c r="C327" i="62"/>
  <c r="G327" i="62" s="1"/>
  <c r="C325" i="62"/>
  <c r="G325" i="62" s="1"/>
  <c r="B326" i="62"/>
  <c r="B327" i="62"/>
  <c r="B325" i="62"/>
  <c r="A324" i="62"/>
  <c r="G322" i="62"/>
  <c r="H322" i="62"/>
  <c r="I322" i="62"/>
  <c r="J322" i="62"/>
  <c r="K322" i="62"/>
  <c r="L322" i="62"/>
  <c r="M322" i="62"/>
  <c r="N322" i="62"/>
  <c r="O322" i="62"/>
  <c r="P322" i="62"/>
  <c r="C323" i="62"/>
  <c r="C322" i="62" s="1"/>
  <c r="B323" i="62"/>
  <c r="A322" i="62"/>
  <c r="G299" i="62"/>
  <c r="H299" i="62"/>
  <c r="I299" i="62"/>
  <c r="J299" i="62"/>
  <c r="K299" i="62"/>
  <c r="L299" i="62"/>
  <c r="M299" i="62"/>
  <c r="N299" i="62"/>
  <c r="O299" i="62"/>
  <c r="P299" i="62"/>
  <c r="C301" i="62"/>
  <c r="E301" i="62" s="1"/>
  <c r="C302" i="62"/>
  <c r="E302" i="62" s="1"/>
  <c r="C303" i="62"/>
  <c r="E303" i="62" s="1"/>
  <c r="C304" i="62"/>
  <c r="E304" i="62" s="1"/>
  <c r="C305" i="62"/>
  <c r="E305" i="62" s="1"/>
  <c r="C306" i="62"/>
  <c r="E306" i="62" s="1"/>
  <c r="C307" i="62"/>
  <c r="E307" i="62" s="1"/>
  <c r="C308" i="62"/>
  <c r="E308" i="62" s="1"/>
  <c r="C309" i="62"/>
  <c r="E309" i="62" s="1"/>
  <c r="C310" i="62"/>
  <c r="E310" i="62" s="1"/>
  <c r="C311" i="62"/>
  <c r="E311" i="62" s="1"/>
  <c r="C312" i="62"/>
  <c r="E312" i="62" s="1"/>
  <c r="C313" i="62"/>
  <c r="E313" i="62" s="1"/>
  <c r="C314" i="62"/>
  <c r="E314" i="62" s="1"/>
  <c r="C315" i="62"/>
  <c r="E315" i="62" s="1"/>
  <c r="C316" i="62"/>
  <c r="E316" i="62" s="1"/>
  <c r="C317" i="62"/>
  <c r="E317" i="62" s="1"/>
  <c r="C318" i="62"/>
  <c r="E318" i="62" s="1"/>
  <c r="C319" i="62"/>
  <c r="E319" i="62" s="1"/>
  <c r="C320" i="62"/>
  <c r="E320" i="62" s="1"/>
  <c r="C321" i="62"/>
  <c r="E321" i="62" s="1"/>
  <c r="C300" i="62"/>
  <c r="B301" i="62"/>
  <c r="B302" i="62"/>
  <c r="B303" i="62"/>
  <c r="B304" i="62"/>
  <c r="B305" i="62"/>
  <c r="B306" i="62"/>
  <c r="B307" i="62"/>
  <c r="B308" i="62"/>
  <c r="B309" i="62"/>
  <c r="B310" i="62"/>
  <c r="B311" i="62"/>
  <c r="B312" i="62"/>
  <c r="B313" i="62"/>
  <c r="B314" i="62"/>
  <c r="B315" i="62"/>
  <c r="B316" i="62"/>
  <c r="B317" i="62"/>
  <c r="B318" i="62"/>
  <c r="B319" i="62"/>
  <c r="B320" i="62"/>
  <c r="B321" i="62"/>
  <c r="B300" i="62"/>
  <c r="I297" i="62"/>
  <c r="J297" i="62"/>
  <c r="K297" i="62"/>
  <c r="L297" i="62"/>
  <c r="M297" i="62"/>
  <c r="N297" i="62"/>
  <c r="O297" i="62"/>
  <c r="P297" i="62"/>
  <c r="C298" i="62"/>
  <c r="B298" i="62"/>
  <c r="A297" i="62"/>
  <c r="G294" i="62"/>
  <c r="H294" i="62"/>
  <c r="I294" i="62"/>
  <c r="J294" i="62"/>
  <c r="K294" i="62"/>
  <c r="L294" i="62"/>
  <c r="M294" i="62"/>
  <c r="N294" i="62"/>
  <c r="O294" i="62"/>
  <c r="P294" i="62"/>
  <c r="C296" i="62"/>
  <c r="E296" i="62" s="1"/>
  <c r="C295" i="62"/>
  <c r="E295" i="62" s="1"/>
  <c r="B296" i="62"/>
  <c r="B295" i="62"/>
  <c r="A294" i="62"/>
  <c r="I282" i="62"/>
  <c r="J282" i="62"/>
  <c r="K282" i="62"/>
  <c r="M282" i="62"/>
  <c r="N282" i="62"/>
  <c r="O282" i="62"/>
  <c r="P282" i="62"/>
  <c r="C284" i="62"/>
  <c r="C285" i="62"/>
  <c r="C286" i="62"/>
  <c r="G286" i="62" s="1"/>
  <c r="H286" i="62" s="1"/>
  <c r="C287" i="62"/>
  <c r="C288" i="62"/>
  <c r="C289" i="62"/>
  <c r="G289" i="62" s="1"/>
  <c r="H289" i="62" s="1"/>
  <c r="C290" i="62"/>
  <c r="G290" i="62" s="1"/>
  <c r="H290" i="62" s="1"/>
  <c r="C291" i="62"/>
  <c r="G291" i="62" s="1"/>
  <c r="H291" i="62" s="1"/>
  <c r="C292" i="62"/>
  <c r="G292" i="62" s="1"/>
  <c r="H292" i="62" s="1"/>
  <c r="C293" i="62"/>
  <c r="G293" i="62" s="1"/>
  <c r="H293" i="62" s="1"/>
  <c r="C283" i="62"/>
  <c r="B284" i="62"/>
  <c r="B285" i="62"/>
  <c r="B286" i="62"/>
  <c r="B287" i="62"/>
  <c r="B288" i="62"/>
  <c r="B289" i="62"/>
  <c r="B290" i="62"/>
  <c r="B291" i="62"/>
  <c r="B292" i="62"/>
  <c r="B293" i="62"/>
  <c r="B283" i="62"/>
  <c r="A282" i="62"/>
  <c r="I275" i="62"/>
  <c r="J275" i="62"/>
  <c r="K275" i="62"/>
  <c r="L275" i="62"/>
  <c r="M275" i="62"/>
  <c r="N275" i="62"/>
  <c r="O275" i="62"/>
  <c r="P275" i="62"/>
  <c r="C277" i="62"/>
  <c r="C278" i="62"/>
  <c r="G278" i="62" s="1"/>
  <c r="C279" i="62"/>
  <c r="G279" i="62" s="1"/>
  <c r="C280" i="62"/>
  <c r="G280" i="62" s="1"/>
  <c r="C281" i="62"/>
  <c r="G281" i="62" s="1"/>
  <c r="C276" i="62"/>
  <c r="G276" i="62" s="1"/>
  <c r="B277" i="62"/>
  <c r="B278" i="62"/>
  <c r="B279" i="62"/>
  <c r="B280" i="62"/>
  <c r="B281" i="62"/>
  <c r="B276" i="62"/>
  <c r="A275" i="62"/>
  <c r="I269" i="62"/>
  <c r="J269" i="62"/>
  <c r="K269" i="62"/>
  <c r="L269" i="62"/>
  <c r="M269" i="62"/>
  <c r="N269" i="62"/>
  <c r="O269" i="62"/>
  <c r="P269" i="62"/>
  <c r="B271" i="62"/>
  <c r="B272" i="62"/>
  <c r="B273" i="62"/>
  <c r="B274" i="62"/>
  <c r="B270" i="62"/>
  <c r="A269" i="62"/>
  <c r="A266" i="62"/>
  <c r="I254" i="62"/>
  <c r="J254" i="62"/>
  <c r="K254" i="62"/>
  <c r="L254" i="62"/>
  <c r="M254" i="62"/>
  <c r="N254" i="62"/>
  <c r="O254" i="62"/>
  <c r="P254" i="62"/>
  <c r="C256" i="62"/>
  <c r="E256" i="62" s="1"/>
  <c r="C257" i="62"/>
  <c r="E257" i="62" s="1"/>
  <c r="C258" i="62"/>
  <c r="E258" i="62" s="1"/>
  <c r="C259" i="62"/>
  <c r="E259" i="62" s="1"/>
  <c r="C260" i="62"/>
  <c r="E260" i="62" s="1"/>
  <c r="C261" i="62"/>
  <c r="C262" i="62"/>
  <c r="E262" i="62" s="1"/>
  <c r="C263" i="62"/>
  <c r="E263" i="62" s="1"/>
  <c r="C264" i="62"/>
  <c r="E264" i="62" s="1"/>
  <c r="C265" i="62"/>
  <c r="E265" i="62" s="1"/>
  <c r="C255" i="62"/>
  <c r="E255" i="62" s="1"/>
  <c r="B256" i="62"/>
  <c r="B257" i="62"/>
  <c r="B258" i="62"/>
  <c r="B259" i="62"/>
  <c r="B260" i="62"/>
  <c r="B261" i="62"/>
  <c r="B262" i="62"/>
  <c r="B263" i="62"/>
  <c r="B264" i="62"/>
  <c r="B265" i="62"/>
  <c r="B255" i="62"/>
  <c r="A254" i="62"/>
  <c r="C253" i="62"/>
  <c r="E253" i="62" s="1"/>
  <c r="C252" i="62"/>
  <c r="E252" i="62" s="1"/>
  <c r="B253" i="62"/>
  <c r="B252" i="62"/>
  <c r="A251" i="62"/>
  <c r="G246" i="62"/>
  <c r="H246" i="62"/>
  <c r="I246" i="62"/>
  <c r="J246" i="62"/>
  <c r="K246" i="62"/>
  <c r="L246" i="62"/>
  <c r="M246" i="62"/>
  <c r="N246" i="62"/>
  <c r="O246" i="62"/>
  <c r="P246" i="62"/>
  <c r="B248" i="62"/>
  <c r="B249" i="62"/>
  <c r="B250" i="62"/>
  <c r="B247" i="62"/>
  <c r="A246" i="62"/>
  <c r="E241" i="62"/>
  <c r="F241" i="62"/>
  <c r="I241" i="62"/>
  <c r="J241" i="62"/>
  <c r="K241" i="62"/>
  <c r="L241" i="62"/>
  <c r="M241" i="62"/>
  <c r="N241" i="62"/>
  <c r="O241" i="62"/>
  <c r="P241" i="62"/>
  <c r="C243" i="62"/>
  <c r="G243" i="62" s="1"/>
  <c r="C244" i="62"/>
  <c r="G244" i="62" s="1"/>
  <c r="C245" i="62"/>
  <c r="G245" i="62" s="1"/>
  <c r="C242" i="62"/>
  <c r="G242" i="62" s="1"/>
  <c r="B243" i="62"/>
  <c r="B244" i="62"/>
  <c r="B245" i="62"/>
  <c r="B242" i="62"/>
  <c r="A241" i="62"/>
  <c r="I234" i="62"/>
  <c r="J234" i="62"/>
  <c r="K234" i="62"/>
  <c r="L234" i="62"/>
  <c r="M234" i="62"/>
  <c r="N234" i="62"/>
  <c r="O234" i="62"/>
  <c r="P234" i="62"/>
  <c r="C237" i="62"/>
  <c r="E237" i="62" s="1"/>
  <c r="C238" i="62"/>
  <c r="E238" i="62" s="1"/>
  <c r="C240" i="62"/>
  <c r="E240" i="62" s="1"/>
  <c r="C235" i="62"/>
  <c r="E235" i="62" s="1"/>
  <c r="B236" i="62"/>
  <c r="B237" i="62"/>
  <c r="B238" i="62"/>
  <c r="B239" i="62"/>
  <c r="B240" i="62"/>
  <c r="B235" i="62"/>
  <c r="A234" i="62"/>
  <c r="I232" i="62"/>
  <c r="J232" i="62"/>
  <c r="K232" i="62"/>
  <c r="L232" i="62"/>
  <c r="M232" i="62"/>
  <c r="N232" i="62"/>
  <c r="O232" i="62"/>
  <c r="P232" i="62"/>
  <c r="B233" i="62"/>
  <c r="I224" i="62"/>
  <c r="J224" i="62"/>
  <c r="K224" i="62"/>
  <c r="L224" i="62"/>
  <c r="M224" i="62"/>
  <c r="N224" i="62"/>
  <c r="O224" i="62"/>
  <c r="P224" i="62"/>
  <c r="C226" i="62"/>
  <c r="E226" i="62" s="1"/>
  <c r="C227" i="62"/>
  <c r="E227" i="62" s="1"/>
  <c r="C228" i="62"/>
  <c r="E228" i="62" s="1"/>
  <c r="C229" i="62"/>
  <c r="G229" i="62" s="1"/>
  <c r="G224" i="62" s="1"/>
  <c r="C230" i="62"/>
  <c r="G230" i="62" s="1"/>
  <c r="C231" i="62"/>
  <c r="G231" i="62" s="1"/>
  <c r="C225" i="62"/>
  <c r="A227" i="62"/>
  <c r="A229" i="62"/>
  <c r="A231" i="62"/>
  <c r="B226" i="62"/>
  <c r="B227" i="62"/>
  <c r="B228" i="62"/>
  <c r="B229" i="62"/>
  <c r="B230" i="62"/>
  <c r="B231" i="62"/>
  <c r="B225" i="62"/>
  <c r="A224" i="62"/>
  <c r="E221" i="62"/>
  <c r="F221" i="62"/>
  <c r="I221" i="62"/>
  <c r="J221" i="62"/>
  <c r="K221" i="62"/>
  <c r="L221" i="62"/>
  <c r="M221" i="62"/>
  <c r="N221" i="62"/>
  <c r="O221" i="62"/>
  <c r="P221" i="62"/>
  <c r="C223" i="62"/>
  <c r="G223" i="62" s="1"/>
  <c r="C222" i="62"/>
  <c r="B223" i="62"/>
  <c r="B222" i="62"/>
  <c r="A221" i="62"/>
  <c r="G219" i="62"/>
  <c r="H219" i="62"/>
  <c r="I219" i="62"/>
  <c r="J219" i="62"/>
  <c r="K219" i="62"/>
  <c r="L219" i="62"/>
  <c r="M219" i="62"/>
  <c r="N219" i="62"/>
  <c r="O219" i="62"/>
  <c r="P219" i="62"/>
  <c r="C220" i="62"/>
  <c r="C219" i="62" s="1"/>
  <c r="B220" i="62"/>
  <c r="A219" i="62"/>
  <c r="E216" i="62"/>
  <c r="F216" i="62"/>
  <c r="I216" i="62"/>
  <c r="J216" i="62"/>
  <c r="K216" i="62"/>
  <c r="L216" i="62"/>
  <c r="M216" i="62"/>
  <c r="N216" i="62"/>
  <c r="O216" i="62"/>
  <c r="P216" i="62"/>
  <c r="C218" i="62"/>
  <c r="G218" i="62" s="1"/>
  <c r="C217" i="62"/>
  <c r="B218" i="62"/>
  <c r="B217" i="62"/>
  <c r="A216" i="62"/>
  <c r="E208" i="62"/>
  <c r="F208" i="62"/>
  <c r="I208" i="62"/>
  <c r="J208" i="62"/>
  <c r="K208" i="62"/>
  <c r="L208" i="62"/>
  <c r="M208" i="62"/>
  <c r="N208" i="62"/>
  <c r="O208" i="62"/>
  <c r="P208" i="62"/>
  <c r="B210" i="62"/>
  <c r="B211" i="62"/>
  <c r="B212" i="62"/>
  <c r="B213" i="62"/>
  <c r="B214" i="62"/>
  <c r="B215" i="62"/>
  <c r="B209" i="62"/>
  <c r="A208" i="62"/>
  <c r="A206" i="62"/>
  <c r="A207" i="62"/>
  <c r="G203" i="62"/>
  <c r="H203" i="62"/>
  <c r="I203" i="62"/>
  <c r="J203" i="62"/>
  <c r="K203" i="62"/>
  <c r="L203" i="62"/>
  <c r="M203" i="62"/>
  <c r="N203" i="62"/>
  <c r="O203" i="62"/>
  <c r="P203" i="62"/>
  <c r="C205" i="62"/>
  <c r="E205" i="62" s="1"/>
  <c r="C206" i="62"/>
  <c r="E206" i="62" s="1"/>
  <c r="C207" i="62"/>
  <c r="E207" i="62" s="1"/>
  <c r="B205" i="62"/>
  <c r="B206" i="62"/>
  <c r="B207" i="62"/>
  <c r="B204" i="62"/>
  <c r="A203" i="62"/>
  <c r="E196" i="62"/>
  <c r="I196" i="62"/>
  <c r="J196" i="62"/>
  <c r="K196" i="62"/>
  <c r="L196" i="62"/>
  <c r="M196" i="62"/>
  <c r="N196" i="62"/>
  <c r="O196" i="62"/>
  <c r="P196" i="62"/>
  <c r="C198" i="62"/>
  <c r="G198" i="62" s="1"/>
  <c r="C199" i="62"/>
  <c r="G199" i="62" s="1"/>
  <c r="C200" i="62"/>
  <c r="G200" i="62" s="1"/>
  <c r="C201" i="62"/>
  <c r="G201" i="62" s="1"/>
  <c r="C202" i="62"/>
  <c r="G202" i="62" s="1"/>
  <c r="C197" i="62"/>
  <c r="A194" i="62"/>
  <c r="A195" i="62"/>
  <c r="B198" i="62"/>
  <c r="B199" i="62"/>
  <c r="B200" i="62"/>
  <c r="B201" i="62"/>
  <c r="B202" i="62"/>
  <c r="B197" i="62"/>
  <c r="A196" i="62"/>
  <c r="E190" i="62"/>
  <c r="F190" i="62"/>
  <c r="I190" i="62"/>
  <c r="J190" i="62"/>
  <c r="K190" i="62"/>
  <c r="L190" i="62"/>
  <c r="M190" i="62"/>
  <c r="N190" i="62"/>
  <c r="O190" i="62"/>
  <c r="P190" i="62"/>
  <c r="B192" i="62"/>
  <c r="B193" i="62"/>
  <c r="B194" i="62"/>
  <c r="B195" i="62"/>
  <c r="B191" i="62"/>
  <c r="A190" i="62"/>
  <c r="E183" i="62"/>
  <c r="F183" i="62"/>
  <c r="I183" i="62"/>
  <c r="J183" i="62"/>
  <c r="K183" i="62"/>
  <c r="L183" i="62"/>
  <c r="M183" i="62"/>
  <c r="N183" i="62"/>
  <c r="O183" i="62"/>
  <c r="P183" i="62"/>
  <c r="C185" i="62"/>
  <c r="G185" i="62" s="1"/>
  <c r="C186" i="62"/>
  <c r="G186" i="62" s="1"/>
  <c r="C187" i="62"/>
  <c r="G187" i="62" s="1"/>
  <c r="C188" i="62"/>
  <c r="G188" i="62" s="1"/>
  <c r="C189" i="62"/>
  <c r="G189" i="62" s="1"/>
  <c r="C184" i="62"/>
  <c r="B185" i="62"/>
  <c r="B186" i="62"/>
  <c r="B187" i="62"/>
  <c r="B188" i="62"/>
  <c r="B189" i="62"/>
  <c r="B184" i="62"/>
  <c r="A183" i="62"/>
  <c r="E166" i="62"/>
  <c r="F166" i="62"/>
  <c r="I166" i="62"/>
  <c r="J166" i="62"/>
  <c r="K166" i="62"/>
  <c r="L166" i="62"/>
  <c r="M166" i="62"/>
  <c r="N166" i="62"/>
  <c r="O166" i="62"/>
  <c r="P166" i="62"/>
  <c r="C168" i="62"/>
  <c r="G168" i="62" s="1"/>
  <c r="C169" i="62"/>
  <c r="G169" i="62" s="1"/>
  <c r="C170" i="62"/>
  <c r="G170" i="62" s="1"/>
  <c r="C171" i="62"/>
  <c r="G171" i="62" s="1"/>
  <c r="C172" i="62"/>
  <c r="G172" i="62" s="1"/>
  <c r="C173" i="62"/>
  <c r="G173" i="62" s="1"/>
  <c r="C174" i="62"/>
  <c r="G174" i="62" s="1"/>
  <c r="C175" i="62"/>
  <c r="G175" i="62" s="1"/>
  <c r="C176" i="62"/>
  <c r="G176" i="62" s="1"/>
  <c r="C177" i="62"/>
  <c r="G177" i="62" s="1"/>
  <c r="C178" i="62"/>
  <c r="G178" i="62" s="1"/>
  <c r="C179" i="62"/>
  <c r="G179" i="62" s="1"/>
  <c r="C180" i="62"/>
  <c r="G180" i="62" s="1"/>
  <c r="C181" i="62"/>
  <c r="G181" i="62" s="1"/>
  <c r="C182" i="62"/>
  <c r="G182" i="62" s="1"/>
  <c r="C167" i="62"/>
  <c r="B168" i="62"/>
  <c r="B169" i="62"/>
  <c r="B170" i="62"/>
  <c r="B171" i="62"/>
  <c r="B172" i="62"/>
  <c r="B173" i="62"/>
  <c r="B174" i="62"/>
  <c r="B175" i="62"/>
  <c r="B176" i="62"/>
  <c r="B177" i="62"/>
  <c r="B178" i="62"/>
  <c r="B179" i="62"/>
  <c r="B180" i="62"/>
  <c r="B181" i="62"/>
  <c r="B182" i="62"/>
  <c r="B167" i="62"/>
  <c r="A166" i="62"/>
  <c r="E163" i="62"/>
  <c r="F163" i="62"/>
  <c r="I163" i="62"/>
  <c r="J163" i="62"/>
  <c r="K163" i="62"/>
  <c r="L163" i="62"/>
  <c r="M163" i="62"/>
  <c r="N163" i="62"/>
  <c r="O163" i="62"/>
  <c r="P163" i="62"/>
  <c r="C165" i="62"/>
  <c r="G165" i="62" s="1"/>
  <c r="C164" i="62"/>
  <c r="B165" i="62"/>
  <c r="B164" i="62"/>
  <c r="A163" i="62"/>
  <c r="E158" i="62"/>
  <c r="F158" i="62"/>
  <c r="I158" i="62"/>
  <c r="J158" i="62"/>
  <c r="K158" i="62"/>
  <c r="L158" i="62"/>
  <c r="M158" i="62"/>
  <c r="N158" i="62"/>
  <c r="O158" i="62"/>
  <c r="P158" i="62"/>
  <c r="C160" i="62"/>
  <c r="G160" i="62" s="1"/>
  <c r="C161" i="62"/>
  <c r="G161" i="62" s="1"/>
  <c r="C162" i="62"/>
  <c r="G162" i="62" s="1"/>
  <c r="C159" i="62"/>
  <c r="C158" i="62" s="1"/>
  <c r="B160" i="62"/>
  <c r="B161" i="62"/>
  <c r="B162" i="62"/>
  <c r="B159" i="62"/>
  <c r="A158" i="62"/>
  <c r="E151" i="62"/>
  <c r="I151" i="62"/>
  <c r="J151" i="62"/>
  <c r="K151" i="62"/>
  <c r="L151" i="62"/>
  <c r="M151" i="62"/>
  <c r="N151" i="62"/>
  <c r="O151" i="62"/>
  <c r="P151" i="62"/>
  <c r="B153" i="62"/>
  <c r="B154" i="62"/>
  <c r="B155" i="62"/>
  <c r="B156" i="62"/>
  <c r="B157" i="62"/>
  <c r="B152" i="62"/>
  <c r="A151" i="62"/>
  <c r="D148" i="62"/>
  <c r="D147" i="62"/>
  <c r="F147" i="62" s="1"/>
  <c r="C148" i="62"/>
  <c r="E148" i="62" s="1"/>
  <c r="C147" i="62"/>
  <c r="G146" i="62"/>
  <c r="G145" i="62" s="1"/>
  <c r="H146" i="62"/>
  <c r="H145" i="62" s="1"/>
  <c r="H11" i="62" s="1"/>
  <c r="I146" i="62"/>
  <c r="I145" i="62" s="1"/>
  <c r="J146" i="62"/>
  <c r="J145" i="62" s="1"/>
  <c r="K146" i="62"/>
  <c r="K145" i="62" s="1"/>
  <c r="L146" i="62"/>
  <c r="L145" i="62" s="1"/>
  <c r="L11" i="62" s="1"/>
  <c r="M146" i="62"/>
  <c r="M145" i="62" s="1"/>
  <c r="N146" i="62"/>
  <c r="N145" i="62" s="1"/>
  <c r="N11" i="62" s="1"/>
  <c r="O146" i="62"/>
  <c r="O145" i="62" s="1"/>
  <c r="P146" i="62"/>
  <c r="P145" i="62" s="1"/>
  <c r="E141" i="62"/>
  <c r="F141" i="62"/>
  <c r="I141" i="62"/>
  <c r="J141" i="62"/>
  <c r="K141" i="62"/>
  <c r="L141" i="62"/>
  <c r="M141" i="62"/>
  <c r="N141" i="62"/>
  <c r="O141" i="62"/>
  <c r="P141" i="62"/>
  <c r="C143" i="62"/>
  <c r="G143" i="62" s="1"/>
  <c r="C144" i="62"/>
  <c r="G144" i="62" s="1"/>
  <c r="C142" i="62"/>
  <c r="G142" i="62" s="1"/>
  <c r="E138" i="62"/>
  <c r="F138" i="62"/>
  <c r="I138" i="62"/>
  <c r="J138" i="62"/>
  <c r="K138" i="62"/>
  <c r="L138" i="62"/>
  <c r="M138" i="62"/>
  <c r="N138" i="62"/>
  <c r="O138" i="62"/>
  <c r="P138" i="62"/>
  <c r="C140" i="62"/>
  <c r="G140" i="62" s="1"/>
  <c r="C139" i="62"/>
  <c r="G139" i="62" s="1"/>
  <c r="B140" i="62"/>
  <c r="B139" i="62"/>
  <c r="A138" i="62"/>
  <c r="E134" i="62"/>
  <c r="F134" i="62"/>
  <c r="I134" i="62"/>
  <c r="J134" i="62"/>
  <c r="K134" i="62"/>
  <c r="L134" i="62"/>
  <c r="M134" i="62"/>
  <c r="N134" i="62"/>
  <c r="O134" i="62"/>
  <c r="P134" i="62"/>
  <c r="C136" i="62"/>
  <c r="G136" i="62" s="1"/>
  <c r="C137" i="62"/>
  <c r="G137" i="62" s="1"/>
  <c r="C135" i="62"/>
  <c r="G135" i="62" s="1"/>
  <c r="E130" i="62"/>
  <c r="F130" i="62"/>
  <c r="I130" i="62"/>
  <c r="J130" i="62"/>
  <c r="K130" i="62"/>
  <c r="L130" i="62"/>
  <c r="M130" i="62"/>
  <c r="N130" i="62"/>
  <c r="O130" i="62"/>
  <c r="P130" i="62"/>
  <c r="C132" i="62"/>
  <c r="G132" i="62" s="1"/>
  <c r="C133" i="62"/>
  <c r="G133" i="62" s="1"/>
  <c r="C131" i="62"/>
  <c r="G131" i="62" s="1"/>
  <c r="B132" i="62"/>
  <c r="B133" i="62"/>
  <c r="B131" i="62"/>
  <c r="A130" i="62"/>
  <c r="E127" i="62"/>
  <c r="F127" i="62"/>
  <c r="G127" i="62"/>
  <c r="K127" i="62"/>
  <c r="L127" i="62"/>
  <c r="M127" i="62"/>
  <c r="N127" i="62"/>
  <c r="O127" i="62"/>
  <c r="P127" i="62"/>
  <c r="C129" i="62"/>
  <c r="I129" i="62" s="1"/>
  <c r="C128" i="62"/>
  <c r="B129" i="62"/>
  <c r="B128" i="62"/>
  <c r="A127" i="62"/>
  <c r="E114" i="62"/>
  <c r="F114" i="62"/>
  <c r="I114" i="62"/>
  <c r="J114" i="62"/>
  <c r="K114" i="62"/>
  <c r="L114" i="62"/>
  <c r="M114" i="62"/>
  <c r="N114" i="62"/>
  <c r="O114" i="62"/>
  <c r="P114" i="62"/>
  <c r="C116" i="62"/>
  <c r="G116" i="62" s="1"/>
  <c r="C117" i="62"/>
  <c r="G117" i="62" s="1"/>
  <c r="C118" i="62"/>
  <c r="G118" i="62" s="1"/>
  <c r="C119" i="62"/>
  <c r="G119" i="62" s="1"/>
  <c r="C120" i="62"/>
  <c r="G120" i="62" s="1"/>
  <c r="C121" i="62"/>
  <c r="G121" i="62" s="1"/>
  <c r="C122" i="62"/>
  <c r="G122" i="62" s="1"/>
  <c r="C123" i="62"/>
  <c r="G123" i="62" s="1"/>
  <c r="C124" i="62"/>
  <c r="G124" i="62" s="1"/>
  <c r="C125" i="62"/>
  <c r="G125" i="62" s="1"/>
  <c r="C126" i="62"/>
  <c r="G126" i="62" s="1"/>
  <c r="C115" i="62"/>
  <c r="B116" i="62"/>
  <c r="B117" i="62"/>
  <c r="B118" i="62"/>
  <c r="B119" i="62"/>
  <c r="B120" i="62"/>
  <c r="B121" i="62"/>
  <c r="B122" i="62"/>
  <c r="B123" i="62"/>
  <c r="B124" i="62"/>
  <c r="B125" i="62"/>
  <c r="B126" i="62"/>
  <c r="B115" i="62"/>
  <c r="A114" i="62"/>
  <c r="E106" i="62"/>
  <c r="F106" i="62"/>
  <c r="K106" i="62"/>
  <c r="L106" i="62"/>
  <c r="M106" i="62"/>
  <c r="N106" i="62"/>
  <c r="O106" i="62"/>
  <c r="P106" i="62"/>
  <c r="C108" i="62"/>
  <c r="I108" i="62" s="1"/>
  <c r="C109" i="62"/>
  <c r="I109" i="62" s="1"/>
  <c r="C110" i="62"/>
  <c r="I110" i="62" s="1"/>
  <c r="C111" i="62"/>
  <c r="I111" i="62" s="1"/>
  <c r="C112" i="62"/>
  <c r="I112" i="62" s="1"/>
  <c r="C113" i="62"/>
  <c r="G113" i="62" s="1"/>
  <c r="G106" i="62" s="1"/>
  <c r="C107" i="62"/>
  <c r="I107" i="62" s="1"/>
  <c r="B108" i="62"/>
  <c r="B109" i="62"/>
  <c r="B110" i="62"/>
  <c r="B111" i="62"/>
  <c r="B112" i="62"/>
  <c r="B113" i="62"/>
  <c r="B107" i="62"/>
  <c r="A106" i="62"/>
  <c r="P104" i="62"/>
  <c r="E104" i="62"/>
  <c r="F104" i="62"/>
  <c r="G104" i="62"/>
  <c r="H104" i="62"/>
  <c r="K104" i="62"/>
  <c r="L104" i="62"/>
  <c r="M104" i="62"/>
  <c r="N104" i="62"/>
  <c r="O104" i="62"/>
  <c r="C105" i="62"/>
  <c r="E97" i="62"/>
  <c r="F97" i="62"/>
  <c r="G97" i="62"/>
  <c r="H97" i="62"/>
  <c r="K97" i="62"/>
  <c r="L97" i="62"/>
  <c r="M97" i="62"/>
  <c r="N97" i="62"/>
  <c r="O97" i="62"/>
  <c r="P97" i="62"/>
  <c r="C99" i="62"/>
  <c r="I99" i="62" s="1"/>
  <c r="C100" i="62"/>
  <c r="I100" i="62" s="1"/>
  <c r="C101" i="62"/>
  <c r="C102" i="62"/>
  <c r="I102" i="62" s="1"/>
  <c r="C103" i="62"/>
  <c r="I103" i="62" s="1"/>
  <c r="C98" i="62"/>
  <c r="I98" i="62" s="1"/>
  <c r="B99" i="62"/>
  <c r="B100" i="62"/>
  <c r="B101" i="62"/>
  <c r="B102" i="62"/>
  <c r="B103" i="62"/>
  <c r="B98" i="62"/>
  <c r="A97" i="62"/>
  <c r="E94" i="62"/>
  <c r="F94" i="62"/>
  <c r="G94" i="62"/>
  <c r="I94" i="62"/>
  <c r="J94" i="62"/>
  <c r="M94" i="62"/>
  <c r="N94" i="62"/>
  <c r="O94" i="62"/>
  <c r="P94" i="62"/>
  <c r="C96" i="62"/>
  <c r="K96" i="62" s="1"/>
  <c r="C95" i="62"/>
  <c r="K95" i="62" s="1"/>
  <c r="B96" i="62"/>
  <c r="B95" i="62"/>
  <c r="A94" i="62"/>
  <c r="E91" i="62"/>
  <c r="F91" i="62"/>
  <c r="I91" i="62"/>
  <c r="J91" i="62"/>
  <c r="K91" i="62"/>
  <c r="L91" i="62"/>
  <c r="M91" i="62"/>
  <c r="N91" i="62"/>
  <c r="O91" i="62"/>
  <c r="P91" i="62"/>
  <c r="C93" i="62"/>
  <c r="G93" i="62" s="1"/>
  <c r="C92" i="62"/>
  <c r="G92" i="62" s="1"/>
  <c r="B93" i="62"/>
  <c r="B92" i="62"/>
  <c r="A91" i="62"/>
  <c r="E87" i="62"/>
  <c r="F87" i="62"/>
  <c r="I87" i="62"/>
  <c r="J87" i="62"/>
  <c r="K87" i="62"/>
  <c r="L87" i="62"/>
  <c r="M87" i="62"/>
  <c r="N87" i="62"/>
  <c r="O87" i="62"/>
  <c r="P87" i="62"/>
  <c r="C89" i="62"/>
  <c r="G89" i="62" s="1"/>
  <c r="C90" i="62"/>
  <c r="G90" i="62" s="1"/>
  <c r="C88" i="62"/>
  <c r="A87" i="62"/>
  <c r="E82" i="62"/>
  <c r="F82" i="62"/>
  <c r="I82" i="62"/>
  <c r="J82" i="62"/>
  <c r="K82" i="62"/>
  <c r="L82" i="62"/>
  <c r="M82" i="62"/>
  <c r="N82" i="62"/>
  <c r="O82" i="62"/>
  <c r="P82" i="62"/>
  <c r="C84" i="62"/>
  <c r="G84" i="62" s="1"/>
  <c r="C85" i="62"/>
  <c r="G85" i="62" s="1"/>
  <c r="C86" i="62"/>
  <c r="G86" i="62" s="1"/>
  <c r="C83" i="62"/>
  <c r="G83" i="62" s="1"/>
  <c r="B84" i="62"/>
  <c r="B85" i="62"/>
  <c r="B86" i="62"/>
  <c r="B83" i="62"/>
  <c r="A82" i="62"/>
  <c r="E75" i="62"/>
  <c r="F75" i="62"/>
  <c r="I75" i="62"/>
  <c r="J75" i="62"/>
  <c r="K75" i="62"/>
  <c r="L75" i="62"/>
  <c r="M75" i="62"/>
  <c r="N75" i="62"/>
  <c r="O75" i="62"/>
  <c r="P75" i="62"/>
  <c r="C77" i="62"/>
  <c r="G77" i="62" s="1"/>
  <c r="C78" i="62"/>
  <c r="G78" i="62" s="1"/>
  <c r="C79" i="62"/>
  <c r="G79" i="62" s="1"/>
  <c r="C80" i="62"/>
  <c r="G80" i="62" s="1"/>
  <c r="C81" i="62"/>
  <c r="G81" i="62" s="1"/>
  <c r="C76" i="62"/>
  <c r="G76" i="62" s="1"/>
  <c r="B77" i="62"/>
  <c r="B78" i="62"/>
  <c r="B79" i="62"/>
  <c r="B80" i="62"/>
  <c r="B81" i="62"/>
  <c r="B76" i="62"/>
  <c r="A75" i="62"/>
  <c r="E71" i="62"/>
  <c r="F71" i="62"/>
  <c r="G71" i="62"/>
  <c r="I71" i="62"/>
  <c r="J71" i="62"/>
  <c r="M71" i="62"/>
  <c r="N71" i="62"/>
  <c r="O71" i="62"/>
  <c r="P71" i="62"/>
  <c r="C73" i="62"/>
  <c r="K73" i="62" s="1"/>
  <c r="C74" i="62"/>
  <c r="K74" i="62" s="1"/>
  <c r="C72" i="62"/>
  <c r="B73" i="62"/>
  <c r="B74" i="62"/>
  <c r="B72" i="62"/>
  <c r="A71" i="62"/>
  <c r="E66" i="62"/>
  <c r="F66" i="62"/>
  <c r="I66" i="62"/>
  <c r="J66" i="62"/>
  <c r="K66" i="62"/>
  <c r="L66" i="62"/>
  <c r="M66" i="62"/>
  <c r="N66" i="62"/>
  <c r="O66" i="62"/>
  <c r="P66" i="62"/>
  <c r="C68" i="62"/>
  <c r="G68" i="62" s="1"/>
  <c r="C69" i="62"/>
  <c r="G69" i="62" s="1"/>
  <c r="C70" i="62"/>
  <c r="G70" i="62" s="1"/>
  <c r="C67" i="62"/>
  <c r="G67" i="62" s="1"/>
  <c r="B68" i="62"/>
  <c r="B69" i="62"/>
  <c r="B70" i="62"/>
  <c r="B67" i="62"/>
  <c r="A66" i="62"/>
  <c r="E64" i="62"/>
  <c r="F64" i="62"/>
  <c r="G64" i="62"/>
  <c r="H64" i="62"/>
  <c r="K64" i="62"/>
  <c r="L64" i="62"/>
  <c r="M64" i="62"/>
  <c r="N64" i="62"/>
  <c r="O64" i="62"/>
  <c r="P64" i="62"/>
  <c r="C65" i="62"/>
  <c r="B65" i="62"/>
  <c r="A64" i="62"/>
  <c r="E62" i="62"/>
  <c r="F62" i="62"/>
  <c r="G62" i="62"/>
  <c r="H62" i="62"/>
  <c r="K62" i="62"/>
  <c r="L62" i="62"/>
  <c r="M62" i="62"/>
  <c r="N62" i="62"/>
  <c r="O62" i="62"/>
  <c r="P62" i="62"/>
  <c r="C63" i="62"/>
  <c r="I63" i="62" s="1"/>
  <c r="I62" i="62" s="1"/>
  <c r="B63" i="62"/>
  <c r="A62" i="62"/>
  <c r="E58" i="62"/>
  <c r="F58" i="62"/>
  <c r="I58" i="62"/>
  <c r="J58" i="62"/>
  <c r="K58" i="62"/>
  <c r="L58" i="62"/>
  <c r="M58" i="62"/>
  <c r="N58" i="62"/>
  <c r="O58" i="62"/>
  <c r="P58" i="62"/>
  <c r="C60" i="62"/>
  <c r="G60" i="62" s="1"/>
  <c r="C61" i="62"/>
  <c r="G61" i="62" s="1"/>
  <c r="C59" i="62"/>
  <c r="G59" i="62" s="1"/>
  <c r="B60" i="62"/>
  <c r="B61" i="62"/>
  <c r="B59" i="62"/>
  <c r="A58" i="62"/>
  <c r="E50" i="62"/>
  <c r="F50" i="62"/>
  <c r="I50" i="62"/>
  <c r="J50" i="62"/>
  <c r="K50" i="62"/>
  <c r="L50" i="62"/>
  <c r="M50" i="62"/>
  <c r="N50" i="62"/>
  <c r="O50" i="62"/>
  <c r="P50" i="62"/>
  <c r="C52" i="62"/>
  <c r="G52" i="62" s="1"/>
  <c r="C53" i="62"/>
  <c r="G53" i="62" s="1"/>
  <c r="C54" i="62"/>
  <c r="G54" i="62" s="1"/>
  <c r="C55" i="62"/>
  <c r="G55" i="62" s="1"/>
  <c r="C56" i="62"/>
  <c r="G56" i="62" s="1"/>
  <c r="C57" i="62"/>
  <c r="G57" i="62" s="1"/>
  <c r="C51" i="62"/>
  <c r="G51" i="62" s="1"/>
  <c r="B52" i="62"/>
  <c r="B53" i="62"/>
  <c r="B54" i="62"/>
  <c r="B55" i="62"/>
  <c r="B56" i="62"/>
  <c r="B57" i="62"/>
  <c r="B51" i="62"/>
  <c r="A50" i="62"/>
  <c r="E41" i="62"/>
  <c r="F41" i="62"/>
  <c r="I41" i="62"/>
  <c r="J41" i="62"/>
  <c r="K41" i="62"/>
  <c r="L41" i="62"/>
  <c r="M41" i="62"/>
  <c r="N41" i="62"/>
  <c r="O41" i="62"/>
  <c r="P41" i="62"/>
  <c r="C43" i="62"/>
  <c r="G43" i="62" s="1"/>
  <c r="C44" i="62"/>
  <c r="G44" i="62" s="1"/>
  <c r="C45" i="62"/>
  <c r="G45" i="62" s="1"/>
  <c r="C46" i="62"/>
  <c r="G46" i="62" s="1"/>
  <c r="C47" i="62"/>
  <c r="G47" i="62" s="1"/>
  <c r="C48" i="62"/>
  <c r="G48" i="62" s="1"/>
  <c r="C49" i="62"/>
  <c r="G49" i="62" s="1"/>
  <c r="C42" i="62"/>
  <c r="B43" i="62"/>
  <c r="B44" i="62"/>
  <c r="B45" i="62"/>
  <c r="B46" i="62"/>
  <c r="B47" i="62"/>
  <c r="B48" i="62"/>
  <c r="B49" i="62"/>
  <c r="B42" i="62"/>
  <c r="A41" i="62"/>
  <c r="E39" i="62"/>
  <c r="F39" i="62"/>
  <c r="I39" i="62"/>
  <c r="J39" i="62"/>
  <c r="K39" i="62"/>
  <c r="L39" i="62"/>
  <c r="M39" i="62"/>
  <c r="N39" i="62"/>
  <c r="O39" i="62"/>
  <c r="P39" i="62"/>
  <c r="C40" i="62"/>
  <c r="A39" i="62"/>
  <c r="G34" i="62"/>
  <c r="H34" i="62"/>
  <c r="I34" i="62"/>
  <c r="J34" i="62"/>
  <c r="K34" i="62"/>
  <c r="L34" i="62"/>
  <c r="M34" i="62"/>
  <c r="N34" i="62"/>
  <c r="O34" i="62"/>
  <c r="P34" i="62"/>
  <c r="E29" i="62"/>
  <c r="F29" i="62"/>
  <c r="I29" i="62"/>
  <c r="J29" i="62"/>
  <c r="K29" i="62"/>
  <c r="L29" i="62"/>
  <c r="M29" i="62"/>
  <c r="N29" i="62"/>
  <c r="O29" i="62"/>
  <c r="P29" i="62"/>
  <c r="C31" i="62"/>
  <c r="G31" i="62" s="1"/>
  <c r="C32" i="62"/>
  <c r="G32" i="62" s="1"/>
  <c r="C33" i="62"/>
  <c r="C30" i="62"/>
  <c r="G30" i="62" s="1"/>
  <c r="E25" i="62"/>
  <c r="F25" i="62"/>
  <c r="G25" i="62"/>
  <c r="H25" i="62"/>
  <c r="M25" i="62"/>
  <c r="N25" i="62"/>
  <c r="O25" i="62"/>
  <c r="P25" i="62"/>
  <c r="C27" i="62"/>
  <c r="I27" i="62" s="1"/>
  <c r="C28" i="62"/>
  <c r="K28" i="62" s="1"/>
  <c r="K25" i="62" s="1"/>
  <c r="C26" i="62"/>
  <c r="A28" i="62"/>
  <c r="B27" i="62"/>
  <c r="B28" i="62"/>
  <c r="B26" i="62"/>
  <c r="E17" i="62"/>
  <c r="F17" i="62"/>
  <c r="K17" i="62"/>
  <c r="L17" i="62"/>
  <c r="M17" i="62"/>
  <c r="N17" i="62"/>
  <c r="O17" i="62"/>
  <c r="P17" i="62"/>
  <c r="C19" i="62"/>
  <c r="I19" i="62" s="1"/>
  <c r="C20" i="62"/>
  <c r="I20" i="62" s="1"/>
  <c r="C21" i="62"/>
  <c r="I21" i="62" s="1"/>
  <c r="C22" i="62"/>
  <c r="G22" i="62" s="1"/>
  <c r="C24" i="62"/>
  <c r="G24" i="62" s="1"/>
  <c r="C18" i="62"/>
  <c r="I18" i="62" s="1"/>
  <c r="B19" i="62"/>
  <c r="B20" i="62"/>
  <c r="B21" i="62"/>
  <c r="B22" i="62"/>
  <c r="B23" i="62"/>
  <c r="B24" i="62"/>
  <c r="B18" i="62"/>
  <c r="A17" i="62"/>
  <c r="J14" i="62"/>
  <c r="K14" i="62"/>
  <c r="L14" i="62"/>
  <c r="M14" i="62"/>
  <c r="N14" i="62"/>
  <c r="O14" i="62"/>
  <c r="P14" i="62"/>
  <c r="I14" i="62"/>
  <c r="G15" i="62"/>
  <c r="G16" i="62"/>
  <c r="C15" i="62"/>
  <c r="C16" i="62"/>
  <c r="B16" i="62"/>
  <c r="B15" i="62"/>
  <c r="A14" i="62"/>
  <c r="C272" i="62"/>
  <c r="G272" i="62" s="1"/>
  <c r="C210" i="62"/>
  <c r="C211" i="62"/>
  <c r="G211" i="62" s="1"/>
  <c r="C212" i="62"/>
  <c r="G212" i="62" s="1"/>
  <c r="C214" i="62"/>
  <c r="G214" i="62" s="1"/>
  <c r="C215" i="62"/>
  <c r="G215" i="62" s="1"/>
  <c r="C209" i="62"/>
  <c r="G209" i="62" s="1"/>
  <c r="F297" i="62"/>
  <c r="C154" i="62"/>
  <c r="G154" i="62" s="1"/>
  <c r="C155" i="62"/>
  <c r="G155" i="62" s="1"/>
  <c r="C156" i="62"/>
  <c r="G156" i="62" s="1"/>
  <c r="D22" i="62"/>
  <c r="H22" i="62" s="1"/>
  <c r="AA287" i="57"/>
  <c r="AB287" i="57"/>
  <c r="H287" i="57"/>
  <c r="J287" i="57"/>
  <c r="K287" i="57"/>
  <c r="L287" i="57"/>
  <c r="M287" i="57"/>
  <c r="N287" i="57"/>
  <c r="O287" i="57"/>
  <c r="AA200" i="57"/>
  <c r="AB200" i="57"/>
  <c r="I200" i="57"/>
  <c r="H200" i="57"/>
  <c r="J200" i="57"/>
  <c r="K200" i="57"/>
  <c r="L200" i="57"/>
  <c r="N200" i="57"/>
  <c r="O200" i="57"/>
  <c r="AB165" i="57"/>
  <c r="I165" i="57"/>
  <c r="H165" i="57"/>
  <c r="J165" i="57"/>
  <c r="K165" i="57"/>
  <c r="L165" i="57"/>
  <c r="M165" i="57"/>
  <c r="O165" i="57"/>
  <c r="I137" i="57"/>
  <c r="M137" i="57"/>
  <c r="O137" i="57"/>
  <c r="H137" i="57"/>
  <c r="N112" i="57"/>
  <c r="Z18" i="70"/>
  <c r="AA18" i="70" s="1"/>
  <c r="Z19" i="70"/>
  <c r="AA19" i="70" s="1"/>
  <c r="Z20" i="70"/>
  <c r="AA20" i="70" s="1"/>
  <c r="Z21" i="70"/>
  <c r="AA21" i="70" s="1"/>
  <c r="Z22" i="70"/>
  <c r="AA22" i="70" s="1"/>
  <c r="Z23" i="70"/>
  <c r="AA23" i="70" s="1"/>
  <c r="Z24" i="70"/>
  <c r="AA24" i="70" s="1"/>
  <c r="Z25" i="70"/>
  <c r="AA25" i="70" s="1"/>
  <c r="Z26" i="70"/>
  <c r="AA26" i="70" s="1"/>
  <c r="Z27" i="70"/>
  <c r="AA27" i="70" s="1"/>
  <c r="Z28" i="70"/>
  <c r="AA28" i="70" s="1"/>
  <c r="Z29" i="70"/>
  <c r="AA29" i="70" s="1"/>
  <c r="Z30" i="70"/>
  <c r="AA30" i="70" s="1"/>
  <c r="Z31" i="70"/>
  <c r="AA31" i="70" s="1"/>
  <c r="Z32" i="70"/>
  <c r="AA32" i="70" s="1"/>
  <c r="Z33" i="70"/>
  <c r="AA33" i="70" s="1"/>
  <c r="Z34" i="70"/>
  <c r="AA34" i="70" s="1"/>
  <c r="AA43" i="70"/>
  <c r="AF7" i="69"/>
  <c r="AG7" i="69" s="1"/>
  <c r="AF8" i="69"/>
  <c r="AG8" i="69" s="1"/>
  <c r="AF9" i="69"/>
  <c r="AG9" i="69" s="1"/>
  <c r="AF10" i="69"/>
  <c r="AG10" i="69" s="1"/>
  <c r="AF11" i="69"/>
  <c r="AG11" i="69" s="1"/>
  <c r="AF12" i="69"/>
  <c r="AG12" i="69" s="1"/>
  <c r="AF13" i="69"/>
  <c r="AG13" i="69" s="1"/>
  <c r="AF14" i="69"/>
  <c r="AG14" i="69" s="1"/>
  <c r="AF15" i="69"/>
  <c r="AG15" i="69" s="1"/>
  <c r="AF16" i="69"/>
  <c r="AG16" i="69" s="1"/>
  <c r="AF17" i="69"/>
  <c r="AG17" i="69"/>
  <c r="AF18" i="69"/>
  <c r="AG18" i="69"/>
  <c r="AF19" i="69"/>
  <c r="AG19" i="69"/>
  <c r="AF20" i="69"/>
  <c r="AG20" i="69"/>
  <c r="AF21" i="69"/>
  <c r="AG21" i="69"/>
  <c r="AF22" i="69"/>
  <c r="AG22" i="69"/>
  <c r="AF23" i="69"/>
  <c r="AG23" i="69"/>
  <c r="AF24" i="69"/>
  <c r="AG24" i="69" s="1"/>
  <c r="AF25" i="69"/>
  <c r="AG25" i="69" s="1"/>
  <c r="AF26" i="69"/>
  <c r="AG26" i="69" s="1"/>
  <c r="AF27" i="69"/>
  <c r="AG27" i="69" s="1"/>
  <c r="AF28" i="69"/>
  <c r="AG28" i="69" s="1"/>
  <c r="AF29" i="69"/>
  <c r="AG29" i="69" s="1"/>
  <c r="AF30" i="69"/>
  <c r="AG30" i="69" s="1"/>
  <c r="AF31" i="69"/>
  <c r="AG31" i="69" s="1"/>
  <c r="AF32" i="69"/>
  <c r="AG32" i="69" s="1"/>
  <c r="AF33" i="69"/>
  <c r="AG33" i="69" s="1"/>
  <c r="AG44" i="69"/>
  <c r="C13" i="9"/>
  <c r="D13" i="9"/>
  <c r="E13" i="9"/>
  <c r="F13" i="9"/>
  <c r="G13" i="9"/>
  <c r="H13" i="9"/>
  <c r="I13" i="9"/>
  <c r="J13" i="9"/>
  <c r="K13" i="9"/>
  <c r="L13" i="9"/>
  <c r="L14" i="9"/>
  <c r="E16" i="9"/>
  <c r="J16" i="9" s="1"/>
  <c r="E17" i="9"/>
  <c r="J17" i="9" s="1"/>
  <c r="E18" i="9"/>
  <c r="J18" i="9" s="1"/>
  <c r="E19" i="9"/>
  <c r="J19" i="9" s="1"/>
  <c r="G20" i="9"/>
  <c r="G26" i="9" s="1"/>
  <c r="J20" i="9"/>
  <c r="G21" i="9"/>
  <c r="J21" i="9"/>
  <c r="G22" i="9"/>
  <c r="J22" i="9"/>
  <c r="G23" i="9"/>
  <c r="J23" i="9"/>
  <c r="G24" i="9"/>
  <c r="J24" i="9"/>
  <c r="G25" i="9"/>
  <c r="J25" i="9"/>
  <c r="C26" i="9"/>
  <c r="D26" i="9"/>
  <c r="F26" i="9"/>
  <c r="K26" i="9"/>
  <c r="G28" i="9"/>
  <c r="J28" i="9"/>
  <c r="G29" i="9"/>
  <c r="J29" i="9"/>
  <c r="G30" i="9"/>
  <c r="J30" i="9"/>
  <c r="G31" i="9"/>
  <c r="J31" i="9"/>
  <c r="G32" i="9"/>
  <c r="J32" i="9"/>
  <c r="G33" i="9"/>
  <c r="J33" i="9"/>
  <c r="C34" i="9"/>
  <c r="F34" i="9"/>
  <c r="G34" i="9"/>
  <c r="J34" i="9"/>
  <c r="K34" i="9"/>
  <c r="G36" i="9"/>
  <c r="K36" i="9"/>
  <c r="K40" i="9" s="1"/>
  <c r="G37" i="9"/>
  <c r="J37" i="9" s="1"/>
  <c r="K37" i="9"/>
  <c r="G38" i="9"/>
  <c r="J38" i="9" s="1"/>
  <c r="K38" i="9"/>
  <c r="G39" i="9"/>
  <c r="J39" i="9" s="1"/>
  <c r="K39" i="9"/>
  <c r="C40" i="9"/>
  <c r="F40" i="9"/>
  <c r="I42" i="9"/>
  <c r="J42" i="9" s="1"/>
  <c r="K42" i="9" s="1"/>
  <c r="I43" i="9"/>
  <c r="J43" i="9"/>
  <c r="K43" i="9"/>
  <c r="I44" i="9"/>
  <c r="J44" i="9"/>
  <c r="K44" i="9"/>
  <c r="I45" i="9"/>
  <c r="J45" i="9"/>
  <c r="K45" i="9"/>
  <c r="I46" i="9"/>
  <c r="J46" i="9"/>
  <c r="K46" i="9"/>
  <c r="I47" i="9"/>
  <c r="J47" i="9"/>
  <c r="K47" i="9"/>
  <c r="I48" i="9"/>
  <c r="J48" i="9"/>
  <c r="K48" i="9"/>
  <c r="I49" i="9"/>
  <c r="J49" i="9"/>
  <c r="K49" i="9"/>
  <c r="I50" i="9"/>
  <c r="J50" i="9"/>
  <c r="K50" i="9"/>
  <c r="I51" i="9"/>
  <c r="J51" i="9"/>
  <c r="K51" i="9"/>
  <c r="I52" i="9"/>
  <c r="J52" i="9"/>
  <c r="K52" i="9"/>
  <c r="I53" i="9"/>
  <c r="J53" i="9"/>
  <c r="K53" i="9"/>
  <c r="I54" i="9"/>
  <c r="J54" i="9"/>
  <c r="K54" i="9"/>
  <c r="I55" i="9"/>
  <c r="J55" i="9"/>
  <c r="K55" i="9"/>
  <c r="I56" i="9"/>
  <c r="J56" i="9"/>
  <c r="K56" i="9"/>
  <c r="I57" i="9"/>
  <c r="J57" i="9"/>
  <c r="K57" i="9"/>
  <c r="I58" i="9"/>
  <c r="J58" i="9"/>
  <c r="K58" i="9"/>
  <c r="I59" i="9"/>
  <c r="J59" i="9"/>
  <c r="K59" i="9"/>
  <c r="I60" i="9"/>
  <c r="J60" i="9"/>
  <c r="K60" i="9"/>
  <c r="I61" i="9"/>
  <c r="J61" i="9"/>
  <c r="K61" i="9"/>
  <c r="I62" i="9"/>
  <c r="J62" i="9"/>
  <c r="K62" i="9"/>
  <c r="C63" i="9"/>
  <c r="H63" i="9"/>
  <c r="C65" i="9"/>
  <c r="C66" i="9"/>
  <c r="F66" i="9" s="1"/>
  <c r="G66" i="9" s="1"/>
  <c r="J66" i="9" s="1"/>
  <c r="K66" i="9" s="1"/>
  <c r="F67" i="9"/>
  <c r="G67" i="9"/>
  <c r="J67" i="9"/>
  <c r="K67" i="9"/>
  <c r="F69" i="9"/>
  <c r="G69" i="9" s="1"/>
  <c r="J69" i="9" s="1"/>
  <c r="K69" i="9" s="1"/>
  <c r="F70" i="9"/>
  <c r="F71" i="9"/>
  <c r="G71" i="9" s="1"/>
  <c r="J71" i="9" s="1"/>
  <c r="K71" i="9" s="1"/>
  <c r="C72" i="9"/>
  <c r="C74" i="9"/>
  <c r="C81" i="9" s="1"/>
  <c r="H74" i="9"/>
  <c r="J74" i="9"/>
  <c r="K74" i="9"/>
  <c r="C75" i="9"/>
  <c r="G75" i="9"/>
  <c r="I75" i="9"/>
  <c r="K75" i="9"/>
  <c r="G76" i="9"/>
  <c r="I76" i="9"/>
  <c r="K76" i="9"/>
  <c r="C77" i="9"/>
  <c r="G77" i="9"/>
  <c r="I77" i="9"/>
  <c r="K77" i="9"/>
  <c r="C78" i="9"/>
  <c r="F78" i="9" s="1"/>
  <c r="G78" i="9" s="1"/>
  <c r="H78" i="9"/>
  <c r="J78" i="9"/>
  <c r="K78" i="9"/>
  <c r="G79" i="9"/>
  <c r="H79" i="9"/>
  <c r="J79" i="9"/>
  <c r="K79" i="9"/>
  <c r="G80" i="9"/>
  <c r="I80" i="9"/>
  <c r="K80" i="9"/>
  <c r="F81" i="9"/>
  <c r="G81" i="9"/>
  <c r="H81" i="9"/>
  <c r="I81" i="9"/>
  <c r="J81" i="9"/>
  <c r="K81" i="9"/>
  <c r="C83" i="9"/>
  <c r="D83" i="9" s="1"/>
  <c r="E83" i="9" s="1"/>
  <c r="J83" i="9" s="1"/>
  <c r="K83" i="9" s="1"/>
  <c r="K85" i="9" s="1"/>
  <c r="C84" i="9"/>
  <c r="D84" i="9" s="1"/>
  <c r="E84" i="9" s="1"/>
  <c r="J84" i="9" s="1"/>
  <c r="K84" i="9" s="1"/>
  <c r="C87" i="9"/>
  <c r="C114" i="9" s="1"/>
  <c r="F87" i="9"/>
  <c r="G87" i="9" s="1"/>
  <c r="H87" i="9"/>
  <c r="J87" i="9"/>
  <c r="K87" i="9"/>
  <c r="C88" i="9"/>
  <c r="F88" i="9"/>
  <c r="G88" i="9"/>
  <c r="H88" i="9"/>
  <c r="J88" i="9"/>
  <c r="K88" i="9"/>
  <c r="C89" i="9"/>
  <c r="F89" i="9"/>
  <c r="G89" i="9"/>
  <c r="H89" i="9"/>
  <c r="J89" i="9"/>
  <c r="K89" i="9"/>
  <c r="C90" i="9"/>
  <c r="F90" i="9"/>
  <c r="G90" i="9"/>
  <c r="H90" i="9"/>
  <c r="J90" i="9"/>
  <c r="K90" i="9"/>
  <c r="C91" i="9"/>
  <c r="F91" i="9"/>
  <c r="G91" i="9"/>
  <c r="H91" i="9"/>
  <c r="J91" i="9"/>
  <c r="K91" i="9"/>
  <c r="C92" i="9"/>
  <c r="F92" i="9"/>
  <c r="G92" i="9"/>
  <c r="H92" i="9"/>
  <c r="J92" i="9"/>
  <c r="K92" i="9"/>
  <c r="C93" i="9"/>
  <c r="F93" i="9"/>
  <c r="G93" i="9"/>
  <c r="H93" i="9"/>
  <c r="J93" i="9"/>
  <c r="K93" i="9"/>
  <c r="C94" i="9"/>
  <c r="F94" i="9"/>
  <c r="G94" i="9"/>
  <c r="H94" i="9"/>
  <c r="J94" i="9"/>
  <c r="K94" i="9"/>
  <c r="C95" i="9"/>
  <c r="F95" i="9"/>
  <c r="G95" i="9"/>
  <c r="H95" i="9"/>
  <c r="J95" i="9"/>
  <c r="K95" i="9"/>
  <c r="C96" i="9"/>
  <c r="F96" i="9"/>
  <c r="G96" i="9"/>
  <c r="H96" i="9"/>
  <c r="J96" i="9"/>
  <c r="K96" i="9"/>
  <c r="C97" i="9"/>
  <c r="I97" i="9"/>
  <c r="J97" i="9" s="1"/>
  <c r="K97" i="9"/>
  <c r="C98" i="9"/>
  <c r="I98" i="9"/>
  <c r="J98" i="9"/>
  <c r="K98" i="9"/>
  <c r="C99" i="9"/>
  <c r="H99" i="9"/>
  <c r="I99" i="9"/>
  <c r="J99" i="9"/>
  <c r="K99" i="9"/>
  <c r="C100" i="9"/>
  <c r="H100" i="9"/>
  <c r="I100" i="9"/>
  <c r="J100" i="9"/>
  <c r="K100" i="9"/>
  <c r="C101" i="9"/>
  <c r="H101" i="9"/>
  <c r="I101" i="9"/>
  <c r="J101" i="9"/>
  <c r="K101" i="9"/>
  <c r="C102" i="9"/>
  <c r="H102" i="9"/>
  <c r="I102" i="9"/>
  <c r="J102" i="9"/>
  <c r="K102" i="9"/>
  <c r="C103" i="9"/>
  <c r="H103" i="9"/>
  <c r="I103" i="9"/>
  <c r="J103" i="9"/>
  <c r="K103" i="9"/>
  <c r="C104" i="9"/>
  <c r="H104" i="9"/>
  <c r="I104" i="9"/>
  <c r="J104" i="9"/>
  <c r="K104" i="9"/>
  <c r="C105" i="9"/>
  <c r="H105" i="9"/>
  <c r="I105" i="9"/>
  <c r="J105" i="9"/>
  <c r="K105" i="9"/>
  <c r="C106" i="9"/>
  <c r="H106" i="9"/>
  <c r="I106" i="9"/>
  <c r="J106" i="9"/>
  <c r="K106" i="9"/>
  <c r="C107" i="9"/>
  <c r="H107" i="9"/>
  <c r="I107" i="9"/>
  <c r="J107" i="9"/>
  <c r="K107" i="9"/>
  <c r="C108" i="9"/>
  <c r="F108" i="9"/>
  <c r="G108" i="9" s="1"/>
  <c r="J108" i="9"/>
  <c r="K108" i="9"/>
  <c r="C109" i="9"/>
  <c r="F109" i="9"/>
  <c r="G109" i="9" s="1"/>
  <c r="J109" i="9"/>
  <c r="K109" i="9"/>
  <c r="C110" i="9"/>
  <c r="F110" i="9"/>
  <c r="G110" i="9" s="1"/>
  <c r="J110" i="9"/>
  <c r="K110" i="9"/>
  <c r="C111" i="9"/>
  <c r="F111" i="9"/>
  <c r="G111" i="9" s="1"/>
  <c r="J111" i="9"/>
  <c r="K111" i="9"/>
  <c r="C112" i="9"/>
  <c r="H112" i="9" s="1"/>
  <c r="I112" i="9" s="1"/>
  <c r="J112" i="9" s="1"/>
  <c r="K112" i="9"/>
  <c r="C113" i="9"/>
  <c r="H113" i="9" s="1"/>
  <c r="I113" i="9" s="1"/>
  <c r="J113" i="9" s="1"/>
  <c r="K113" i="9"/>
  <c r="F114" i="9"/>
  <c r="G114" i="9"/>
  <c r="H114" i="9"/>
  <c r="I114" i="9"/>
  <c r="J114" i="9"/>
  <c r="K114" i="9"/>
  <c r="C116" i="9"/>
  <c r="H116" i="9" s="1"/>
  <c r="H121" i="9" s="1"/>
  <c r="K116" i="9"/>
  <c r="K121" i="9" s="1"/>
  <c r="C117" i="9"/>
  <c r="H117" i="9" s="1"/>
  <c r="I117" i="9" s="1"/>
  <c r="J117" i="9" s="1"/>
  <c r="K117" i="9"/>
  <c r="C118" i="9"/>
  <c r="H118" i="9" s="1"/>
  <c r="I118" i="9" s="1"/>
  <c r="J118" i="9" s="1"/>
  <c r="K118" i="9"/>
  <c r="C119" i="9"/>
  <c r="H119" i="9" s="1"/>
  <c r="I119" i="9" s="1"/>
  <c r="J119" i="9" s="1"/>
  <c r="K119" i="9"/>
  <c r="H120" i="9"/>
  <c r="K120" i="9"/>
  <c r="L120" i="9"/>
  <c r="L121" i="9"/>
  <c r="G123" i="9"/>
  <c r="J123" i="9" s="1"/>
  <c r="G124" i="9"/>
  <c r="J124" i="9" s="1"/>
  <c r="G125" i="9"/>
  <c r="J125" i="9" s="1"/>
  <c r="G126" i="9"/>
  <c r="J126" i="9" s="1"/>
  <c r="C127" i="9"/>
  <c r="F127" i="9"/>
  <c r="G127" i="9"/>
  <c r="J127" i="9"/>
  <c r="K127" i="9"/>
  <c r="E129" i="9"/>
  <c r="J129" i="9" s="1"/>
  <c r="E130" i="9"/>
  <c r="E131" i="9"/>
  <c r="J131" i="9" s="1"/>
  <c r="E132" i="9"/>
  <c r="J132" i="9" s="1"/>
  <c r="E133" i="9"/>
  <c r="J133" i="9" s="1"/>
  <c r="C134" i="9"/>
  <c r="D134" i="9"/>
  <c r="K134" i="9"/>
  <c r="I136" i="9"/>
  <c r="J136" i="9" s="1"/>
  <c r="I137" i="9"/>
  <c r="J137" i="9"/>
  <c r="I138" i="9"/>
  <c r="J138" i="9"/>
  <c r="I139" i="9"/>
  <c r="J139" i="9"/>
  <c r="K139" i="9" s="1"/>
  <c r="K181" i="9" s="1"/>
  <c r="I140" i="9"/>
  <c r="J140" i="9"/>
  <c r="K140" i="9" s="1"/>
  <c r="I141" i="9"/>
  <c r="J141" i="9"/>
  <c r="K141" i="9" s="1"/>
  <c r="I142" i="9"/>
  <c r="J142" i="9"/>
  <c r="I143" i="9"/>
  <c r="J143" i="9"/>
  <c r="K143" i="9" s="1"/>
  <c r="I144" i="9"/>
  <c r="J144" i="9"/>
  <c r="I145" i="9"/>
  <c r="J145" i="9"/>
  <c r="K145" i="9"/>
  <c r="I146" i="9"/>
  <c r="J146" i="9"/>
  <c r="K146" i="9"/>
  <c r="I147" i="9"/>
  <c r="J147" i="9"/>
  <c r="K147" i="9"/>
  <c r="I148" i="9"/>
  <c r="J148" i="9"/>
  <c r="K148" i="9"/>
  <c r="I149" i="9"/>
  <c r="J149" i="9"/>
  <c r="K149" i="9"/>
  <c r="I150" i="9"/>
  <c r="J150" i="9"/>
  <c r="K150" i="9"/>
  <c r="I151" i="9"/>
  <c r="J151" i="9"/>
  <c r="I152" i="9"/>
  <c r="J152" i="9"/>
  <c r="I153" i="9"/>
  <c r="J153" i="9"/>
  <c r="K153" i="9" s="1"/>
  <c r="I154" i="9"/>
  <c r="J154" i="9"/>
  <c r="I155" i="9"/>
  <c r="J155" i="9"/>
  <c r="I156" i="9"/>
  <c r="J156" i="9"/>
  <c r="I157" i="9"/>
  <c r="J157" i="9"/>
  <c r="I158" i="9"/>
  <c r="J158" i="9"/>
  <c r="I159" i="9"/>
  <c r="J159" i="9"/>
  <c r="I160" i="9"/>
  <c r="J160" i="9"/>
  <c r="K160" i="9" s="1"/>
  <c r="I161" i="9"/>
  <c r="J161" i="9"/>
  <c r="I162" i="9"/>
  <c r="J162" i="9"/>
  <c r="I163" i="9"/>
  <c r="J163" i="9"/>
  <c r="I164" i="9"/>
  <c r="J164" i="9"/>
  <c r="K164" i="9" s="1"/>
  <c r="I165" i="9"/>
  <c r="J165" i="9"/>
  <c r="I166" i="9"/>
  <c r="J166" i="9"/>
  <c r="K166" i="9" s="1"/>
  <c r="I167" i="9"/>
  <c r="J167" i="9"/>
  <c r="I168" i="9"/>
  <c r="J168" i="9"/>
  <c r="I169" i="9"/>
  <c r="J169" i="9"/>
  <c r="I170" i="9"/>
  <c r="J170" i="9"/>
  <c r="I171" i="9"/>
  <c r="J171" i="9"/>
  <c r="K171" i="9"/>
  <c r="I172" i="9"/>
  <c r="J172" i="9"/>
  <c r="K172" i="9"/>
  <c r="I173" i="9"/>
  <c r="J173" i="9"/>
  <c r="K173" i="9"/>
  <c r="I174" i="9"/>
  <c r="J174" i="9"/>
  <c r="K174" i="9"/>
  <c r="I175" i="9"/>
  <c r="J175" i="9"/>
  <c r="K175" i="9"/>
  <c r="I176" i="9"/>
  <c r="J176" i="9"/>
  <c r="K176" i="9"/>
  <c r="H177" i="9"/>
  <c r="I177" i="9"/>
  <c r="J177" i="9"/>
  <c r="H178" i="9"/>
  <c r="I178" i="9"/>
  <c r="J178" i="9"/>
  <c r="H179" i="9"/>
  <c r="I179" i="9"/>
  <c r="J179" i="9"/>
  <c r="H180" i="9"/>
  <c r="I180" i="9"/>
  <c r="J180" i="9"/>
  <c r="C181" i="9"/>
  <c r="F183" i="9"/>
  <c r="F184" i="9"/>
  <c r="G184" i="9" s="1"/>
  <c r="J184" i="9" s="1"/>
  <c r="C185" i="9"/>
  <c r="K185" i="9"/>
  <c r="G187" i="9"/>
  <c r="J187" i="9" s="1"/>
  <c r="G188" i="9"/>
  <c r="J188" i="9" s="1"/>
  <c r="C189" i="9"/>
  <c r="F189" i="9"/>
  <c r="G189" i="9"/>
  <c r="J189" i="9"/>
  <c r="K189" i="9"/>
  <c r="G191" i="9"/>
  <c r="J191" i="9"/>
  <c r="G192" i="9"/>
  <c r="J192" i="9"/>
  <c r="G193" i="9"/>
  <c r="J193" i="9"/>
  <c r="G194" i="9"/>
  <c r="J194" i="9"/>
  <c r="G195" i="9"/>
  <c r="J195" i="9"/>
  <c r="G196" i="9"/>
  <c r="J196" i="9"/>
  <c r="G197" i="9"/>
  <c r="J197" i="9"/>
  <c r="G198" i="9"/>
  <c r="J198" i="9"/>
  <c r="K198" i="9" s="1"/>
  <c r="G199" i="9"/>
  <c r="J199" i="9"/>
  <c r="G200" i="9"/>
  <c r="J200" i="9"/>
  <c r="G201" i="9"/>
  <c r="J201" i="9"/>
  <c r="K201" i="9" s="1"/>
  <c r="C202" i="9"/>
  <c r="F202" i="9"/>
  <c r="G202" i="9"/>
  <c r="J202" i="9"/>
  <c r="K202" i="9"/>
  <c r="G204" i="9"/>
  <c r="J204" i="9" s="1"/>
  <c r="G205" i="9"/>
  <c r="J205" i="9" s="1"/>
  <c r="K205" i="9" s="1"/>
  <c r="G206" i="9"/>
  <c r="J206" i="9" s="1"/>
  <c r="G207" i="9"/>
  <c r="J207" i="9" s="1"/>
  <c r="C208" i="9"/>
  <c r="F208" i="9"/>
  <c r="G208" i="9"/>
  <c r="J208" i="9"/>
  <c r="K208" i="9"/>
  <c r="G210" i="9"/>
  <c r="J210" i="9" s="1"/>
  <c r="G211" i="9"/>
  <c r="J211" i="9" s="1"/>
  <c r="G212" i="9"/>
  <c r="J212" i="9" s="1"/>
  <c r="C213" i="9"/>
  <c r="F213" i="9"/>
  <c r="G213" i="9"/>
  <c r="J213" i="9"/>
  <c r="K213" i="9"/>
  <c r="G215" i="9"/>
  <c r="J215" i="9" s="1"/>
  <c r="K215" i="9" s="1"/>
  <c r="G216" i="9"/>
  <c r="J216" i="9" s="1"/>
  <c r="K216" i="9" s="1"/>
  <c r="G217" i="9"/>
  <c r="J217" i="9" s="1"/>
  <c r="I218" i="9"/>
  <c r="I220" i="9" s="1"/>
  <c r="G219" i="9"/>
  <c r="J219" i="9" s="1"/>
  <c r="K219" i="9" s="1"/>
  <c r="C220" i="9"/>
  <c r="F220" i="9"/>
  <c r="H220" i="9"/>
  <c r="G222" i="9"/>
  <c r="J222" i="9" s="1"/>
  <c r="K222" i="9" s="1"/>
  <c r="G223" i="9"/>
  <c r="J223" i="9" s="1"/>
  <c r="K223" i="9" s="1"/>
  <c r="G224" i="9"/>
  <c r="J224" i="9" s="1"/>
  <c r="K224" i="9" s="1"/>
  <c r="G225" i="9"/>
  <c r="J225" i="9" s="1"/>
  <c r="K225" i="9" s="1"/>
  <c r="C226" i="9"/>
  <c r="F226" i="9"/>
  <c r="G226" i="9"/>
  <c r="J226" i="9"/>
  <c r="K226" i="9"/>
  <c r="G228" i="9"/>
  <c r="J228" i="9"/>
  <c r="K228" i="9" s="1"/>
  <c r="G229" i="9"/>
  <c r="J229" i="9"/>
  <c r="K229" i="9"/>
  <c r="G230" i="9"/>
  <c r="J230" i="9"/>
  <c r="K230" i="9"/>
  <c r="G231" i="9"/>
  <c r="J231" i="9"/>
  <c r="K231" i="9"/>
  <c r="G232" i="9"/>
  <c r="J232" i="9"/>
  <c r="K232" i="9"/>
  <c r="G233" i="9"/>
  <c r="J233" i="9"/>
  <c r="K233" i="9"/>
  <c r="G234" i="9"/>
  <c r="J234" i="9"/>
  <c r="K234" i="9"/>
  <c r="G235" i="9"/>
  <c r="J235" i="9"/>
  <c r="K235" i="9"/>
  <c r="G236" i="9"/>
  <c r="J236" i="9"/>
  <c r="K236" i="9"/>
  <c r="G237" i="9"/>
  <c r="J237" i="9"/>
  <c r="K237" i="9"/>
  <c r="G238" i="9"/>
  <c r="J238" i="9"/>
  <c r="K238" i="9"/>
  <c r="G239" i="9"/>
  <c r="J239" i="9"/>
  <c r="K239" i="9"/>
  <c r="G240" i="9"/>
  <c r="J240" i="9"/>
  <c r="K240" i="9"/>
  <c r="G241" i="9"/>
  <c r="J241" i="9"/>
  <c r="K241" i="9"/>
  <c r="C242" i="9"/>
  <c r="F242" i="9"/>
  <c r="G242" i="9"/>
  <c r="J242" i="9"/>
  <c r="K242" i="9"/>
  <c r="G244" i="9"/>
  <c r="J244" i="9"/>
  <c r="G245" i="9"/>
  <c r="J245" i="9"/>
  <c r="G246" i="9"/>
  <c r="J246" i="9"/>
  <c r="G247" i="9"/>
  <c r="J247" i="9"/>
  <c r="G248" i="9"/>
  <c r="J248" i="9"/>
  <c r="G249" i="9"/>
  <c r="J249" i="9"/>
  <c r="C250" i="9"/>
  <c r="F250" i="9"/>
  <c r="G250" i="9"/>
  <c r="J250" i="9"/>
  <c r="K250" i="9"/>
  <c r="G252" i="9"/>
  <c r="E253" i="9"/>
  <c r="J253" i="9" s="1"/>
  <c r="E254" i="9"/>
  <c r="J254" i="9" s="1"/>
  <c r="C255" i="9"/>
  <c r="D255" i="9"/>
  <c r="F255" i="9"/>
  <c r="K255" i="9"/>
  <c r="E257" i="9"/>
  <c r="J257" i="9"/>
  <c r="J265" i="9" s="1"/>
  <c r="K257" i="9"/>
  <c r="K265" i="9" s="1"/>
  <c r="E258" i="9"/>
  <c r="J258" i="9"/>
  <c r="K258" i="9"/>
  <c r="E259" i="9"/>
  <c r="J259" i="9"/>
  <c r="E260" i="9"/>
  <c r="J260" i="9"/>
  <c r="K260" i="9"/>
  <c r="E261" i="9"/>
  <c r="J261" i="9"/>
  <c r="K261" i="9"/>
  <c r="E262" i="9"/>
  <c r="J262" i="9"/>
  <c r="K262" i="9"/>
  <c r="E263" i="9"/>
  <c r="J263" i="9"/>
  <c r="K263" i="9"/>
  <c r="E264" i="9"/>
  <c r="J264" i="9"/>
  <c r="C265" i="9"/>
  <c r="D265" i="9"/>
  <c r="G267" i="9"/>
  <c r="J267" i="9" s="1"/>
  <c r="K267" i="9" s="1"/>
  <c r="G268" i="9"/>
  <c r="J268" i="9" s="1"/>
  <c r="K268" i="9" s="1"/>
  <c r="G269" i="9"/>
  <c r="J269" i="9" s="1"/>
  <c r="K269" i="9" s="1"/>
  <c r="C270" i="9"/>
  <c r="F270" i="9"/>
  <c r="G270" i="9"/>
  <c r="J270" i="9"/>
  <c r="K270" i="9"/>
  <c r="E272" i="9"/>
  <c r="J272" i="9" s="1"/>
  <c r="E273" i="9"/>
  <c r="J273" i="9" s="1"/>
  <c r="E274" i="9"/>
  <c r="J274" i="9" s="1"/>
  <c r="E275" i="9"/>
  <c r="J275" i="9" s="1"/>
  <c r="E276" i="9"/>
  <c r="J276" i="9" s="1"/>
  <c r="C277" i="9"/>
  <c r="D277" i="9"/>
  <c r="K277" i="9"/>
  <c r="I279" i="9"/>
  <c r="J279" i="9" s="1"/>
  <c r="I280" i="9"/>
  <c r="J280" i="9" s="1"/>
  <c r="K280" i="9" s="1"/>
  <c r="C283" i="9"/>
  <c r="H283" i="9"/>
  <c r="G285" i="9"/>
  <c r="J285" i="9" s="1"/>
  <c r="G286" i="9"/>
  <c r="J286" i="9" s="1"/>
  <c r="G287" i="9"/>
  <c r="C288" i="9"/>
  <c r="F288" i="9"/>
  <c r="K288" i="9"/>
  <c r="G290" i="9"/>
  <c r="J290" i="9" s="1"/>
  <c r="K290" i="9"/>
  <c r="K292" i="9" s="1"/>
  <c r="G291" i="9"/>
  <c r="J291" i="9" s="1"/>
  <c r="K291" i="9"/>
  <c r="C292" i="9"/>
  <c r="F292" i="9"/>
  <c r="G294" i="9"/>
  <c r="J294" i="9" s="1"/>
  <c r="K294" i="9"/>
  <c r="G295" i="9"/>
  <c r="J295" i="9" s="1"/>
  <c r="K295" i="9"/>
  <c r="G296" i="9"/>
  <c r="J296" i="9" s="1"/>
  <c r="K296" i="9"/>
  <c r="G297" i="9"/>
  <c r="J297" i="9" s="1"/>
  <c r="K297" i="9"/>
  <c r="G298" i="9"/>
  <c r="J298" i="9" s="1"/>
  <c r="K298" i="9"/>
  <c r="C299" i="9"/>
  <c r="F299" i="9"/>
  <c r="G299" i="9"/>
  <c r="J299" i="9"/>
  <c r="K299" i="9"/>
  <c r="I301" i="9"/>
  <c r="I302" i="9" s="1"/>
  <c r="K301" i="9"/>
  <c r="K302" i="9" s="1"/>
  <c r="C302" i="9"/>
  <c r="H302" i="9"/>
  <c r="G304" i="9"/>
  <c r="J304" i="9" s="1"/>
  <c r="K304" i="9"/>
  <c r="C305" i="9"/>
  <c r="F305" i="9"/>
  <c r="G305" i="9"/>
  <c r="J305" i="9"/>
  <c r="K305" i="9"/>
  <c r="I307" i="9"/>
  <c r="K307" i="9"/>
  <c r="K311" i="9" s="1"/>
  <c r="I308" i="9"/>
  <c r="J308" i="9" s="1"/>
  <c r="K308" i="9"/>
  <c r="I309" i="9"/>
  <c r="J309" i="9" s="1"/>
  <c r="K309" i="9"/>
  <c r="I310" i="9"/>
  <c r="J310" i="9" s="1"/>
  <c r="K310" i="9"/>
  <c r="C311" i="9"/>
  <c r="H311" i="9"/>
  <c r="F313" i="9"/>
  <c r="G313" i="9" s="1"/>
  <c r="J313" i="9" s="1"/>
  <c r="K313" i="9" s="1"/>
  <c r="C314" i="9"/>
  <c r="F314" i="9"/>
  <c r="G314" i="9"/>
  <c r="J314" i="9"/>
  <c r="K314" i="9"/>
  <c r="F316" i="9"/>
  <c r="F317" i="9" s="1"/>
  <c r="C317" i="9"/>
  <c r="I319" i="9"/>
  <c r="K319" i="9"/>
  <c r="K321" i="9" s="1"/>
  <c r="H320" i="9"/>
  <c r="H321" i="9" s="1"/>
  <c r="C321" i="9"/>
  <c r="G323" i="9"/>
  <c r="J323" i="9" s="1"/>
  <c r="J324" i="9" s="1"/>
  <c r="K323" i="9"/>
  <c r="K324" i="9" s="1"/>
  <c r="C324" i="9"/>
  <c r="F324" i="9"/>
  <c r="G326" i="9"/>
  <c r="J326" i="9" s="1"/>
  <c r="J327" i="9" s="1"/>
  <c r="C327" i="9"/>
  <c r="F327" i="9"/>
  <c r="K327" i="9"/>
  <c r="E329" i="9"/>
  <c r="J329" i="9" s="1"/>
  <c r="K329" i="9" s="1"/>
  <c r="E330" i="9"/>
  <c r="J330" i="9" s="1"/>
  <c r="K330" i="9" s="1"/>
  <c r="G331" i="9"/>
  <c r="J331" i="9" s="1"/>
  <c r="K331" i="9" s="1"/>
  <c r="C332" i="9"/>
  <c r="D332" i="9"/>
  <c r="F332" i="9"/>
  <c r="G334" i="9"/>
  <c r="G335" i="9" s="1"/>
  <c r="C335" i="9"/>
  <c r="F335" i="9"/>
  <c r="L335" i="9"/>
  <c r="E337" i="9"/>
  <c r="J337" i="9" s="1"/>
  <c r="J338" i="9" s="1"/>
  <c r="C338" i="9"/>
  <c r="D338" i="9"/>
  <c r="L338" i="9"/>
  <c r="I340" i="9"/>
  <c r="J340" i="9" s="1"/>
  <c r="K340" i="9" s="1"/>
  <c r="I341" i="9"/>
  <c r="J341" i="9" s="1"/>
  <c r="K341" i="9" s="1"/>
  <c r="C342" i="9"/>
  <c r="H342" i="9"/>
  <c r="L342" i="9"/>
  <c r="E344" i="9"/>
  <c r="E345" i="9" s="1"/>
  <c r="C345" i="9"/>
  <c r="D345" i="9"/>
  <c r="L345" i="9"/>
  <c r="G347" i="9"/>
  <c r="G348" i="9" s="1"/>
  <c r="C348" i="9"/>
  <c r="F348" i="9"/>
  <c r="L348" i="9"/>
  <c r="F350" i="9"/>
  <c r="F351" i="9" s="1"/>
  <c r="C351" i="9"/>
  <c r="L351" i="9"/>
  <c r="L352" i="9"/>
  <c r="F354" i="9"/>
  <c r="G354" i="9" s="1"/>
  <c r="J354" i="9" s="1"/>
  <c r="F355" i="9"/>
  <c r="G355" i="9"/>
  <c r="J355" i="9"/>
  <c r="F356" i="9"/>
  <c r="G356" i="9"/>
  <c r="J356" i="9"/>
  <c r="F357" i="9"/>
  <c r="G357" i="9"/>
  <c r="J357" i="9"/>
  <c r="F358" i="9"/>
  <c r="G358" i="9"/>
  <c r="J358" i="9"/>
  <c r="F359" i="9"/>
  <c r="G359" i="9"/>
  <c r="J359" i="9"/>
  <c r="F360" i="9"/>
  <c r="G360" i="9"/>
  <c r="J360" i="9"/>
  <c r="F361" i="9"/>
  <c r="G361" i="9"/>
  <c r="J361" i="9"/>
  <c r="F362" i="9"/>
  <c r="G362" i="9"/>
  <c r="J362" i="9"/>
  <c r="F363" i="9"/>
  <c r="G363" i="9"/>
  <c r="J363" i="9"/>
  <c r="C364" i="9"/>
  <c r="K364" i="9"/>
  <c r="G366" i="9"/>
  <c r="C367" i="9"/>
  <c r="F367" i="9"/>
  <c r="K367" i="9"/>
  <c r="G369" i="9"/>
  <c r="J369" i="9" s="1"/>
  <c r="G370" i="9"/>
  <c r="J370" i="9" s="1"/>
  <c r="C371" i="9"/>
  <c r="F371" i="9"/>
  <c r="G371" i="9"/>
  <c r="J371" i="9"/>
  <c r="K371" i="9"/>
  <c r="G373" i="9"/>
  <c r="K373" i="9"/>
  <c r="K378" i="9" s="1"/>
  <c r="G374" i="9"/>
  <c r="J374" i="9" s="1"/>
  <c r="K374" i="9"/>
  <c r="G375" i="9"/>
  <c r="J375" i="9" s="1"/>
  <c r="K375" i="9"/>
  <c r="G376" i="9"/>
  <c r="J376" i="9" s="1"/>
  <c r="K376" i="9"/>
  <c r="G377" i="9"/>
  <c r="J377" i="9" s="1"/>
  <c r="K377" i="9"/>
  <c r="C378" i="9"/>
  <c r="F378" i="9"/>
  <c r="I380" i="9"/>
  <c r="C381" i="9"/>
  <c r="H381" i="9"/>
  <c r="G383" i="9"/>
  <c r="J383" i="9" s="1"/>
  <c r="K383" i="9" s="1"/>
  <c r="C384" i="9"/>
  <c r="F384" i="9"/>
  <c r="G384" i="9"/>
  <c r="J384" i="9"/>
  <c r="K384" i="9"/>
  <c r="L384" i="9"/>
  <c r="I386" i="9"/>
  <c r="J386" i="9" s="1"/>
  <c r="K386" i="9" s="1"/>
  <c r="I387" i="9"/>
  <c r="I388" i="9"/>
  <c r="J388" i="9" s="1"/>
  <c r="K388" i="9" s="1"/>
  <c r="C389" i="9"/>
  <c r="H389" i="9"/>
  <c r="F391" i="9"/>
  <c r="G391" i="9" s="1"/>
  <c r="F392" i="9"/>
  <c r="G392" i="9" s="1"/>
  <c r="J392" i="9" s="1"/>
  <c r="K392" i="9" s="1"/>
  <c r="F393" i="9"/>
  <c r="G393" i="9" s="1"/>
  <c r="J393" i="9" s="1"/>
  <c r="K393" i="9" s="1"/>
  <c r="F394" i="9"/>
  <c r="G394" i="9" s="1"/>
  <c r="J394" i="9" s="1"/>
  <c r="K394" i="9" s="1"/>
  <c r="C395" i="9"/>
  <c r="C397" i="9"/>
  <c r="C399" i="9" s="1"/>
  <c r="H397" i="9"/>
  <c r="C398" i="9"/>
  <c r="I398" i="9"/>
  <c r="J398" i="9" s="1"/>
  <c r="K398" i="9" s="1"/>
  <c r="H399" i="9"/>
  <c r="L399" i="9"/>
  <c r="C401" i="9"/>
  <c r="C402" i="9" s="1"/>
  <c r="C404" i="9"/>
  <c r="C418" i="9" s="1"/>
  <c r="I404" i="9"/>
  <c r="J404" i="9" s="1"/>
  <c r="K404" i="9"/>
  <c r="K418" i="9" s="1"/>
  <c r="C405" i="9"/>
  <c r="I405" i="9"/>
  <c r="J405" i="9"/>
  <c r="K405" i="9"/>
  <c r="C406" i="9"/>
  <c r="I406" i="9"/>
  <c r="J406" i="9"/>
  <c r="K406" i="9"/>
  <c r="C407" i="9"/>
  <c r="I407" i="9"/>
  <c r="J407" i="9"/>
  <c r="K407" i="9"/>
  <c r="C408" i="9"/>
  <c r="I408" i="9"/>
  <c r="J408" i="9"/>
  <c r="K408" i="9"/>
  <c r="C409" i="9"/>
  <c r="I409" i="9"/>
  <c r="J409" i="9"/>
  <c r="K409" i="9"/>
  <c r="C410" i="9"/>
  <c r="I410" i="9"/>
  <c r="J410" i="9"/>
  <c r="K410" i="9"/>
  <c r="C411" i="9"/>
  <c r="I411" i="9"/>
  <c r="J411" i="9"/>
  <c r="K411" i="9"/>
  <c r="C412" i="9"/>
  <c r="I412" i="9"/>
  <c r="J412" i="9"/>
  <c r="K412" i="9"/>
  <c r="C413" i="9"/>
  <c r="I413" i="9"/>
  <c r="J413" i="9"/>
  <c r="K413" i="9"/>
  <c r="C414" i="9"/>
  <c r="I414" i="9"/>
  <c r="J414" i="9"/>
  <c r="K414" i="9"/>
  <c r="C415" i="9"/>
  <c r="I415" i="9"/>
  <c r="J415" i="9"/>
  <c r="K415" i="9"/>
  <c r="C416" i="9"/>
  <c r="I416" i="9"/>
  <c r="J416" i="9"/>
  <c r="K416" i="9"/>
  <c r="C417" i="9"/>
  <c r="I417" i="9"/>
  <c r="J417" i="9"/>
  <c r="K417" i="9"/>
  <c r="H418" i="9"/>
  <c r="L418" i="9"/>
  <c r="E420" i="9"/>
  <c r="E421" i="9"/>
  <c r="J421" i="9" s="1"/>
  <c r="E422" i="9"/>
  <c r="J422" i="9" s="1"/>
  <c r="C423" i="9"/>
  <c r="D423" i="9"/>
  <c r="K423" i="9"/>
  <c r="E425" i="9"/>
  <c r="J425" i="9" s="1"/>
  <c r="K425" i="9"/>
  <c r="K436" i="9" s="1"/>
  <c r="E426" i="9"/>
  <c r="J426" i="9" s="1"/>
  <c r="K426" i="9"/>
  <c r="E427" i="9"/>
  <c r="J427" i="9" s="1"/>
  <c r="K427" i="9"/>
  <c r="E428" i="9"/>
  <c r="J428" i="9" s="1"/>
  <c r="K428" i="9"/>
  <c r="G429" i="9"/>
  <c r="J429" i="9" s="1"/>
  <c r="K429" i="9"/>
  <c r="G430" i="9"/>
  <c r="J430" i="9"/>
  <c r="K430" i="9"/>
  <c r="G431" i="9"/>
  <c r="J431" i="9"/>
  <c r="K431" i="9"/>
  <c r="G432" i="9"/>
  <c r="J432" i="9"/>
  <c r="K432" i="9"/>
  <c r="G433" i="9"/>
  <c r="J433" i="9"/>
  <c r="K433" i="9"/>
  <c r="G434" i="9"/>
  <c r="J434" i="9"/>
  <c r="K434" i="9"/>
  <c r="G435" i="9"/>
  <c r="J435" i="9"/>
  <c r="K435" i="9"/>
  <c r="C436" i="9"/>
  <c r="D436" i="9"/>
  <c r="F436" i="9"/>
  <c r="G438" i="9"/>
  <c r="J438" i="9"/>
  <c r="J448" i="9" s="1"/>
  <c r="K438" i="9"/>
  <c r="K448" i="9" s="1"/>
  <c r="G439" i="9"/>
  <c r="J439" i="9"/>
  <c r="K439" i="9"/>
  <c r="G440" i="9"/>
  <c r="J440" i="9"/>
  <c r="K440" i="9"/>
  <c r="G441" i="9"/>
  <c r="J441" i="9"/>
  <c r="K441" i="9"/>
  <c r="G442" i="9"/>
  <c r="J442" i="9"/>
  <c r="K442" i="9"/>
  <c r="G443" i="9"/>
  <c r="J443" i="9"/>
  <c r="K443" i="9"/>
  <c r="G444" i="9"/>
  <c r="J444" i="9"/>
  <c r="K444" i="9"/>
  <c r="G445" i="9"/>
  <c r="J445" i="9"/>
  <c r="K445" i="9"/>
  <c r="G446" i="9"/>
  <c r="J446" i="9"/>
  <c r="K446" i="9"/>
  <c r="G447" i="9"/>
  <c r="J447" i="9"/>
  <c r="K447" i="9"/>
  <c r="C448" i="9"/>
  <c r="F448" i="9"/>
  <c r="G450" i="9"/>
  <c r="J450" i="9" s="1"/>
  <c r="G451" i="9"/>
  <c r="J451" i="9" s="1"/>
  <c r="K451" i="9" s="1"/>
  <c r="G452" i="9"/>
  <c r="J452" i="9" s="1"/>
  <c r="K452" i="9" s="1"/>
  <c r="G453" i="9"/>
  <c r="J453" i="9" s="1"/>
  <c r="K453" i="9" s="1"/>
  <c r="G454" i="9"/>
  <c r="J454" i="9" s="1"/>
  <c r="K454" i="9" s="1"/>
  <c r="C455" i="9"/>
  <c r="F455" i="9"/>
  <c r="G457" i="9"/>
  <c r="J457" i="9" s="1"/>
  <c r="G458" i="9"/>
  <c r="C459" i="9"/>
  <c r="F459" i="9"/>
  <c r="K459" i="9"/>
  <c r="G461" i="9"/>
  <c r="J461" i="9"/>
  <c r="J500" i="9" s="1"/>
  <c r="G462" i="9"/>
  <c r="J462" i="9"/>
  <c r="G463" i="9"/>
  <c r="J463" i="9"/>
  <c r="K463" i="9" s="1"/>
  <c r="K500" i="9" s="1"/>
  <c r="G464" i="9"/>
  <c r="J464" i="9"/>
  <c r="G465" i="9"/>
  <c r="J465" i="9"/>
  <c r="G466" i="9"/>
  <c r="J466" i="9"/>
  <c r="G467" i="9"/>
  <c r="J467" i="9"/>
  <c r="G468" i="9"/>
  <c r="J468" i="9"/>
  <c r="G469" i="9"/>
  <c r="J469" i="9"/>
  <c r="K469" i="9" s="1"/>
  <c r="G470" i="9"/>
  <c r="J470" i="9"/>
  <c r="K470" i="9" s="1"/>
  <c r="G471" i="9"/>
  <c r="J471" i="9"/>
  <c r="K471" i="9" s="1"/>
  <c r="G472" i="9"/>
  <c r="J472" i="9"/>
  <c r="G473" i="9"/>
  <c r="J473" i="9"/>
  <c r="G474" i="9"/>
  <c r="J474" i="9"/>
  <c r="G475" i="9"/>
  <c r="J475" i="9"/>
  <c r="G476" i="9"/>
  <c r="J476" i="9"/>
  <c r="G477" i="9"/>
  <c r="J477" i="9"/>
  <c r="G478" i="9"/>
  <c r="J478" i="9"/>
  <c r="G479" i="9"/>
  <c r="J479" i="9"/>
  <c r="G480" i="9"/>
  <c r="J480" i="9"/>
  <c r="G481" i="9"/>
  <c r="J481" i="9"/>
  <c r="G482" i="9"/>
  <c r="J482" i="9"/>
  <c r="G483" i="9"/>
  <c r="J483" i="9"/>
  <c r="G484" i="9"/>
  <c r="J484" i="9"/>
  <c r="G485" i="9"/>
  <c r="J485" i="9"/>
  <c r="G486" i="9"/>
  <c r="J486" i="9"/>
  <c r="G487" i="9"/>
  <c r="J487" i="9"/>
  <c r="G488" i="9"/>
  <c r="J488" i="9"/>
  <c r="G489" i="9"/>
  <c r="J489" i="9"/>
  <c r="G490" i="9"/>
  <c r="J490" i="9"/>
  <c r="G491" i="9"/>
  <c r="J491" i="9"/>
  <c r="G492" i="9"/>
  <c r="J492" i="9"/>
  <c r="G493" i="9"/>
  <c r="J493" i="9"/>
  <c r="G494" i="9"/>
  <c r="J494" i="9"/>
  <c r="G495" i="9"/>
  <c r="J495" i="9"/>
  <c r="G496" i="9"/>
  <c r="J496" i="9"/>
  <c r="G497" i="9"/>
  <c r="J497" i="9"/>
  <c r="G498" i="9"/>
  <c r="J498" i="9"/>
  <c r="G499" i="9"/>
  <c r="J499" i="9"/>
  <c r="C500" i="9"/>
  <c r="F500" i="9"/>
  <c r="E502" i="9"/>
  <c r="J502" i="9"/>
  <c r="J552" i="9" s="1"/>
  <c r="K502" i="9"/>
  <c r="K552" i="9" s="1"/>
  <c r="E503" i="9"/>
  <c r="J503" i="9"/>
  <c r="K503" i="9"/>
  <c r="E504" i="9"/>
  <c r="J504" i="9"/>
  <c r="K504" i="9"/>
  <c r="E505" i="9"/>
  <c r="J505" i="9"/>
  <c r="K505" i="9"/>
  <c r="E506" i="9"/>
  <c r="J506" i="9"/>
  <c r="K506" i="9"/>
  <c r="E507" i="9"/>
  <c r="J507" i="9"/>
  <c r="K507" i="9"/>
  <c r="E508" i="9"/>
  <c r="J508" i="9"/>
  <c r="K508" i="9"/>
  <c r="E509" i="9"/>
  <c r="J509" i="9"/>
  <c r="K509" i="9"/>
  <c r="E510" i="9"/>
  <c r="J510" i="9"/>
  <c r="K510" i="9"/>
  <c r="E511" i="9"/>
  <c r="J511" i="9"/>
  <c r="K511" i="9"/>
  <c r="E512" i="9"/>
  <c r="J512" i="9"/>
  <c r="K512" i="9"/>
  <c r="E513" i="9"/>
  <c r="J513" i="9"/>
  <c r="K513" i="9"/>
  <c r="E514" i="9"/>
  <c r="J514" i="9"/>
  <c r="K514" i="9"/>
  <c r="E515" i="9"/>
  <c r="J515" i="9"/>
  <c r="K515" i="9"/>
  <c r="E516" i="9"/>
  <c r="J516" i="9"/>
  <c r="K516" i="9"/>
  <c r="E517" i="9"/>
  <c r="J517" i="9"/>
  <c r="K517" i="9"/>
  <c r="E518" i="9"/>
  <c r="J518" i="9"/>
  <c r="K518" i="9"/>
  <c r="E519" i="9"/>
  <c r="J519" i="9"/>
  <c r="K519" i="9"/>
  <c r="E520" i="9"/>
  <c r="J520" i="9"/>
  <c r="K520" i="9"/>
  <c r="E521" i="9"/>
  <c r="J521" i="9"/>
  <c r="K521" i="9"/>
  <c r="E522" i="9"/>
  <c r="J522" i="9"/>
  <c r="K522" i="9"/>
  <c r="E523" i="9"/>
  <c r="J523" i="9"/>
  <c r="K523" i="9"/>
  <c r="E524" i="9"/>
  <c r="J524" i="9"/>
  <c r="K524" i="9"/>
  <c r="E525" i="9"/>
  <c r="J525" i="9"/>
  <c r="K525" i="9"/>
  <c r="E526" i="9"/>
  <c r="J526" i="9"/>
  <c r="K526" i="9"/>
  <c r="E527" i="9"/>
  <c r="J527" i="9"/>
  <c r="K527" i="9"/>
  <c r="E528" i="9"/>
  <c r="J528" i="9"/>
  <c r="K528" i="9"/>
  <c r="E529" i="9"/>
  <c r="J529" i="9"/>
  <c r="K529" i="9"/>
  <c r="E530" i="9"/>
  <c r="J530" i="9"/>
  <c r="K530" i="9"/>
  <c r="E531" i="9"/>
  <c r="J531" i="9"/>
  <c r="K531" i="9"/>
  <c r="E532" i="9"/>
  <c r="J532" i="9"/>
  <c r="K532" i="9"/>
  <c r="E533" i="9"/>
  <c r="J533" i="9"/>
  <c r="K533" i="9"/>
  <c r="E534" i="9"/>
  <c r="J534" i="9"/>
  <c r="K534" i="9"/>
  <c r="E535" i="9"/>
  <c r="J535" i="9"/>
  <c r="K535" i="9"/>
  <c r="E536" i="9"/>
  <c r="J536" i="9"/>
  <c r="K536" i="9"/>
  <c r="E537" i="9"/>
  <c r="J537" i="9"/>
  <c r="K537" i="9"/>
  <c r="E538" i="9"/>
  <c r="J538" i="9"/>
  <c r="K538" i="9"/>
  <c r="E539" i="9"/>
  <c r="J539" i="9"/>
  <c r="K539" i="9"/>
  <c r="E540" i="9"/>
  <c r="J540" i="9"/>
  <c r="K540" i="9"/>
  <c r="E541" i="9"/>
  <c r="J541" i="9"/>
  <c r="K541" i="9"/>
  <c r="E542" i="9"/>
  <c r="J542" i="9"/>
  <c r="K542" i="9"/>
  <c r="E543" i="9"/>
  <c r="J543" i="9"/>
  <c r="K543" i="9"/>
  <c r="E544" i="9"/>
  <c r="J544" i="9"/>
  <c r="K544" i="9"/>
  <c r="E545" i="9"/>
  <c r="J545" i="9"/>
  <c r="K545" i="9"/>
  <c r="E546" i="9"/>
  <c r="J546" i="9"/>
  <c r="K546" i="9"/>
  <c r="E547" i="9"/>
  <c r="J547" i="9"/>
  <c r="K547" i="9"/>
  <c r="E548" i="9"/>
  <c r="J548" i="9"/>
  <c r="K548" i="9"/>
  <c r="E549" i="9"/>
  <c r="J549" i="9"/>
  <c r="K549" i="9"/>
  <c r="E550" i="9"/>
  <c r="J550" i="9"/>
  <c r="K550" i="9"/>
  <c r="E551" i="9"/>
  <c r="J551" i="9"/>
  <c r="K551" i="9"/>
  <c r="C552" i="9"/>
  <c r="D552" i="9"/>
  <c r="G554" i="9"/>
  <c r="J554" i="9"/>
  <c r="J565" i="9" s="1"/>
  <c r="K554" i="9"/>
  <c r="K565" i="9" s="1"/>
  <c r="G555" i="9"/>
  <c r="J555" i="9"/>
  <c r="K555" i="9"/>
  <c r="G556" i="9"/>
  <c r="J556" i="9"/>
  <c r="K556" i="9"/>
  <c r="G557" i="9"/>
  <c r="J557" i="9"/>
  <c r="K557" i="9"/>
  <c r="G558" i="9"/>
  <c r="J558" i="9"/>
  <c r="K558" i="9"/>
  <c r="G559" i="9"/>
  <c r="J559" i="9"/>
  <c r="K559" i="9"/>
  <c r="G560" i="9"/>
  <c r="J560" i="9"/>
  <c r="K560" i="9"/>
  <c r="G561" i="9"/>
  <c r="J561" i="9"/>
  <c r="K561" i="9"/>
  <c r="G562" i="9"/>
  <c r="J562" i="9"/>
  <c r="K562" i="9"/>
  <c r="G563" i="9"/>
  <c r="J563" i="9"/>
  <c r="K563" i="9"/>
  <c r="G564" i="9"/>
  <c r="J564" i="9"/>
  <c r="K564" i="9"/>
  <c r="C565" i="9"/>
  <c r="F565" i="9"/>
  <c r="E567" i="9"/>
  <c r="J567" i="9"/>
  <c r="J577" i="9" s="1"/>
  <c r="E568" i="9"/>
  <c r="J568" i="9"/>
  <c r="E569" i="9"/>
  <c r="J569" i="9"/>
  <c r="E570" i="9"/>
  <c r="J570" i="9"/>
  <c r="E571" i="9"/>
  <c r="J571" i="9"/>
  <c r="E572" i="9"/>
  <c r="J572" i="9"/>
  <c r="E573" i="9"/>
  <c r="J573" i="9"/>
  <c r="E574" i="9"/>
  <c r="J574" i="9"/>
  <c r="E575" i="9"/>
  <c r="J575" i="9"/>
  <c r="E576" i="9"/>
  <c r="J576" i="9"/>
  <c r="C577" i="9"/>
  <c r="D577" i="9"/>
  <c r="K577" i="9"/>
  <c r="I580" i="9"/>
  <c r="C581" i="9"/>
  <c r="H581" i="9"/>
  <c r="E583" i="9"/>
  <c r="E584" i="9"/>
  <c r="J584" i="9" s="1"/>
  <c r="K584" i="9" s="1"/>
  <c r="C585" i="9"/>
  <c r="D585" i="9"/>
  <c r="C587" i="9"/>
  <c r="H587" i="9"/>
  <c r="C588" i="9"/>
  <c r="F588" i="9" s="1"/>
  <c r="G588" i="9" s="1"/>
  <c r="J588" i="9" s="1"/>
  <c r="H588" i="9"/>
  <c r="C589" i="9"/>
  <c r="F589" i="9" s="1"/>
  <c r="G589" i="9" s="1"/>
  <c r="J589" i="9" s="1"/>
  <c r="H589" i="9"/>
  <c r="C590" i="9"/>
  <c r="F590" i="9" s="1"/>
  <c r="G590" i="9" s="1"/>
  <c r="J590" i="9" s="1"/>
  <c r="H590" i="9"/>
  <c r="K591" i="9"/>
  <c r="C593" i="9"/>
  <c r="C598" i="9" s="1"/>
  <c r="C594" i="9"/>
  <c r="F594" i="9" s="1"/>
  <c r="G594" i="9" s="1"/>
  <c r="J594" i="9" s="1"/>
  <c r="K594" i="9" s="1"/>
  <c r="C595" i="9"/>
  <c r="F595" i="9" s="1"/>
  <c r="G595" i="9" s="1"/>
  <c r="J595" i="9" s="1"/>
  <c r="K595" i="9" s="1"/>
  <c r="C596" i="9"/>
  <c r="F596" i="9" s="1"/>
  <c r="G596" i="9" s="1"/>
  <c r="J596" i="9" s="1"/>
  <c r="K596" i="9" s="1"/>
  <c r="C597" i="9"/>
  <c r="F597" i="9" s="1"/>
  <c r="G597" i="9" s="1"/>
  <c r="J597" i="9" s="1"/>
  <c r="K597" i="9" s="1"/>
  <c r="I600" i="9"/>
  <c r="I601" i="9"/>
  <c r="J601" i="9" s="1"/>
  <c r="K601" i="9" s="1"/>
  <c r="I602" i="9"/>
  <c r="J602" i="9" s="1"/>
  <c r="K602" i="9" s="1"/>
  <c r="I603" i="9"/>
  <c r="J603" i="9" s="1"/>
  <c r="K603" i="9" s="1"/>
  <c r="I604" i="9"/>
  <c r="J604" i="9" s="1"/>
  <c r="K604" i="9" s="1"/>
  <c r="C605" i="9"/>
  <c r="H605" i="9"/>
  <c r="G607" i="9"/>
  <c r="J607" i="9" s="1"/>
  <c r="G608" i="9"/>
  <c r="J608" i="9" s="1"/>
  <c r="G609" i="9"/>
  <c r="J609" i="9" s="1"/>
  <c r="K609" i="9"/>
  <c r="K610" i="9" s="1"/>
  <c r="C610" i="9"/>
  <c r="F610" i="9"/>
  <c r="G612" i="9"/>
  <c r="J612" i="9" s="1"/>
  <c r="K612" i="9"/>
  <c r="K615" i="9" s="1"/>
  <c r="G613" i="9"/>
  <c r="J613" i="9" s="1"/>
  <c r="K613" i="9"/>
  <c r="G614" i="9"/>
  <c r="J614" i="9" s="1"/>
  <c r="K614" i="9"/>
  <c r="C615" i="9"/>
  <c r="F615" i="9"/>
  <c r="E617" i="9"/>
  <c r="E623" i="9" s="1"/>
  <c r="J617" i="9"/>
  <c r="J623" i="9" s="1"/>
  <c r="K617" i="9"/>
  <c r="K623" i="9" s="1"/>
  <c r="E618" i="9"/>
  <c r="J618" i="9"/>
  <c r="K618" i="9"/>
  <c r="E619" i="9"/>
  <c r="J619" i="9"/>
  <c r="K619" i="9"/>
  <c r="E620" i="9"/>
  <c r="J620" i="9"/>
  <c r="K620" i="9"/>
  <c r="E621" i="9"/>
  <c r="J621" i="9"/>
  <c r="K621" i="9"/>
  <c r="E622" i="9"/>
  <c r="J622" i="9"/>
  <c r="K622" i="9"/>
  <c r="C623" i="9"/>
  <c r="D623" i="9"/>
  <c r="E625" i="9"/>
  <c r="E626" i="9"/>
  <c r="J626" i="9"/>
  <c r="E627" i="9"/>
  <c r="J627" i="9"/>
  <c r="E628" i="9"/>
  <c r="J628" i="9"/>
  <c r="E629" i="9"/>
  <c r="J629" i="9"/>
  <c r="E630" i="9"/>
  <c r="J630" i="9"/>
  <c r="E631" i="9"/>
  <c r="J631" i="9"/>
  <c r="E632" i="9"/>
  <c r="J632" i="9"/>
  <c r="C633" i="9"/>
  <c r="D633" i="9"/>
  <c r="K633" i="9"/>
  <c r="E635" i="9"/>
  <c r="J635" i="9" s="1"/>
  <c r="K635" i="9"/>
  <c r="K638" i="9" s="1"/>
  <c r="E636" i="9"/>
  <c r="J636" i="9" s="1"/>
  <c r="K636" i="9"/>
  <c r="E637" i="9"/>
  <c r="J637" i="9" s="1"/>
  <c r="K637" i="9"/>
  <c r="C638" i="9"/>
  <c r="D638" i="9"/>
  <c r="E640" i="9"/>
  <c r="J640" i="9"/>
  <c r="J646" i="9" s="1"/>
  <c r="K640" i="9"/>
  <c r="K646" i="9" s="1"/>
  <c r="E641" i="9"/>
  <c r="J641" i="9"/>
  <c r="K641" i="9"/>
  <c r="E642" i="9"/>
  <c r="J642" i="9"/>
  <c r="K642" i="9"/>
  <c r="E643" i="9"/>
  <c r="J643" i="9"/>
  <c r="K643" i="9"/>
  <c r="E644" i="9"/>
  <c r="J644" i="9"/>
  <c r="K644" i="9"/>
  <c r="E645" i="9"/>
  <c r="J645" i="9"/>
  <c r="K645" i="9"/>
  <c r="C646" i="9"/>
  <c r="D646" i="9"/>
  <c r="E646" i="9"/>
  <c r="E648" i="9"/>
  <c r="K648" i="9"/>
  <c r="K653" i="9" s="1"/>
  <c r="E649" i="9"/>
  <c r="J649" i="9" s="1"/>
  <c r="K649" i="9"/>
  <c r="E650" i="9"/>
  <c r="J650" i="9" s="1"/>
  <c r="K650" i="9"/>
  <c r="E651" i="9"/>
  <c r="J651" i="9" s="1"/>
  <c r="K651" i="9"/>
  <c r="E652" i="9"/>
  <c r="J652" i="9" s="1"/>
  <c r="K652" i="9"/>
  <c r="C653" i="9"/>
  <c r="D653" i="9"/>
  <c r="E655" i="9"/>
  <c r="J655" i="9" s="1"/>
  <c r="K655" i="9"/>
  <c r="K659" i="9" s="1"/>
  <c r="E656" i="9"/>
  <c r="J656" i="9" s="1"/>
  <c r="K656" i="9"/>
  <c r="E657" i="9"/>
  <c r="J657" i="9" s="1"/>
  <c r="K657" i="9"/>
  <c r="E658" i="9"/>
  <c r="J658" i="9" s="1"/>
  <c r="K658" i="9"/>
  <c r="C659" i="9"/>
  <c r="D659" i="9"/>
  <c r="I661" i="9"/>
  <c r="I662" i="9" s="1"/>
  <c r="K661" i="9"/>
  <c r="K662" i="9" s="1"/>
  <c r="C662" i="9"/>
  <c r="H662" i="9"/>
  <c r="J662" i="9"/>
  <c r="I664" i="9"/>
  <c r="I665" i="9" s="1"/>
  <c r="K664" i="9"/>
  <c r="K665" i="9" s="1"/>
  <c r="C665" i="9"/>
  <c r="H665" i="9"/>
  <c r="J665" i="9"/>
  <c r="I667" i="9"/>
  <c r="K667" i="9"/>
  <c r="K670" i="9" s="1"/>
  <c r="I668" i="9"/>
  <c r="J668" i="9" s="1"/>
  <c r="K668" i="9"/>
  <c r="I669" i="9"/>
  <c r="J669" i="9" s="1"/>
  <c r="K669" i="9"/>
  <c r="C670" i="9"/>
  <c r="H670" i="9"/>
  <c r="I672" i="9"/>
  <c r="K672" i="9"/>
  <c r="K674" i="9" s="1"/>
  <c r="I673" i="9"/>
  <c r="K673" i="9"/>
  <c r="C674" i="9"/>
  <c r="H674" i="9"/>
  <c r="J674" i="9"/>
  <c r="E676" i="9"/>
  <c r="E677" i="9" s="1"/>
  <c r="K676" i="9"/>
  <c r="K677" i="9" s="1"/>
  <c r="C677" i="9"/>
  <c r="D677" i="9"/>
  <c r="G680" i="9"/>
  <c r="J680" i="9" s="1"/>
  <c r="C681" i="9"/>
  <c r="F681" i="9"/>
  <c r="G681" i="9"/>
  <c r="J681" i="9"/>
  <c r="K681" i="9"/>
  <c r="G683" i="9"/>
  <c r="J683" i="9" s="1"/>
  <c r="K683" i="9"/>
  <c r="K686" i="9" s="1"/>
  <c r="G684" i="9"/>
  <c r="J684" i="9" s="1"/>
  <c r="K684" i="9"/>
  <c r="G685" i="9"/>
  <c r="J685" i="9" s="1"/>
  <c r="K685" i="9"/>
  <c r="C686" i="9"/>
  <c r="F686" i="9"/>
  <c r="F688" i="9"/>
  <c r="G688" i="9" s="1"/>
  <c r="J688" i="9" s="1"/>
  <c r="F689" i="9"/>
  <c r="G689" i="9" s="1"/>
  <c r="J689" i="9" s="1"/>
  <c r="K689" i="9" s="1"/>
  <c r="F690" i="9"/>
  <c r="C691" i="9"/>
  <c r="C693" i="9"/>
  <c r="C696" i="9" s="1"/>
  <c r="I693" i="9"/>
  <c r="J693" i="9" s="1"/>
  <c r="K693" i="9" s="1"/>
  <c r="C694" i="9"/>
  <c r="I694" i="9"/>
  <c r="J694" i="9" s="1"/>
  <c r="K694" i="9" s="1"/>
  <c r="C695" i="9"/>
  <c r="I695" i="9"/>
  <c r="J695" i="9" s="1"/>
  <c r="K695" i="9" s="1"/>
  <c r="H696" i="9"/>
  <c r="L696" i="9"/>
  <c r="C698" i="9"/>
  <c r="F698" i="9" s="1"/>
  <c r="H698" i="9"/>
  <c r="C699" i="9"/>
  <c r="F699" i="9" s="1"/>
  <c r="G699" i="9" s="1"/>
  <c r="J699" i="9" s="1"/>
  <c r="K699" i="9" s="1"/>
  <c r="H699" i="9"/>
  <c r="C700" i="9"/>
  <c r="I700" i="9"/>
  <c r="J700" i="9" s="1"/>
  <c r="K700" i="9" s="1"/>
  <c r="C701" i="9"/>
  <c r="I701" i="9"/>
  <c r="J701" i="9" s="1"/>
  <c r="K701" i="9" s="1"/>
  <c r="C702" i="9"/>
  <c r="I702" i="9"/>
  <c r="J702" i="9" s="1"/>
  <c r="K702" i="9" s="1"/>
  <c r="H703" i="9"/>
  <c r="C705" i="9"/>
  <c r="C706" i="9" s="1"/>
  <c r="I705" i="9"/>
  <c r="H706" i="9"/>
  <c r="L706" i="9"/>
  <c r="C708" i="9"/>
  <c r="F708" i="9" s="1"/>
  <c r="G708" i="9" s="1"/>
  <c r="C709" i="9"/>
  <c r="F709" i="9" s="1"/>
  <c r="G709" i="9" s="1"/>
  <c r="F710" i="9"/>
  <c r="G710" i="9"/>
  <c r="J710" i="9"/>
  <c r="K710" i="9"/>
  <c r="G712" i="9"/>
  <c r="J712" i="9"/>
  <c r="J724" i="9" s="1"/>
  <c r="K712" i="9"/>
  <c r="K724" i="9" s="1"/>
  <c r="G713" i="9"/>
  <c r="J713" i="9"/>
  <c r="K713" i="9"/>
  <c r="G714" i="9"/>
  <c r="J714" i="9"/>
  <c r="K714" i="9"/>
  <c r="G715" i="9"/>
  <c r="J715" i="9"/>
  <c r="K715" i="9"/>
  <c r="G716" i="9"/>
  <c r="J716" i="9"/>
  <c r="K716" i="9"/>
  <c r="G717" i="9"/>
  <c r="J717" i="9"/>
  <c r="K717" i="9"/>
  <c r="G718" i="9"/>
  <c r="J718" i="9"/>
  <c r="K718" i="9"/>
  <c r="G719" i="9"/>
  <c r="J719" i="9"/>
  <c r="K719" i="9"/>
  <c r="G720" i="9"/>
  <c r="J720" i="9"/>
  <c r="K720" i="9"/>
  <c r="G721" i="9"/>
  <c r="J721" i="9"/>
  <c r="K721" i="9"/>
  <c r="G722" i="9"/>
  <c r="J722" i="9"/>
  <c r="K722" i="9"/>
  <c r="G723" i="9"/>
  <c r="J723" i="9"/>
  <c r="K723" i="9"/>
  <c r="C724" i="9"/>
  <c r="F724" i="9"/>
  <c r="E726" i="9"/>
  <c r="J726" i="9"/>
  <c r="J739" i="9" s="1"/>
  <c r="E727" i="9"/>
  <c r="J727" i="9"/>
  <c r="E728" i="9"/>
  <c r="J728" i="9"/>
  <c r="E729" i="9"/>
  <c r="J729" i="9"/>
  <c r="E730" i="9"/>
  <c r="J730" i="9"/>
  <c r="E731" i="9"/>
  <c r="J731" i="9"/>
  <c r="E732" i="9"/>
  <c r="J732" i="9"/>
  <c r="E733" i="9"/>
  <c r="J733" i="9"/>
  <c r="E734" i="9"/>
  <c r="J734" i="9"/>
  <c r="E735" i="9"/>
  <c r="J735" i="9"/>
  <c r="E736" i="9"/>
  <c r="J736" i="9"/>
  <c r="E737" i="9"/>
  <c r="J737" i="9"/>
  <c r="E738" i="9"/>
  <c r="J738" i="9"/>
  <c r="C739" i="9"/>
  <c r="D739" i="9"/>
  <c r="K739" i="9"/>
  <c r="C742" i="9"/>
  <c r="H742" i="9"/>
  <c r="I742" i="9"/>
  <c r="J742" i="9"/>
  <c r="K742" i="9"/>
  <c r="C744" i="9"/>
  <c r="C767" i="9" s="1"/>
  <c r="F744" i="9"/>
  <c r="H744" i="9"/>
  <c r="J744" i="9"/>
  <c r="J767" i="9" s="1"/>
  <c r="K744" i="9"/>
  <c r="K767" i="9" s="1"/>
  <c r="C745" i="9"/>
  <c r="F745" i="9"/>
  <c r="G745" i="9"/>
  <c r="H745" i="9"/>
  <c r="J745" i="9"/>
  <c r="K745" i="9"/>
  <c r="C746" i="9"/>
  <c r="F746" i="9"/>
  <c r="G746" i="9"/>
  <c r="H746" i="9"/>
  <c r="J746" i="9"/>
  <c r="K746" i="9"/>
  <c r="C747" i="9"/>
  <c r="F747" i="9"/>
  <c r="G747" i="9"/>
  <c r="H747" i="9"/>
  <c r="J747" i="9"/>
  <c r="K747" i="9"/>
  <c r="C748" i="9"/>
  <c r="F748" i="9"/>
  <c r="G748" i="9"/>
  <c r="H748" i="9"/>
  <c r="J748" i="9"/>
  <c r="K748" i="9"/>
  <c r="C749" i="9"/>
  <c r="F749" i="9"/>
  <c r="G749" i="9"/>
  <c r="H749" i="9"/>
  <c r="J749" i="9"/>
  <c r="K749" i="9"/>
  <c r="C750" i="9"/>
  <c r="F750" i="9"/>
  <c r="G750" i="9"/>
  <c r="H750" i="9"/>
  <c r="J750" i="9"/>
  <c r="K750" i="9"/>
  <c r="C751" i="9"/>
  <c r="F751" i="9"/>
  <c r="G751" i="9"/>
  <c r="H751" i="9"/>
  <c r="J751" i="9"/>
  <c r="K751" i="9"/>
  <c r="C752" i="9"/>
  <c r="F752" i="9"/>
  <c r="G752" i="9"/>
  <c r="H752" i="9"/>
  <c r="J752" i="9"/>
  <c r="K752" i="9"/>
  <c r="C753" i="9"/>
  <c r="F753" i="9"/>
  <c r="G753" i="9"/>
  <c r="H753" i="9"/>
  <c r="J753" i="9"/>
  <c r="K753" i="9"/>
  <c r="C754" i="9"/>
  <c r="F754" i="9"/>
  <c r="G754" i="9"/>
  <c r="H754" i="9"/>
  <c r="J754" i="9"/>
  <c r="K754" i="9"/>
  <c r="C755" i="9"/>
  <c r="F755" i="9"/>
  <c r="G755" i="9"/>
  <c r="H755" i="9"/>
  <c r="J755" i="9"/>
  <c r="K755" i="9"/>
  <c r="C756" i="9"/>
  <c r="F756" i="9"/>
  <c r="G756" i="9"/>
  <c r="H756" i="9"/>
  <c r="J756" i="9"/>
  <c r="K756" i="9"/>
  <c r="C757" i="9"/>
  <c r="F757" i="9"/>
  <c r="G757" i="9"/>
  <c r="H757" i="9"/>
  <c r="J757" i="9"/>
  <c r="K757" i="9"/>
  <c r="C758" i="9"/>
  <c r="F758" i="9"/>
  <c r="G758" i="9"/>
  <c r="H758" i="9"/>
  <c r="J758" i="9"/>
  <c r="K758" i="9"/>
  <c r="C759" i="9"/>
  <c r="F759" i="9"/>
  <c r="G759" i="9"/>
  <c r="H759" i="9"/>
  <c r="J759" i="9"/>
  <c r="K759" i="9"/>
  <c r="C760" i="9"/>
  <c r="F760" i="9"/>
  <c r="G760" i="9"/>
  <c r="H760" i="9"/>
  <c r="J760" i="9"/>
  <c r="K760" i="9"/>
  <c r="C761" i="9"/>
  <c r="F761" i="9"/>
  <c r="G761" i="9"/>
  <c r="H761" i="9"/>
  <c r="J761" i="9"/>
  <c r="K761" i="9"/>
  <c r="C762" i="9"/>
  <c r="F762" i="9"/>
  <c r="G762" i="9"/>
  <c r="H762" i="9"/>
  <c r="J762" i="9"/>
  <c r="K762" i="9"/>
  <c r="C763" i="9"/>
  <c r="F763" i="9"/>
  <c r="G763" i="9"/>
  <c r="H763" i="9"/>
  <c r="J763" i="9"/>
  <c r="K763" i="9"/>
  <c r="C764" i="9"/>
  <c r="F764" i="9"/>
  <c r="G764" i="9"/>
  <c r="H764" i="9"/>
  <c r="J764" i="9"/>
  <c r="K764" i="9"/>
  <c r="C765" i="9"/>
  <c r="F765" i="9"/>
  <c r="G765" i="9"/>
  <c r="H765" i="9"/>
  <c r="J765" i="9"/>
  <c r="K765" i="9"/>
  <c r="C766" i="9"/>
  <c r="F766" i="9"/>
  <c r="G766" i="9"/>
  <c r="H766" i="9"/>
  <c r="J766" i="9"/>
  <c r="K766" i="9"/>
  <c r="I769" i="9"/>
  <c r="J769" i="9" s="1"/>
  <c r="K769" i="9" s="1"/>
  <c r="I770" i="9"/>
  <c r="J770" i="9" s="1"/>
  <c r="K770" i="9" s="1"/>
  <c r="I771" i="9"/>
  <c r="J771" i="9" s="1"/>
  <c r="K771" i="9" s="1"/>
  <c r="I772" i="9"/>
  <c r="J772" i="9" s="1"/>
  <c r="K772" i="9" s="1"/>
  <c r="C773" i="9"/>
  <c r="H773" i="9"/>
  <c r="G775" i="9"/>
  <c r="J775" i="9" s="1"/>
  <c r="K775" i="9"/>
  <c r="K779" i="9" s="1"/>
  <c r="G776" i="9"/>
  <c r="J776" i="9" s="1"/>
  <c r="K776" i="9"/>
  <c r="G777" i="9"/>
  <c r="J777" i="9" s="1"/>
  <c r="K777" i="9"/>
  <c r="G778" i="9"/>
  <c r="J778" i="9" s="1"/>
  <c r="K778" i="9"/>
  <c r="C779" i="9"/>
  <c r="F779" i="9"/>
  <c r="E781" i="9"/>
  <c r="J781" i="9" s="1"/>
  <c r="K781" i="9"/>
  <c r="K784" i="9" s="1"/>
  <c r="E782" i="9"/>
  <c r="J782" i="9" s="1"/>
  <c r="K782" i="9"/>
  <c r="E783" i="9"/>
  <c r="J783" i="9" s="1"/>
  <c r="K783" i="9"/>
  <c r="C784" i="9"/>
  <c r="D784" i="9"/>
  <c r="G786" i="9"/>
  <c r="K786" i="9"/>
  <c r="K790" i="9" s="1"/>
  <c r="G787" i="9"/>
  <c r="J787" i="9" s="1"/>
  <c r="K787" i="9"/>
  <c r="G788" i="9"/>
  <c r="J788" i="9" s="1"/>
  <c r="K788" i="9"/>
  <c r="G789" i="9"/>
  <c r="J789" i="9" s="1"/>
  <c r="K789" i="9"/>
  <c r="C790" i="9"/>
  <c r="F790" i="9"/>
  <c r="E792" i="9"/>
  <c r="J792" i="9" s="1"/>
  <c r="K792" i="9"/>
  <c r="K795" i="9" s="1"/>
  <c r="E793" i="9"/>
  <c r="J793" i="9" s="1"/>
  <c r="K793" i="9"/>
  <c r="E794" i="9"/>
  <c r="K794" i="9"/>
  <c r="C795" i="9"/>
  <c r="D795" i="9"/>
  <c r="E797" i="9"/>
  <c r="J797" i="9" s="1"/>
  <c r="K797" i="9"/>
  <c r="K799" i="9" s="1"/>
  <c r="E798" i="9"/>
  <c r="J798" i="9" s="1"/>
  <c r="K798" i="9"/>
  <c r="C799" i="9"/>
  <c r="D799" i="9"/>
  <c r="I801" i="9"/>
  <c r="K801" i="9"/>
  <c r="K803" i="9" s="1"/>
  <c r="I802" i="9"/>
  <c r="K802" i="9"/>
  <c r="C803" i="9"/>
  <c r="H803" i="9"/>
  <c r="J803" i="9"/>
  <c r="E805" i="9"/>
  <c r="K805" i="9"/>
  <c r="K806" i="9" s="1"/>
  <c r="C806" i="9"/>
  <c r="D806" i="9"/>
  <c r="C808" i="9"/>
  <c r="C809" i="9" s="1"/>
  <c r="I808" i="9"/>
  <c r="J808" i="9" s="1"/>
  <c r="J809" i="9" s="1"/>
  <c r="K808" i="9"/>
  <c r="K809" i="9" s="1"/>
  <c r="H809" i="9"/>
  <c r="I811" i="9"/>
  <c r="K811" i="9"/>
  <c r="K814" i="9" s="1"/>
  <c r="I812" i="9"/>
  <c r="J812" i="9" s="1"/>
  <c r="K812" i="9"/>
  <c r="I813" i="9"/>
  <c r="J813" i="9" s="1"/>
  <c r="K813" i="9"/>
  <c r="C814" i="9"/>
  <c r="H814" i="9"/>
  <c r="I816" i="9"/>
  <c r="I817" i="9" s="1"/>
  <c r="K816" i="9"/>
  <c r="K817" i="9" s="1"/>
  <c r="C817" i="9"/>
  <c r="H817" i="9"/>
  <c r="J817" i="9"/>
  <c r="E819" i="9"/>
  <c r="K819" i="9"/>
  <c r="K820" i="9" s="1"/>
  <c r="C820" i="9"/>
  <c r="D820" i="9"/>
  <c r="A9" i="62"/>
  <c r="A12" i="62"/>
  <c r="A13" i="62"/>
  <c r="A25" i="62"/>
  <c r="A26" i="62"/>
  <c r="A27" i="62"/>
  <c r="B30" i="62"/>
  <c r="B31" i="62"/>
  <c r="B32" i="62"/>
  <c r="B33" i="62"/>
  <c r="A34" i="62"/>
  <c r="A35" i="62"/>
  <c r="B35" i="62"/>
  <c r="C35" i="62"/>
  <c r="E35" i="62" s="1"/>
  <c r="A36" i="62"/>
  <c r="B36" i="62"/>
  <c r="C36" i="62"/>
  <c r="E36" i="62" s="1"/>
  <c r="A37" i="62"/>
  <c r="B37" i="62"/>
  <c r="C37" i="62"/>
  <c r="E37" i="62" s="1"/>
  <c r="A38" i="62"/>
  <c r="B38" i="62"/>
  <c r="C38" i="62"/>
  <c r="E38" i="62" s="1"/>
  <c r="A40" i="62"/>
  <c r="B40" i="62"/>
  <c r="A67" i="62"/>
  <c r="A68" i="62"/>
  <c r="A69" i="62"/>
  <c r="A70" i="62"/>
  <c r="B88" i="62"/>
  <c r="B89" i="62"/>
  <c r="B90" i="62"/>
  <c r="A95" i="62"/>
  <c r="A96" i="62"/>
  <c r="A98" i="62"/>
  <c r="A99" i="62"/>
  <c r="A100" i="62"/>
  <c r="A101" i="62"/>
  <c r="A102" i="62"/>
  <c r="A103" i="62"/>
  <c r="A104" i="62"/>
  <c r="A105" i="62"/>
  <c r="B105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8" i="62"/>
  <c r="A129" i="62"/>
  <c r="A134" i="62"/>
  <c r="B135" i="62"/>
  <c r="B136" i="62"/>
  <c r="B137" i="62"/>
  <c r="A141" i="62"/>
  <c r="B142" i="62"/>
  <c r="B143" i="62"/>
  <c r="B144" i="62"/>
  <c r="A145" i="62"/>
  <c r="A146" i="62"/>
  <c r="B147" i="62"/>
  <c r="B148" i="62"/>
  <c r="A164" i="62"/>
  <c r="A165" i="62"/>
  <c r="A167" i="62"/>
  <c r="A168" i="62"/>
  <c r="A169" i="62"/>
  <c r="A170" i="62"/>
  <c r="A171" i="62"/>
  <c r="A172" i="62"/>
  <c r="A173" i="62"/>
  <c r="A174" i="62"/>
  <c r="A175" i="62"/>
  <c r="A176" i="62"/>
  <c r="A177" i="62"/>
  <c r="A178" i="62"/>
  <c r="A179" i="62"/>
  <c r="A180" i="62"/>
  <c r="A181" i="62"/>
  <c r="A182" i="62"/>
  <c r="A191" i="62"/>
  <c r="A192" i="62"/>
  <c r="A193" i="62"/>
  <c r="A204" i="62"/>
  <c r="A205" i="62"/>
  <c r="A220" i="62"/>
  <c r="A225" i="62"/>
  <c r="A232" i="62"/>
  <c r="A299" i="62"/>
  <c r="A359" i="62"/>
  <c r="A360" i="62"/>
  <c r="A361" i="62"/>
  <c r="A362" i="62"/>
  <c r="A384" i="62"/>
  <c r="A394" i="62"/>
  <c r="A395" i="62"/>
  <c r="A396" i="62"/>
  <c r="A397" i="62"/>
  <c r="A398" i="62"/>
  <c r="A399" i="62"/>
  <c r="A401" i="62"/>
  <c r="A402" i="62"/>
  <c r="A403" i="62"/>
  <c r="A404" i="62"/>
  <c r="A405" i="62"/>
  <c r="A406" i="62"/>
  <c r="A407" i="62"/>
  <c r="A408" i="62"/>
  <c r="A409" i="62"/>
  <c r="A410" i="62"/>
  <c r="A411" i="62"/>
  <c r="A412" i="62"/>
  <c r="A413" i="62"/>
  <c r="A414" i="62"/>
  <c r="A416" i="62"/>
  <c r="A417" i="62"/>
  <c r="A418" i="62"/>
  <c r="A419" i="62"/>
  <c r="A437" i="62"/>
  <c r="A438" i="62"/>
  <c r="A439" i="62"/>
  <c r="A440" i="62"/>
  <c r="A441" i="62"/>
  <c r="A442" i="62"/>
  <c r="A444" i="62"/>
  <c r="A445" i="62"/>
  <c r="B446" i="62"/>
  <c r="B447" i="62"/>
  <c r="A479" i="62"/>
  <c r="A481" i="62"/>
  <c r="A483" i="62"/>
  <c r="C483" i="62"/>
  <c r="O483" i="62" s="1"/>
  <c r="A484" i="62"/>
  <c r="C484" i="62"/>
  <c r="A485" i="62"/>
  <c r="C485" i="62"/>
  <c r="O485" i="62" s="1"/>
  <c r="A486" i="62"/>
  <c r="C486" i="62"/>
  <c r="O486" i="62" s="1"/>
  <c r="A487" i="62"/>
  <c r="C487" i="62"/>
  <c r="O487" i="62" s="1"/>
  <c r="A488" i="62"/>
  <c r="C488" i="62"/>
  <c r="O488" i="62" s="1"/>
  <c r="A489" i="62"/>
  <c r="C489" i="62"/>
  <c r="O489" i="62" s="1"/>
  <c r="A490" i="62"/>
  <c r="C490" i="62"/>
  <c r="O490" i="62" s="1"/>
  <c r="A491" i="62"/>
  <c r="C491" i="62"/>
  <c r="O491" i="62" s="1"/>
  <c r="A492" i="62"/>
  <c r="A493" i="62"/>
  <c r="A508" i="62"/>
  <c r="A509" i="62"/>
  <c r="A510" i="62"/>
  <c r="A511" i="62"/>
  <c r="A534" i="62"/>
  <c r="E560" i="62"/>
  <c r="F560" i="62"/>
  <c r="A575" i="62"/>
  <c r="A619" i="62"/>
  <c r="A620" i="62"/>
  <c r="A621" i="62"/>
  <c r="A626" i="62"/>
  <c r="A628" i="62"/>
  <c r="A629" i="62"/>
  <c r="A630" i="62"/>
  <c r="A631" i="62"/>
  <c r="A632" i="62"/>
  <c r="A633" i="62"/>
  <c r="A634" i="62"/>
  <c r="A635" i="62"/>
  <c r="A636" i="62"/>
  <c r="A637" i="62"/>
  <c r="A638" i="62"/>
  <c r="A639" i="62"/>
  <c r="A640" i="62"/>
  <c r="A641" i="62"/>
  <c r="A654" i="62"/>
  <c r="A655" i="62"/>
  <c r="A657" i="62"/>
  <c r="A658" i="62"/>
  <c r="A662" i="62"/>
  <c r="A663" i="62"/>
  <c r="A664" i="62"/>
  <c r="A669" i="62"/>
  <c r="A672" i="62"/>
  <c r="A673" i="62"/>
  <c r="A674" i="62"/>
  <c r="A796" i="62"/>
  <c r="A797" i="62"/>
  <c r="A798" i="62"/>
  <c r="A799" i="62"/>
  <c r="A800" i="62"/>
  <c r="A801" i="62"/>
  <c r="A802" i="62"/>
  <c r="A804" i="62"/>
  <c r="A805" i="62"/>
  <c r="A806" i="62"/>
  <c r="A807" i="62"/>
  <c r="A808" i="62"/>
  <c r="A29" i="62"/>
  <c r="A30" i="62"/>
  <c r="A31" i="62"/>
  <c r="A32" i="62"/>
  <c r="A33" i="62"/>
  <c r="A107" i="62"/>
  <c r="A108" i="62"/>
  <c r="A109" i="62"/>
  <c r="A110" i="62"/>
  <c r="A111" i="62"/>
  <c r="A112" i="62"/>
  <c r="A113" i="62"/>
  <c r="A147" i="62"/>
  <c r="F151" i="62"/>
  <c r="A209" i="62"/>
  <c r="A210" i="62"/>
  <c r="A211" i="62"/>
  <c r="A212" i="62"/>
  <c r="A213" i="62"/>
  <c r="A214" i="62"/>
  <c r="A215" i="62"/>
  <c r="D218" i="62"/>
  <c r="A233" i="62"/>
  <c r="A497" i="62"/>
  <c r="A498" i="62"/>
  <c r="A506" i="62"/>
  <c r="A507" i="62"/>
  <c r="A537" i="62"/>
  <c r="D663" i="62"/>
  <c r="F663" i="62" s="1"/>
  <c r="D666" i="62"/>
  <c r="H666" i="62" s="1"/>
  <c r="H661" i="62" s="1"/>
  <c r="A148" i="62"/>
  <c r="F196" i="62"/>
  <c r="H94" i="62"/>
  <c r="H127" i="62"/>
  <c r="H71" i="62"/>
  <c r="H790" i="62"/>
  <c r="H708" i="62"/>
  <c r="F699" i="62"/>
  <c r="F572" i="62"/>
  <c r="H232" i="62"/>
  <c r="G232" i="62"/>
  <c r="E297" i="62"/>
  <c r="F282" i="62"/>
  <c r="E282" i="62"/>
  <c r="E269" i="62"/>
  <c r="F269" i="62"/>
  <c r="F275" i="62"/>
  <c r="E275" i="62"/>
  <c r="H254" i="62"/>
  <c r="G254" i="62"/>
  <c r="G234" i="62"/>
  <c r="H234" i="62"/>
  <c r="D687" i="62"/>
  <c r="H687" i="62" s="1"/>
  <c r="D689" i="62"/>
  <c r="H689" i="62" s="1"/>
  <c r="D769" i="62"/>
  <c r="H769" i="62" s="1"/>
  <c r="D680" i="62"/>
  <c r="H680" i="62" s="1"/>
  <c r="D694" i="62"/>
  <c r="H694" i="62" s="1"/>
  <c r="D164" i="62"/>
  <c r="D688" i="62"/>
  <c r="H688" i="62" s="1"/>
  <c r="D800" i="62"/>
  <c r="F800" i="62" s="1"/>
  <c r="D365" i="62"/>
  <c r="J365" i="62" s="1"/>
  <c r="D495" i="62"/>
  <c r="D726" i="62"/>
  <c r="D186" i="62"/>
  <c r="H186" i="62" s="1"/>
  <c r="D676" i="62"/>
  <c r="D675" i="62" s="1"/>
  <c r="D658" i="62"/>
  <c r="D184" i="62"/>
  <c r="D165" i="62"/>
  <c r="H165" i="62" s="1"/>
  <c r="D763" i="62"/>
  <c r="H763" i="62" s="1"/>
  <c r="D364" i="62"/>
  <c r="D754" i="62"/>
  <c r="H754" i="62" s="1"/>
  <c r="D657" i="62"/>
  <c r="F657" i="62" s="1"/>
  <c r="D798" i="62"/>
  <c r="F798" i="62" s="1"/>
  <c r="D343" i="62"/>
  <c r="H343" i="62" s="1"/>
  <c r="D336" i="62"/>
  <c r="D335" i="62" s="1"/>
  <c r="D354" i="62"/>
  <c r="H354" i="62" s="1"/>
  <c r="D344" i="62"/>
  <c r="H344" i="62" s="1"/>
  <c r="D340" i="62"/>
  <c r="H340" i="62" s="1"/>
  <c r="D337" i="62"/>
  <c r="H337" i="62" s="1"/>
  <c r="D753" i="62"/>
  <c r="D650" i="62"/>
  <c r="F650" i="62" s="1"/>
  <c r="D339" i="62"/>
  <c r="H339" i="62" s="1"/>
  <c r="D345" i="62"/>
  <c r="H345" i="62" s="1"/>
  <c r="D342" i="62"/>
  <c r="H342" i="62" s="1"/>
  <c r="D348" i="62"/>
  <c r="H348" i="62" s="1"/>
  <c r="D349" i="62"/>
  <c r="H349" i="62" s="1"/>
  <c r="D356" i="62"/>
  <c r="H356" i="62" s="1"/>
  <c r="D357" i="62"/>
  <c r="H357" i="62" s="1"/>
  <c r="D352" i="62"/>
  <c r="H352" i="62" s="1"/>
  <c r="D351" i="62"/>
  <c r="H351" i="62" s="1"/>
  <c r="D766" i="62"/>
  <c r="H766" i="62" s="1"/>
  <c r="D347" i="62"/>
  <c r="H347" i="62" s="1"/>
  <c r="D346" i="62"/>
  <c r="H346" i="62" s="1"/>
  <c r="D350" i="62"/>
  <c r="H350" i="62" s="1"/>
  <c r="D341" i="62"/>
  <c r="H341" i="62" s="1"/>
  <c r="D338" i="62"/>
  <c r="H338" i="62" s="1"/>
  <c r="D644" i="62"/>
  <c r="F644" i="62" s="1"/>
  <c r="D355" i="62"/>
  <c r="H355" i="62" s="1"/>
  <c r="D649" i="62"/>
  <c r="F649" i="62" s="1"/>
  <c r="D434" i="62"/>
  <c r="F434" i="62" s="1"/>
  <c r="D652" i="62"/>
  <c r="F652" i="62" s="1"/>
  <c r="D430" i="62"/>
  <c r="F430" i="62" s="1"/>
  <c r="D797" i="62"/>
  <c r="F797" i="62" s="1"/>
  <c r="D647" i="62"/>
  <c r="F647" i="62" s="1"/>
  <c r="D643" i="62"/>
  <c r="C422" i="62"/>
  <c r="C213" i="62"/>
  <c r="G213" i="62" s="1"/>
  <c r="D645" i="62"/>
  <c r="F645" i="62" s="1"/>
  <c r="D431" i="62"/>
  <c r="F431" i="62" s="1"/>
  <c r="D802" i="62"/>
  <c r="F802" i="62" s="1"/>
  <c r="D433" i="62"/>
  <c r="F433" i="62" s="1"/>
  <c r="D483" i="62"/>
  <c r="D426" i="62"/>
  <c r="F426" i="62" s="1"/>
  <c r="D648" i="62"/>
  <c r="F648" i="62" s="1"/>
  <c r="D651" i="62"/>
  <c r="F651" i="62" s="1"/>
  <c r="D432" i="62"/>
  <c r="F432" i="62" s="1"/>
  <c r="D646" i="62"/>
  <c r="F646" i="62" s="1"/>
  <c r="D435" i="62"/>
  <c r="F435" i="62" s="1"/>
  <c r="D428" i="62"/>
  <c r="F428" i="62" s="1"/>
  <c r="D429" i="62"/>
  <c r="F429" i="62" s="1"/>
  <c r="D553" i="62"/>
  <c r="D552" i="62"/>
  <c r="F552" i="62" s="1"/>
  <c r="D427" i="62"/>
  <c r="F427" i="62" s="1"/>
  <c r="D424" i="62"/>
  <c r="D425" i="62"/>
  <c r="F425" i="62" s="1"/>
  <c r="D551" i="62"/>
  <c r="F551" i="62" s="1"/>
  <c r="D796" i="62"/>
  <c r="F796" i="62" s="1"/>
  <c r="C194" i="62"/>
  <c r="G194" i="62" s="1"/>
  <c r="D311" i="62"/>
  <c r="F311" i="62" s="1"/>
  <c r="D319" i="62"/>
  <c r="F319" i="62" s="1"/>
  <c r="D331" i="62"/>
  <c r="H331" i="62" s="1"/>
  <c r="D199" i="62"/>
  <c r="H199" i="62" s="1"/>
  <c r="D610" i="62"/>
  <c r="H610" i="62" s="1"/>
  <c r="D314" i="62"/>
  <c r="F314" i="62" s="1"/>
  <c r="D310" i="62"/>
  <c r="F310" i="62" s="1"/>
  <c r="D243" i="62"/>
  <c r="H243" i="62" s="1"/>
  <c r="D296" i="62"/>
  <c r="F296" i="62" s="1"/>
  <c r="D332" i="62"/>
  <c r="H332" i="62" s="1"/>
  <c r="D313" i="62"/>
  <c r="F313" i="62" s="1"/>
  <c r="D382" i="62"/>
  <c r="F382" i="62" s="1"/>
  <c r="D309" i="62"/>
  <c r="F309" i="62" s="1"/>
  <c r="D160" i="62"/>
  <c r="H160" i="62" s="1"/>
  <c r="D325" i="62"/>
  <c r="B379" i="62"/>
  <c r="C480" i="62"/>
  <c r="G480" i="62" s="1"/>
  <c r="C606" i="62"/>
  <c r="G606" i="62" s="1"/>
  <c r="D316" i="62"/>
  <c r="F316" i="62" s="1"/>
  <c r="D789" i="62"/>
  <c r="F789" i="62" s="1"/>
  <c r="C381" i="62"/>
  <c r="E381" i="62" s="1"/>
  <c r="C474" i="62"/>
  <c r="E474" i="62" s="1"/>
  <c r="D321" i="62"/>
  <c r="F321" i="62" s="1"/>
  <c r="D326" i="62"/>
  <c r="H326" i="62" s="1"/>
  <c r="D289" i="62"/>
  <c r="D395" i="62"/>
  <c r="F395" i="62" s="1"/>
  <c r="D315" i="62"/>
  <c r="F315" i="62" s="1"/>
  <c r="G115" i="57"/>
  <c r="D207" i="62"/>
  <c r="F207" i="62" s="1"/>
  <c r="D707" i="62"/>
  <c r="C204" i="62"/>
  <c r="C157" i="62"/>
  <c r="G157" i="62" s="1"/>
  <c r="C153" i="62"/>
  <c r="G153" i="62" s="1"/>
  <c r="C271" i="62"/>
  <c r="G271" i="62" s="1"/>
  <c r="C249" i="62"/>
  <c r="E249" i="62" s="1"/>
  <c r="D205" i="62"/>
  <c r="F205" i="62" s="1"/>
  <c r="D788" i="62"/>
  <c r="F788" i="62" s="1"/>
  <c r="D230" i="62"/>
  <c r="H230" i="62" s="1"/>
  <c r="B376" i="62"/>
  <c r="C602" i="62"/>
  <c r="G602" i="62" s="1"/>
  <c r="C387" i="62"/>
  <c r="G387" i="62" s="1"/>
  <c r="C471" i="62"/>
  <c r="C598" i="62"/>
  <c r="G598" i="62" s="1"/>
  <c r="G113" i="57"/>
  <c r="C385" i="62"/>
  <c r="G385" i="62" s="1"/>
  <c r="C728" i="62"/>
  <c r="C476" i="62"/>
  <c r="E476" i="62" s="1"/>
  <c r="C377" i="62"/>
  <c r="E377" i="62" s="1"/>
  <c r="C590" i="62"/>
  <c r="G590" i="62" s="1"/>
  <c r="C729" i="62"/>
  <c r="E729" i="62" s="1"/>
  <c r="D225" i="62"/>
  <c r="B381" i="62"/>
  <c r="C472" i="62"/>
  <c r="E472" i="62" s="1"/>
  <c r="D318" i="62"/>
  <c r="F318" i="62" s="1"/>
  <c r="D782" i="62"/>
  <c r="F782" i="62" s="1"/>
  <c r="D307" i="62"/>
  <c r="F307" i="62" s="1"/>
  <c r="D252" i="62"/>
  <c r="D194" i="62"/>
  <c r="H194" i="62" s="1"/>
  <c r="D394" i="62"/>
  <c r="D393" i="62" s="1"/>
  <c r="D781" i="62"/>
  <c r="D334" i="62"/>
  <c r="H334" i="62" s="1"/>
  <c r="D156" i="62"/>
  <c r="H156" i="62" s="1"/>
  <c r="D308" i="62"/>
  <c r="F308" i="62" s="1"/>
  <c r="C601" i="62"/>
  <c r="G601" i="62" s="1"/>
  <c r="B378" i="62"/>
  <c r="C376" i="62"/>
  <c r="E376" i="62" s="1"/>
  <c r="C475" i="62"/>
  <c r="E475" i="62" s="1"/>
  <c r="C594" i="62"/>
  <c r="G594" i="62" s="1"/>
  <c r="D301" i="62"/>
  <c r="F301" i="62" s="1"/>
  <c r="D215" i="62"/>
  <c r="H215" i="62" s="1"/>
  <c r="C722" i="62"/>
  <c r="E722" i="62" s="1"/>
  <c r="D317" i="62"/>
  <c r="F317" i="62" s="1"/>
  <c r="D200" i="62"/>
  <c r="H200" i="62" s="1"/>
  <c r="C384" i="62"/>
  <c r="D474" i="62"/>
  <c r="F474" i="62" s="1"/>
  <c r="D472" i="62"/>
  <c r="F472" i="62" s="1"/>
  <c r="C386" i="62"/>
  <c r="G386" i="62" s="1"/>
  <c r="D204" i="62"/>
  <c r="D419" i="62"/>
  <c r="H419" i="62" s="1"/>
  <c r="D418" i="62"/>
  <c r="H418" i="62" s="1"/>
  <c r="D154" i="62"/>
  <c r="H154" i="62" s="1"/>
  <c r="D473" i="62"/>
  <c r="F473" i="62" s="1"/>
  <c r="D170" i="62"/>
  <c r="H170" i="62" s="1"/>
  <c r="D320" i="62"/>
  <c r="F320" i="62" s="1"/>
  <c r="D198" i="62"/>
  <c r="H198" i="62" s="1"/>
  <c r="D300" i="62"/>
  <c r="F300" i="62" s="1"/>
  <c r="F299" i="62" s="1"/>
  <c r="D439" i="62"/>
  <c r="F439" i="62" s="1"/>
  <c r="D155" i="62"/>
  <c r="H155" i="62" s="1"/>
  <c r="D445" i="62"/>
  <c r="F445" i="62" s="1"/>
  <c r="D202" i="62"/>
  <c r="H202" i="62" s="1"/>
  <c r="D475" i="62"/>
  <c r="F475" i="62" s="1"/>
  <c r="D330" i="62"/>
  <c r="D442" i="62"/>
  <c r="F442" i="62" s="1"/>
  <c r="D416" i="62"/>
  <c r="H416" i="62" s="1"/>
  <c r="D477" i="62"/>
  <c r="F477" i="62" s="1"/>
  <c r="D323" i="62"/>
  <c r="D18" i="62"/>
  <c r="J18" i="62" s="1"/>
  <c r="D784" i="62"/>
  <c r="F784" i="62" s="1"/>
  <c r="D785" i="62"/>
  <c r="F785" i="62" s="1"/>
  <c r="D783" i="62"/>
  <c r="F783" i="62" s="1"/>
  <c r="D303" i="62"/>
  <c r="F303" i="62" s="1"/>
  <c r="D253" i="62"/>
  <c r="F253" i="62" s="1"/>
  <c r="D217" i="62"/>
  <c r="H217" i="62" s="1"/>
  <c r="D302" i="62"/>
  <c r="F302" i="62" s="1"/>
  <c r="D197" i="62"/>
  <c r="D196" i="62" s="1"/>
  <c r="D787" i="62"/>
  <c r="F787" i="62" s="1"/>
  <c r="D471" i="62"/>
  <c r="D157" i="62"/>
  <c r="H157" i="62" s="1"/>
  <c r="D159" i="62"/>
  <c r="D158" i="62" s="1"/>
  <c r="D193" i="62"/>
  <c r="H193" i="62" s="1"/>
  <c r="D480" i="62"/>
  <c r="H480" i="62" s="1"/>
  <c r="D206" i="62"/>
  <c r="F206" i="62" s="1"/>
  <c r="D175" i="62"/>
  <c r="H175" i="62" s="1"/>
  <c r="D171" i="62"/>
  <c r="H171" i="62" s="1"/>
  <c r="D786" i="62"/>
  <c r="F786" i="62" s="1"/>
  <c r="D327" i="62"/>
  <c r="H327" i="62" s="1"/>
  <c r="D312" i="62"/>
  <c r="F312" i="62" s="1"/>
  <c r="D153" i="62"/>
  <c r="H153" i="62" s="1"/>
  <c r="C730" i="62"/>
  <c r="E730" i="62" s="1"/>
  <c r="D293" i="62"/>
  <c r="D333" i="62"/>
  <c r="H333" i="62" s="1"/>
  <c r="B380" i="62"/>
  <c r="D292" i="62"/>
  <c r="D287" i="62"/>
  <c r="D295" i="62"/>
  <c r="D284" i="62"/>
  <c r="C378" i="62"/>
  <c r="E378" i="62" s="1"/>
  <c r="C609" i="62"/>
  <c r="G609" i="62" s="1"/>
  <c r="C608" i="62"/>
  <c r="G608" i="62" s="1"/>
  <c r="C604" i="62"/>
  <c r="G604" i="62" s="1"/>
  <c r="C600" i="62"/>
  <c r="G600" i="62" s="1"/>
  <c r="C596" i="62"/>
  <c r="G596" i="62" s="1"/>
  <c r="C592" i="62"/>
  <c r="G592" i="62" s="1"/>
  <c r="G116" i="57"/>
  <c r="H112" i="57"/>
  <c r="J112" i="57"/>
  <c r="C731" i="62"/>
  <c r="E731" i="62" s="1"/>
  <c r="M112" i="57"/>
  <c r="C389" i="62"/>
  <c r="C195" i="62"/>
  <c r="G195" i="62" s="1"/>
  <c r="D291" i="62"/>
  <c r="D479" i="62"/>
  <c r="D476" i="62"/>
  <c r="F476" i="62" s="1"/>
  <c r="D189" i="62"/>
  <c r="H189" i="62" s="1"/>
  <c r="D444" i="62"/>
  <c r="D329" i="62"/>
  <c r="H329" i="62" s="1"/>
  <c r="D229" i="62"/>
  <c r="H229" i="62" s="1"/>
  <c r="H224" i="62" s="1"/>
  <c r="D228" i="62"/>
  <c r="F228" i="62" s="1"/>
  <c r="D417" i="62"/>
  <c r="H417" i="62" s="1"/>
  <c r="D181" i="62"/>
  <c r="H181" i="62" s="1"/>
  <c r="D187" i="62"/>
  <c r="H187" i="62" s="1"/>
  <c r="D172" i="62"/>
  <c r="H172" i="62" s="1"/>
  <c r="D178" i="62"/>
  <c r="H178" i="62" s="1"/>
  <c r="D180" i="62"/>
  <c r="H180" i="62" s="1"/>
  <c r="D201" i="62"/>
  <c r="H201" i="62" s="1"/>
  <c r="D177" i="62"/>
  <c r="H177" i="62" s="1"/>
  <c r="D179" i="62"/>
  <c r="H179" i="62" s="1"/>
  <c r="O112" i="57"/>
  <c r="D286" i="62"/>
  <c r="L112" i="57"/>
  <c r="I112" i="57"/>
  <c r="D669" i="62"/>
  <c r="P669" i="62" s="1"/>
  <c r="P668" i="62" s="1"/>
  <c r="P667" i="62" s="1"/>
  <c r="D227" i="62"/>
  <c r="F227" i="62" s="1"/>
  <c r="D283" i="62"/>
  <c r="D226" i="62"/>
  <c r="F226" i="62" s="1"/>
  <c r="D290" i="62"/>
  <c r="D188" i="62"/>
  <c r="H188" i="62" s="1"/>
  <c r="D231" i="62"/>
  <c r="H231" i="62" s="1"/>
  <c r="D285" i="62"/>
  <c r="D280" i="62"/>
  <c r="H280" i="62" s="1"/>
  <c r="B606" i="62"/>
  <c r="B591" i="62"/>
  <c r="B597" i="62"/>
  <c r="B605" i="62"/>
  <c r="B600" i="62"/>
  <c r="B609" i="62"/>
  <c r="B598" i="62"/>
  <c r="B594" i="62"/>
  <c r="B602" i="62"/>
  <c r="B599" i="62"/>
  <c r="B608" i="62"/>
  <c r="B607" i="62"/>
  <c r="B604" i="62"/>
  <c r="B601" i="62"/>
  <c r="B592" i="62"/>
  <c r="C270" i="62"/>
  <c r="G270" i="62" s="1"/>
  <c r="C248" i="62"/>
  <c r="D21" i="62"/>
  <c r="J21" i="62" s="1"/>
  <c r="D615" i="62"/>
  <c r="H615" i="62" s="1"/>
  <c r="S659" i="74"/>
  <c r="S658" i="74"/>
  <c r="D547" i="62"/>
  <c r="F547" i="62" s="1"/>
  <c r="D686" i="62"/>
  <c r="H686" i="62" s="1"/>
  <c r="D750" i="62"/>
  <c r="H750" i="62" s="1"/>
  <c r="S471" i="74"/>
  <c r="D567" i="62"/>
  <c r="H567" i="62" s="1"/>
  <c r="S473" i="74"/>
  <c r="S665" i="74"/>
  <c r="S664" i="74"/>
  <c r="D751" i="62"/>
  <c r="H751" i="62" s="1"/>
  <c r="D450" i="62"/>
  <c r="H450" i="62" s="1"/>
  <c r="D682" i="62"/>
  <c r="H682" i="62" s="1"/>
  <c r="D696" i="62"/>
  <c r="H696" i="62" s="1"/>
  <c r="D691" i="62"/>
  <c r="H691" i="62" s="1"/>
  <c r="D685" i="62"/>
  <c r="H685" i="62" s="1"/>
  <c r="D690" i="62"/>
  <c r="H690" i="62" s="1"/>
  <c r="D683" i="62"/>
  <c r="H683" i="62" s="1"/>
  <c r="D678" i="62"/>
  <c r="H678" i="62" s="1"/>
  <c r="H677" i="62" s="1"/>
  <c r="D684" i="62"/>
  <c r="H684" i="62" s="1"/>
  <c r="D681" i="62"/>
  <c r="H681" i="62" s="1"/>
  <c r="D697" i="62"/>
  <c r="H697" i="62" s="1"/>
  <c r="D695" i="62"/>
  <c r="H695" i="62" s="1"/>
  <c r="D698" i="62"/>
  <c r="H698" i="62" s="1"/>
  <c r="D693" i="62"/>
  <c r="H693" i="62" s="1"/>
  <c r="D679" i="62"/>
  <c r="H679" i="62" s="1"/>
  <c r="D692" i="62"/>
  <c r="H692" i="62" s="1"/>
  <c r="D717" i="62"/>
  <c r="D801" i="62"/>
  <c r="F801" i="62" s="1"/>
  <c r="D799" i="62"/>
  <c r="F799" i="62" s="1"/>
  <c r="D458" i="62"/>
  <c r="F458" i="62" s="1"/>
  <c r="D463" i="62"/>
  <c r="D459" i="62"/>
  <c r="F459" i="62" s="1"/>
  <c r="D455" i="62"/>
  <c r="F455" i="62" s="1"/>
  <c r="D448" i="62"/>
  <c r="H448" i="62" s="1"/>
  <c r="S813" i="74"/>
  <c r="D467" i="62"/>
  <c r="F467" i="62" s="1"/>
  <c r="D182" i="62"/>
  <c r="H182" i="62" s="1"/>
  <c r="D447" i="62"/>
  <c r="H447" i="62" s="1"/>
  <c r="D462" i="62"/>
  <c r="F462" i="62" s="1"/>
  <c r="D468" i="62"/>
  <c r="F468" i="62" s="1"/>
  <c r="D464" i="62"/>
  <c r="F464" i="62" s="1"/>
  <c r="D460" i="62"/>
  <c r="F460" i="62" s="1"/>
  <c r="D456" i="62"/>
  <c r="F456" i="62" s="1"/>
  <c r="D469" i="62"/>
  <c r="F469" i="62" s="1"/>
  <c r="D465" i="62"/>
  <c r="F465" i="62" s="1"/>
  <c r="D461" i="62"/>
  <c r="F461" i="62" s="1"/>
  <c r="D453" i="62"/>
  <c r="F453" i="62" s="1"/>
  <c r="S549" i="74"/>
  <c r="D466" i="62"/>
  <c r="F466" i="62" s="1"/>
  <c r="D454" i="62"/>
  <c r="F454" i="62" s="1"/>
  <c r="D451" i="62"/>
  <c r="H451" i="62" s="1"/>
  <c r="D457" i="62"/>
  <c r="F457" i="62" s="1"/>
  <c r="D576" i="62"/>
  <c r="S812" i="74"/>
  <c r="D449" i="62"/>
  <c r="H449" i="62" s="1"/>
  <c r="D600" i="62"/>
  <c r="H600" i="62" s="1"/>
  <c r="D603" i="62"/>
  <c r="H603" i="62" s="1"/>
  <c r="S528" i="74"/>
  <c r="S603" i="74"/>
  <c r="D590" i="62"/>
  <c r="H590" i="62" s="1"/>
  <c r="S551" i="74"/>
  <c r="S554" i="74"/>
  <c r="S508" i="74"/>
  <c r="D605" i="62"/>
  <c r="H605" i="62" s="1"/>
  <c r="S556" i="74"/>
  <c r="D594" i="62"/>
  <c r="H594" i="62" s="1"/>
  <c r="S555" i="74"/>
  <c r="S559" i="74"/>
  <c r="S558" i="74"/>
  <c r="D607" i="62"/>
  <c r="H607" i="62" s="1"/>
  <c r="D598" i="62"/>
  <c r="H598" i="62" s="1"/>
  <c r="D596" i="62"/>
  <c r="H596" i="62" s="1"/>
  <c r="S529" i="74"/>
  <c r="D592" i="62"/>
  <c r="H592" i="62" s="1"/>
  <c r="D602" i="62"/>
  <c r="H602" i="62" s="1"/>
  <c r="S605" i="74"/>
  <c r="D452" i="62"/>
  <c r="H452" i="62" s="1"/>
  <c r="D530" i="62"/>
  <c r="F530" i="62" s="1"/>
  <c r="D597" i="62"/>
  <c r="H597" i="62" s="1"/>
  <c r="D604" i="62"/>
  <c r="H604" i="62" s="1"/>
  <c r="D609" i="62"/>
  <c r="H609" i="62" s="1"/>
  <c r="D599" i="62"/>
  <c r="H599" i="62" s="1"/>
  <c r="D606" i="62"/>
  <c r="H606" i="62" s="1"/>
  <c r="D608" i="62"/>
  <c r="H608" i="62" s="1"/>
  <c r="D601" i="62"/>
  <c r="H601" i="62" s="1"/>
  <c r="D595" i="62"/>
  <c r="H595" i="62" s="1"/>
  <c r="D593" i="62"/>
  <c r="H593" i="62" s="1"/>
  <c r="S482" i="74"/>
  <c r="O263" i="74"/>
  <c r="P328" i="74"/>
  <c r="P383" i="74"/>
  <c r="P153" i="74"/>
  <c r="P156" i="74"/>
  <c r="P162" i="74"/>
  <c r="P197" i="74"/>
  <c r="P212" i="74"/>
  <c r="P239" i="74"/>
  <c r="P341" i="74"/>
  <c r="P604" i="74"/>
  <c r="P330" i="74"/>
  <c r="P168" i="74"/>
  <c r="P211" i="74"/>
  <c r="P304" i="74"/>
  <c r="P308" i="74"/>
  <c r="P312" i="74"/>
  <c r="P316" i="74"/>
  <c r="P340" i="74"/>
  <c r="P348" i="74"/>
  <c r="P359" i="74"/>
  <c r="P365" i="74"/>
  <c r="P528" i="74"/>
  <c r="P603" i="74"/>
  <c r="P756" i="74"/>
  <c r="P187" i="74"/>
  <c r="P253" i="74"/>
  <c r="P303" i="74"/>
  <c r="P307" i="74"/>
  <c r="P311" i="74"/>
  <c r="P315" i="74"/>
  <c r="P461" i="74"/>
  <c r="P512" i="74"/>
  <c r="P544" i="74"/>
  <c r="P862" i="74"/>
  <c r="P186" i="74"/>
  <c r="P217" i="74"/>
  <c r="P225" i="74"/>
  <c r="P243" i="74"/>
  <c r="P252" i="74"/>
  <c r="P285" i="74"/>
  <c r="P298" i="74"/>
  <c r="P306" i="74"/>
  <c r="P310" i="74"/>
  <c r="P314" i="74"/>
  <c r="P318" i="74"/>
  <c r="P333" i="74"/>
  <c r="P336" i="74"/>
  <c r="P344" i="74"/>
  <c r="P357" i="74"/>
  <c r="P363" i="74"/>
  <c r="P370" i="74"/>
  <c r="P384" i="74"/>
  <c r="P472" i="74"/>
  <c r="P482" i="74"/>
  <c r="P529" i="74"/>
  <c r="P864" i="74"/>
  <c r="P508" i="74"/>
  <c r="P513" i="74"/>
  <c r="P518" i="74"/>
  <c r="P534" i="74"/>
  <c r="P538" i="74"/>
  <c r="P560" i="74"/>
  <c r="P578" i="74"/>
  <c r="P581" i="74"/>
  <c r="P588" i="74"/>
  <c r="P595" i="74"/>
  <c r="P600" i="74"/>
  <c r="P612" i="74"/>
  <c r="P622" i="74"/>
  <c r="P630" i="74"/>
  <c r="P665" i="74"/>
  <c r="P670" i="74"/>
  <c r="P693" i="74"/>
  <c r="P744" i="74"/>
  <c r="P811" i="74"/>
  <c r="P840" i="74"/>
  <c r="P859" i="74"/>
  <c r="P909" i="74"/>
  <c r="P910" i="74"/>
  <c r="P930" i="74"/>
  <c r="P932" i="74"/>
  <c r="P935" i="74"/>
  <c r="P946" i="74"/>
  <c r="P618" i="74"/>
  <c r="P626" i="74"/>
  <c r="P943" i="74"/>
  <c r="P442" i="74"/>
  <c r="P456" i="74"/>
  <c r="P458" i="74"/>
  <c r="P460" i="74"/>
  <c r="P502" i="74"/>
  <c r="P505" i="74"/>
  <c r="P511" i="74"/>
  <c r="P537" i="74"/>
  <c r="P543" i="74"/>
  <c r="P565" i="74"/>
  <c r="P576" i="74"/>
  <c r="P589" i="74"/>
  <c r="P601" i="74"/>
  <c r="P658" i="74"/>
  <c r="P666" i="74"/>
  <c r="P675" i="74"/>
  <c r="P678" i="74"/>
  <c r="P681" i="74"/>
  <c r="P809" i="74"/>
  <c r="P816" i="74"/>
  <c r="P819" i="74"/>
  <c r="P839" i="74"/>
  <c r="P855" i="74"/>
  <c r="P928" i="74"/>
  <c r="P931" i="74"/>
  <c r="P947" i="74"/>
  <c r="P951" i="74"/>
  <c r="P157" i="74"/>
  <c r="P194" i="74"/>
  <c r="P193" i="74" s="1"/>
  <c r="P210" i="74"/>
  <c r="P214" i="74"/>
  <c r="P216" i="74"/>
  <c r="P290" i="74"/>
  <c r="P293" i="74"/>
  <c r="P464" i="74"/>
  <c r="P466" i="74"/>
  <c r="P465" i="74" s="1"/>
  <c r="P496" i="74"/>
  <c r="P684" i="74"/>
  <c r="P805" i="74"/>
  <c r="P196" i="74"/>
  <c r="P224" i="74"/>
  <c r="P236" i="74"/>
  <c r="P235" i="74" s="1"/>
  <c r="P332" i="74"/>
  <c r="P335" i="74"/>
  <c r="P455" i="74"/>
  <c r="P468" i="74"/>
  <c r="P471" i="74"/>
  <c r="P495" i="74"/>
  <c r="P617" i="74"/>
  <c r="P200" i="74"/>
  <c r="P199" i="74" s="1"/>
  <c r="P238" i="74"/>
  <c r="P249" i="74"/>
  <c r="P377" i="74"/>
  <c r="P387" i="74"/>
  <c r="P439" i="74"/>
  <c r="P438" i="74" s="1"/>
  <c r="P450" i="74"/>
  <c r="P454" i="74"/>
  <c r="P535" i="74"/>
  <c r="P241" i="74"/>
  <c r="P284" i="74"/>
  <c r="P302" i="74"/>
  <c r="P429" i="74"/>
  <c r="P483" i="74"/>
  <c r="P501" i="74"/>
  <c r="P521" i="74"/>
  <c r="P541" i="74"/>
  <c r="P542" i="74"/>
  <c r="P550" i="74"/>
  <c r="P554" i="74"/>
  <c r="P558" i="74"/>
  <c r="P562" i="74"/>
  <c r="P561" i="74" s="1"/>
  <c r="P567" i="74"/>
  <c r="P566" i="74" s="1"/>
  <c r="P596" i="74"/>
  <c r="P682" i="74"/>
  <c r="P687" i="74"/>
  <c r="P808" i="74"/>
  <c r="P503" i="74"/>
  <c r="P510" i="74"/>
  <c r="P514" i="74"/>
  <c r="P582" i="74"/>
  <c r="P598" i="74"/>
  <c r="P614" i="74"/>
  <c r="P674" i="74"/>
  <c r="P789" i="74"/>
  <c r="P791" i="74"/>
  <c r="P834" i="74"/>
  <c r="P837" i="74"/>
  <c r="P517" i="74"/>
  <c r="P527" i="74"/>
  <c r="P551" i="74"/>
  <c r="P555" i="74"/>
  <c r="P575" i="74"/>
  <c r="P584" i="74"/>
  <c r="P607" i="74"/>
  <c r="P610" i="74"/>
  <c r="P657" i="74"/>
  <c r="P822" i="74"/>
  <c r="P825" i="74"/>
  <c r="P754" i="74"/>
  <c r="P779" i="74"/>
  <c r="P793" i="74"/>
  <c r="P795" i="74"/>
  <c r="P745" i="74"/>
  <c r="P785" i="74"/>
  <c r="P787" i="74"/>
  <c r="P815" i="74"/>
  <c r="P846" i="74"/>
  <c r="P752" i="74"/>
  <c r="P758" i="74"/>
  <c r="P781" i="74"/>
  <c r="P783" i="74"/>
  <c r="P797" i="74"/>
  <c r="P799" i="74"/>
  <c r="P806" i="74"/>
  <c r="P823" i="74"/>
  <c r="P824" i="74"/>
  <c r="P838" i="74"/>
  <c r="P845" i="74"/>
  <c r="P854" i="74"/>
  <c r="P857" i="74"/>
  <c r="P906" i="74"/>
  <c r="P905" i="74" s="1"/>
  <c r="P836" i="74"/>
  <c r="P844" i="74"/>
  <c r="P848" i="74"/>
  <c r="P904" i="74"/>
  <c r="P927" i="74"/>
  <c r="P782" i="74"/>
  <c r="P786" i="74"/>
  <c r="P790" i="74"/>
  <c r="P794" i="74"/>
  <c r="P798" i="74"/>
  <c r="P843" i="74"/>
  <c r="P851" i="74"/>
  <c r="P860" i="74"/>
  <c r="P861" i="74"/>
  <c r="P926" i="74"/>
  <c r="P949" i="74"/>
  <c r="P594" i="74"/>
  <c r="P913" i="74"/>
  <c r="P912" i="74" s="1"/>
  <c r="P876" i="74"/>
  <c r="P832" i="74"/>
  <c r="P636" i="74"/>
  <c r="P635" i="74" s="1"/>
  <c r="P669" i="74"/>
  <c r="P430" i="74"/>
  <c r="P672" i="74"/>
  <c r="P950" i="74"/>
  <c r="P573" i="74"/>
  <c r="P908" i="74"/>
  <c r="P580" i="74"/>
  <c r="P463" i="74"/>
  <c r="D305" i="62"/>
  <c r="F305" i="62" s="1"/>
  <c r="D304" i="62"/>
  <c r="F304" i="62" s="1"/>
  <c r="S877" i="74"/>
  <c r="D745" i="62"/>
  <c r="F745" i="62" s="1"/>
  <c r="S878" i="74"/>
  <c r="S879" i="74"/>
  <c r="D556" i="62"/>
  <c r="F556" i="62" s="1"/>
  <c r="S786" i="74"/>
  <c r="S505" i="74"/>
  <c r="S506" i="74"/>
  <c r="S502" i="74"/>
  <c r="D497" i="62"/>
  <c r="S497" i="74"/>
  <c r="S792" i="74"/>
  <c r="S483" i="74"/>
  <c r="S798" i="74"/>
  <c r="D504" i="62"/>
  <c r="H504" i="62" s="1"/>
  <c r="S789" i="74"/>
  <c r="S790" i="74"/>
  <c r="S499" i="74"/>
  <c r="D498" i="62"/>
  <c r="H498" i="62" s="1"/>
  <c r="Q714" i="74"/>
  <c r="S795" i="74"/>
  <c r="S490" i="74"/>
  <c r="D501" i="62"/>
  <c r="H501" i="62" s="1"/>
  <c r="S504" i="74"/>
  <c r="S797" i="74"/>
  <c r="S783" i="74"/>
  <c r="D557" i="62"/>
  <c r="F557" i="62" s="1"/>
  <c r="S781" i="74"/>
  <c r="D503" i="62"/>
  <c r="H503" i="62" s="1"/>
  <c r="S785" i="74"/>
  <c r="S501" i="74"/>
  <c r="D555" i="62"/>
  <c r="F555" i="62" s="1"/>
  <c r="D500" i="62"/>
  <c r="H500" i="62" s="1"/>
  <c r="S780" i="74"/>
  <c r="S503" i="74"/>
  <c r="D502" i="62"/>
  <c r="H502" i="62" s="1"/>
  <c r="D624" i="62"/>
  <c r="F624" i="62" s="1"/>
  <c r="Q713" i="74"/>
  <c r="Q746" i="74"/>
  <c r="Q743" i="74" s="1"/>
  <c r="Q569" i="74"/>
  <c r="Q568" i="74" s="1"/>
  <c r="S535" i="74"/>
  <c r="S534" i="74"/>
  <c r="H10" i="57" l="1"/>
  <c r="J10" i="57"/>
  <c r="K10" i="57"/>
  <c r="I10" i="57"/>
  <c r="N10" i="57"/>
  <c r="AB10" i="57"/>
  <c r="AA10" i="57"/>
  <c r="C7" i="73"/>
  <c r="E19" i="66"/>
  <c r="P375" i="74"/>
  <c r="P288" i="74"/>
  <c r="P440" i="74"/>
  <c r="O380" i="74"/>
  <c r="O378" i="74" s="1"/>
  <c r="E85" i="9"/>
  <c r="J301" i="9"/>
  <c r="J302" i="9" s="1"/>
  <c r="E338" i="9"/>
  <c r="J334" i="9"/>
  <c r="J335" i="9" s="1"/>
  <c r="F401" i="9"/>
  <c r="G401" i="9" s="1"/>
  <c r="G402" i="9" s="1"/>
  <c r="J80" i="9"/>
  <c r="I63" i="9"/>
  <c r="J418" i="9"/>
  <c r="J347" i="9"/>
  <c r="K347" i="9" s="1"/>
  <c r="K348" i="9" s="1"/>
  <c r="C121" i="9"/>
  <c r="F593" i="9"/>
  <c r="F598" i="9" s="1"/>
  <c r="F397" i="9"/>
  <c r="G397" i="9" s="1"/>
  <c r="J397" i="9" s="1"/>
  <c r="K397" i="9" s="1"/>
  <c r="K399" i="9" s="1"/>
  <c r="I399" i="9"/>
  <c r="I418" i="9"/>
  <c r="G316" i="9"/>
  <c r="J316" i="9" s="1"/>
  <c r="J317" i="9" s="1"/>
  <c r="G724" i="9"/>
  <c r="C85" i="9"/>
  <c r="E799" i="9"/>
  <c r="G324" i="9"/>
  <c r="J615" i="9"/>
  <c r="G327" i="9"/>
  <c r="J218" i="9"/>
  <c r="K218" i="9" s="1"/>
  <c r="P326" i="74"/>
  <c r="H201" i="74"/>
  <c r="H151" i="74" s="1"/>
  <c r="O218" i="74"/>
  <c r="Q12" i="74"/>
  <c r="E332" i="9"/>
  <c r="F74" i="9"/>
  <c r="G74" i="9" s="1"/>
  <c r="D85" i="9"/>
  <c r="D14" i="9" s="1"/>
  <c r="M150" i="62"/>
  <c r="M149" i="62" s="1"/>
  <c r="AG36" i="69"/>
  <c r="AG38" i="69" s="1"/>
  <c r="J152" i="74"/>
  <c r="P195" i="74"/>
  <c r="O500" i="74"/>
  <c r="I674" i="9"/>
  <c r="G448" i="9"/>
  <c r="J436" i="9"/>
  <c r="L143" i="57"/>
  <c r="L10" i="57" s="1"/>
  <c r="M283" i="74"/>
  <c r="P142" i="74"/>
  <c r="J77" i="9"/>
  <c r="J76" i="9"/>
  <c r="S112" i="66"/>
  <c r="S281" i="66"/>
  <c r="S165" i="66"/>
  <c r="S200" i="66"/>
  <c r="O143" i="57"/>
  <c r="O10" i="57" s="1"/>
  <c r="E436" i="9"/>
  <c r="P449" i="74"/>
  <c r="J75" i="9"/>
  <c r="N18" i="74"/>
  <c r="O223" i="74"/>
  <c r="P76" i="74"/>
  <c r="P107" i="74"/>
  <c r="P914" i="74"/>
  <c r="P183" i="74"/>
  <c r="I176" i="74"/>
  <c r="I151" i="74" s="1"/>
  <c r="M218" i="74"/>
  <c r="P433" i="74"/>
  <c r="I116" i="9"/>
  <c r="J116" i="9" s="1"/>
  <c r="J121" i="9" s="1"/>
  <c r="P835" i="74"/>
  <c r="P386" i="74"/>
  <c r="P378" i="74"/>
  <c r="G500" i="9"/>
  <c r="J292" i="9"/>
  <c r="K493" i="62"/>
  <c r="K492" i="62" s="1"/>
  <c r="N493" i="62"/>
  <c r="N492" i="62" s="1"/>
  <c r="P158" i="74"/>
  <c r="K11" i="62"/>
  <c r="E255" i="9"/>
  <c r="J183" i="74"/>
  <c r="P201" i="74"/>
  <c r="N449" i="74"/>
  <c r="P15" i="74"/>
  <c r="P51" i="74"/>
  <c r="G332" i="9"/>
  <c r="N670" i="62"/>
  <c r="L670" i="62"/>
  <c r="J14" i="74"/>
  <c r="J13" i="74" s="1"/>
  <c r="M14" i="74"/>
  <c r="M13" i="74" s="1"/>
  <c r="M152" i="74"/>
  <c r="J686" i="9"/>
  <c r="I809" i="9"/>
  <c r="C710" i="9"/>
  <c r="I320" i="9"/>
  <c r="K320" i="9" s="1"/>
  <c r="J364" i="9"/>
  <c r="E265" i="9"/>
  <c r="H181" i="9"/>
  <c r="H14" i="9" s="1"/>
  <c r="AA37" i="70"/>
  <c r="P493" i="62"/>
  <c r="P492" i="62" s="1"/>
  <c r="O30" i="74"/>
  <c r="P715" i="74"/>
  <c r="P757" i="74"/>
  <c r="N830" i="74"/>
  <c r="I830" i="74"/>
  <c r="K829" i="74"/>
  <c r="K450" i="9"/>
  <c r="K455" i="9" s="1"/>
  <c r="J455" i="9"/>
  <c r="P563" i="74"/>
  <c r="K337" i="9"/>
  <c r="K338" i="9" s="1"/>
  <c r="J773" i="9"/>
  <c r="I342" i="9"/>
  <c r="J342" i="9"/>
  <c r="M201" i="74"/>
  <c r="P283" i="74"/>
  <c r="K332" i="9"/>
  <c r="J181" i="9"/>
  <c r="P670" i="62"/>
  <c r="M670" i="62"/>
  <c r="P26" i="74"/>
  <c r="P98" i="74"/>
  <c r="P131" i="74"/>
  <c r="R12" i="74"/>
  <c r="S11" i="66"/>
  <c r="G436" i="9"/>
  <c r="G350" i="9"/>
  <c r="J344" i="9"/>
  <c r="K344" i="9" s="1"/>
  <c r="K345" i="9" s="1"/>
  <c r="P240" i="74"/>
  <c r="P237" i="74"/>
  <c r="P804" i="74"/>
  <c r="P925" i="74"/>
  <c r="P583" i="74"/>
  <c r="P533" i="74"/>
  <c r="P208" i="74"/>
  <c r="P161" i="74"/>
  <c r="G112" i="57"/>
  <c r="G10" i="57" s="1"/>
  <c r="H678" i="9"/>
  <c r="C703" i="9"/>
  <c r="E577" i="9"/>
  <c r="G565" i="9"/>
  <c r="F364" i="9"/>
  <c r="I11" i="62"/>
  <c r="M493" i="62"/>
  <c r="M492" i="62" s="1"/>
  <c r="L493" i="62"/>
  <c r="L492" i="62" s="1"/>
  <c r="O493" i="62"/>
  <c r="O492" i="62" s="1"/>
  <c r="P59" i="74"/>
  <c r="P135" i="74"/>
  <c r="J85" i="9"/>
  <c r="F395" i="9"/>
  <c r="K342" i="9"/>
  <c r="K830" i="74"/>
  <c r="I803" i="9"/>
  <c r="G292" i="9"/>
  <c r="I120" i="9"/>
  <c r="J120" i="9" s="1"/>
  <c r="J26" i="9"/>
  <c r="N13" i="62"/>
  <c r="N12" i="62" s="1"/>
  <c r="L14" i="74"/>
  <c r="L13" i="74" s="1"/>
  <c r="I14" i="74"/>
  <c r="I13" i="74" s="1"/>
  <c r="N107" i="74"/>
  <c r="O135" i="74"/>
  <c r="O161" i="74"/>
  <c r="P173" i="74"/>
  <c r="M176" i="74"/>
  <c r="O183" i="74"/>
  <c r="J201" i="74"/>
  <c r="P218" i="74"/>
  <c r="M240" i="74"/>
  <c r="L419" i="74"/>
  <c r="L12" i="74" s="1"/>
  <c r="I509" i="74"/>
  <c r="J583" i="9"/>
  <c r="J585" i="9" s="1"/>
  <c r="E585" i="9"/>
  <c r="J11" i="62"/>
  <c r="P18" i="74"/>
  <c r="J332" i="9"/>
  <c r="I696" i="9"/>
  <c r="G455" i="9"/>
  <c r="P656" i="74"/>
  <c r="J36" i="9"/>
  <c r="J40" i="9" s="1"/>
  <c r="G40" i="9"/>
  <c r="J600" i="9"/>
  <c r="K600" i="9" s="1"/>
  <c r="K605" i="9" s="1"/>
  <c r="I605" i="9"/>
  <c r="I381" i="9"/>
  <c r="J380" i="9"/>
  <c r="J287" i="9"/>
  <c r="J288" i="9" s="1"/>
  <c r="G288" i="9"/>
  <c r="I829" i="74"/>
  <c r="I706" i="9"/>
  <c r="J705" i="9"/>
  <c r="J580" i="9"/>
  <c r="I581" i="9"/>
  <c r="J458" i="9"/>
  <c r="J459" i="9" s="1"/>
  <c r="G459" i="9"/>
  <c r="N351" i="74"/>
  <c r="N349" i="74" s="1"/>
  <c r="N151" i="74" s="1"/>
  <c r="M349" i="74"/>
  <c r="P152" i="74"/>
  <c r="N150" i="62"/>
  <c r="N149" i="62" s="1"/>
  <c r="P30" i="74"/>
  <c r="P35" i="74"/>
  <c r="P42" i="74"/>
  <c r="P67" i="74"/>
  <c r="P72" i="74"/>
  <c r="P95" i="74"/>
  <c r="P115" i="74"/>
  <c r="P128" i="74"/>
  <c r="P139" i="74"/>
  <c r="L282" i="62"/>
  <c r="L150" i="62" s="1"/>
  <c r="L149" i="62" s="1"/>
  <c r="G509" i="74"/>
  <c r="O509" i="74"/>
  <c r="O880" i="74"/>
  <c r="P526" i="74"/>
  <c r="G364" i="9"/>
  <c r="J283" i="9"/>
  <c r="I181" i="9"/>
  <c r="L151" i="74"/>
  <c r="K151" i="74"/>
  <c r="M278" i="74"/>
  <c r="G301" i="74"/>
  <c r="G151" i="74" s="1"/>
  <c r="P301" i="74"/>
  <c r="P319" i="74"/>
  <c r="P334" i="74"/>
  <c r="P349" i="74"/>
  <c r="O349" i="74"/>
  <c r="P391" i="74"/>
  <c r="I419" i="74"/>
  <c r="I12" i="74" s="1"/>
  <c r="M419" i="74"/>
  <c r="M12" i="74" s="1"/>
  <c r="G419" i="74"/>
  <c r="G12" i="74" s="1"/>
  <c r="K419" i="74"/>
  <c r="K12" i="74" s="1"/>
  <c r="O419" i="74"/>
  <c r="O12" i="74" s="1"/>
  <c r="J419" i="74"/>
  <c r="J12" i="74" s="1"/>
  <c r="N419" i="74"/>
  <c r="N12" i="74" s="1"/>
  <c r="H419" i="74"/>
  <c r="H12" i="74" s="1"/>
  <c r="M453" i="74"/>
  <c r="M462" i="74"/>
  <c r="O475" i="74"/>
  <c r="P494" i="74"/>
  <c r="N829" i="74"/>
  <c r="M7" i="73"/>
  <c r="N7" i="73"/>
  <c r="H7" i="73"/>
  <c r="I7" i="73"/>
  <c r="K7" i="73"/>
  <c r="P7" i="73"/>
  <c r="O7" i="73"/>
  <c r="G183" i="9"/>
  <c r="F185" i="9"/>
  <c r="E26" i="9"/>
  <c r="K279" i="9"/>
  <c r="K283" i="9" s="1"/>
  <c r="E277" i="9"/>
  <c r="G220" i="9"/>
  <c r="Z37" i="70"/>
  <c r="J696" i="9"/>
  <c r="H14" i="74"/>
  <c r="H13" i="74" s="1"/>
  <c r="G14" i="74"/>
  <c r="G13" i="74" s="1"/>
  <c r="K14" i="74"/>
  <c r="K13" i="74" s="1"/>
  <c r="I283" i="9"/>
  <c r="G610" i="9"/>
  <c r="P462" i="74"/>
  <c r="F767" i="9"/>
  <c r="G744" i="9"/>
  <c r="G767" i="9" s="1"/>
  <c r="E134" i="9"/>
  <c r="J130" i="9"/>
  <c r="J134" i="9" s="1"/>
  <c r="M11" i="62"/>
  <c r="O670" i="62"/>
  <c r="K670" i="62"/>
  <c r="E784" i="9"/>
  <c r="O150" i="62"/>
  <c r="K150" i="62"/>
  <c r="K149" i="62" s="1"/>
  <c r="O637" i="74"/>
  <c r="M671" i="74"/>
  <c r="P850" i="74"/>
  <c r="P475" i="74"/>
  <c r="P467" i="74"/>
  <c r="P863" i="74"/>
  <c r="O13" i="62"/>
  <c r="P13" i="62"/>
  <c r="P12" i="62" s="1"/>
  <c r="M13" i="62"/>
  <c r="M12" i="62" s="1"/>
  <c r="G11" i="62"/>
  <c r="K448" i="74"/>
  <c r="K447" i="74" s="1"/>
  <c r="D7" i="73"/>
  <c r="P420" i="74"/>
  <c r="P246" i="74"/>
  <c r="P500" i="74"/>
  <c r="J784" i="9"/>
  <c r="D352" i="9"/>
  <c r="P150" i="62"/>
  <c r="L637" i="74"/>
  <c r="L448" i="74" s="1"/>
  <c r="L447" i="74" s="1"/>
  <c r="J671" i="74"/>
  <c r="J448" i="74" s="1"/>
  <c r="J447" i="74" s="1"/>
  <c r="G715" i="74"/>
  <c r="M18" i="57"/>
  <c r="P948" i="74"/>
  <c r="R84" i="74"/>
  <c r="P84" i="74" s="1"/>
  <c r="G495" i="62"/>
  <c r="G494" i="62" s="1"/>
  <c r="D443" i="62"/>
  <c r="F394" i="62"/>
  <c r="F393" i="62" s="1"/>
  <c r="D299" i="62"/>
  <c r="P953" i="74"/>
  <c r="P952" i="74" s="1"/>
  <c r="H159" i="62"/>
  <c r="H158" i="62" s="1"/>
  <c r="F444" i="62"/>
  <c r="F443" i="62" s="1"/>
  <c r="D668" i="62"/>
  <c r="D667" i="62" s="1"/>
  <c r="C251" i="62"/>
  <c r="E323" i="62"/>
  <c r="E322" i="62" s="1"/>
  <c r="D72" i="62"/>
  <c r="L72" i="62" s="1"/>
  <c r="D120" i="62"/>
  <c r="H120" i="62" s="1"/>
  <c r="D384" i="62"/>
  <c r="H384" i="62" s="1"/>
  <c r="D378" i="62"/>
  <c r="F378" i="62" s="1"/>
  <c r="D53" i="62"/>
  <c r="H53" i="62" s="1"/>
  <c r="D250" i="62"/>
  <c r="F250" i="62" s="1"/>
  <c r="D45" i="62"/>
  <c r="H45" i="62" s="1"/>
  <c r="R680" i="74"/>
  <c r="S680" i="74" s="1"/>
  <c r="D78" i="62"/>
  <c r="H78" i="62" s="1"/>
  <c r="D136" i="62"/>
  <c r="H136" i="62" s="1"/>
  <c r="D117" i="62"/>
  <c r="H117" i="62" s="1"/>
  <c r="S493" i="74"/>
  <c r="D19" i="62"/>
  <c r="J19" i="62" s="1"/>
  <c r="D54" i="62"/>
  <c r="H54" i="62" s="1"/>
  <c r="D274" i="62"/>
  <c r="H274" i="62" s="1"/>
  <c r="D223" i="62"/>
  <c r="H223" i="62" s="1"/>
  <c r="D808" i="62"/>
  <c r="F808" i="62" s="1"/>
  <c r="D804" i="62"/>
  <c r="F804" i="62" s="1"/>
  <c r="D621" i="62"/>
  <c r="H621" i="62" s="1"/>
  <c r="D209" i="62"/>
  <c r="H209" i="62" s="1"/>
  <c r="D211" i="62"/>
  <c r="H211" i="62" s="1"/>
  <c r="D256" i="62"/>
  <c r="F256" i="62" s="1"/>
  <c r="D531" i="62"/>
  <c r="F531" i="62" s="1"/>
  <c r="D614" i="62"/>
  <c r="H614" i="62" s="1"/>
  <c r="D580" i="62"/>
  <c r="H580" i="62" s="1"/>
  <c r="D59" i="62"/>
  <c r="H59" i="62" s="1"/>
  <c r="D132" i="62"/>
  <c r="H132" i="62" s="1"/>
  <c r="D96" i="62"/>
  <c r="L96" i="62" s="1"/>
  <c r="D620" i="62"/>
  <c r="H620" i="62" s="1"/>
  <c r="D137" i="62"/>
  <c r="H137" i="62" s="1"/>
  <c r="D118" i="62"/>
  <c r="H118" i="62" s="1"/>
  <c r="D142" i="62"/>
  <c r="H142" i="62" s="1"/>
  <c r="D507" i="62"/>
  <c r="F507" i="62" s="1"/>
  <c r="D49" i="62"/>
  <c r="H49" i="62" s="1"/>
  <c r="D76" i="62"/>
  <c r="H76" i="62" s="1"/>
  <c r="S608" i="74"/>
  <c r="S623" i="74"/>
  <c r="S711" i="74"/>
  <c r="S695" i="74"/>
  <c r="S679" i="74"/>
  <c r="D583" i="62"/>
  <c r="H583" i="62" s="1"/>
  <c r="S744" i="74"/>
  <c r="S699" i="74"/>
  <c r="S703" i="74"/>
  <c r="C273" i="62"/>
  <c r="G273" i="62" s="1"/>
  <c r="G269" i="62" s="1"/>
  <c r="C236" i="62"/>
  <c r="E236" i="62" s="1"/>
  <c r="E234" i="62" s="1"/>
  <c r="D35" i="62"/>
  <c r="F35" i="62" s="1"/>
  <c r="D80" i="62"/>
  <c r="H80" i="62" s="1"/>
  <c r="Q91" i="74"/>
  <c r="P91" i="74" s="1"/>
  <c r="D90" i="62"/>
  <c r="H90" i="62" s="1"/>
  <c r="D126" i="62"/>
  <c r="H126" i="62" s="1"/>
  <c r="S615" i="74"/>
  <c r="S675" i="74"/>
  <c r="D579" i="62"/>
  <c r="H579" i="62" s="1"/>
  <c r="D613" i="62"/>
  <c r="H613" i="62" s="1"/>
  <c r="S619" i="74"/>
  <c r="D278" i="62"/>
  <c r="H278" i="62" s="1"/>
  <c r="D360" i="62"/>
  <c r="H360" i="62" s="1"/>
  <c r="D401" i="62"/>
  <c r="F401" i="62" s="1"/>
  <c r="D411" i="62"/>
  <c r="F411" i="62" s="1"/>
  <c r="D407" i="62"/>
  <c r="F407" i="62" s="1"/>
  <c r="D403" i="62"/>
  <c r="F403" i="62" s="1"/>
  <c r="D413" i="62"/>
  <c r="F413" i="62" s="1"/>
  <c r="D409" i="62"/>
  <c r="F409" i="62" s="1"/>
  <c r="D405" i="62"/>
  <c r="D807" i="62"/>
  <c r="F807" i="62" s="1"/>
  <c r="D27" i="62"/>
  <c r="J27" i="62" s="1"/>
  <c r="D212" i="62"/>
  <c r="H212" i="62" s="1"/>
  <c r="D214" i="62"/>
  <c r="H214" i="62" s="1"/>
  <c r="D210" i="62"/>
  <c r="H210" i="62" s="1"/>
  <c r="D361" i="62"/>
  <c r="H361" i="62" s="1"/>
  <c r="D402" i="62"/>
  <c r="F402" i="62" s="1"/>
  <c r="D749" i="62"/>
  <c r="C558" i="62"/>
  <c r="R743" i="74"/>
  <c r="C668" i="62"/>
  <c r="C667" i="62" s="1"/>
  <c r="D437" i="62"/>
  <c r="F437" i="62" s="1"/>
  <c r="D441" i="62"/>
  <c r="F441" i="62" s="1"/>
  <c r="D440" i="62"/>
  <c r="F440" i="62" s="1"/>
  <c r="D396" i="62"/>
  <c r="F396" i="62" s="1"/>
  <c r="D399" i="62"/>
  <c r="F399" i="62" s="1"/>
  <c r="D264" i="62"/>
  <c r="F264" i="62" s="1"/>
  <c r="D263" i="62"/>
  <c r="F263" i="62" s="1"/>
  <c r="D260" i="62"/>
  <c r="F260" i="62" s="1"/>
  <c r="D249" i="62"/>
  <c r="F249" i="62" s="1"/>
  <c r="D119" i="62"/>
  <c r="H119" i="62" s="1"/>
  <c r="D270" i="62"/>
  <c r="H270" i="62" s="1"/>
  <c r="Q281" i="74"/>
  <c r="P281" i="74" s="1"/>
  <c r="D677" i="62"/>
  <c r="D499" i="62"/>
  <c r="D271" i="62"/>
  <c r="H271" i="62" s="1"/>
  <c r="D245" i="62"/>
  <c r="H245" i="62" s="1"/>
  <c r="D391" i="62"/>
  <c r="D61" i="62"/>
  <c r="H61" i="62" s="1"/>
  <c r="D73" i="62"/>
  <c r="L73" i="62" s="1"/>
  <c r="D124" i="62"/>
  <c r="H124" i="62" s="1"/>
  <c r="D748" i="62"/>
  <c r="F748" i="62" s="1"/>
  <c r="G159" i="62"/>
  <c r="G158" i="62" s="1"/>
  <c r="P831" i="74"/>
  <c r="P902" i="74"/>
  <c r="H749" i="62"/>
  <c r="D294" i="62"/>
  <c r="H829" i="74"/>
  <c r="M914" i="74"/>
  <c r="M830" i="74" s="1"/>
  <c r="D42" i="62"/>
  <c r="H42" i="62" s="1"/>
  <c r="D46" i="62"/>
  <c r="H46" i="62" s="1"/>
  <c r="D144" i="62"/>
  <c r="H144" i="62" s="1"/>
  <c r="D259" i="62"/>
  <c r="F259" i="62" s="1"/>
  <c r="D135" i="62"/>
  <c r="H135" i="62" s="1"/>
  <c r="D747" i="62"/>
  <c r="F747" i="62" s="1"/>
  <c r="I113" i="62"/>
  <c r="I106" i="62" s="1"/>
  <c r="S562" i="74"/>
  <c r="D565" i="62"/>
  <c r="H565" i="62" s="1"/>
  <c r="G138" i="62"/>
  <c r="D359" i="62"/>
  <c r="S661" i="74"/>
  <c r="D37" i="62"/>
  <c r="F37" i="62" s="1"/>
  <c r="S748" i="74"/>
  <c r="S484" i="74"/>
  <c r="D564" i="62"/>
  <c r="H564" i="62" s="1"/>
  <c r="D362" i="62"/>
  <c r="H362" i="62" s="1"/>
  <c r="D220" i="62"/>
  <c r="D268" i="62"/>
  <c r="J268" i="62" s="1"/>
  <c r="D51" i="62"/>
  <c r="H51" i="62" s="1"/>
  <c r="D81" i="62"/>
  <c r="H81" i="62" s="1"/>
  <c r="D92" i="62"/>
  <c r="H92" i="62" s="1"/>
  <c r="D123" i="62"/>
  <c r="H123" i="62" s="1"/>
  <c r="D133" i="62"/>
  <c r="H133" i="62" s="1"/>
  <c r="D377" i="62"/>
  <c r="F377" i="62" s="1"/>
  <c r="D248" i="62"/>
  <c r="F248" i="62" s="1"/>
  <c r="S622" i="74"/>
  <c r="S618" i="74"/>
  <c r="S527" i="74"/>
  <c r="S666" i="74"/>
  <c r="S667" i="74"/>
  <c r="G611" i="62"/>
  <c r="C62" i="62"/>
  <c r="Q93" i="74"/>
  <c r="S560" i="74"/>
  <c r="C250" i="62"/>
  <c r="E250" i="62" s="1"/>
  <c r="R93" i="74"/>
  <c r="D36" i="62"/>
  <c r="D77" i="62"/>
  <c r="H77" i="62" s="1"/>
  <c r="Q87" i="74"/>
  <c r="D128" i="62"/>
  <c r="D143" i="62"/>
  <c r="H143" i="62" s="1"/>
  <c r="D185" i="62"/>
  <c r="H185" i="62" s="1"/>
  <c r="D381" i="62"/>
  <c r="F381" i="62" s="1"/>
  <c r="S610" i="74"/>
  <c r="S591" i="74"/>
  <c r="S587" i="74"/>
  <c r="S752" i="74"/>
  <c r="R714" i="74"/>
  <c r="S714" i="74" s="1"/>
  <c r="D588" i="62"/>
  <c r="H588" i="62" s="1"/>
  <c r="S710" i="74"/>
  <c r="S698" i="74"/>
  <c r="S694" i="74"/>
  <c r="S690" i="74"/>
  <c r="S686" i="74"/>
  <c r="S682" i="74"/>
  <c r="D586" i="62"/>
  <c r="H586" i="62" s="1"/>
  <c r="S678" i="74"/>
  <c r="D582" i="62"/>
  <c r="H582" i="62" s="1"/>
  <c r="S674" i="74"/>
  <c r="D578" i="62"/>
  <c r="F578" i="62" s="1"/>
  <c r="S571" i="74"/>
  <c r="S553" i="74"/>
  <c r="D277" i="62"/>
  <c r="H277" i="62" s="1"/>
  <c r="D26" i="62"/>
  <c r="J26" i="62" s="1"/>
  <c r="D43" i="62"/>
  <c r="H43" i="62" s="1"/>
  <c r="P89" i="74"/>
  <c r="D116" i="62"/>
  <c r="H116" i="62" s="1"/>
  <c r="D139" i="62"/>
  <c r="H139" i="62" s="1"/>
  <c r="D376" i="62"/>
  <c r="F376" i="62" s="1"/>
  <c r="D806" i="62"/>
  <c r="F806" i="62" s="1"/>
  <c r="S936" i="74"/>
  <c r="S928" i="74"/>
  <c r="S701" i="74"/>
  <c r="D616" i="62"/>
  <c r="H616" i="62" s="1"/>
  <c r="S614" i="74"/>
  <c r="S611" i="74"/>
  <c r="D88" i="62"/>
  <c r="H88" i="62" s="1"/>
  <c r="D47" i="62"/>
  <c r="H47" i="62" s="1"/>
  <c r="D93" i="62"/>
  <c r="H93" i="62" s="1"/>
  <c r="D129" i="62"/>
  <c r="J129" i="62" s="1"/>
  <c r="D380" i="62"/>
  <c r="F380" i="62" s="1"/>
  <c r="S751" i="74"/>
  <c r="S689" i="74"/>
  <c r="S685" i="74"/>
  <c r="D619" i="62"/>
  <c r="H619" i="62" s="1"/>
  <c r="D585" i="62"/>
  <c r="H585" i="62" s="1"/>
  <c r="Q94" i="74"/>
  <c r="P94" i="74" s="1"/>
  <c r="S715" i="74"/>
  <c r="C138" i="62"/>
  <c r="S500" i="74"/>
  <c r="S570" i="74"/>
  <c r="D222" i="62"/>
  <c r="H222" i="62" s="1"/>
  <c r="D258" i="62"/>
  <c r="F258" i="62" s="1"/>
  <c r="D506" i="62"/>
  <c r="F506" i="62" s="1"/>
  <c r="D279" i="62"/>
  <c r="H279" i="62" s="1"/>
  <c r="D414" i="62"/>
  <c r="F414" i="62" s="1"/>
  <c r="D410" i="62"/>
  <c r="F410" i="62" s="1"/>
  <c r="D412" i="62"/>
  <c r="F412" i="62" s="1"/>
  <c r="D404" i="62"/>
  <c r="F404" i="62" s="1"/>
  <c r="D513" i="62"/>
  <c r="F513" i="62" s="1"/>
  <c r="S657" i="74"/>
  <c r="D563" i="62"/>
  <c r="H563" i="62" s="1"/>
  <c r="C64" i="62"/>
  <c r="I65" i="62"/>
  <c r="I64" i="62" s="1"/>
  <c r="S629" i="74"/>
  <c r="S625" i="74"/>
  <c r="S617" i="74"/>
  <c r="S944" i="74"/>
  <c r="D805" i="62"/>
  <c r="F805" i="62" s="1"/>
  <c r="S940" i="74"/>
  <c r="S932" i="74"/>
  <c r="R713" i="74"/>
  <c r="S713" i="74" s="1"/>
  <c r="S709" i="74"/>
  <c r="S697" i="74"/>
  <c r="S693" i="74"/>
  <c r="S677" i="74"/>
  <c r="D581" i="62"/>
  <c r="H581" i="62" s="1"/>
  <c r="S673" i="74"/>
  <c r="D577" i="62"/>
  <c r="F577" i="62" s="1"/>
  <c r="S481" i="74"/>
  <c r="S548" i="74"/>
  <c r="D528" i="62"/>
  <c r="F528" i="62" s="1"/>
  <c r="S814" i="74"/>
  <c r="D38" i="62"/>
  <c r="F38" i="62" s="1"/>
  <c r="D48" i="62"/>
  <c r="H48" i="62" s="1"/>
  <c r="D57" i="62"/>
  <c r="H57" i="62" s="1"/>
  <c r="D74" i="62"/>
  <c r="L74" i="62" s="1"/>
  <c r="D95" i="62"/>
  <c r="D125" i="62"/>
  <c r="H125" i="62" s="1"/>
  <c r="D140" i="62"/>
  <c r="D379" i="62"/>
  <c r="F379" i="62" s="1"/>
  <c r="D281" i="62"/>
  <c r="H281" i="62" s="1"/>
  <c r="Q280" i="74"/>
  <c r="D386" i="62"/>
  <c r="H386" i="62" s="1"/>
  <c r="S468" i="74"/>
  <c r="S467" i="74"/>
  <c r="S607" i="74"/>
  <c r="D559" i="62"/>
  <c r="J559" i="62" s="1"/>
  <c r="J558" i="62" s="1"/>
  <c r="D242" i="62"/>
  <c r="H242" i="62" s="1"/>
  <c r="D571" i="62"/>
  <c r="H571" i="62" s="1"/>
  <c r="D265" i="62"/>
  <c r="F265" i="62" s="1"/>
  <c r="D261" i="62"/>
  <c r="F261" i="62" s="1"/>
  <c r="D508" i="62"/>
  <c r="F508" i="62" s="1"/>
  <c r="D408" i="62"/>
  <c r="F408" i="62" s="1"/>
  <c r="D406" i="62"/>
  <c r="F406" i="62" s="1"/>
  <c r="S604" i="74"/>
  <c r="D44" i="62"/>
  <c r="H44" i="62" s="1"/>
  <c r="Q85" i="74"/>
  <c r="D438" i="62"/>
  <c r="F438" i="62" s="1"/>
  <c r="D529" i="62"/>
  <c r="F529" i="62" s="1"/>
  <c r="C66" i="62"/>
  <c r="D532" i="62"/>
  <c r="F532" i="62" s="1"/>
  <c r="H336" i="62"/>
  <c r="H335" i="62" s="1"/>
  <c r="D28" i="62"/>
  <c r="L28" i="62" s="1"/>
  <c r="L25" i="62" s="1"/>
  <c r="S474" i="74"/>
  <c r="D570" i="62"/>
  <c r="H570" i="62" s="1"/>
  <c r="S787" i="74"/>
  <c r="C359" i="62"/>
  <c r="G359" i="62" s="1"/>
  <c r="C191" i="62"/>
  <c r="G191" i="62" s="1"/>
  <c r="G190" i="62" s="1"/>
  <c r="S480" i="74"/>
  <c r="S532" i="74"/>
  <c r="S793" i="74"/>
  <c r="S876" i="74"/>
  <c r="G422" i="62"/>
  <c r="G420" i="62" s="1"/>
  <c r="C420" i="62"/>
  <c r="D121" i="62"/>
  <c r="H121" i="62" s="1"/>
  <c r="D213" i="62"/>
  <c r="H213" i="62" s="1"/>
  <c r="D236" i="62"/>
  <c r="F236" i="62" s="1"/>
  <c r="Q90" i="74"/>
  <c r="D272" i="62"/>
  <c r="H272" i="62" s="1"/>
  <c r="D267" i="62"/>
  <c r="S557" i="74"/>
  <c r="S672" i="74"/>
  <c r="S662" i="74"/>
  <c r="D568" i="62"/>
  <c r="H568" i="62" s="1"/>
  <c r="D654" i="62"/>
  <c r="F654" i="62" s="1"/>
  <c r="S472" i="74"/>
  <c r="S803" i="74"/>
  <c r="S552" i="74"/>
  <c r="R179" i="74"/>
  <c r="R176" i="74" s="1"/>
  <c r="C675" i="62"/>
  <c r="G676" i="62"/>
  <c r="G675" i="62" s="1"/>
  <c r="D397" i="62"/>
  <c r="F397" i="62" s="1"/>
  <c r="S627" i="74"/>
  <c r="S930" i="74"/>
  <c r="S683" i="74"/>
  <c r="D587" i="62"/>
  <c r="H587" i="62" s="1"/>
  <c r="D152" i="62"/>
  <c r="D151" i="62" s="1"/>
  <c r="D255" i="62"/>
  <c r="F255" i="62" s="1"/>
  <c r="D262" i="62"/>
  <c r="F262" i="62" s="1"/>
  <c r="C518" i="62"/>
  <c r="D20" i="62"/>
  <c r="J20" i="62" s="1"/>
  <c r="H166" i="62"/>
  <c r="S454" i="74"/>
  <c r="C423" i="62"/>
  <c r="E424" i="62"/>
  <c r="E423" i="62" s="1"/>
  <c r="J829" i="74"/>
  <c r="J830" i="74"/>
  <c r="D166" i="62"/>
  <c r="F707" i="62"/>
  <c r="F706" i="62" s="1"/>
  <c r="D706" i="62"/>
  <c r="F781" i="62"/>
  <c r="F780" i="62" s="1"/>
  <c r="D780" i="62"/>
  <c r="C104" i="62"/>
  <c r="I105" i="62"/>
  <c r="I104" i="62" s="1"/>
  <c r="S531" i="74"/>
  <c r="I17" i="62"/>
  <c r="E575" i="62"/>
  <c r="P847" i="74"/>
  <c r="S460" i="74"/>
  <c r="C560" i="62"/>
  <c r="G561" i="62"/>
  <c r="G560" i="62" s="1"/>
  <c r="C266" i="62"/>
  <c r="H184" i="62"/>
  <c r="H183" i="62" s="1"/>
  <c r="D183" i="62"/>
  <c r="J726" i="62"/>
  <c r="J725" i="62" s="1"/>
  <c r="D725" i="62"/>
  <c r="G390" i="62"/>
  <c r="G542" i="62"/>
  <c r="G538" i="62" s="1"/>
  <c r="C538" i="62"/>
  <c r="G519" i="62"/>
  <c r="G518" i="62" s="1"/>
  <c r="I266" i="62"/>
  <c r="P279" i="74"/>
  <c r="E728" i="62"/>
  <c r="E727" i="62" s="1"/>
  <c r="C727" i="62"/>
  <c r="H497" i="62"/>
  <c r="H496" i="62" s="1"/>
  <c r="D496" i="62"/>
  <c r="G326" i="62"/>
  <c r="G324" i="62" s="1"/>
  <c r="C324" i="62"/>
  <c r="C134" i="62"/>
  <c r="D353" i="62"/>
  <c r="G858" i="74"/>
  <c r="G830" i="74" s="1"/>
  <c r="F7" i="73"/>
  <c r="C390" i="62"/>
  <c r="E537" i="62"/>
  <c r="E536" i="62" s="1"/>
  <c r="F576" i="62"/>
  <c r="C572" i="62"/>
  <c r="D423" i="62"/>
  <c r="F424" i="62"/>
  <c r="F423" i="62" s="1"/>
  <c r="I572" i="62"/>
  <c r="I493" i="62" s="1"/>
  <c r="I492" i="62" s="1"/>
  <c r="R278" i="74"/>
  <c r="D656" i="62"/>
  <c r="C71" i="62"/>
  <c r="G82" i="62"/>
  <c r="G141" i="62"/>
  <c r="P668" i="74"/>
  <c r="P821" i="74"/>
  <c r="C611" i="62"/>
  <c r="E661" i="62"/>
  <c r="P124" i="57"/>
  <c r="E794" i="62"/>
  <c r="E790" i="62" s="1"/>
  <c r="C790" i="62"/>
  <c r="E804" i="62"/>
  <c r="E803" i="62" s="1"/>
  <c r="C803" i="62"/>
  <c r="S461" i="74"/>
  <c r="S827" i="74"/>
  <c r="G952" i="74"/>
  <c r="G446" i="62"/>
  <c r="F235" i="62"/>
  <c r="F717" i="62"/>
  <c r="F716" i="62" s="1"/>
  <c r="D716" i="62"/>
  <c r="E389" i="62"/>
  <c r="E388" i="62" s="1"/>
  <c r="C388" i="62"/>
  <c r="O484" i="62"/>
  <c r="O482" i="62" s="1"/>
  <c r="O481" i="62" s="1"/>
  <c r="C482" i="62"/>
  <c r="C481" i="62" s="1"/>
  <c r="G479" i="62"/>
  <c r="G478" i="62" s="1"/>
  <c r="C478" i="62"/>
  <c r="C499" i="62"/>
  <c r="G500" i="62"/>
  <c r="G499" i="62" s="1"/>
  <c r="E513" i="62"/>
  <c r="E512" i="62" s="1"/>
  <c r="C512" i="62"/>
  <c r="E522" i="62"/>
  <c r="E521" i="62" s="1"/>
  <c r="C521" i="62"/>
  <c r="E530" i="62"/>
  <c r="E527" i="62" s="1"/>
  <c r="C527" i="62"/>
  <c r="E546" i="62"/>
  <c r="E545" i="62" s="1"/>
  <c r="C545" i="62"/>
  <c r="E552" i="62"/>
  <c r="E550" i="62" s="1"/>
  <c r="C550" i="62"/>
  <c r="E556" i="62"/>
  <c r="E554" i="62" s="1"/>
  <c r="C554" i="62"/>
  <c r="G563" i="62"/>
  <c r="G562" i="62" s="1"/>
  <c r="C562" i="62"/>
  <c r="G579" i="62"/>
  <c r="G575" i="62" s="1"/>
  <c r="C575" i="62"/>
  <c r="C622" i="62"/>
  <c r="E624" i="62"/>
  <c r="E622" i="62" s="1"/>
  <c r="E632" i="62"/>
  <c r="E627" i="62" s="1"/>
  <c r="C627" i="62"/>
  <c r="G714" i="62"/>
  <c r="G713" i="62" s="1"/>
  <c r="C713" i="62"/>
  <c r="G753" i="62"/>
  <c r="G752" i="62" s="1"/>
  <c r="C752" i="62"/>
  <c r="G775" i="62"/>
  <c r="G771" i="62" s="1"/>
  <c r="C771" i="62"/>
  <c r="I778" i="62"/>
  <c r="I777" i="62" s="1"/>
  <c r="C777" i="62"/>
  <c r="P749" i="74"/>
  <c r="H479" i="62"/>
  <c r="H478" i="62" s="1"/>
  <c r="D478" i="62"/>
  <c r="J364" i="62"/>
  <c r="J363" i="62" s="1"/>
  <c r="D363" i="62"/>
  <c r="I128" i="62"/>
  <c r="I127" i="62" s="1"/>
  <c r="C127" i="62"/>
  <c r="E147" i="62"/>
  <c r="E146" i="62" s="1"/>
  <c r="E145" i="62" s="1"/>
  <c r="E11" i="62" s="1"/>
  <c r="C146" i="62"/>
  <c r="C145" i="62" s="1"/>
  <c r="G184" i="62"/>
  <c r="G183" i="62" s="1"/>
  <c r="C183" i="62"/>
  <c r="E225" i="62"/>
  <c r="E224" i="62" s="1"/>
  <c r="C224" i="62"/>
  <c r="G277" i="62"/>
  <c r="G275" i="62" s="1"/>
  <c r="C275" i="62"/>
  <c r="C809" i="62"/>
  <c r="E810" i="62"/>
  <c r="E809" i="62" s="1"/>
  <c r="G361" i="62"/>
  <c r="F295" i="62"/>
  <c r="F294" i="62" s="1"/>
  <c r="C141" i="62"/>
  <c r="K72" i="62"/>
  <c r="K71" i="62" s="1"/>
  <c r="E533" i="62"/>
  <c r="G134" i="62"/>
  <c r="H446" i="62"/>
  <c r="D554" i="62"/>
  <c r="C203" i="62"/>
  <c r="E204" i="62"/>
  <c r="E203" i="62" s="1"/>
  <c r="C335" i="62"/>
  <c r="G336" i="62"/>
  <c r="G335" i="62" s="1"/>
  <c r="E509" i="62"/>
  <c r="E505" i="62" s="1"/>
  <c r="C505" i="62"/>
  <c r="P875" i="74"/>
  <c r="S757" i="74"/>
  <c r="G14" i="62"/>
  <c r="C14" i="62"/>
  <c r="G50" i="62"/>
  <c r="G66" i="62"/>
  <c r="C97" i="62"/>
  <c r="C114" i="62"/>
  <c r="G130" i="62"/>
  <c r="C166" i="62"/>
  <c r="G241" i="62"/>
  <c r="E294" i="62"/>
  <c r="G328" i="62"/>
  <c r="O914" i="74"/>
  <c r="P753" i="74"/>
  <c r="P609" i="74"/>
  <c r="C533" i="62"/>
  <c r="G743" i="74"/>
  <c r="H830" i="74"/>
  <c r="D642" i="62"/>
  <c r="F643" i="62"/>
  <c r="F642" i="62" s="1"/>
  <c r="C39" i="62"/>
  <c r="G40" i="62"/>
  <c r="G39" i="62" s="1"/>
  <c r="G88" i="62"/>
  <c r="G87" i="62" s="1"/>
  <c r="C87" i="62"/>
  <c r="F148" i="62"/>
  <c r="F146" i="62" s="1"/>
  <c r="F145" i="62" s="1"/>
  <c r="F11" i="62" s="1"/>
  <c r="D146" i="62"/>
  <c r="D145" i="62" s="1"/>
  <c r="E707" i="62"/>
  <c r="E706" i="62" s="1"/>
  <c r="C706" i="62"/>
  <c r="E709" i="62"/>
  <c r="E708" i="62" s="1"/>
  <c r="C708" i="62"/>
  <c r="E745" i="62"/>
  <c r="E744" i="62" s="1"/>
  <c r="C744" i="62"/>
  <c r="C17" i="62"/>
  <c r="C130" i="62"/>
  <c r="C34" i="62"/>
  <c r="C642" i="62"/>
  <c r="E643" i="62"/>
  <c r="E642" i="62" s="1"/>
  <c r="R887" i="74"/>
  <c r="S887" i="74" s="1"/>
  <c r="F658" i="62"/>
  <c r="F656" i="62" s="1"/>
  <c r="C328" i="62"/>
  <c r="I101" i="62"/>
  <c r="I97" i="62" s="1"/>
  <c r="C75" i="62"/>
  <c r="H353" i="62"/>
  <c r="C589" i="62"/>
  <c r="D795" i="62"/>
  <c r="G115" i="62"/>
  <c r="G114" i="62" s="1"/>
  <c r="K94" i="62"/>
  <c r="C661" i="62"/>
  <c r="H676" i="62"/>
  <c r="H675" i="62" s="1"/>
  <c r="C294" i="62"/>
  <c r="D494" i="62"/>
  <c r="H495" i="62"/>
  <c r="H494" i="62" s="1"/>
  <c r="I364" i="62"/>
  <c r="I363" i="62" s="1"/>
  <c r="C363" i="62"/>
  <c r="E654" i="62"/>
  <c r="E653" i="62" s="1"/>
  <c r="C653" i="62"/>
  <c r="R647" i="74"/>
  <c r="S647" i="74" s="1"/>
  <c r="C50" i="62"/>
  <c r="C58" i="62"/>
  <c r="H325" i="62"/>
  <c r="H324" i="62" s="1"/>
  <c r="D324" i="62"/>
  <c r="H218" i="62"/>
  <c r="H216" i="62" s="1"/>
  <c r="D216" i="62"/>
  <c r="E34" i="62"/>
  <c r="E13" i="62" s="1"/>
  <c r="G58" i="62"/>
  <c r="E300" i="62"/>
  <c r="E299" i="62" s="1"/>
  <c r="C299" i="62"/>
  <c r="G620" i="62"/>
  <c r="G618" i="62" s="1"/>
  <c r="C618" i="62"/>
  <c r="E220" i="62"/>
  <c r="E219" i="62" s="1"/>
  <c r="G167" i="62"/>
  <c r="G166" i="62" s="1"/>
  <c r="C671" i="62"/>
  <c r="C82" i="62"/>
  <c r="C106" i="62"/>
  <c r="C241" i="62"/>
  <c r="C732" i="62"/>
  <c r="C91" i="62"/>
  <c r="G678" i="62"/>
  <c r="G677" i="62" s="1"/>
  <c r="E671" i="62"/>
  <c r="F225" i="62"/>
  <c r="F224" i="62" s="1"/>
  <c r="D224" i="62"/>
  <c r="E781" i="62"/>
  <c r="E780" i="62" s="1"/>
  <c r="C780" i="62"/>
  <c r="E366" i="62"/>
  <c r="P579" i="74"/>
  <c r="D203" i="62"/>
  <c r="F204" i="62"/>
  <c r="F203" i="62" s="1"/>
  <c r="G384" i="62"/>
  <c r="G383" i="62" s="1"/>
  <c r="C383" i="62"/>
  <c r="C94" i="62"/>
  <c r="E444" i="62"/>
  <c r="E443" i="62" s="1"/>
  <c r="C443" i="62"/>
  <c r="G700" i="62"/>
  <c r="G699" i="62" s="1"/>
  <c r="C699" i="62"/>
  <c r="E798" i="62"/>
  <c r="E795" i="62" s="1"/>
  <c r="C795" i="62"/>
  <c r="P606" i="74"/>
  <c r="I743" i="74"/>
  <c r="H282" i="62"/>
  <c r="P282" i="74"/>
  <c r="F554" i="62"/>
  <c r="P818" i="74"/>
  <c r="E656" i="62"/>
  <c r="C446" i="62"/>
  <c r="D550" i="62"/>
  <c r="N821" i="74"/>
  <c r="P842" i="74"/>
  <c r="P602" i="74"/>
  <c r="H197" i="62"/>
  <c r="H196" i="62" s="1"/>
  <c r="F323" i="62"/>
  <c r="F322" i="62" s="1"/>
  <c r="D322" i="62"/>
  <c r="H415" i="62"/>
  <c r="H330" i="62"/>
  <c r="H328" i="62" s="1"/>
  <c r="D328" i="62"/>
  <c r="J811" i="9"/>
  <c r="J814" i="9" s="1"/>
  <c r="I814" i="9"/>
  <c r="E806" i="9"/>
  <c r="J805" i="9"/>
  <c r="J806" i="9" s="1"/>
  <c r="J799" i="9"/>
  <c r="J786" i="9"/>
  <c r="J790" i="9" s="1"/>
  <c r="G790" i="9"/>
  <c r="J667" i="9"/>
  <c r="J670" i="9" s="1"/>
  <c r="I670" i="9"/>
  <c r="J625" i="9"/>
  <c r="J633" i="9" s="1"/>
  <c r="E633" i="9"/>
  <c r="J307" i="9"/>
  <c r="J311" i="9" s="1"/>
  <c r="I311" i="9"/>
  <c r="G255" i="9"/>
  <c r="J252" i="9"/>
  <c r="J255" i="9" s="1"/>
  <c r="K217" i="9"/>
  <c r="G70" i="9"/>
  <c r="F72" i="9"/>
  <c r="F65" i="9"/>
  <c r="G65" i="9" s="1"/>
  <c r="J65" i="9" s="1"/>
  <c r="K65" i="9" s="1"/>
  <c r="C67" i="9"/>
  <c r="G210" i="62"/>
  <c r="G208" i="62" s="1"/>
  <c r="C208" i="62"/>
  <c r="C25" i="62"/>
  <c r="I26" i="62"/>
  <c r="I25" i="62" s="1"/>
  <c r="G33" i="62"/>
  <c r="G29" i="62" s="1"/>
  <c r="C29" i="62"/>
  <c r="G42" i="62"/>
  <c r="G41" i="62" s="1"/>
  <c r="C41" i="62"/>
  <c r="G164" i="62"/>
  <c r="G163" i="62" s="1"/>
  <c r="C163" i="62"/>
  <c r="G197" i="62"/>
  <c r="G196" i="62" s="1"/>
  <c r="C196" i="62"/>
  <c r="C216" i="62"/>
  <c r="G217" i="62"/>
  <c r="G216" i="62" s="1"/>
  <c r="G222" i="62"/>
  <c r="G221" i="62" s="1"/>
  <c r="C221" i="62"/>
  <c r="E261" i="62"/>
  <c r="E254" i="62" s="1"/>
  <c r="C254" i="62"/>
  <c r="C297" i="62"/>
  <c r="G298" i="62"/>
  <c r="G297" i="62" s="1"/>
  <c r="C366" i="62"/>
  <c r="E380" i="62"/>
  <c r="E375" i="62" s="1"/>
  <c r="C375" i="62"/>
  <c r="C393" i="62"/>
  <c r="E394" i="62"/>
  <c r="E393" i="62" s="1"/>
  <c r="E403" i="62"/>
  <c r="E400" i="62" s="1"/>
  <c r="C400" i="62"/>
  <c r="G418" i="62"/>
  <c r="G415" i="62" s="1"/>
  <c r="C415" i="62"/>
  <c r="E437" i="62"/>
  <c r="E436" i="62" s="1"/>
  <c r="C436" i="62"/>
  <c r="E446" i="62"/>
  <c r="E717" i="62"/>
  <c r="E716" i="62" s="1"/>
  <c r="C716" i="62"/>
  <c r="C233" i="62"/>
  <c r="D514" i="62"/>
  <c r="F514" i="62" s="1"/>
  <c r="D415" i="62"/>
  <c r="R88" i="74"/>
  <c r="G17" i="62"/>
  <c r="S660" i="74"/>
  <c r="S656" i="74"/>
  <c r="D566" i="62"/>
  <c r="H566" i="62" s="1"/>
  <c r="E248" i="62"/>
  <c r="G75" i="62"/>
  <c r="K63" i="9"/>
  <c r="S550" i="74"/>
  <c r="S547" i="74"/>
  <c r="S530" i="74"/>
  <c r="F252" i="62"/>
  <c r="F251" i="62" s="1"/>
  <c r="D251" i="62"/>
  <c r="C470" i="62"/>
  <c r="E471" i="62"/>
  <c r="E470" i="62" s="1"/>
  <c r="Q671" i="74"/>
  <c r="J63" i="9"/>
  <c r="P593" i="74"/>
  <c r="P539" i="74"/>
  <c r="K696" i="9"/>
  <c r="J610" i="9"/>
  <c r="J387" i="9"/>
  <c r="J389" i="9" s="1"/>
  <c r="I389" i="9"/>
  <c r="J373" i="9"/>
  <c r="J378" i="9" s="1"/>
  <c r="G378" i="9"/>
  <c r="J319" i="9"/>
  <c r="F795" i="62"/>
  <c r="F587" i="9"/>
  <c r="C591" i="9"/>
  <c r="C352" i="9" s="1"/>
  <c r="G354" i="62"/>
  <c r="G353" i="62" s="1"/>
  <c r="C353" i="62"/>
  <c r="G498" i="62"/>
  <c r="G496" i="62" s="1"/>
  <c r="C496" i="62"/>
  <c r="G750" i="62"/>
  <c r="G749" i="62" s="1"/>
  <c r="C749" i="62"/>
  <c r="G686" i="9"/>
  <c r="F703" i="9"/>
  <c r="G698" i="9"/>
  <c r="H753" i="62"/>
  <c r="H752" i="62" s="1"/>
  <c r="D752" i="62"/>
  <c r="H164" i="62"/>
  <c r="H163" i="62" s="1"/>
  <c r="D163" i="62"/>
  <c r="G660" i="62"/>
  <c r="G659" i="62" s="1"/>
  <c r="C659" i="62"/>
  <c r="I726" i="62"/>
  <c r="I725" i="62" s="1"/>
  <c r="C725" i="62"/>
  <c r="J779" i="9"/>
  <c r="G615" i="9"/>
  <c r="P547" i="74"/>
  <c r="P292" i="74"/>
  <c r="P470" i="74"/>
  <c r="P509" i="74"/>
  <c r="P613" i="74"/>
  <c r="P858" i="74"/>
  <c r="E739" i="9"/>
  <c r="I703" i="9"/>
  <c r="D52" i="62"/>
  <c r="H52" i="62" s="1"/>
  <c r="D56" i="62"/>
  <c r="H56" i="62" s="1"/>
  <c r="S624" i="74"/>
  <c r="H448" i="74"/>
  <c r="L880" i="74"/>
  <c r="D374" i="62"/>
  <c r="F374" i="62" s="1"/>
  <c r="D370" i="62"/>
  <c r="F370" i="62" s="1"/>
  <c r="P801" i="74"/>
  <c r="D625" i="62"/>
  <c r="F625" i="62" s="1"/>
  <c r="H612" i="62"/>
  <c r="G589" i="62"/>
  <c r="F463" i="62"/>
  <c r="F446" i="62" s="1"/>
  <c r="D446" i="62"/>
  <c r="D233" i="62"/>
  <c r="F623" i="62"/>
  <c r="H17" i="62"/>
  <c r="G732" i="62"/>
  <c r="H499" i="62"/>
  <c r="G91" i="62"/>
  <c r="C152" i="62"/>
  <c r="P483" i="62"/>
  <c r="P482" i="62" s="1"/>
  <c r="P481" i="62" s="1"/>
  <c r="D482" i="62"/>
  <c r="D481" i="62" s="1"/>
  <c r="S663" i="74"/>
  <c r="E820" i="9"/>
  <c r="J819" i="9"/>
  <c r="J820" i="9" s="1"/>
  <c r="I773" i="9"/>
  <c r="D678" i="9"/>
  <c r="K688" i="9"/>
  <c r="J659" i="9"/>
  <c r="J420" i="9"/>
  <c r="J423" i="9" s="1"/>
  <c r="E423" i="9"/>
  <c r="J366" i="9"/>
  <c r="J367" i="9" s="1"/>
  <c r="G367" i="9"/>
  <c r="J277" i="9"/>
  <c r="P453" i="74"/>
  <c r="P329" i="74"/>
  <c r="F471" i="62"/>
  <c r="F470" i="62" s="1"/>
  <c r="D470" i="62"/>
  <c r="K773" i="9"/>
  <c r="G690" i="9"/>
  <c r="F691" i="9"/>
  <c r="J391" i="9"/>
  <c r="G395" i="9"/>
  <c r="P907" i="74"/>
  <c r="P223" i="74"/>
  <c r="P213" i="74"/>
  <c r="J794" i="9"/>
  <c r="J795" i="9" s="1"/>
  <c r="E795" i="9"/>
  <c r="J638" i="9"/>
  <c r="H352" i="9"/>
  <c r="P572" i="74"/>
  <c r="P778" i="74"/>
  <c r="D591" i="62"/>
  <c r="F553" i="62"/>
  <c r="F550" i="62" s="1"/>
  <c r="E653" i="9"/>
  <c r="J648" i="9"/>
  <c r="J653" i="9" s="1"/>
  <c r="E552" i="9"/>
  <c r="E659" i="9"/>
  <c r="G779" i="9"/>
  <c r="J676" i="9"/>
  <c r="J677" i="9" s="1"/>
  <c r="E638" i="9"/>
  <c r="E251" i="62"/>
  <c r="C282" i="62"/>
  <c r="G282" i="62"/>
  <c r="C656" i="62"/>
  <c r="S620" i="74"/>
  <c r="M10" i="57" l="1"/>
  <c r="Q7" i="73"/>
  <c r="L7" i="73"/>
  <c r="F19" i="66"/>
  <c r="E18" i="66"/>
  <c r="E10" i="66" s="1"/>
  <c r="F399" i="9"/>
  <c r="J151" i="74"/>
  <c r="J11" i="74" s="1"/>
  <c r="J10" i="74" s="1"/>
  <c r="K334" i="9"/>
  <c r="K335" i="9" s="1"/>
  <c r="C678" i="9"/>
  <c r="G399" i="9"/>
  <c r="J399" i="9"/>
  <c r="I321" i="9"/>
  <c r="J348" i="9"/>
  <c r="K316" i="9"/>
  <c r="K317" i="9" s="1"/>
  <c r="G317" i="9"/>
  <c r="F678" i="9"/>
  <c r="C14" i="9"/>
  <c r="J220" i="9"/>
  <c r="I121" i="9"/>
  <c r="F402" i="9"/>
  <c r="J401" i="9"/>
  <c r="K401" i="9" s="1"/>
  <c r="K402" i="9" s="1"/>
  <c r="O14" i="74"/>
  <c r="O13" i="74" s="1"/>
  <c r="K220" i="9"/>
  <c r="N14" i="74"/>
  <c r="N13" i="74" s="1"/>
  <c r="G593" i="9"/>
  <c r="J593" i="9" s="1"/>
  <c r="J598" i="9" s="1"/>
  <c r="O151" i="74"/>
  <c r="O150" i="74" s="1"/>
  <c r="J320" i="9"/>
  <c r="J321" i="9" s="1"/>
  <c r="H150" i="74"/>
  <c r="F14" i="9"/>
  <c r="I448" i="74"/>
  <c r="I447" i="74" s="1"/>
  <c r="O830" i="74"/>
  <c r="P419" i="74"/>
  <c r="P12" i="74" s="1"/>
  <c r="O448" i="74"/>
  <c r="O447" i="74" s="1"/>
  <c r="M10" i="62"/>
  <c r="M9" i="62" s="1"/>
  <c r="O149" i="62"/>
  <c r="P10" i="62"/>
  <c r="K387" i="9"/>
  <c r="K389" i="9" s="1"/>
  <c r="O10" i="62"/>
  <c r="K583" i="9"/>
  <c r="K585" i="9" s="1"/>
  <c r="N10" i="62"/>
  <c r="N9" i="62" s="1"/>
  <c r="O12" i="62"/>
  <c r="N448" i="74"/>
  <c r="N447" i="74" s="1"/>
  <c r="M448" i="74"/>
  <c r="M447" i="74" s="1"/>
  <c r="I150" i="74"/>
  <c r="L150" i="74"/>
  <c r="I352" i="9"/>
  <c r="J605" i="9"/>
  <c r="M151" i="74"/>
  <c r="M150" i="74" s="1"/>
  <c r="J345" i="9"/>
  <c r="I678" i="9"/>
  <c r="G351" i="9"/>
  <c r="J350" i="9"/>
  <c r="G150" i="74"/>
  <c r="K580" i="9"/>
  <c r="K581" i="9" s="1"/>
  <c r="J581" i="9"/>
  <c r="N150" i="74"/>
  <c r="J706" i="9"/>
  <c r="K705" i="9"/>
  <c r="K706" i="9" s="1"/>
  <c r="K150" i="74"/>
  <c r="J381" i="9"/>
  <c r="K380" i="9"/>
  <c r="K381" i="9" s="1"/>
  <c r="K11" i="74"/>
  <c r="K10" i="74" s="1"/>
  <c r="G448" i="74"/>
  <c r="G447" i="74" s="1"/>
  <c r="E14" i="9"/>
  <c r="J183" i="9"/>
  <c r="J185" i="9" s="1"/>
  <c r="G185" i="9"/>
  <c r="D31" i="62"/>
  <c r="H31" i="62" s="1"/>
  <c r="S925" i="74"/>
  <c r="S875" i="74"/>
  <c r="S826" i="74"/>
  <c r="D15" i="62"/>
  <c r="S561" i="74"/>
  <c r="S526" i="74"/>
  <c r="S475" i="74"/>
  <c r="S606" i="74"/>
  <c r="S749" i="74"/>
  <c r="D83" i="62"/>
  <c r="H83" i="62" s="1"/>
  <c r="S602" i="74"/>
  <c r="S753" i="74"/>
  <c r="D392" i="62"/>
  <c r="H392" i="62" s="1"/>
  <c r="D85" i="62"/>
  <c r="H85" i="62" s="1"/>
  <c r="S583" i="74"/>
  <c r="D32" i="62"/>
  <c r="H32" i="62" s="1"/>
  <c r="S470" i="74"/>
  <c r="S613" i="74"/>
  <c r="S778" i="74"/>
  <c r="S801" i="74"/>
  <c r="P201" i="57"/>
  <c r="R87" i="74"/>
  <c r="P87" i="74" s="1"/>
  <c r="R85" i="74"/>
  <c r="P85" i="74" s="1"/>
  <c r="M829" i="74"/>
  <c r="P746" i="74"/>
  <c r="P743" i="74" s="1"/>
  <c r="H383" i="62"/>
  <c r="C246" i="62"/>
  <c r="Q88" i="74"/>
  <c r="C269" i="62"/>
  <c r="P680" i="74"/>
  <c r="R86" i="74"/>
  <c r="C234" i="62"/>
  <c r="S743" i="74"/>
  <c r="P93" i="74"/>
  <c r="P92" i="74" s="1"/>
  <c r="D40" i="62"/>
  <c r="H40" i="62" s="1"/>
  <c r="H39" i="62" s="1"/>
  <c r="Q92" i="74"/>
  <c r="F436" i="62"/>
  <c r="H611" i="62"/>
  <c r="H134" i="62"/>
  <c r="J25" i="62"/>
  <c r="D611" i="62"/>
  <c r="H15" i="62"/>
  <c r="D65" i="62"/>
  <c r="H618" i="62"/>
  <c r="F803" i="62"/>
  <c r="P714" i="74"/>
  <c r="H141" i="62"/>
  <c r="D383" i="62"/>
  <c r="D522" i="62"/>
  <c r="F522" i="62" s="1"/>
  <c r="S574" i="74"/>
  <c r="D358" i="62"/>
  <c r="S857" i="74"/>
  <c r="S909" i="74"/>
  <c r="R654" i="74"/>
  <c r="S654" i="74" s="1"/>
  <c r="H359" i="62"/>
  <c r="H358" i="62" s="1"/>
  <c r="F575" i="62"/>
  <c r="Q83" i="74"/>
  <c r="Q278" i="74"/>
  <c r="Q151" i="74" s="1"/>
  <c r="Q150" i="74" s="1"/>
  <c r="L71" i="62"/>
  <c r="D105" i="62"/>
  <c r="D104" i="62" s="1"/>
  <c r="R671" i="74"/>
  <c r="S671" i="74" s="1"/>
  <c r="R92" i="74"/>
  <c r="D141" i="62"/>
  <c r="R888" i="74"/>
  <c r="S888" i="74" s="1"/>
  <c r="H91" i="62"/>
  <c r="L95" i="62"/>
  <c r="L94" i="62" s="1"/>
  <c r="D94" i="62"/>
  <c r="P264" i="57"/>
  <c r="E246" i="62"/>
  <c r="P90" i="74"/>
  <c r="P88" i="74" s="1"/>
  <c r="D803" i="62"/>
  <c r="D375" i="62"/>
  <c r="D71" i="62"/>
  <c r="C358" i="62"/>
  <c r="H221" i="62"/>
  <c r="D298" i="62"/>
  <c r="D221" i="62"/>
  <c r="D17" i="62"/>
  <c r="F366" i="62"/>
  <c r="F375" i="62"/>
  <c r="D134" i="62"/>
  <c r="D91" i="62"/>
  <c r="J17" i="62"/>
  <c r="F527" i="62"/>
  <c r="H208" i="62"/>
  <c r="D558" i="62"/>
  <c r="F234" i="62"/>
  <c r="P179" i="74"/>
  <c r="P176" i="74" s="1"/>
  <c r="P280" i="74"/>
  <c r="P278" i="74" s="1"/>
  <c r="D436" i="62"/>
  <c r="D208" i="62"/>
  <c r="D575" i="62"/>
  <c r="H575" i="62"/>
  <c r="P713" i="74"/>
  <c r="H152" i="62"/>
  <c r="H151" i="62" s="1"/>
  <c r="D131" i="62"/>
  <c r="D622" i="62"/>
  <c r="R889" i="74"/>
  <c r="S889" i="74" s="1"/>
  <c r="H41" i="62"/>
  <c r="D234" i="62"/>
  <c r="D63" i="62"/>
  <c r="D79" i="62"/>
  <c r="D422" i="62"/>
  <c r="G358" i="62"/>
  <c r="R151" i="74"/>
  <c r="R150" i="74" s="1"/>
  <c r="D41" i="62"/>
  <c r="D527" i="62"/>
  <c r="D25" i="62"/>
  <c r="C190" i="62"/>
  <c r="D89" i="62"/>
  <c r="H16" i="62"/>
  <c r="D16" i="62"/>
  <c r="Q889" i="74"/>
  <c r="R651" i="74"/>
  <c r="S651" i="74" s="1"/>
  <c r="I13" i="62"/>
  <c r="I12" i="62" s="1"/>
  <c r="I150" i="62"/>
  <c r="I149" i="62" s="1"/>
  <c r="G829" i="74"/>
  <c r="I670" i="62"/>
  <c r="C11" i="62"/>
  <c r="O11" i="62"/>
  <c r="P123" i="57"/>
  <c r="R649" i="74"/>
  <c r="S649" i="74" s="1"/>
  <c r="H11" i="74"/>
  <c r="H10" i="74" s="1"/>
  <c r="E12" i="62"/>
  <c r="O829" i="74"/>
  <c r="S870" i="74"/>
  <c r="K13" i="62"/>
  <c r="K10" i="62" s="1"/>
  <c r="K9" i="62" s="1"/>
  <c r="R882" i="74"/>
  <c r="S882" i="74" s="1"/>
  <c r="C493" i="62"/>
  <c r="C492" i="62" s="1"/>
  <c r="D11" i="62"/>
  <c r="R569" i="74"/>
  <c r="R568" i="74" s="1"/>
  <c r="H447" i="74"/>
  <c r="C13" i="62"/>
  <c r="C12" i="62" s="1"/>
  <c r="E493" i="62"/>
  <c r="E492" i="62" s="1"/>
  <c r="C670" i="62"/>
  <c r="Q654" i="74"/>
  <c r="E678" i="9"/>
  <c r="L830" i="74"/>
  <c r="L11" i="74" s="1"/>
  <c r="L10" i="74" s="1"/>
  <c r="L829" i="74"/>
  <c r="H391" i="62"/>
  <c r="D257" i="62"/>
  <c r="D618" i="62"/>
  <c r="J698" i="9"/>
  <c r="G703" i="9"/>
  <c r="G13" i="62"/>
  <c r="G12" i="62" s="1"/>
  <c r="G670" i="62"/>
  <c r="D276" i="62"/>
  <c r="H140" i="62"/>
  <c r="H138" i="62" s="1"/>
  <c r="D138" i="62"/>
  <c r="D266" i="62"/>
  <c r="J267" i="62"/>
  <c r="J266" i="62" s="1"/>
  <c r="J150" i="62" s="1"/>
  <c r="J149" i="62" s="1"/>
  <c r="F36" i="62"/>
  <c r="F34" i="62" s="1"/>
  <c r="F13" i="62" s="1"/>
  <c r="F12" i="62" s="1"/>
  <c r="D34" i="62"/>
  <c r="F405" i="62"/>
  <c r="F400" i="62" s="1"/>
  <c r="D400" i="62"/>
  <c r="G493" i="62"/>
  <c r="G492" i="62" s="1"/>
  <c r="D244" i="62"/>
  <c r="F591" i="9"/>
  <c r="G587" i="9"/>
  <c r="E233" i="62"/>
  <c r="E232" i="62" s="1"/>
  <c r="C232" i="62"/>
  <c r="E670" i="62"/>
  <c r="F622" i="62"/>
  <c r="F220" i="62"/>
  <c r="F219" i="62" s="1"/>
  <c r="D219" i="62"/>
  <c r="J128" i="62"/>
  <c r="J127" i="62" s="1"/>
  <c r="D127" i="62"/>
  <c r="J70" i="9"/>
  <c r="G72" i="9"/>
  <c r="R648" i="74"/>
  <c r="S648" i="74" s="1"/>
  <c r="D273" i="62"/>
  <c r="D232" i="62"/>
  <c r="F233" i="62"/>
  <c r="F232" i="62" s="1"/>
  <c r="D60" i="62"/>
  <c r="D30" i="62"/>
  <c r="D55" i="62"/>
  <c r="G152" i="62"/>
  <c r="G151" i="62" s="1"/>
  <c r="C151" i="62"/>
  <c r="D122" i="62"/>
  <c r="E352" i="9"/>
  <c r="P11" i="62"/>
  <c r="P149" i="62"/>
  <c r="S537" i="74"/>
  <c r="D516" i="62"/>
  <c r="F516" i="62" s="1"/>
  <c r="D369" i="62"/>
  <c r="D366" i="62" s="1"/>
  <c r="H591" i="62"/>
  <c r="H589" i="62" s="1"/>
  <c r="D589" i="62"/>
  <c r="J690" i="9"/>
  <c r="G691" i="9"/>
  <c r="K391" i="9"/>
  <c r="K395" i="9" s="1"/>
  <c r="J395" i="9"/>
  <c r="D569" i="62"/>
  <c r="G21" i="73" l="1"/>
  <c r="E7" i="73"/>
  <c r="F18" i="66"/>
  <c r="J19" i="66"/>
  <c r="M19" i="66"/>
  <c r="J150" i="74"/>
  <c r="I14" i="9"/>
  <c r="F352" i="9"/>
  <c r="J402" i="9"/>
  <c r="I11" i="74"/>
  <c r="I10" i="74" s="1"/>
  <c r="O9" i="62"/>
  <c r="G598" i="9"/>
  <c r="K593" i="9"/>
  <c r="K598" i="9" s="1"/>
  <c r="K352" i="9" s="1"/>
  <c r="G14" i="9"/>
  <c r="O11" i="74"/>
  <c r="O10" i="74" s="1"/>
  <c r="P9" i="62"/>
  <c r="N11" i="74"/>
  <c r="N10" i="74" s="1"/>
  <c r="M11" i="74"/>
  <c r="M10" i="74" s="1"/>
  <c r="J351" i="9"/>
  <c r="K350" i="9"/>
  <c r="K351" i="9" s="1"/>
  <c r="G11" i="74"/>
  <c r="G10" i="74" s="1"/>
  <c r="P128" i="57"/>
  <c r="D390" i="62"/>
  <c r="P82" i="57"/>
  <c r="D84" i="62"/>
  <c r="H390" i="62"/>
  <c r="D739" i="62"/>
  <c r="H739" i="62" s="1"/>
  <c r="D191" i="62"/>
  <c r="P74" i="57"/>
  <c r="D86" i="62"/>
  <c r="H86" i="62" s="1"/>
  <c r="R83" i="74"/>
  <c r="R14" i="74" s="1"/>
  <c r="R13" i="74" s="1"/>
  <c r="Q883" i="74"/>
  <c r="P203" i="57"/>
  <c r="Q638" i="74"/>
  <c r="Q647" i="74"/>
  <c r="P647" i="74" s="1"/>
  <c r="Q649" i="74"/>
  <c r="P649" i="74" s="1"/>
  <c r="Q890" i="74"/>
  <c r="Q881" i="74"/>
  <c r="P127" i="57"/>
  <c r="D39" i="62"/>
  <c r="P86" i="74"/>
  <c r="P83" i="74" s="1"/>
  <c r="P14" i="74" s="1"/>
  <c r="P13" i="74" s="1"/>
  <c r="Q14" i="74"/>
  <c r="Q13" i="74" s="1"/>
  <c r="S832" i="74"/>
  <c r="L13" i="62"/>
  <c r="L12" i="62" s="1"/>
  <c r="P654" i="74"/>
  <c r="R893" i="74"/>
  <c r="S893" i="74" s="1"/>
  <c r="S837" i="74"/>
  <c r="P671" i="74"/>
  <c r="J105" i="62"/>
  <c r="J104" i="62" s="1"/>
  <c r="J65" i="62"/>
  <c r="J64" i="62" s="1"/>
  <c r="D64" i="62"/>
  <c r="S542" i="74"/>
  <c r="S520" i="74"/>
  <c r="S596" i="74"/>
  <c r="S808" i="74"/>
  <c r="S816" i="74"/>
  <c r="S810" i="74"/>
  <c r="S600" i="74"/>
  <c r="S581" i="74"/>
  <c r="S846" i="74"/>
  <c r="S524" i="74"/>
  <c r="S838" i="74"/>
  <c r="S522" i="74"/>
  <c r="D519" i="62"/>
  <c r="H519" i="62" s="1"/>
  <c r="S852" i="74"/>
  <c r="S576" i="74"/>
  <c r="S516" i="74"/>
  <c r="S918" i="74"/>
  <c r="S518" i="74"/>
  <c r="S820" i="74"/>
  <c r="S597" i="74"/>
  <c r="S523" i="74"/>
  <c r="S514" i="74"/>
  <c r="S807" i="74"/>
  <c r="S521" i="74"/>
  <c r="S833" i="74"/>
  <c r="R655" i="74"/>
  <c r="S910" i="74"/>
  <c r="S519" i="74"/>
  <c r="E150" i="62"/>
  <c r="E10" i="62" s="1"/>
  <c r="E9" i="62" s="1"/>
  <c r="H14" i="62"/>
  <c r="D14" i="62"/>
  <c r="S457" i="74"/>
  <c r="R886" i="74"/>
  <c r="S886" i="74" s="1"/>
  <c r="H298" i="62"/>
  <c r="H297" i="62" s="1"/>
  <c r="D297" i="62"/>
  <c r="I10" i="62"/>
  <c r="I9" i="62" s="1"/>
  <c r="P151" i="74"/>
  <c r="P150" i="74" s="1"/>
  <c r="P889" i="74"/>
  <c r="Q887" i="74"/>
  <c r="P887" i="74" s="1"/>
  <c r="D761" i="62"/>
  <c r="H761" i="62" s="1"/>
  <c r="R646" i="74"/>
  <c r="S646" i="74" s="1"/>
  <c r="S459" i="74"/>
  <c r="R899" i="74"/>
  <c r="S899" i="74" s="1"/>
  <c r="D130" i="62"/>
  <c r="H131" i="62"/>
  <c r="H130" i="62" s="1"/>
  <c r="G150" i="62"/>
  <c r="G149" i="62" s="1"/>
  <c r="H79" i="62"/>
  <c r="H75" i="62" s="1"/>
  <c r="D75" i="62"/>
  <c r="D62" i="62"/>
  <c r="J63" i="62"/>
  <c r="J62" i="62" s="1"/>
  <c r="H89" i="62"/>
  <c r="H87" i="62" s="1"/>
  <c r="D87" i="62"/>
  <c r="H422" i="62"/>
  <c r="H420" i="62" s="1"/>
  <c r="D420" i="62"/>
  <c r="D306" i="62"/>
  <c r="F306" i="62" s="1"/>
  <c r="S450" i="74"/>
  <c r="P119" i="57"/>
  <c r="R895" i="74"/>
  <c r="S895" i="74" s="1"/>
  <c r="S869" i="74"/>
  <c r="R652" i="74"/>
  <c r="S652" i="74" s="1"/>
  <c r="K12" i="62"/>
  <c r="R894" i="74"/>
  <c r="R898" i="74"/>
  <c r="C150" i="62"/>
  <c r="C149" i="62" s="1"/>
  <c r="P120" i="57"/>
  <c r="R890" i="74"/>
  <c r="Q644" i="74"/>
  <c r="R891" i="74"/>
  <c r="S891" i="74" s="1"/>
  <c r="S452" i="74"/>
  <c r="R901" i="74"/>
  <c r="S901" i="74" s="1"/>
  <c r="Q882" i="74"/>
  <c r="P882" i="74" s="1"/>
  <c r="P569" i="74"/>
  <c r="P568" i="74" s="1"/>
  <c r="R884" i="74"/>
  <c r="S884" i="74" s="1"/>
  <c r="R896" i="74"/>
  <c r="S896" i="74" s="1"/>
  <c r="P121" i="57"/>
  <c r="R892" i="74"/>
  <c r="S892" i="74" s="1"/>
  <c r="P125" i="57"/>
  <c r="R900" i="74"/>
  <c r="S900" i="74" s="1"/>
  <c r="Q888" i="74"/>
  <c r="P888" i="74" s="1"/>
  <c r="R653" i="74"/>
  <c r="S653" i="74" s="1"/>
  <c r="R883" i="74"/>
  <c r="S805" i="74"/>
  <c r="G678" i="9"/>
  <c r="H244" i="62"/>
  <c r="H241" i="62" s="1"/>
  <c r="D241" i="62"/>
  <c r="J703" i="9"/>
  <c r="K698" i="9"/>
  <c r="K703" i="9" s="1"/>
  <c r="F257" i="62"/>
  <c r="F254" i="62" s="1"/>
  <c r="D254" i="62"/>
  <c r="J587" i="9"/>
  <c r="J591" i="9" s="1"/>
  <c r="G591" i="9"/>
  <c r="K70" i="9"/>
  <c r="K72" i="9" s="1"/>
  <c r="J72" i="9"/>
  <c r="H276" i="62"/>
  <c r="H275" i="62" s="1"/>
  <c r="D275" i="62"/>
  <c r="R897" i="74"/>
  <c r="S897" i="74" s="1"/>
  <c r="R885" i="74"/>
  <c r="S885" i="74" s="1"/>
  <c r="Q893" i="74"/>
  <c r="Q648" i="74"/>
  <c r="P648" i="74" s="1"/>
  <c r="P126" i="57"/>
  <c r="R650" i="74"/>
  <c r="S650" i="74" s="1"/>
  <c r="P122" i="57"/>
  <c r="R881" i="74"/>
  <c r="H273" i="62"/>
  <c r="H269" i="62" s="1"/>
  <c r="D269" i="62"/>
  <c r="S513" i="74"/>
  <c r="H122" i="62"/>
  <c r="H114" i="62" s="1"/>
  <c r="D114" i="62"/>
  <c r="H55" i="62"/>
  <c r="H50" i="62" s="1"/>
  <c r="D50" i="62"/>
  <c r="H30" i="62"/>
  <c r="H29" i="62" s="1"/>
  <c r="D29" i="62"/>
  <c r="H60" i="62"/>
  <c r="H58" i="62" s="1"/>
  <c r="D58" i="62"/>
  <c r="S908" i="74"/>
  <c r="H569" i="62"/>
  <c r="H562" i="62" s="1"/>
  <c r="D562" i="62"/>
  <c r="K690" i="9"/>
  <c r="K691" i="9" s="1"/>
  <c r="J691" i="9"/>
  <c r="S19" i="57" l="1"/>
  <c r="S19" i="77"/>
  <c r="G7" i="73"/>
  <c r="M18" i="66"/>
  <c r="L19" i="66"/>
  <c r="X19" i="77" s="1"/>
  <c r="I19" i="66"/>
  <c r="J18" i="66"/>
  <c r="J14" i="9"/>
  <c r="J352" i="9"/>
  <c r="G352" i="9"/>
  <c r="J678" i="9"/>
  <c r="K14" i="9"/>
  <c r="K678" i="9"/>
  <c r="P290" i="57"/>
  <c r="D738" i="62"/>
  <c r="H738" i="62" s="1"/>
  <c r="D724" i="62"/>
  <c r="F724" i="62" s="1"/>
  <c r="P72" i="57"/>
  <c r="P115" i="57"/>
  <c r="P73" i="57"/>
  <c r="D757" i="62"/>
  <c r="H757" i="62" s="1"/>
  <c r="D756" i="62"/>
  <c r="H756" i="62" s="1"/>
  <c r="H84" i="62"/>
  <c r="H82" i="62" s="1"/>
  <c r="D82" i="62"/>
  <c r="D765" i="62"/>
  <c r="H765" i="62" s="1"/>
  <c r="D764" i="62"/>
  <c r="H764" i="62" s="1"/>
  <c r="D762" i="62"/>
  <c r="H762" i="62" s="1"/>
  <c r="H191" i="62"/>
  <c r="H190" i="62" s="1"/>
  <c r="H150" i="62" s="1"/>
  <c r="H149" i="62" s="1"/>
  <c r="D190" i="62"/>
  <c r="P166" i="57"/>
  <c r="P289" i="57"/>
  <c r="P288" i="57"/>
  <c r="P202" i="57"/>
  <c r="P81" i="57"/>
  <c r="P116" i="57"/>
  <c r="S924" i="74"/>
  <c r="Q642" i="74"/>
  <c r="Q652" i="74"/>
  <c r="P652" i="74" s="1"/>
  <c r="Q898" i="74"/>
  <c r="P898" i="74" s="1"/>
  <c r="Q655" i="74"/>
  <c r="P655" i="74" s="1"/>
  <c r="Q640" i="74"/>
  <c r="S873" i="74"/>
  <c r="Q894" i="74"/>
  <c r="P894" i="74" s="1"/>
  <c r="Q651" i="74"/>
  <c r="P651" i="74" s="1"/>
  <c r="Q639" i="74"/>
  <c r="P167" i="57"/>
  <c r="Q645" i="74"/>
  <c r="P78" i="57"/>
  <c r="Q643" i="74"/>
  <c r="P80" i="57"/>
  <c r="Q641" i="74"/>
  <c r="S915" i="74"/>
  <c r="E149" i="62"/>
  <c r="L10" i="62"/>
  <c r="L9" i="62" s="1"/>
  <c r="S670" i="74"/>
  <c r="P893" i="74"/>
  <c r="D701" i="62"/>
  <c r="D548" i="62"/>
  <c r="F548" i="62" s="1"/>
  <c r="D510" i="62"/>
  <c r="F510" i="62" s="1"/>
  <c r="S540" i="74"/>
  <c r="D793" i="62"/>
  <c r="F793" i="62" s="1"/>
  <c r="D542" i="62"/>
  <c r="H542" i="62" s="1"/>
  <c r="D540" i="62"/>
  <c r="S854" i="74"/>
  <c r="S577" i="74"/>
  <c r="S836" i="74"/>
  <c r="S845" i="74"/>
  <c r="S525" i="74"/>
  <c r="S853" i="74"/>
  <c r="D712" i="62"/>
  <c r="F712" i="62" s="1"/>
  <c r="S841" i="74"/>
  <c r="S580" i="74"/>
  <c r="S856" i="74"/>
  <c r="S921" i="74"/>
  <c r="S575" i="74"/>
  <c r="S515" i="74"/>
  <c r="S599" i="74"/>
  <c r="S545" i="74"/>
  <c r="S903" i="74"/>
  <c r="S578" i="74"/>
  <c r="D544" i="62"/>
  <c r="H544" i="62" s="1"/>
  <c r="S951" i="74"/>
  <c r="S811" i="74"/>
  <c r="D523" i="62"/>
  <c r="F523" i="62" s="1"/>
  <c r="D702" i="62"/>
  <c r="H702" i="62" s="1"/>
  <c r="S862" i="74"/>
  <c r="S565" i="74"/>
  <c r="S809" i="74"/>
  <c r="S919" i="74"/>
  <c r="S855" i="74"/>
  <c r="S598" i="74"/>
  <c r="S922" i="74"/>
  <c r="D524" i="62"/>
  <c r="F524" i="62" s="1"/>
  <c r="S848" i="74"/>
  <c r="S839" i="74"/>
  <c r="D541" i="62"/>
  <c r="H541" i="62" s="1"/>
  <c r="S817" i="74"/>
  <c r="Q886" i="74"/>
  <c r="P886" i="74" s="1"/>
  <c r="Q899" i="74"/>
  <c r="P899" i="74" s="1"/>
  <c r="C10" i="62"/>
  <c r="C9" i="62" s="1"/>
  <c r="Q646" i="74"/>
  <c r="P646" i="74" s="1"/>
  <c r="G10" i="62"/>
  <c r="G9" i="62" s="1"/>
  <c r="Q895" i="74"/>
  <c r="P895" i="74" s="1"/>
  <c r="S865" i="74"/>
  <c r="V11" i="57"/>
  <c r="S866" i="74"/>
  <c r="S890" i="74"/>
  <c r="P890" i="74"/>
  <c r="S898" i="74"/>
  <c r="Q891" i="74"/>
  <c r="P891" i="74" s="1"/>
  <c r="S894" i="74"/>
  <c r="Q901" i="74"/>
  <c r="P901" i="74" s="1"/>
  <c r="P883" i="74"/>
  <c r="S883" i="74"/>
  <c r="S871" i="74"/>
  <c r="S655" i="74"/>
  <c r="Q884" i="74"/>
  <c r="P884" i="74" s="1"/>
  <c r="Q896" i="74"/>
  <c r="P896" i="74" s="1"/>
  <c r="S867" i="74"/>
  <c r="Q653" i="74"/>
  <c r="P653" i="74" s="1"/>
  <c r="Q900" i="74"/>
  <c r="P900" i="74" s="1"/>
  <c r="Q892" i="74"/>
  <c r="P892" i="74" s="1"/>
  <c r="D660" i="62"/>
  <c r="Q897" i="74"/>
  <c r="P897" i="74" s="1"/>
  <c r="Q650" i="74"/>
  <c r="P650" i="74" s="1"/>
  <c r="S872" i="74"/>
  <c r="Q885" i="74"/>
  <c r="S881" i="74"/>
  <c r="P881" i="74"/>
  <c r="R880" i="74"/>
  <c r="D755" i="62"/>
  <c r="H755" i="62" s="1"/>
  <c r="D509" i="62"/>
  <c r="D574" i="62"/>
  <c r="D791" i="62"/>
  <c r="S18" i="77" l="1"/>
  <c r="S10" i="77" s="1"/>
  <c r="Q19" i="77"/>
  <c r="V19" i="77"/>
  <c r="X18" i="77"/>
  <c r="Q19" i="57"/>
  <c r="S18" i="57"/>
  <c r="I18" i="66"/>
  <c r="H19" i="66"/>
  <c r="H18" i="66" s="1"/>
  <c r="X19" i="57"/>
  <c r="L18" i="66"/>
  <c r="P118" i="57"/>
  <c r="P117" i="57" s="1"/>
  <c r="S864" i="74"/>
  <c r="D792" i="62"/>
  <c r="F792" i="62" s="1"/>
  <c r="D740" i="62"/>
  <c r="H740" i="62" s="1"/>
  <c r="D741" i="62"/>
  <c r="H741" i="62" s="1"/>
  <c r="D735" i="62"/>
  <c r="H735" i="62" s="1"/>
  <c r="D767" i="62"/>
  <c r="H767" i="62" s="1"/>
  <c r="D760" i="62"/>
  <c r="H760" i="62" s="1"/>
  <c r="D770" i="62"/>
  <c r="H770" i="62" s="1"/>
  <c r="D776" i="62"/>
  <c r="H776" i="62" s="1"/>
  <c r="D774" i="62"/>
  <c r="H774" i="62" s="1"/>
  <c r="D742" i="62"/>
  <c r="H742" i="62" s="1"/>
  <c r="P79" i="57"/>
  <c r="D736" i="62"/>
  <c r="H736" i="62" s="1"/>
  <c r="D734" i="62"/>
  <c r="H734" i="62" s="1"/>
  <c r="D772" i="62"/>
  <c r="H772" i="62" s="1"/>
  <c r="D758" i="62"/>
  <c r="H758" i="62" s="1"/>
  <c r="D773" i="62"/>
  <c r="H773" i="62" s="1"/>
  <c r="S843" i="74"/>
  <c r="D759" i="62"/>
  <c r="H759" i="62" s="1"/>
  <c r="D775" i="62"/>
  <c r="H775" i="62" s="1"/>
  <c r="D810" i="62"/>
  <c r="F810" i="62" s="1"/>
  <c r="D730" i="62"/>
  <c r="F730" i="62" s="1"/>
  <c r="P114" i="57"/>
  <c r="D768" i="62"/>
  <c r="H768" i="62" s="1"/>
  <c r="P76" i="57"/>
  <c r="P77" i="57"/>
  <c r="P71" i="57"/>
  <c r="V70" i="57"/>
  <c r="P113" i="57"/>
  <c r="S860" i="74"/>
  <c r="P221" i="57"/>
  <c r="P220" i="57" s="1"/>
  <c r="P204" i="57"/>
  <c r="S874" i="74"/>
  <c r="S543" i="74"/>
  <c r="D535" i="62"/>
  <c r="F535" i="62" s="1"/>
  <c r="D711" i="62"/>
  <c r="F711" i="62" s="1"/>
  <c r="D700" i="62"/>
  <c r="H700" i="62" s="1"/>
  <c r="D546" i="62"/>
  <c r="F546" i="62" s="1"/>
  <c r="D723" i="62"/>
  <c r="F723" i="62" s="1"/>
  <c r="D703" i="62"/>
  <c r="H703" i="62" s="1"/>
  <c r="S949" i="74"/>
  <c r="D812" i="62"/>
  <c r="F812" i="62" s="1"/>
  <c r="D714" i="62"/>
  <c r="H714" i="62" s="1"/>
  <c r="H713" i="62" s="1"/>
  <c r="D705" i="62"/>
  <c r="H705" i="62" s="1"/>
  <c r="D722" i="62"/>
  <c r="F722" i="62" s="1"/>
  <c r="S923" i="74"/>
  <c r="S544" i="74"/>
  <c r="S916" i="74"/>
  <c r="D525" i="62"/>
  <c r="F525" i="62" s="1"/>
  <c r="D778" i="62"/>
  <c r="J778" i="62" s="1"/>
  <c r="S861" i="74"/>
  <c r="S917" i="74"/>
  <c r="D731" i="62"/>
  <c r="F731" i="62" s="1"/>
  <c r="D720" i="62"/>
  <c r="F720" i="62" s="1"/>
  <c r="D511" i="62"/>
  <c r="F511" i="62" s="1"/>
  <c r="S541" i="74"/>
  <c r="D520" i="62"/>
  <c r="S463" i="74"/>
  <c r="S496" i="74"/>
  <c r="S634" i="74"/>
  <c r="S669" i="74"/>
  <c r="S815" i="74"/>
  <c r="D655" i="62"/>
  <c r="Q637" i="74"/>
  <c r="Q448" i="74" s="1"/>
  <c r="Q447" i="74" s="1"/>
  <c r="S844" i="74"/>
  <c r="S573" i="74"/>
  <c r="D659" i="62"/>
  <c r="H660" i="62"/>
  <c r="H659" i="62" s="1"/>
  <c r="S456" i="74"/>
  <c r="S849" i="74"/>
  <c r="S847" i="74"/>
  <c r="P885" i="74"/>
  <c r="P880" i="74" s="1"/>
  <c r="P830" i="74" s="1"/>
  <c r="P829" i="74" s="1"/>
  <c r="Q880" i="74"/>
  <c r="Q830" i="74" s="1"/>
  <c r="Q829" i="74" s="1"/>
  <c r="S950" i="74"/>
  <c r="S904" i="74"/>
  <c r="S868" i="74"/>
  <c r="S612" i="74"/>
  <c r="S517" i="74"/>
  <c r="S920" i="74"/>
  <c r="S914" i="74"/>
  <c r="S464" i="74"/>
  <c r="S806" i="74"/>
  <c r="R830" i="74"/>
  <c r="S880" i="74"/>
  <c r="S851" i="74"/>
  <c r="F509" i="62"/>
  <c r="D746" i="62"/>
  <c r="P137" i="57"/>
  <c r="S582" i="74"/>
  <c r="J574" i="62"/>
  <c r="H701" i="62"/>
  <c r="H540" i="62"/>
  <c r="F791" i="62"/>
  <c r="S536" i="74"/>
  <c r="I10" i="66" l="1"/>
  <c r="V18" i="77"/>
  <c r="V10" i="77" s="1"/>
  <c r="X10" i="77"/>
  <c r="Q18" i="77"/>
  <c r="Q10" i="77" s="1"/>
  <c r="P19" i="77"/>
  <c r="P18" i="77" s="1"/>
  <c r="P10" i="77" s="1"/>
  <c r="S10" i="57"/>
  <c r="V19" i="57"/>
  <c r="X18" i="57"/>
  <c r="D733" i="62"/>
  <c r="H733" i="62" s="1"/>
  <c r="P169" i="57"/>
  <c r="S633" i="74"/>
  <c r="P70" i="57"/>
  <c r="S593" i="74"/>
  <c r="D719" i="62"/>
  <c r="F719" i="62" s="1"/>
  <c r="D743" i="62"/>
  <c r="H743" i="62" s="1"/>
  <c r="S579" i="74"/>
  <c r="H771" i="62"/>
  <c r="S494" i="74"/>
  <c r="D729" i="62"/>
  <c r="F729" i="62" s="1"/>
  <c r="S462" i="74"/>
  <c r="S572" i="74"/>
  <c r="S804" i="74"/>
  <c r="D771" i="62"/>
  <c r="S902" i="74"/>
  <c r="S609" i="74"/>
  <c r="S863" i="74"/>
  <c r="S948" i="74"/>
  <c r="S668" i="74"/>
  <c r="P75" i="57"/>
  <c r="S842" i="74"/>
  <c r="D709" i="62"/>
  <c r="F709" i="62" s="1"/>
  <c r="S509" i="74"/>
  <c r="S538" i="74"/>
  <c r="S906" i="74"/>
  <c r="F505" i="62"/>
  <c r="D505" i="62"/>
  <c r="H520" i="62"/>
  <c r="H518" i="62" s="1"/>
  <c r="D518" i="62"/>
  <c r="S466" i="74"/>
  <c r="Q11" i="74"/>
  <c r="Q10" i="74" s="1"/>
  <c r="S567" i="74"/>
  <c r="S913" i="74"/>
  <c r="S834" i="74"/>
  <c r="D653" i="62"/>
  <c r="F655" i="62"/>
  <c r="F653" i="62" s="1"/>
  <c r="S819" i="74"/>
  <c r="S636" i="74"/>
  <c r="D539" i="62"/>
  <c r="D710" i="62"/>
  <c r="S911" i="74"/>
  <c r="S564" i="74"/>
  <c r="D543" i="62"/>
  <c r="H543" i="62" s="1"/>
  <c r="D715" i="62"/>
  <c r="S859" i="74"/>
  <c r="D811" i="62"/>
  <c r="P287" i="57"/>
  <c r="S840" i="74"/>
  <c r="S835" i="74"/>
  <c r="D737" i="62"/>
  <c r="S451" i="74"/>
  <c r="S546" i="74"/>
  <c r="D779" i="62"/>
  <c r="P165" i="57"/>
  <c r="D721" i="62"/>
  <c r="F721" i="62" s="1"/>
  <c r="R829" i="74"/>
  <c r="D718" i="62"/>
  <c r="F718" i="62" s="1"/>
  <c r="S850" i="74"/>
  <c r="D549" i="62"/>
  <c r="F746" i="62"/>
  <c r="F744" i="62" s="1"/>
  <c r="D744" i="62"/>
  <c r="D515" i="62"/>
  <c r="V18" i="57" l="1"/>
  <c r="X10" i="57"/>
  <c r="S458" i="74"/>
  <c r="S905" i="74"/>
  <c r="S533" i="74"/>
  <c r="S566" i="74"/>
  <c r="S635" i="74"/>
  <c r="S563" i="74"/>
  <c r="S465" i="74"/>
  <c r="S449" i="74"/>
  <c r="S907" i="74"/>
  <c r="D517" i="62"/>
  <c r="F517" i="62" s="1"/>
  <c r="S539" i="74"/>
  <c r="S858" i="74"/>
  <c r="S818" i="74"/>
  <c r="S912" i="74"/>
  <c r="S831" i="74"/>
  <c r="S455" i="74"/>
  <c r="D537" i="62"/>
  <c r="D573" i="62"/>
  <c r="D561" i="62"/>
  <c r="D794" i="62"/>
  <c r="P200" i="57"/>
  <c r="D534" i="62"/>
  <c r="F710" i="62"/>
  <c r="F708" i="62" s="1"/>
  <c r="D708" i="62"/>
  <c r="H539" i="62"/>
  <c r="H538" i="62" s="1"/>
  <c r="D538" i="62"/>
  <c r="F715" i="62"/>
  <c r="F713" i="62" s="1"/>
  <c r="D713" i="62"/>
  <c r="H737" i="62"/>
  <c r="H732" i="62" s="1"/>
  <c r="D732" i="62"/>
  <c r="J779" i="62"/>
  <c r="J777" i="62" s="1"/>
  <c r="J670" i="62" s="1"/>
  <c r="D777" i="62"/>
  <c r="D526" i="62"/>
  <c r="D704" i="62"/>
  <c r="D728" i="62"/>
  <c r="P112" i="57"/>
  <c r="F811" i="62"/>
  <c r="F809" i="62" s="1"/>
  <c r="D809" i="62"/>
  <c r="F549" i="62"/>
  <c r="F545" i="62" s="1"/>
  <c r="D545" i="62"/>
  <c r="F515" i="62"/>
  <c r="D630" i="62"/>
  <c r="F630" i="62" s="1"/>
  <c r="D631" i="62"/>
  <c r="F631" i="62" s="1"/>
  <c r="D633" i="62"/>
  <c r="F633" i="62" s="1"/>
  <c r="D637" i="62"/>
  <c r="F637" i="62" s="1"/>
  <c r="D634" i="62"/>
  <c r="F634" i="62" s="1"/>
  <c r="D639" i="62"/>
  <c r="F639" i="62" s="1"/>
  <c r="D641" i="62"/>
  <c r="F641" i="62" s="1"/>
  <c r="D636" i="62"/>
  <c r="F636" i="62" s="1"/>
  <c r="D638" i="62"/>
  <c r="F638" i="62" s="1"/>
  <c r="D635" i="62"/>
  <c r="F635" i="62" s="1"/>
  <c r="D640" i="62"/>
  <c r="F640" i="62" s="1"/>
  <c r="D632" i="62"/>
  <c r="F632" i="62" s="1"/>
  <c r="D628" i="62"/>
  <c r="D512" i="62" l="1"/>
  <c r="F512" i="62"/>
  <c r="S453" i="74"/>
  <c r="D536" i="62"/>
  <c r="F537" i="62"/>
  <c r="F536" i="62" s="1"/>
  <c r="J573" i="62"/>
  <c r="J572" i="62" s="1"/>
  <c r="J493" i="62" s="1"/>
  <c r="J492" i="62" s="1"/>
  <c r="D572" i="62"/>
  <c r="H561" i="62"/>
  <c r="H560" i="62" s="1"/>
  <c r="H493" i="62" s="1"/>
  <c r="H492" i="62" s="1"/>
  <c r="D560" i="62"/>
  <c r="F534" i="62"/>
  <c r="F533" i="62" s="1"/>
  <c r="D533" i="62"/>
  <c r="F794" i="62"/>
  <c r="F790" i="62" s="1"/>
  <c r="D790" i="62"/>
  <c r="F728" i="62"/>
  <c r="F727" i="62" s="1"/>
  <c r="D727" i="62"/>
  <c r="F526" i="62"/>
  <c r="F521" i="62" s="1"/>
  <c r="D521" i="62"/>
  <c r="H704" i="62"/>
  <c r="H699" i="62" s="1"/>
  <c r="H670" i="62" s="1"/>
  <c r="D699" i="62"/>
  <c r="D629" i="62"/>
  <c r="F629" i="62" s="1"/>
  <c r="F628" i="62"/>
  <c r="D627" i="62" l="1"/>
  <c r="F627" i="62"/>
  <c r="D247" i="62" l="1"/>
  <c r="D246" i="62" l="1"/>
  <c r="F247" i="62"/>
  <c r="F246" i="62" s="1"/>
  <c r="R641" i="74" l="1"/>
  <c r="P641" i="74" s="1"/>
  <c r="R640" i="74"/>
  <c r="R639" i="74" l="1"/>
  <c r="P639" i="74" s="1"/>
  <c r="R642" i="74"/>
  <c r="S640" i="74"/>
  <c r="P640" i="74"/>
  <c r="R638" i="74"/>
  <c r="R644" i="74"/>
  <c r="R643" i="74"/>
  <c r="S641" i="74"/>
  <c r="S639" i="74" l="1"/>
  <c r="S642" i="74"/>
  <c r="P642" i="74"/>
  <c r="S638" i="74"/>
  <c r="P638" i="74"/>
  <c r="P643" i="74"/>
  <c r="S643" i="74"/>
  <c r="P644" i="74"/>
  <c r="S644" i="74"/>
  <c r="R645" i="74" l="1"/>
  <c r="S645" i="74" l="1"/>
  <c r="P645" i="74"/>
  <c r="P637" i="74" s="1"/>
  <c r="P448" i="74" s="1"/>
  <c r="R637" i="74"/>
  <c r="P447" i="74" l="1"/>
  <c r="P11" i="74"/>
  <c r="P10" i="74" s="1"/>
  <c r="S637" i="74"/>
  <c r="R448" i="74"/>
  <c r="R11" i="74" l="1"/>
  <c r="R10" i="74" s="1"/>
  <c r="R447" i="74"/>
  <c r="S447" i="74" s="1"/>
  <c r="D162" i="62" l="1"/>
  <c r="H162" i="62" s="1"/>
  <c r="D288" i="62" l="1"/>
  <c r="D282" i="62" s="1"/>
  <c r="D68" i="62" l="1"/>
  <c r="H68" i="62" s="1"/>
  <c r="D70" i="62"/>
  <c r="H70" i="62" s="1"/>
  <c r="D69" i="62"/>
  <c r="H69" i="62" s="1"/>
  <c r="D67" i="62" l="1"/>
  <c r="H67" i="62" l="1"/>
  <c r="H66" i="62" s="1"/>
  <c r="D66" i="62"/>
  <c r="D101" i="62" l="1"/>
  <c r="J101" i="62" s="1"/>
  <c r="D100" i="62"/>
  <c r="J100" i="62" s="1"/>
  <c r="D103" i="62"/>
  <c r="J103" i="62" s="1"/>
  <c r="D102" i="62"/>
  <c r="J102" i="62" s="1"/>
  <c r="D99" i="62"/>
  <c r="J99" i="62" s="1"/>
  <c r="D98" i="62" l="1"/>
  <c r="J98" i="62" l="1"/>
  <c r="J97" i="62" s="1"/>
  <c r="D97" i="62"/>
  <c r="D108" i="62"/>
  <c r="J108" i="62" s="1"/>
  <c r="D110" i="62"/>
  <c r="J110" i="62" s="1"/>
  <c r="D112" i="62"/>
  <c r="J112" i="62" s="1"/>
  <c r="D109" i="62"/>
  <c r="J109" i="62" s="1"/>
  <c r="D111" i="62"/>
  <c r="J111" i="62" s="1"/>
  <c r="D113" i="62"/>
  <c r="D107" i="62" l="1"/>
  <c r="H113" i="62"/>
  <c r="H106" i="62" s="1"/>
  <c r="H13" i="62" s="1"/>
  <c r="J113" i="62" l="1"/>
  <c r="H10" i="62"/>
  <c r="H9" i="62" s="1"/>
  <c r="H12" i="62"/>
  <c r="J107" i="62"/>
  <c r="D106" i="62"/>
  <c r="D13" i="62" s="1"/>
  <c r="J106" i="62" l="1"/>
  <c r="J13" i="62" s="1"/>
  <c r="J12" i="62" s="1"/>
  <c r="D12" i="62"/>
  <c r="J10" i="62" l="1"/>
  <c r="J9" i="62" s="1"/>
  <c r="S825" i="74" l="1"/>
  <c r="S823" i="74"/>
  <c r="S822" i="74"/>
  <c r="S824" i="74"/>
  <c r="D665" i="62" l="1"/>
  <c r="F665" i="62" s="1"/>
  <c r="D664" i="62"/>
  <c r="F664" i="62" s="1"/>
  <c r="S821" i="74"/>
  <c r="D662" i="62"/>
  <c r="S448" i="74" l="1"/>
  <c r="D661" i="62"/>
  <c r="D493" i="62" s="1"/>
  <c r="F662" i="62"/>
  <c r="F661" i="62" s="1"/>
  <c r="F493" i="62" s="1"/>
  <c r="D492" i="62" l="1"/>
  <c r="F492" i="62"/>
  <c r="D389" i="62" l="1"/>
  <c r="D388" i="62" l="1"/>
  <c r="D150" i="62" s="1"/>
  <c r="F389" i="62"/>
  <c r="F388" i="62" s="1"/>
  <c r="F150" i="62" s="1"/>
  <c r="F149" i="62" l="1"/>
  <c r="D149" i="62"/>
  <c r="J217" i="66" l="1"/>
  <c r="J10" i="66" s="1"/>
  <c r="F217" i="66"/>
  <c r="F10" i="66" l="1"/>
  <c r="S954" i="74"/>
  <c r="S955" i="74" l="1"/>
  <c r="S956" i="74" l="1"/>
  <c r="S957" i="74"/>
  <c r="S953" i="74" l="1"/>
  <c r="S952" i="74"/>
  <c r="P19" i="57" l="1"/>
  <c r="P18" i="57" s="1"/>
  <c r="Q18" i="57"/>
  <c r="O42" i="66" l="1"/>
  <c r="M42" i="66"/>
  <c r="O44" i="66"/>
  <c r="M44" i="66"/>
  <c r="L44" i="66" s="1"/>
  <c r="O43" i="66"/>
  <c r="M43" i="66"/>
  <c r="L43" i="66" s="1"/>
  <c r="H43" i="66" s="1"/>
  <c r="L42" i="66" l="1"/>
  <c r="L20" i="66" s="1"/>
  <c r="M20" i="66"/>
  <c r="M10" i="66" s="1"/>
  <c r="H44" i="66"/>
  <c r="L10" i="66" l="1"/>
  <c r="H42" i="66"/>
  <c r="H20" i="66" s="1"/>
  <c r="H10" i="66" s="1"/>
  <c r="O41" i="66" l="1"/>
  <c r="P170" i="57" l="1"/>
  <c r="P168" i="57" l="1"/>
  <c r="Q12" i="57" l="1"/>
  <c r="P12" i="57" s="1"/>
  <c r="D672" i="62" l="1"/>
  <c r="F672" i="62" l="1"/>
  <c r="Q15" i="57"/>
  <c r="Q17" i="57"/>
  <c r="Q16" i="57"/>
  <c r="Q14" i="57"/>
  <c r="P14" i="57" s="1"/>
  <c r="Q13" i="57"/>
  <c r="P13" i="57" l="1"/>
  <c r="P16" i="57"/>
  <c r="P17" i="57"/>
  <c r="D674" i="62"/>
  <c r="F674" i="62" s="1"/>
  <c r="P15" i="57"/>
  <c r="Q11" i="57"/>
  <c r="Q10" i="57" l="1"/>
  <c r="D673" i="62"/>
  <c r="F673" i="62" s="1"/>
  <c r="F671" i="62" s="1"/>
  <c r="F670" i="62" s="1"/>
  <c r="F10" i="62" s="1"/>
  <c r="F9" i="62" s="1"/>
  <c r="P11" i="57"/>
  <c r="D671" i="62" l="1"/>
  <c r="D670" i="62" s="1"/>
  <c r="D10" i="62" s="1"/>
  <c r="D9" i="62" s="1"/>
  <c r="P20" i="57" l="1"/>
  <c r="V237" i="57" l="1"/>
  <c r="P237" i="57" l="1"/>
  <c r="V238" i="57" l="1"/>
  <c r="P238" i="57" l="1"/>
  <c r="V239" i="57" l="1"/>
  <c r="V236" i="57" s="1"/>
  <c r="V10" i="57" l="1"/>
  <c r="P239" i="57"/>
  <c r="S830" i="74" l="1"/>
  <c r="P236" i="57"/>
  <c r="P10" i="57" l="1"/>
  <c r="S829" i="74"/>
</calcChain>
</file>

<file path=xl/comments1.xml><?xml version="1.0" encoding="utf-8"?>
<comments xmlns="http://schemas.openxmlformats.org/spreadsheetml/2006/main">
  <authors>
    <author>Белоусова Юлия Романовна</author>
  </authors>
  <commentList>
    <comment ref="B157" authorId="0" shape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1 контракт заключен, по другому помещению умер</t>
        </r>
      </text>
    </comment>
    <comment ref="B210" authorId="0" shape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заключен 1 выкуп, ничего не согласовано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заключен 1 выкуп, ничего не согласовано</t>
        </r>
      </text>
    </comment>
    <comment ref="B389" authorId="0" shape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1 выкуп</t>
        </r>
      </text>
    </comment>
    <comment ref="B390" authorId="0" shapeId="0">
      <text>
        <r>
          <rPr>
            <b/>
            <sz val="9"/>
            <color indexed="81"/>
            <rFont val="Tahoma"/>
            <family val="2"/>
            <charset val="204"/>
          </rPr>
          <t>Белоусова Юлия Романовна:</t>
        </r>
        <r>
          <rPr>
            <sz val="9"/>
            <color indexed="81"/>
            <rFont val="Tahoma"/>
            <family val="2"/>
            <charset val="204"/>
          </rPr>
          <t xml:space="preserve">
1 выкуп</t>
        </r>
      </text>
    </comment>
  </commentList>
</comments>
</file>

<file path=xl/sharedStrings.xml><?xml version="1.0" encoding="utf-8"?>
<sst xmlns="http://schemas.openxmlformats.org/spreadsheetml/2006/main" count="8781" uniqueCount="1985">
  <si>
    <t>дополнительные средства финансирования и средства из внебюджетных источников</t>
  </si>
  <si>
    <t>г. Коломна,                    ул. Сапожковых, д.22</t>
  </si>
  <si>
    <t>г. Коломна,                    ул. Партизан, д.59</t>
  </si>
  <si>
    <t>г. Коломна,                    ул. Октябрьской Революции, д.290</t>
  </si>
  <si>
    <t>г. Коломна,                    ул. Октябрьской Революции, д.300</t>
  </si>
  <si>
    <t>г. Коломна,                    ул. Октябрьской Революции, д.302</t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</si>
  <si>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Бугрова, д.18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</si>
  <si>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</si>
  <si>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д.42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</si>
  <si>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д.22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</si>
  <si>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д.24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</si>
  <si>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д.11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</si>
  <si>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</si>
  <si>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д.57а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</si>
  <si>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д.59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</si>
  <si>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д.56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</si>
  <si>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Горького, д.61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</si>
  <si>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Лапина, д.48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</si>
  <si>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Бероунская, д.14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</si>
  <si>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Вифанская,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</si>
  <si>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Валовая, д.7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</si>
  <si>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Пионерская, д.1/12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</si>
  <si>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Фабричная, д.4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</si>
  <si>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Фаворского, д.25/18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</si>
  <si>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Фаворского, д.23/17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</si>
  <si>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Вифанская, д.26а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</si>
  <si>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Шлякова, д.7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</si>
  <si>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д.10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</si>
  <si>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д.12/11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</si>
  <si>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</si>
  <si>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</si>
  <si>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</si>
  <si>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Карла Либнехта, д.8/34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</si>
  <si>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д.12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</si>
  <si>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д.11/7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</si>
  <si>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</si>
  <si>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д.14/5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</si>
  <si>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Леонида Булавина, д.7/30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</si>
  <si>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Краснофлотская,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</si>
  <si>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Краснофлотская,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</si>
  <si>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</si>
  <si>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д.4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</si>
  <si>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</si>
  <si>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Новозагорского, д.5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</si>
  <si>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</si>
  <si>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</si>
  <si>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</si>
  <si>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</si>
  <si>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</si>
  <si>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д.15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</si>
  <si>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д.17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</si>
  <si>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Школьная, д.19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</si>
  <si>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Хотьковский, д.17</t>
    </r>
  </si>
  <si>
    <t>Итого по городскому поселению Сергиев-Посад Сергиево-Посадского муниципального района</t>
  </si>
  <si>
    <t>р.п. Запрудня, Пролетарский пер.,       д. 23</t>
  </si>
  <si>
    <t>с. Тарасовка,                 ул. Б. Тарасовская,        д. 29</t>
  </si>
  <si>
    <t>г. Истра, ул. Восточная, д.20</t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</si>
  <si>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Некрасова, д.16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</si>
  <si>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Некрасова, д.18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</si>
  <si>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д.22/15</t>
    </r>
  </si>
  <si>
    <t>Итого по городскому поселению Некрасовский Дмитровского муниципального района</t>
  </si>
  <si>
    <t>с. Муханово,                  ул. Ленинская, д.11</t>
  </si>
  <si>
    <t>с. Муханово,                  ул. Советская, д.3</t>
  </si>
  <si>
    <t>с. Муханово,                  ул. Советская, д.7</t>
  </si>
  <si>
    <t>с. Муханово,                  ул. Центральная, д.15</t>
  </si>
  <si>
    <t>с. Муханово,                  ул. Первомайская, д.7</t>
  </si>
  <si>
    <t>с. Муханово,                  ул. Ленинская, д.18</t>
  </si>
  <si>
    <t>с. Муханово,                  ул. Советская, д.1</t>
  </si>
  <si>
    <t>с. Муханово,                  ул. Советская, д.10</t>
  </si>
  <si>
    <t>с. Муханово,                  ул. Центральная, д.12</t>
  </si>
  <si>
    <t>с. Муханово,                  ул. Центральная, д.19</t>
  </si>
  <si>
    <t>с. Муханово,                  ул. Николаева, д.30</t>
  </si>
  <si>
    <t>с. Муханово,                  ул. Ленинская, д.9</t>
  </si>
  <si>
    <t>с. Муханово,                  ул. Советская, д.4</t>
  </si>
  <si>
    <t>с. Муханово,                  ул. Советская, д.8</t>
  </si>
  <si>
    <t>с. Муханово,                  ул. Первомайская, д.1</t>
  </si>
  <si>
    <t>с. Муханово,                  ул. Ленинская, д.3</t>
  </si>
  <si>
    <t>с. Муханово,                  ул. Ленинская, д.7</t>
  </si>
  <si>
    <t>с. Муханово,                  ул. Ленинская, д.12</t>
  </si>
  <si>
    <t>с. Муханово,                  ул. Ленинская, д.13</t>
  </si>
  <si>
    <t>с. Муханово,                  ул. Ленинская, д.22</t>
  </si>
  <si>
    <t>с. Муханово,                  ул. Советская, д.9</t>
  </si>
  <si>
    <t>с. Муханово,                  ул. Центральная, д.3</t>
  </si>
  <si>
    <t>с. Муханово,                  ул. Центральная, д.10</t>
  </si>
  <si>
    <t>с. Муханово,                  ул. Первомайская, д.6</t>
  </si>
  <si>
    <t>с. Муханово,                  ул. Центральная, д.21</t>
  </si>
  <si>
    <t>с. Муханово,                  ул. Первомайская, д.9</t>
  </si>
  <si>
    <t>с. Муханово,                  ул. Первомайская, д.11</t>
  </si>
  <si>
    <t>с. Муханово,                  ул. Николаева, д.23</t>
  </si>
  <si>
    <t>Итого по городскому поселению Богородское Сергиево-Посадского муниципального района</t>
  </si>
  <si>
    <t>г. Рошаль,                        ул. Октябрьской Революции, д.62</t>
  </si>
  <si>
    <t>г. Рошаль,                        ул. III Интернационала, д.19/14</t>
  </si>
  <si>
    <t>р.п. Лесной,                   ул. Ульянова, д. 6</t>
  </si>
  <si>
    <t>р.п. Лесной,                   ул. Лесная, д. 15</t>
  </si>
  <si>
    <t>р.п. Лесной,                   ул. Лесная, д. 17</t>
  </si>
  <si>
    <t>р.п. Лесной,                   ул. Мичурина, д. 10</t>
  </si>
  <si>
    <t>Итого по городскому поселению Лесной Пушкинского муниципального района</t>
  </si>
  <si>
    <r>
      <t xml:space="preserve">г. Ступино,                         </t>
    </r>
    <r>
      <rPr>
        <sz val="10"/>
        <rFont val="Times New Roman"/>
        <family val="1"/>
        <charset val="204"/>
      </rPr>
      <t>ул. Горького, д. 10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</si>
  <si>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Горького, д. 12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</si>
  <si>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Больничный городок, д. 2</t>
    </r>
  </si>
  <si>
    <r>
      <t xml:space="preserve">г. Ступино,                         </t>
    </r>
    <r>
      <rPr>
        <sz val="10"/>
        <rFont val="Times New Roman"/>
        <family val="1"/>
        <charset val="204"/>
      </rPr>
      <t>ул. Больничный городок, д. 3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</si>
  <si>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Больничный городок, д. 5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</si>
  <si>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Садовая, д. 41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</si>
  <si>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Горького, д. 14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</si>
  <si>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Акри, д. 20</t>
    </r>
  </si>
  <si>
    <r>
      <t xml:space="preserve">г. Ступино,                           </t>
    </r>
    <r>
      <rPr>
        <sz val="10"/>
        <rFont val="Times New Roman"/>
        <family val="1"/>
        <charset val="204"/>
      </rPr>
      <t>ул. Акри, д. 26</t>
    </r>
  </si>
  <si>
    <r>
      <t xml:space="preserve">г. Ступино,                         </t>
    </r>
    <r>
      <rPr>
        <sz val="10"/>
        <rFont val="Times New Roman"/>
        <family val="1"/>
        <charset val="204"/>
      </rPr>
      <t>ул. Акри, д. 30</t>
    </r>
  </si>
  <si>
    <r>
      <t xml:space="preserve">г. Ступино,                            </t>
    </r>
    <r>
      <rPr>
        <sz val="10"/>
        <rFont val="Times New Roman"/>
        <family val="1"/>
        <charset val="204"/>
      </rPr>
      <t>ул. Акри, д. 42</t>
    </r>
  </si>
  <si>
    <r>
      <t xml:space="preserve">г. Ступино,                        </t>
    </r>
    <r>
      <rPr>
        <sz val="10"/>
        <rFont val="Times New Roman"/>
        <family val="1"/>
        <charset val="204"/>
      </rPr>
      <t>ул. Пристанционная,     д. 3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</si>
  <si>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казарма 100 км, д. 2</t>
    </r>
  </si>
  <si>
    <r>
      <t>ст. Ситенка,                         к</t>
    </r>
    <r>
      <rPr>
        <sz val="10"/>
        <rFont val="Times New Roman"/>
        <family val="1"/>
        <charset val="204"/>
      </rPr>
      <t>азарма 93 км, д. 1</t>
    </r>
  </si>
  <si>
    <t>Итого по городскому поселению Ступино Ступинского муниципального района</t>
  </si>
  <si>
    <t>Муниципальное образование - Городской округ Электросталь</t>
  </si>
  <si>
    <t>г. Электросталь,          ул. Пушкина, д. 31а</t>
  </si>
  <si>
    <t>г. Электросталь,          ул. Трудовая, д.6</t>
  </si>
  <si>
    <t>г. Электросталь,          ул. Рабочая, д.5</t>
  </si>
  <si>
    <t>г. Электросталь,          ул. Рабочая, д.7</t>
  </si>
  <si>
    <t>г. Электросталь,          ул. Рабочая, д.9</t>
  </si>
  <si>
    <t>г. Электросталь,          ул. Трудовая, д.1</t>
  </si>
  <si>
    <t>г. Электросталь,          ул. Трудовая, д.4</t>
  </si>
  <si>
    <t>г. Электросталь,          ул. Жулябина, д.13</t>
  </si>
  <si>
    <t>г. Электросталь,          ул. Лермонтова, д.2</t>
  </si>
  <si>
    <t xml:space="preserve">                                                                                                                            Муниципальное образование - городское поселение Ликино-Дулево Орехово-Зуевского муниципального района</t>
  </si>
  <si>
    <t>г.Ликино-Дулево,        ул. 30лет ВЛКСМ, д.3</t>
  </si>
  <si>
    <t>г.Ликино-Дулево,        ул. 30лет ВЛКСМ, д.4</t>
  </si>
  <si>
    <t>г.Ликино-Дулево,        ул. 30лет ВЛКСМ, д.9</t>
  </si>
  <si>
    <t>Итого по городскому поселению Ликино-Дулево Орехово-Зуевского муниципального района</t>
  </si>
  <si>
    <t>д.Губино, ул. Пролетарская, д.16</t>
  </si>
  <si>
    <t>д.Губино,        ул.Ленина, д.5а</t>
  </si>
  <si>
    <t>д.Губино,      ул.Ленина, д.9</t>
  </si>
  <si>
    <t>д.Губино,                      ул. Карла-Маркса, д.17</t>
  </si>
  <si>
    <t>д.Губино,                      ул. Карла-Маркса, д.7</t>
  </si>
  <si>
    <t>д.Губино,                      ул. Карла-Маркса, д.9</t>
  </si>
  <si>
    <t>Итого по сельскому поселению Белавинское Орехово-Зуевского муниципального района</t>
  </si>
  <si>
    <t>г. Подольск,                   ул. Геопарка, д 9</t>
  </si>
  <si>
    <t>г. Подольск,                   ул. Циолковского, д.24</t>
  </si>
  <si>
    <t>г. Подольск,                   ул. Космоновтов, д. 16</t>
  </si>
  <si>
    <t>г. Подольск,                   ул. Почтовая, д. 18</t>
  </si>
  <si>
    <t>г. Подольск,                   ул. Циолковского, д.26</t>
  </si>
  <si>
    <t>г. Подольск,                   ул. Клубный проезд, д.5</t>
  </si>
  <si>
    <t>г. Подольск,                   ул. Космоновтов,          д. 14/1</t>
  </si>
  <si>
    <t>г. Подольск,                   ул. М.Зеленовская,       д. 7а</t>
  </si>
  <si>
    <t>г.Руза, ул.Гладышева, д.3</t>
  </si>
  <si>
    <t>г.Руза, ул.Гладышева, д.5</t>
  </si>
  <si>
    <t>г.Руза, ул.Гладышева, д.7</t>
  </si>
  <si>
    <t>г.Руза, ул.Гладышева, д.9</t>
  </si>
  <si>
    <t>г.Руза, ул.Гладышева, д.11</t>
  </si>
  <si>
    <t>г.Руза, ул.Урицкого, д.24</t>
  </si>
  <si>
    <t>г.Руза, ул.Почтовая, д.5</t>
  </si>
  <si>
    <t>г.Руза, ул.Почтовая, д.12</t>
  </si>
  <si>
    <t>Итого по городскому поселению Руза Рузского муниципального района</t>
  </si>
  <si>
    <t>Итого по сельскому поселению Радовицкое Шатурского муниципального района</t>
  </si>
  <si>
    <t>Итого по сельскому поселению Кривандинское Шатурского муниципального района</t>
  </si>
  <si>
    <t>Итого по сельскому поселению Дмитровское Шатурского муниципального района</t>
  </si>
  <si>
    <t>Итого по городскому поселению Черусти Шатурского муниципального района</t>
  </si>
  <si>
    <t>р.п. Мишеронский,         ул. Октябрьская, д.1</t>
  </si>
  <si>
    <t>р.п. Мишеронский,          ул. Майская, д.23</t>
  </si>
  <si>
    <t>Итого по городскому поселению Мишеронский Шатурского муниципального района</t>
  </si>
  <si>
    <t>г. Пушкино,               мкр. Серебрянка, д.22</t>
  </si>
  <si>
    <t>г. Пушкино, мкр. Серебрянка, д.21</t>
  </si>
  <si>
    <t>Итого по городскому поселению Пушкино Пушкинского муниципального района</t>
  </si>
  <si>
    <t>Итого по сельскому поселению Топкановское Каширского муниципального района</t>
  </si>
  <si>
    <t>Итого по сельскому поселению Биорковское Коломенского муниципального района</t>
  </si>
  <si>
    <t>Итого по сельскому поселению Верейское Орехово-Зуевского муниципального района</t>
  </si>
  <si>
    <t>Итого по городскому поселению Куровское Орехово-Зуевского муниципального района</t>
  </si>
  <si>
    <t>Итого по сельскому поселению Проводниковское Коломенского муниципального района</t>
  </si>
  <si>
    <t>Итого по сельскому поселению Любучанское Чеховского муниципального района</t>
  </si>
  <si>
    <t>р.п. Правдинский,         ул. Пролетарская, д. 1</t>
  </si>
  <si>
    <t>р.п. Правдинский,         ул. 2-я Новопролетарская, д. 1</t>
  </si>
  <si>
    <t>Итого по городскому поселению Правдинский Пушкинского муниципального района</t>
  </si>
  <si>
    <t>Итого по городскому поселению Ельдигинское Пушкинского муниципального района</t>
  </si>
  <si>
    <t>г. Зарайск                         ул. Первомайская,                 д. 20</t>
  </si>
  <si>
    <t>г. Зарайск                         ул. Первомайская,                 д. 51</t>
  </si>
  <si>
    <t>г. Куровское,                 ул. 40 лет Октября,             д. 68</t>
  </si>
  <si>
    <t>д.Губино, ул.Ленина, д.11</t>
  </si>
  <si>
    <t>р.п. Правдинский,           ул. 2-я Новопролетарская, д. 3</t>
  </si>
  <si>
    <t>г. Клин, ул. Радищева, д. 68</t>
  </si>
  <si>
    <t>Муниципальное образование - сельское поселение Воздвиженское Клинского муниципального района</t>
  </si>
  <si>
    <t>д. Степанцево, д. 7</t>
  </si>
  <si>
    <t>д. Гологузово, д. 124</t>
  </si>
  <si>
    <t>г. Луховицы,                       ул. Комсомольская, д. 4</t>
  </si>
  <si>
    <t>г. Луховицы,                       ул. 40 лет Октября, д.31</t>
  </si>
  <si>
    <t>г. Луховицы, пер. Школьный, д.8</t>
  </si>
  <si>
    <t>Муниципальное образование - сельское поселение Костинское Дмитровского муниципального района</t>
  </si>
  <si>
    <t>п. Новое Гришино, д. 12</t>
  </si>
  <si>
    <t>Приложение № 5 
к Программе</t>
  </si>
  <si>
    <t>Итого по сельскому поселению Воздвиженское Клинского муниципального района</t>
  </si>
  <si>
    <t>Муниципальное образование - городское поселение поселение Луховицы Луховицкого муниципального района</t>
  </si>
  <si>
    <t>Итого по городскому поселению Луховицы Луховицкого муниципального района</t>
  </si>
  <si>
    <t>Итого по сельскому поселению Костинское Дмитровского муниципального района</t>
  </si>
  <si>
    <t>строительство малоэтажных МКД</t>
  </si>
  <si>
    <t>р.п. Шаховская, ул. Новая, д. 26</t>
  </si>
  <si>
    <t>р.п. Шаховская, ул. Привокзальная, д. 12</t>
  </si>
  <si>
    <t>р.п. Шаховская, ул. Партизанская, д. 51</t>
  </si>
  <si>
    <t>р.п. Шаховская, ул. Привокзальная, д. 9</t>
  </si>
  <si>
    <t>р.п. Шаховская, ул. Новый тупик, д. 3</t>
  </si>
  <si>
    <t>р.п. Шаховская, ул. Новый тупик, д. 1</t>
  </si>
  <si>
    <t>р.п. Шаховская, пер. 2-й Серединский, д. 1</t>
  </si>
  <si>
    <t>г. Талдом, мкр. ПМК-21, д. 5</t>
  </si>
  <si>
    <t>Муниципальное образование - городское поселение Талдом Талдомского муниципального района</t>
  </si>
  <si>
    <t>Муниципальное образование - городское поселение Краснозаводск Сергиево-Посадского муниципального района</t>
  </si>
  <si>
    <t>Муниципальное образование - сельское поселение Бояркинское Озёрского муниципального района</t>
  </si>
  <si>
    <t>Муниципальное образование - сельское поселение Клементьевское Можайского муниципального района</t>
  </si>
  <si>
    <t>д. Клементьево, ул. Центральная, д. 1</t>
  </si>
  <si>
    <t>Итого по городскому поселению Талдом Талдомского муниципального района</t>
  </si>
  <si>
    <t>г. Краснозаводск, ул. Строителей, д.4</t>
  </si>
  <si>
    <t>г. Краснозаводск, ул. Строителей, д.5</t>
  </si>
  <si>
    <t>Итого по сельскому поселению Клементьевское Можайского муниципального района</t>
  </si>
  <si>
    <t>р.п. Шаховская, ул. 1-я Советская, д. 66</t>
  </si>
  <si>
    <t>г. Звенигород, Нахабинское шоссе, д. 7</t>
  </si>
  <si>
    <t>г. Звенигород, ул. Суворова, д. 5</t>
  </si>
  <si>
    <t>г. Звенигород, ул. Суворова, д. 7</t>
  </si>
  <si>
    <t>г. Звенигород, ул. Суворова, д. 9</t>
  </si>
  <si>
    <t>г. Звенигород, ул. Ленина, д. 34</t>
  </si>
  <si>
    <t>г. Звенигород, ул. Ленина, д. 36</t>
  </si>
  <si>
    <t>г. Звенигород, пос. п/х Поречье, д. 3</t>
  </si>
  <si>
    <t>г.Звенигород, ул. Украинская, д. 10</t>
  </si>
  <si>
    <t>г. Звенигород, ул. Фрунзе, д. 15</t>
  </si>
  <si>
    <t>г. Звенигород, ул. Чайковского,            д. 48/34</t>
  </si>
  <si>
    <t>г. Звенигород, ул. Чайковского,          д. 46</t>
  </si>
  <si>
    <t>г. Звенигород, ул. Пролетарская,        д. 5</t>
  </si>
  <si>
    <t>г. Звенигород, ул. Лермонтова, д. 20</t>
  </si>
  <si>
    <t>г. Звенигород, ул. Московская, д. 4</t>
  </si>
  <si>
    <t>г. Звенигород, ул. Соловьевская,           д. 25/44</t>
  </si>
  <si>
    <t>г. Звенигород, ул. Ивана Шнырева,    д. 6</t>
  </si>
  <si>
    <t>г. Звенигород, ул. Мичурина,          д. 2/48</t>
  </si>
  <si>
    <t>г. Кашира, ул. Сиреневая, д. 1</t>
  </si>
  <si>
    <t xml:space="preserve"> г. Кашира, ул. Рабочий городок, д.12</t>
  </si>
  <si>
    <t xml:space="preserve"> с. Темпы, ул. Московская, д.6</t>
  </si>
  <si>
    <t xml:space="preserve"> с. Темпы, ул. Московская, д.13</t>
  </si>
  <si>
    <t>с. Темпы, ул. Московская, д.15</t>
  </si>
  <si>
    <t>г. Электрогорск, ул. Калинина, д.11</t>
  </si>
  <si>
    <t>г. Электрогорск, ул. Ленина, д.26</t>
  </si>
  <si>
    <t>г. Электрогорск, ул. Ленина, д.28</t>
  </si>
  <si>
    <t>г. Электрогорск, ул. Ленина, д.43</t>
  </si>
  <si>
    <t>г. Электрогорск, ул. Ленина, д.50</t>
  </si>
  <si>
    <t>г. Электрогорск, ул. Ленина, д.62</t>
  </si>
  <si>
    <r>
      <t>г. Электрогорск, ул. Пионерская, д.6</t>
    </r>
    <r>
      <rPr>
        <sz val="11"/>
        <color indexed="8"/>
        <rFont val="Calibri"/>
        <family val="2"/>
        <charset val="204"/>
      </rPr>
      <t/>
    </r>
  </si>
  <si>
    <t>г. Дмитров, мкр. ДЗФС, д.11</t>
  </si>
  <si>
    <t>г. Дмитров, мкр. ДЗФС, д.12</t>
  </si>
  <si>
    <t>г. Дмитров, ул. Внуковская, д.26</t>
  </si>
  <si>
    <t>г. Дмитров, ул. Комсомольская, д.16</t>
  </si>
  <si>
    <t>г. Дмитров, ул. Комсомольская, д.18</t>
  </si>
  <si>
    <t>г. Дмитров, ул. Комсомольская, д.20</t>
  </si>
  <si>
    <t>г. Дмитров, ул. Чекистская, д.9</t>
  </si>
  <si>
    <t>г. Дмитров, ул. Чекистская, д.11</t>
  </si>
  <si>
    <t>г. Дмитров, 2-й Ревякинский пер., д.7а</t>
  </si>
  <si>
    <t>г. Дмитров, Внуковский пр-д., д.7</t>
  </si>
  <si>
    <t>г. Дмитров, ул. 1-я Заречная, д.19</t>
  </si>
  <si>
    <t>г. Дмитров, ул. 1-я Заречная, д.27</t>
  </si>
  <si>
    <t>г. Дмитров, ул. 1-я Заречная, д.18</t>
  </si>
  <si>
    <t>г. Дмитров, ул. 1-я Заречная, д.20</t>
  </si>
  <si>
    <t>г. Дмитров, ул. 1-я Заречная, д.21</t>
  </si>
  <si>
    <t>г. Дмитров, ул. 2-я Заречная, д.5</t>
  </si>
  <si>
    <t>г. Дмитров, ул. 2-я Заречная, д.14</t>
  </si>
  <si>
    <t>г. Дмитров, ул. 2-я Заречная, д.16</t>
  </si>
  <si>
    <t>г. Дмитров, ул. Кольцевая, д.31</t>
  </si>
  <si>
    <t>г. Дмитров, ул. Кольцевая, д.33</t>
  </si>
  <si>
    <t>г. Дмитров, мкр. ДЗФС, д.30</t>
  </si>
  <si>
    <t>г. Дмитров, мкр. ДЗФС, д.31</t>
  </si>
  <si>
    <t>г. Дмитров, мкр. ДЗФС, д.32</t>
  </si>
  <si>
    <t>г. Дмитров, мкр. ДЗФС, д.33</t>
  </si>
  <si>
    <t>г. Дмитров, ул. Московская, д.45а</t>
  </si>
  <si>
    <t>г. Дмитров, ул. Московская, д.45б</t>
  </si>
  <si>
    <t>р.п. Икша, ул. Шлюзовая, д. 1</t>
  </si>
  <si>
    <t>р.п. Икша, ул. Шлюзовая, д. 2</t>
  </si>
  <si>
    <t>р.п. Икша, ул. Вокзальная, д. 4</t>
  </si>
  <si>
    <t>р.п. Икша, ул. Советская, д. 23</t>
  </si>
  <si>
    <t>р.п. Икша, ул.Шлюзовая, д. 3</t>
  </si>
  <si>
    <t>р.п. Шаховская, ул. Первомайская, д. 9</t>
  </si>
  <si>
    <t>р.п. Шаховская, ул. Новый тупик,         д. 2</t>
  </si>
  <si>
    <t>р.п. Шаховская, ул. Новая, д. 24</t>
  </si>
  <si>
    <t>р.п. Шаховская, ул. Первомайская,                д. 19</t>
  </si>
  <si>
    <t>д. Солопово, ул. Лесная, д. 9</t>
  </si>
  <si>
    <t>д. Большие Белыничи,                               ул. Центральная, д. 10</t>
  </si>
  <si>
    <t>г. Зарайск, ул. Дзержинского, д. 51</t>
  </si>
  <si>
    <t>г. Зарайск, ул. Красноармейская,   д. 37А</t>
  </si>
  <si>
    <t>г. Зарайск, ул. Карла Маркса,           д. 34/12</t>
  </si>
  <si>
    <t>г. Клин, ул. Мечникова, д. 2</t>
  </si>
  <si>
    <t>г. Клин, ул. Мечникова, д. 4</t>
  </si>
  <si>
    <t>г. Клин, ул. Танеева, д. 8/6</t>
  </si>
  <si>
    <t>г. Клин, ул. Танеева, д. 10/1</t>
  </si>
  <si>
    <t>г. Клин, усадьба Демьяново, д. 12</t>
  </si>
  <si>
    <t>г. Клин, ул. Чайковского, д. 23</t>
  </si>
  <si>
    <t>г. Клин, ул. Чайковского, д. 30</t>
  </si>
  <si>
    <t>г. Клин, ул. Чайковского, д. 40</t>
  </si>
  <si>
    <t>г. Клин, пр. Талицкий, д. 2</t>
  </si>
  <si>
    <t>г. Клин, пр. Талицкий, д. 8а</t>
  </si>
  <si>
    <t>г. Клин, ул. Дурыманова, д. 1а</t>
  </si>
  <si>
    <t>г. Клин, ул. Дурыманова, д. 5</t>
  </si>
  <si>
    <t>г. Клин, ул. Дурыманова, д. 24, стр/влад. 10</t>
  </si>
  <si>
    <t>г. Клин, ул. Право-Набережная,       д. 20/1</t>
  </si>
  <si>
    <t>г. Клин, ул. Левонабережная, д. 11</t>
  </si>
  <si>
    <t>г. Клин, ул. Сестрорецкая, д. 24</t>
  </si>
  <si>
    <t>г. Клин, ул. Сестрорецкая, д. 43в</t>
  </si>
  <si>
    <t>г. Клин, ул. Сестрорецкая, д. 43д</t>
  </si>
  <si>
    <t>г. Клин, ул. Сестрорецкая, д. 47</t>
  </si>
  <si>
    <t>г. Клин, Волоколамское шоссе,       д. 13</t>
  </si>
  <si>
    <t>г. Клин, ул. Карла Маркса, д. 65</t>
  </si>
  <si>
    <t>г. Клин, ул. Литейная, д. 52</t>
  </si>
  <si>
    <t>г. Клин, ул. Литейная, д. 63</t>
  </si>
  <si>
    <r>
      <t xml:space="preserve">г. Клин, </t>
    </r>
    <r>
      <rPr>
        <sz val="10"/>
        <rFont val="Times New Roman"/>
        <family val="1"/>
        <charset val="204"/>
      </rPr>
      <t>д. Нагорное,</t>
    </r>
    <r>
      <rPr>
        <sz val="10"/>
        <rFont val="Times New Roman"/>
        <family val="1"/>
        <charset val="1"/>
      </rPr>
      <t xml:space="preserve"> д. 4</t>
    </r>
  </si>
  <si>
    <r>
      <t xml:space="preserve">г. Клин, </t>
    </r>
    <r>
      <rPr>
        <sz val="10"/>
        <rFont val="Times New Roman"/>
        <family val="1"/>
        <charset val="204"/>
      </rPr>
      <t>д. Жуково</t>
    </r>
    <r>
      <rPr>
        <sz val="10"/>
        <rFont val="Times New Roman"/>
        <family val="1"/>
        <charset val="1"/>
      </rPr>
      <t>, д. 3а</t>
    </r>
  </si>
  <si>
    <r>
      <t>г. Клин, мкр</t>
    </r>
    <r>
      <rPr>
        <sz val="10"/>
        <rFont val="Times New Roman"/>
        <family val="1"/>
        <charset val="204"/>
      </rPr>
      <t>. Майданово</t>
    </r>
    <r>
      <rPr>
        <sz val="10"/>
        <rFont val="Times New Roman"/>
        <family val="1"/>
        <charset val="1"/>
      </rPr>
      <t>, д. 13</t>
    </r>
  </si>
  <si>
    <r>
      <t xml:space="preserve">г. Клин, </t>
    </r>
    <r>
      <rPr>
        <sz val="10"/>
        <rFont val="Times New Roman"/>
        <family val="1"/>
        <charset val="204"/>
      </rPr>
      <t>ул. Молодежная</t>
    </r>
    <r>
      <rPr>
        <sz val="10"/>
        <rFont val="Times New Roman"/>
        <family val="1"/>
        <charset val="1"/>
      </rPr>
      <t>, д. 2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</si>
  <si>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ул. Молодежная</t>
    </r>
    <r>
      <rPr>
        <sz val="10"/>
        <rFont val="Times New Roman"/>
        <family val="1"/>
        <charset val="1"/>
      </rPr>
      <t>, д. 4/6</t>
    </r>
  </si>
  <si>
    <r>
      <t xml:space="preserve">г. Клин, </t>
    </r>
    <r>
      <rPr>
        <sz val="10"/>
        <rFont val="Times New Roman"/>
        <family val="1"/>
        <charset val="204"/>
      </rPr>
      <t>ул. Коллективная</t>
    </r>
    <r>
      <rPr>
        <sz val="10"/>
        <rFont val="Times New Roman"/>
        <family val="1"/>
        <charset val="1"/>
      </rPr>
      <t>, д. 47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</si>
  <si>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       д. 21/1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</si>
  <si>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        д. 23/2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</si>
  <si>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д. 46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</si>
  <si>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д. 48</t>
    </r>
  </si>
  <si>
    <r>
      <t xml:space="preserve">г. Клин, </t>
    </r>
    <r>
      <rPr>
        <sz val="10"/>
        <rFont val="Times New Roman"/>
        <family val="1"/>
        <charset val="204"/>
      </rPr>
      <t>Ленинградское шоссе</t>
    </r>
    <r>
      <rPr>
        <sz val="10"/>
        <rFont val="Times New Roman"/>
        <family val="1"/>
        <charset val="1"/>
      </rPr>
      <t>, д. 50</t>
    </r>
  </si>
  <si>
    <r>
      <t xml:space="preserve">г. Клин, </t>
    </r>
    <r>
      <rPr>
        <sz val="10"/>
        <rFont val="Times New Roman"/>
        <family val="1"/>
        <charset val="204"/>
      </rPr>
      <t>ул. Набережная Бычкова</t>
    </r>
    <r>
      <rPr>
        <sz val="10"/>
        <rFont val="Times New Roman"/>
        <family val="1"/>
        <charset val="1"/>
      </rPr>
      <t>,    д. 12</t>
    </r>
  </si>
  <si>
    <r>
      <t xml:space="preserve">г. Клин, </t>
    </r>
    <r>
      <rPr>
        <sz val="10"/>
        <rFont val="Times New Roman"/>
        <family val="1"/>
        <charset val="204"/>
      </rPr>
      <t>ул. Терешковой</t>
    </r>
    <r>
      <rPr>
        <sz val="10"/>
        <rFont val="Times New Roman"/>
        <family val="1"/>
        <charset val="1"/>
      </rPr>
      <t>, д. 56</t>
    </r>
  </si>
  <si>
    <r>
      <t>г. Клин, у</t>
    </r>
    <r>
      <rPr>
        <sz val="10"/>
        <rFont val="Times New Roman"/>
        <family val="1"/>
        <charset val="204"/>
      </rPr>
      <t>л. Центральная</t>
    </r>
    <r>
      <rPr>
        <sz val="10"/>
        <rFont val="Times New Roman"/>
        <family val="1"/>
        <charset val="1"/>
      </rPr>
      <t>, д. 103</t>
    </r>
  </si>
  <si>
    <r>
      <t xml:space="preserve">г. Клин, </t>
    </r>
    <r>
      <rPr>
        <sz val="10"/>
        <rFont val="Times New Roman"/>
        <family val="1"/>
        <charset val="204"/>
      </rPr>
      <t>п. Марков Лес</t>
    </r>
    <r>
      <rPr>
        <sz val="10"/>
        <rFont val="Times New Roman"/>
        <family val="1"/>
        <charset val="1"/>
      </rPr>
      <t>, д. 7</t>
    </r>
  </si>
  <si>
    <r>
      <t xml:space="preserve">г. Клин, </t>
    </r>
    <r>
      <rPr>
        <sz val="10"/>
        <rFont val="Times New Roman"/>
        <family val="1"/>
        <charset val="204"/>
      </rPr>
      <t>п. Марков Лес</t>
    </r>
    <r>
      <rPr>
        <sz val="10"/>
        <rFont val="Times New Roman"/>
        <family val="1"/>
        <charset val="1"/>
      </rPr>
      <t>, д. 8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</si>
  <si>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п. Марков Лес</t>
    </r>
    <r>
      <rPr>
        <sz val="10"/>
        <rFont val="Times New Roman"/>
        <family val="1"/>
        <charset val="1"/>
      </rPr>
      <t>, д. 9</t>
    </r>
    <r>
      <rPr>
        <sz val="11"/>
        <color indexed="8"/>
        <rFont val="Calibri"/>
        <family val="2"/>
        <charset val="204"/>
      </rPr>
      <t/>
    </r>
  </si>
  <si>
    <r>
      <t xml:space="preserve">г. Клин, </t>
    </r>
    <r>
      <rPr>
        <sz val="10"/>
        <rFont val="Times New Roman"/>
        <family val="1"/>
        <charset val="204"/>
      </rPr>
      <t>д. Вельмогово</t>
    </r>
    <r>
      <rPr>
        <sz val="10"/>
        <rFont val="Times New Roman"/>
        <family val="1"/>
        <charset val="1"/>
      </rPr>
      <t>, д. 1а</t>
    </r>
  </si>
  <si>
    <t>г. Клин, ул. Правонабережная,         д. 24/2</t>
  </si>
  <si>
    <t>г. Клин, пр. Ломоносовский,    д. 4</t>
  </si>
  <si>
    <t>д. Спасская, ул. Поселковая, д.10</t>
  </si>
  <si>
    <t>д. Спасская, ул. Поселковая, д.11</t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</si>
  <si>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д.24</t>
    </r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</si>
  <si>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д.26</t>
    </r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</si>
  <si>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д.34</t>
    </r>
  </si>
  <si>
    <r>
      <t xml:space="preserve">р.п. Решетниково, </t>
    </r>
    <r>
      <rPr>
        <sz val="10"/>
        <rFont val="Times New Roman"/>
        <family val="1"/>
        <charset val="204"/>
      </rPr>
      <t>ул. Центральная, д.36</t>
    </r>
  </si>
  <si>
    <r>
      <t xml:space="preserve">р.п. Решетниково, </t>
    </r>
    <r>
      <rPr>
        <sz val="10"/>
        <rFont val="Times New Roman"/>
        <family val="1"/>
        <charset val="204"/>
      </rPr>
      <t>ул. Парковая, д.6</t>
    </r>
  </si>
  <si>
    <r>
      <t xml:space="preserve">р.п. Решетниково, </t>
    </r>
    <r>
      <rPr>
        <sz val="10"/>
        <rFont val="Times New Roman"/>
        <family val="1"/>
        <charset val="204"/>
      </rPr>
      <t>ул. Фабричная, д.4</t>
    </r>
  </si>
  <si>
    <r>
      <t xml:space="preserve">р.п. Решетниково,                              </t>
    </r>
    <r>
      <rPr>
        <sz val="10"/>
        <rFont val="Times New Roman"/>
        <family val="1"/>
        <charset val="204"/>
      </rPr>
      <t>ул. Привокзальная, д.3</t>
    </r>
    <r>
      <rPr>
        <sz val="11"/>
        <color indexed="8"/>
        <rFont val="Calibri"/>
        <family val="2"/>
        <charset val="204"/>
      </rPr>
      <t/>
    </r>
  </si>
  <si>
    <t>р.п. Решетниково,                              ул. Привокзальная, д.3а</t>
  </si>
  <si>
    <t>п. Туркмен, ул. Центральная, д.10</t>
  </si>
  <si>
    <t>п. Туркмен, ул. Южная, д.2</t>
  </si>
  <si>
    <t>р.п. Решетниково, ул. Лесная, д.10</t>
  </si>
  <si>
    <t>п. Нудоль, ул. Советская, д.18</t>
  </si>
  <si>
    <t>п. Нудоль, ул. Советская, д.10</t>
  </si>
  <si>
    <t>п. Нудоль, ул. Рабочая, д.21</t>
  </si>
  <si>
    <t>п. Нудоль, ул. Рабочая, д.22</t>
  </si>
  <si>
    <t>п. Зубово, ул. Школьная, д.9</t>
  </si>
  <si>
    <t>п. Зубово, ул. Первомайская, д.18</t>
  </si>
  <si>
    <t>п. Зубово, ул. Первомайская, д.20а</t>
  </si>
  <si>
    <t>п. Шатурторф, ул. Школьная, д.4</t>
  </si>
  <si>
    <t>п. Шатурторф, 17-й поселок, д.27</t>
  </si>
  <si>
    <t>п. Шатурторф, ул.Интернациональная, д.5/1</t>
  </si>
  <si>
    <t>г. Шатура, ул. 1 мая, д.4</t>
  </si>
  <si>
    <t>г. Шатура, мкр. Керва,                     ул. Школьная, д.6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</si>
  <si>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2015 году: 96</t>
  </si>
  <si>
    <t>Муниципальное образование - городское поселение Лесной Пушкинского муниципального района</t>
  </si>
  <si>
    <t>Муниципальное образование - городское поселение Тучково Рузского муниципального района</t>
  </si>
  <si>
    <t>Муниципальное образование - городской округ Коломна</t>
  </si>
  <si>
    <t>Муниципальное образование - городское поселение Менделеево Солнечногорского муниципального района</t>
  </si>
  <si>
    <t>Итого по городскому поселению Менделеево Солнечногорского муниципального района</t>
  </si>
  <si>
    <r>
      <t xml:space="preserve">г. Волоколамск, </t>
    </r>
    <r>
      <rPr>
        <sz val="10"/>
        <rFont val="Times New Roman"/>
        <family val="1"/>
        <charset val="204"/>
      </rPr>
      <t>ул. Горвал, д.3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</si>
  <si>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</t>
    </r>
    <r>
      <rPr>
        <sz val="10"/>
        <rFont val="Times New Roman"/>
        <family val="1"/>
        <charset val="204"/>
      </rPr>
      <t>ул. Сергачева, д.1/13</t>
    </r>
  </si>
  <si>
    <r>
      <t xml:space="preserve">г. Волоколамск, </t>
    </r>
    <r>
      <rPr>
        <sz val="10"/>
        <rFont val="Times New Roman"/>
        <family val="1"/>
        <charset val="204"/>
      </rPr>
      <t>ул. 50 лет Октября, д.37</t>
    </r>
  </si>
  <si>
    <t>р.п. Тучково, ул. Студенческая, д.5</t>
  </si>
  <si>
    <t>р.п. Тучково, ул. Студенческая, д.7</t>
  </si>
  <si>
    <t>р.п. Тучково, ул. Студенческая, д.8</t>
  </si>
  <si>
    <t>р.п. Тучково, ул. Студенческая, д.9</t>
  </si>
  <si>
    <t>р.п. Тучково, ул. Нагорная, д.6</t>
  </si>
  <si>
    <t>р.п. Тучково, ул. Силикатная, д.6</t>
  </si>
  <si>
    <t>р.п. Тучково, ул. Спортивная, д.8а</t>
  </si>
  <si>
    <t>р.п. Тучково, ул. Советская, д.9</t>
  </si>
  <si>
    <t>р.п. Тучково, ул. Советская, д.11</t>
  </si>
  <si>
    <t>р.п. Тучково, ул. Советская, д.13</t>
  </si>
  <si>
    <t>г. Дмитров, ул. Большая, д.38</t>
  </si>
  <si>
    <r>
      <t xml:space="preserve">г. Волоколамск,                </t>
    </r>
    <r>
      <rPr>
        <sz val="10"/>
        <rFont val="Times New Roman"/>
        <family val="1"/>
        <charset val="204"/>
      </rPr>
      <t>Октябрьская площадь, д.17</t>
    </r>
  </si>
  <si>
    <t>г. Красноармейск,                  ул. Краснофлотская, д.15</t>
  </si>
  <si>
    <t>г. Красноармейск,                  ул. Краснофлотская, д.17</t>
  </si>
  <si>
    <t>г. Красноармейск,                  ул. Краснофлотская, д.19</t>
  </si>
  <si>
    <t>г.Ликино-Дулево, ул.Коммунистическая, д.17</t>
  </si>
  <si>
    <t>г.Ликино-Дулево, ул.Луначарского, д.5</t>
  </si>
  <si>
    <t>г.Ликино-Дулево, Дмитровский проезд, д.3</t>
  </si>
  <si>
    <t>с. Федосьино,                     ул. Аптечная, д.1</t>
  </si>
  <si>
    <t>п. Любучаны,                     ул. Заводская, д.24</t>
  </si>
  <si>
    <t>п. Лесные Поляны, ГПЗ, д. 6</t>
  </si>
  <si>
    <t xml:space="preserve">р.п. Софрино,                      ул. Заводская, д. 4                           </t>
  </si>
  <si>
    <t>р.п. Икша,                            ул. Инженерная, д. 7</t>
  </si>
  <si>
    <t>Муниципальное образование - Зарайский муниципальный район</t>
  </si>
  <si>
    <t>г. Шатура, мкр. Керва                   ул. Набережная, д.13</t>
  </si>
  <si>
    <t>г. Шатура, мкр. Керва                   Больничный пр., д.12</t>
  </si>
  <si>
    <t>г. Шатура, мкр. Керва                   ул. Школьная, д.21</t>
  </si>
  <si>
    <t>г. Шатура, мкр. Керва                   ул. Школьная, д.16</t>
  </si>
  <si>
    <t>п. Шатурторф,                    Красный поселок, д.6</t>
  </si>
  <si>
    <t>п. Шатурторф,                    ул. Совхозная, д.6</t>
  </si>
  <si>
    <t>п. Шатурторф,                    ул. Совхозная, д.8</t>
  </si>
  <si>
    <t>п. Шатурторф,                    ул. Пролетарская, д.5</t>
  </si>
  <si>
    <t>п. Шатурторф,                    ул. Октябрьская, д.1</t>
  </si>
  <si>
    <t>п. Шатурторф,                    12 поселок, д.34</t>
  </si>
  <si>
    <t>п. Шатурторф,                    12 поселок, д.36</t>
  </si>
  <si>
    <r>
      <t xml:space="preserve">г. Волоколамск,                </t>
    </r>
    <r>
      <rPr>
        <sz val="10"/>
        <rFont val="Times New Roman"/>
        <family val="1"/>
        <charset val="204"/>
      </rPr>
      <t>ул. Сергачева, д.14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</si>
  <si>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Пролетарская, д.37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</si>
  <si>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Пролетарская, д.6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</si>
  <si>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проезд Ленина, д.7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</si>
  <si>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Строительная, д.7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</si>
  <si>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Широкая, д.1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</si>
  <si>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Широкая, д.3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</si>
  <si>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Широкая, д.18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</si>
  <si>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Пороховская, д.4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</si>
  <si>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Пороховская, д.2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</si>
  <si>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Красина, д.16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</si>
  <si>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д.8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</si>
  <si>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д.9</t>
    </r>
    <r>
      <rPr>
        <sz val="11"/>
        <color indexed="8"/>
        <rFont val="Calibri"/>
        <family val="2"/>
        <charset val="204"/>
      </rPr>
      <t/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</si>
  <si>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д.10</t>
    </r>
    <r>
      <rPr>
        <sz val="11"/>
        <color indexed="8"/>
        <rFont val="Calibri"/>
        <family val="2"/>
        <charset val="204"/>
      </rPr>
      <t/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</si>
  <si>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Красина, д.11</t>
    </r>
    <r>
      <rPr>
        <sz val="11"/>
        <color indexed="8"/>
        <rFont val="Calibri"/>
        <family val="2"/>
        <charset val="204"/>
      </rPr>
      <t/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</si>
  <si>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</si>
  <si>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</si>
  <si>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</si>
  <si>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д.16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</si>
  <si>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д.18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</si>
  <si>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д.20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</si>
  <si>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д.22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</si>
  <si>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Стахановская, д.2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</si>
  <si>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д.6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</si>
  <si>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</si>
  <si>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д.10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</si>
  <si>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д.11</t>
    </r>
    <r>
      <rPr>
        <sz val="11"/>
        <color indexed="8"/>
        <rFont val="Calibri"/>
        <family val="2"/>
        <charset val="204"/>
      </rPr>
      <t/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</si>
  <si>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</si>
  <si>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Кирпичный, д.9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</si>
  <si>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2-й Кирпичный завод, д.22а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</si>
  <si>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Центральная, д.6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</si>
  <si>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Центральная, д.6а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</si>
  <si>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д.77/9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</si>
  <si>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д.79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</si>
  <si>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д.81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</si>
  <si>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Клементьевская, д.82</t>
    </r>
    <r>
      <rPr>
        <sz val="11"/>
        <color indexed="8"/>
        <rFont val="Calibri"/>
        <family val="2"/>
        <charset val="204"/>
      </rPr>
      <t/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</si>
  <si>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д.2/2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</si>
  <si>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д.3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</si>
  <si>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д.4/1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</si>
  <si>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д.14/11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</si>
  <si>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д.18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</si>
  <si>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д.18а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</si>
  <si>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д.18б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</si>
  <si>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ул. Куликова, д.20</t>
    </r>
  </si>
  <si>
    <r>
      <t xml:space="preserve">г. Сергиев Посад,                  </t>
    </r>
    <r>
      <rPr>
        <sz val="10"/>
        <rFont val="Times New Roman"/>
        <family val="1"/>
        <charset val="204"/>
      </rPr>
      <t>пр. Новозагорского, д.3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</si>
  <si>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</si>
  <si>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д.2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</si>
  <si>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д.4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</si>
  <si>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д.5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</si>
  <si>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д.6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</si>
  <si>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д.7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</si>
  <si>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д.8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</si>
  <si>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д.10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</si>
  <si>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д.13</t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</si>
  <si>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д.14</t>
    </r>
    <r>
      <rPr>
        <sz val="11"/>
        <color indexed="8"/>
        <rFont val="Calibri"/>
        <family val="2"/>
        <charset val="204"/>
      </rPr>
      <t/>
    </r>
  </si>
  <si>
    <r>
      <t xml:space="preserve">р.п. Некрасовский,                  </t>
    </r>
    <r>
      <rPr>
        <sz val="10"/>
        <rFont val="Times New Roman"/>
        <family val="1"/>
        <charset val="204"/>
      </rPr>
      <t>ул. Заводская, д.16/11</t>
    </r>
  </si>
  <si>
    <t>Муниципальное образование - городское поселение Некрасовский Дмитровского муниципального района</t>
  </si>
  <si>
    <t>Муниципальное образование - городское поселение Богородское Сергиево-Посадского муниципального района</t>
  </si>
  <si>
    <t>Муниципальное образование - городское поселение Сергиев Посад Сергиево-Посадского муниципального района</t>
  </si>
  <si>
    <t>г. Красноармейск,                  ул. Краснофлотская, д.14</t>
  </si>
  <si>
    <t>г. Красноармейск,                  ул. Краснофлотская, д.16</t>
  </si>
  <si>
    <t>г. Красноармейск,                  ул. Краснофлотская, д.21</t>
  </si>
  <si>
    <r>
      <t xml:space="preserve">г. Ступино,                         </t>
    </r>
    <r>
      <rPr>
        <sz val="10"/>
        <rFont val="Times New Roman"/>
        <family val="1"/>
        <charset val="204"/>
      </rPr>
      <t>ул. Тургенева, д. 17</t>
    </r>
  </si>
  <si>
    <r>
      <t xml:space="preserve">г. Ступино,                       </t>
    </r>
    <r>
      <rPr>
        <sz val="10"/>
        <rFont val="Times New Roman"/>
        <family val="1"/>
        <charset val="204"/>
      </rPr>
      <t>ул. Горького, д. 15/19</t>
    </r>
  </si>
  <si>
    <r>
      <t xml:space="preserve">г. Ступино,                        </t>
    </r>
    <r>
      <rPr>
        <sz val="10"/>
        <rFont val="Times New Roman"/>
        <family val="1"/>
        <charset val="204"/>
      </rPr>
      <t>ул. Некрасова, д. 14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</si>
  <si>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>ул. Овражный переулок, д. 3</t>
    </r>
  </si>
  <si>
    <r>
      <t xml:space="preserve">г. Ступино,                          </t>
    </r>
    <r>
      <rPr>
        <sz val="10"/>
        <rFont val="Times New Roman"/>
        <family val="1"/>
        <charset val="204"/>
      </rPr>
      <t xml:space="preserve">ул. 3-й Овражный переулок, д. 7 </t>
    </r>
    <r>
      <rPr>
        <sz val="11"/>
        <color indexed="8"/>
        <rFont val="Calibri"/>
        <family val="2"/>
        <charset val="204"/>
      </rPr>
      <t/>
    </r>
  </si>
  <si>
    <t>р.п. Правдинский, Заводской пр., д. 16</t>
  </si>
  <si>
    <t>р.п. Правдинский, Заводской пр., д. 17</t>
  </si>
  <si>
    <r>
      <t xml:space="preserve">г. Волоколамск,                </t>
    </r>
    <r>
      <rPr>
        <sz val="10"/>
        <rFont val="Times New Roman"/>
        <family val="1"/>
        <charset val="204"/>
      </rPr>
      <t>ул. 50 лет Октября, д.41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</si>
  <si>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50 лет Октября, д.41а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</si>
  <si>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50 лет Октября, д.42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</si>
  <si>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д.8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</si>
  <si>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д.10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</si>
  <si>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д.28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</si>
  <si>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д.29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</si>
  <si>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д.30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</si>
  <si>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д.31</t>
    </r>
    <r>
      <rPr>
        <sz val="11"/>
        <color indexed="8"/>
        <rFont val="Calibri"/>
        <family val="2"/>
        <charset val="204"/>
      </rPr>
      <t/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</si>
  <si>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МПС 124 км №1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</si>
  <si>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Горького, д.31</t>
    </r>
  </si>
  <si>
    <r>
      <t xml:space="preserve">г. Волоколамск,                </t>
    </r>
    <r>
      <rPr>
        <sz val="10"/>
        <rFont val="Times New Roman"/>
        <family val="1"/>
        <charset val="204"/>
      </rPr>
      <t>ул. Ямская, д.6</t>
    </r>
  </si>
  <si>
    <t>г. Зарайск                        ул. Дзержинского,       д. 46</t>
  </si>
  <si>
    <t>Итого по городскому поселению Клин Клинского муниципального района</t>
  </si>
  <si>
    <t>Итого по сельскому поселению Петровское Клинского муниципального района</t>
  </si>
  <si>
    <t>Итого по городскому поселению Решетниково Клинского муниципального района</t>
  </si>
  <si>
    <t>Итого по сельскому поселению Нудоль Клинского муниципального района</t>
  </si>
  <si>
    <t>Итого по сельскому поселению Зубовское Клинского муниципального района</t>
  </si>
  <si>
    <t>Итого по городскому поселению Шатура Шатурского муниципального района</t>
  </si>
  <si>
    <t>Итого по городскому поселению Волоколамск Волоколамского муниципального района</t>
  </si>
  <si>
    <t>р.п. Тучково,                ул. Силикатная, д.8</t>
  </si>
  <si>
    <t>р.п. Тучково,                ул. Силикатная, д.10</t>
  </si>
  <si>
    <t>р.п. Тучково,                ул. Советская, д.7</t>
  </si>
  <si>
    <t>р.п. Тучково,                ул. Студенческая, д.13</t>
  </si>
  <si>
    <t>р.п. Тучково,                ул. Партизан, д.10</t>
  </si>
  <si>
    <t>р.п. Тучково,                ул. Восточная, д.1</t>
  </si>
  <si>
    <t>р.п. Тучково,                ул. Восточная, д.2</t>
  </si>
  <si>
    <t>р.п. Тучково,                ул. Восточная, д.3</t>
  </si>
  <si>
    <t>р.п. Тучково,                ул. Дачная, д.5а</t>
  </si>
  <si>
    <t>Итого по городскому поселению Тучково Рузского муниципального района</t>
  </si>
  <si>
    <t>г. Коломна,                    ул. Сапожковых, д.14</t>
  </si>
  <si>
    <t>г. Коломна,                    ул. Сапожковых, д.18</t>
  </si>
  <si>
    <t>г. Коломна,                    ул. Сапожковых, д.20</t>
  </si>
  <si>
    <t>п. Фокино,                     ул. Горького, д.6</t>
  </si>
  <si>
    <t>п. Туголесский Бор,    ул.  1 Мая, д.4</t>
  </si>
  <si>
    <t>п. Туголесский Бор,    ул. Октябрьская, д. 8</t>
  </si>
  <si>
    <t>п. Туголесский Бор,    ул. Советская, д.5/15</t>
  </si>
  <si>
    <t>п. Туголесский Бор,    ул. Горького, д.16</t>
  </si>
  <si>
    <t>с. Кривандино,              ул. Центральная, д.68</t>
  </si>
  <si>
    <t>п. Туголесский Бор,    ул. Советская, д.2</t>
  </si>
  <si>
    <t>п. Туголесский Бор,    ул.  Октябрьская, д.7</t>
  </si>
  <si>
    <t>п. Туголесский Бор,    ул. 1 Мая, д.7</t>
  </si>
  <si>
    <t>п. Осаново-Дубовое,   ул. Клубная, д.10</t>
  </si>
  <si>
    <t>п. Осаново-Дубовое,  ул. Центральная, д.12</t>
  </si>
  <si>
    <t>п. Лесозавода,               ул. Набережная, д.3</t>
  </si>
  <si>
    <t>п. Лесозавода,               ул. Набережная, д.5</t>
  </si>
  <si>
    <t>п. Лесозавода,               ул. Лесная, д.1</t>
  </si>
  <si>
    <t>п. Лесозавода,                ул. Лесная, д.28</t>
  </si>
  <si>
    <t>п. Лесозавода,               ул. Лесная, д.30</t>
  </si>
  <si>
    <t>р.п. Черусти,                 ул. Майская, д.5</t>
  </si>
  <si>
    <t>р.п. Черусти,                 ул. Майская, д.3</t>
  </si>
  <si>
    <t>р.п. Черусти,                  ул. Школьная, д.11</t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</si>
  <si>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Лапина, д.48а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</si>
  <si>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д.7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</si>
  <si>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Текстильная, д.15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</si>
  <si>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Кооперативная, д.5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</si>
  <si>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д.11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</si>
  <si>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д.13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</si>
  <si>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</si>
  <si>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д.25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</si>
  <si>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д.27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</si>
  <si>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Московская, д.29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</si>
  <si>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д.3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</si>
  <si>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пр. Барышникова, д.9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</si>
  <si>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д.24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</si>
  <si>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д.30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</si>
  <si>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д.32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</si>
  <si>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Кирова, д.34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</si>
  <si>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Луговая, д.1</t>
    </r>
  </si>
  <si>
    <r>
      <t xml:space="preserve">г. Орехово-Зуево,                  </t>
    </r>
    <r>
      <rPr>
        <sz val="10"/>
        <rFont val="Times New Roman"/>
        <family val="1"/>
        <charset val="204"/>
      </rPr>
      <t>ул. Луговая, д.17</t>
    </r>
  </si>
  <si>
    <t>р.п. Черусти,                 ул. М.Горького, д.132</t>
  </si>
  <si>
    <t>п. Пустоши,                   ул. Вокзальная, д.8/6</t>
  </si>
  <si>
    <t>р.п. Черусти,                  ул. 3-го Интернационала, д.2</t>
  </si>
  <si>
    <t>р.п. Черусти,                 ул. М.Горького, д.27</t>
  </si>
  <si>
    <t>п. Бакшеево,                  ул. Комсомольская, д.7</t>
  </si>
  <si>
    <t>п. Бакшеево,                  ул. Юннатов, д. 2</t>
  </si>
  <si>
    <t>п. Богатищево,              ул. Банная, д.№2</t>
  </si>
  <si>
    <t xml:space="preserve">п. Маслово,                   ул. Центральная, д.9 </t>
  </si>
  <si>
    <t xml:space="preserve">п. Маслово,                   ул. Центральная, д.10 </t>
  </si>
  <si>
    <t>п.Верея    ул.Центральная д.22</t>
  </si>
  <si>
    <t>г.Бронницы,                  ул. Советская д. 110</t>
  </si>
  <si>
    <t>г. Куровское,                 ул. Первомайская, д. 80</t>
  </si>
  <si>
    <t>г.  Куровское,                ул. Первомайская, д. 82</t>
  </si>
  <si>
    <t>г. Куровское,                 ул. Кирова, д. 28</t>
  </si>
  <si>
    <t>г. Куровское,                 ул. Первомайская, д. 70</t>
  </si>
  <si>
    <t>г. Куровское,                 ул. Суворова, д. 103</t>
  </si>
  <si>
    <t>г. Куровское,                 ул. 40 лет Октября, д. 72</t>
  </si>
  <si>
    <t>г. Куровское,                 ул. Первомайская, д. 84</t>
  </si>
  <si>
    <t>д. Алешино,                   ул. Парковая, д. 8</t>
  </si>
  <si>
    <t>г. Куровское,                        ул. Первомайская, д. 78</t>
  </si>
  <si>
    <t>Муниципальное образование - сельское поселение Проводниковское Коломенского муниципального района</t>
  </si>
  <si>
    <t>Муниципальное образование - сельское поселение Любучанское Чеховского муниципального района</t>
  </si>
  <si>
    <t>Муниципальное образование - городское поселение Правдинский Пушкинского муниципального района</t>
  </si>
  <si>
    <t>д. Митрополье,                  ул. Шоссейная, д. 3</t>
  </si>
  <si>
    <t>Итого по городскому округу Электрогорск</t>
  </si>
  <si>
    <t>г. Красноармейск,                  ул. Краснофлотская, д.12</t>
  </si>
  <si>
    <r>
      <t xml:space="preserve">г. Ступино,                             </t>
    </r>
    <r>
      <rPr>
        <sz val="10"/>
        <rFont val="Times New Roman"/>
        <family val="1"/>
        <charset val="204"/>
      </rPr>
      <t>ул. Коммунстрой, д. 2</t>
    </r>
  </si>
  <si>
    <r>
      <t xml:space="preserve">г. Ступино,                         </t>
    </r>
    <r>
      <rPr>
        <sz val="10"/>
        <rFont val="Times New Roman"/>
        <family val="1"/>
        <charset val="204"/>
      </rPr>
      <t>ул. Коммунстрой, д. 3</t>
    </r>
    <r>
      <rPr>
        <sz val="11"/>
        <color indexed="8"/>
        <rFont val="Calibri"/>
        <family val="2"/>
        <charset val="204"/>
      </rPr>
      <t/>
    </r>
  </si>
  <si>
    <r>
      <t xml:space="preserve">г. Ступино,                              </t>
    </r>
    <r>
      <rPr>
        <sz val="10"/>
        <rFont val="Times New Roman"/>
        <family val="1"/>
        <charset val="204"/>
      </rPr>
      <t>ул. Коммунстрой, д. 4</t>
    </r>
    <r>
      <rPr>
        <sz val="11"/>
        <color indexed="8"/>
        <rFont val="Calibri"/>
        <family val="2"/>
        <charset val="204"/>
      </rPr>
      <t/>
    </r>
  </si>
  <si>
    <r>
      <t xml:space="preserve">г. Ступино,                               </t>
    </r>
    <r>
      <rPr>
        <sz val="10"/>
        <rFont val="Times New Roman"/>
        <family val="1"/>
        <charset val="204"/>
      </rPr>
      <t>ул. Донбасская, д. 4</t>
    </r>
  </si>
  <si>
    <r>
      <t xml:space="preserve">г. Ступино,                               </t>
    </r>
    <r>
      <rPr>
        <sz val="10"/>
        <rFont val="Times New Roman"/>
        <family val="1"/>
        <charset val="204"/>
      </rPr>
      <t>ул. Донбасская, д. 6</t>
    </r>
  </si>
  <si>
    <r>
      <t xml:space="preserve">с. Старая Ситня,                  </t>
    </r>
    <r>
      <rPr>
        <sz val="10"/>
        <rFont val="Times New Roman"/>
        <family val="1"/>
        <charset val="204"/>
      </rPr>
      <t>ул. Совхозная, д. 5</t>
    </r>
  </si>
  <si>
    <r>
      <t xml:space="preserve">с. Старая Ситня,                              </t>
    </r>
    <r>
      <rPr>
        <sz val="10"/>
        <rFont val="Times New Roman"/>
        <family val="1"/>
        <charset val="204"/>
      </rPr>
      <t>ул. Центральная, д. 21</t>
    </r>
  </si>
  <si>
    <r>
      <t>г. Ступино,                           к</t>
    </r>
    <r>
      <rPr>
        <sz val="10"/>
        <rFont val="Times New Roman"/>
        <family val="1"/>
        <charset val="204"/>
      </rPr>
      <t>азарма 99 км, дом дорожного мастера</t>
    </r>
  </si>
  <si>
    <r>
      <t>г. Ступино,                          к</t>
    </r>
    <r>
      <rPr>
        <sz val="10"/>
        <rFont val="Times New Roman"/>
        <family val="1"/>
        <charset val="204"/>
      </rPr>
      <t>азарма 102 км, 4 Пригородный переулок</t>
    </r>
  </si>
  <si>
    <t>р.п. Запрудня, ул. Первомайская, д. 6,              корп. 3</t>
  </si>
  <si>
    <t>р.п. Софрино,                   ул. Менделеева, д. 35</t>
  </si>
  <si>
    <t>р.п. Софрино,                   ул. Заводская, д. 16</t>
  </si>
  <si>
    <t>р.п. Софрино,                   ул. Клубная, д. 2</t>
  </si>
  <si>
    <t>р.п. Софрино,                    ул. Дурова, д. 7</t>
  </si>
  <si>
    <t>р.п. Софрино,                   ул. Тютчева, д. 61</t>
  </si>
  <si>
    <t>р.п. Софрино,                   ул. Тютчева, д. 63</t>
  </si>
  <si>
    <t>р.п. Менделеево,           ул. Институтская, д. 7</t>
  </si>
  <si>
    <t>Итого по сельскому поселению Знаменское Каширского муниципального района</t>
  </si>
  <si>
    <t>Итого по городскому поселению Кашира Каширского муниципального района</t>
  </si>
  <si>
    <t>Итого по сельскому поселению Темповое Талдомского муниципального района</t>
  </si>
  <si>
    <t>Итого по сельскому поселению Дровнинское Можайского муниципального района</t>
  </si>
  <si>
    <t>Итого по городскому поселению Старая Купавна Ногинского муниципального района</t>
  </si>
  <si>
    <t>Итого по городскому поселению Дмитров Дмитровского муниципального района</t>
  </si>
  <si>
    <t>Итого по городскому поселению Истра Истринского муниципального района</t>
  </si>
  <si>
    <t>Итого по городскому поселению Деденево Дмитровского муниципального района</t>
  </si>
  <si>
    <t>р.п. Икша,                               ул. Икшанская, д. 7</t>
  </si>
  <si>
    <t>р.п. Икша,                           ул. Водников, д. 1</t>
  </si>
  <si>
    <t>р.п. Икша,                          ул. Водников, д. 11</t>
  </si>
  <si>
    <t>р.п.Икша,                           ул. Водников, д. 15</t>
  </si>
  <si>
    <t>р.п. Икша,                           ул. Инженерная, д. 1</t>
  </si>
  <si>
    <t>р.п. Икша,                          ул. Инженерная, д. 3</t>
  </si>
  <si>
    <t>р.п. Икша,                          ул. Инженерная, д. 4</t>
  </si>
  <si>
    <t>р.п. Икша,                          ул. Инженерная, д. 5</t>
  </si>
  <si>
    <t>р.п. Икша,                          ул. Инженерная, д. 6</t>
  </si>
  <si>
    <t>р.п. Икша,                          ул. Вокзальная, д. 1</t>
  </si>
  <si>
    <t>р.п. Икша,                          ул. Вокзальная, д. 6</t>
  </si>
  <si>
    <t>р.п. Икша,                          ул. Садовая, д. 7</t>
  </si>
  <si>
    <t>р.п. Икша,                          ул. Советская, д. 19</t>
  </si>
  <si>
    <t>Итого по городскому поселению Икша Дмитровского муниципального района</t>
  </si>
  <si>
    <t>Итого по городскому поселению Шаховская Шаховского муниципального района</t>
  </si>
  <si>
    <t>п. Пустоши, ул.Больничная, д.10</t>
  </si>
  <si>
    <t>п.Бакшеево, ул.Комсомольская, д.6</t>
  </si>
  <si>
    <t>п.Бакшеево, ул.Арефьевой, д.4/6</t>
  </si>
  <si>
    <t>Муниципальное образование - городское поселение Пушкино Пушкинского муниципального района</t>
  </si>
  <si>
    <t>№ п/п</t>
  </si>
  <si>
    <t>Муниципальное образование - городское поселение Икша Дмитровского муниципального района</t>
  </si>
  <si>
    <t>Муниципальное образование - городское поселение Шаховская Шаховского муниципального района</t>
  </si>
  <si>
    <t>Муниципальное образование - городское поселение Клин Клинский муниципального района</t>
  </si>
  <si>
    <t>Муниципальное образование - сельское поселение Топкановское  Каширского муниципального района</t>
  </si>
  <si>
    <t>Муниципальное образование - сельское поселение Биорковское Коломенского муниципального района</t>
  </si>
  <si>
    <t>п.Заречный, ул.Заводская д4</t>
  </si>
  <si>
    <t>Муниципальное образование - сельское поселение Верейское Орехово-Зуевского муниципального района</t>
  </si>
  <si>
    <t>Муниципальное образование - городской округ Бронницы</t>
  </si>
  <si>
    <t>Итого по городскому округу Бронницы</t>
  </si>
  <si>
    <t>Муниципальное образование - городское поселение Куровское Орехово-Зуевского муниципального района</t>
  </si>
  <si>
    <t>Муниципальное образование - городское поселение Мишеронский Шатурского муниципального района</t>
  </si>
  <si>
    <t>Муниципальное образование - городской округ Орехово-Зуево</t>
  </si>
  <si>
    <t>Муниципальное образование - сельское поселение Петровское Клинского муниципального района</t>
  </si>
  <si>
    <t>Муниципальное образование - городское поселение Решетниково Клинского муниципального района</t>
  </si>
  <si>
    <t>Муниципальное образование - сельское поселение Нудольское Клинского муниципального района</t>
  </si>
  <si>
    <t>Муниципальное образование - сельское поселение Зубовское Клинского муниципального района</t>
  </si>
  <si>
    <t>Муниципальное образование - городское поселение Шатура Шатурского муниципального района</t>
  </si>
  <si>
    <t>Муниципальное образование - городское поселение Волоколамск Волоколамского муниципального района</t>
  </si>
  <si>
    <t>г. Куровское, ул.Железнодорожный поселок, д. 7</t>
  </si>
  <si>
    <t>Муниципальное образование - городской округ Красноармейск</t>
  </si>
  <si>
    <t>Муниципальное образование - городской округ Рошаль</t>
  </si>
  <si>
    <t>Итого по Зарайскому муниципальному району</t>
  </si>
  <si>
    <t>Итого по городскому округу Коломна</t>
  </si>
  <si>
    <t>Итого по городскому округу Орехово-Зуево</t>
  </si>
  <si>
    <t>Итого по городскому округу Красноармейск</t>
  </si>
  <si>
    <t>Итого по городскому округу Рошаль</t>
  </si>
  <si>
    <t>23</t>
  </si>
  <si>
    <t>Муниципальное образование - городское поселение Ступино Ступинского муниципального района</t>
  </si>
  <si>
    <t>Муниципальное образование - сельское поселение Белавинское Орехово-Зуевского муниципального района</t>
  </si>
  <si>
    <t>Муниципальное образование - городской округ Подольск</t>
  </si>
  <si>
    <t>Муниципальное образование - городское поселение Руза Рузского муниципального района</t>
  </si>
  <si>
    <t>Итого по городскому округу Подольск</t>
  </si>
  <si>
    <t>п. Радовицкий, ул. Центральная, д. 22</t>
  </si>
  <si>
    <t>п. Радовицкий, ул. Комсомольская, д.6</t>
  </si>
  <si>
    <t>п. Радовицкий, ул. Школьный проезд, д.3</t>
  </si>
  <si>
    <t>Муниципальное образование - сельское поселение Радовицкое Шатурского муниципального района</t>
  </si>
  <si>
    <t>Муниципальное образование - сельское поселение Кривандинское Шатурского муниципального района</t>
  </si>
  <si>
    <t>Муниципальное образование - сельское поселение Дмитровское Шатурского муниципального района</t>
  </si>
  <si>
    <t>с. Тарасовка,                 ул. Народная, д. 24</t>
  </si>
  <si>
    <t>г. Солнечногорск,         ул. Лепсе, д. 1</t>
  </si>
  <si>
    <t>п. Большое Руново,     ул. Центральная, д. 62</t>
  </si>
  <si>
    <t xml:space="preserve"> п. Большое Руново,     ул. Центральная, д. 60</t>
  </si>
  <si>
    <t>п. Большое Руново,     ул. Центральная, д. 50</t>
  </si>
  <si>
    <t>с. Темпы,                       ул. Московская, д.5</t>
  </si>
  <si>
    <t>с. Темпы,                       ул. Московская, д.7</t>
  </si>
  <si>
    <t>с. Темпы,                       ул. Московская, д.9</t>
  </si>
  <si>
    <t>с. Темпы,                       ул. Московская, д.11</t>
  </si>
  <si>
    <t>с. Темпы,                       ул. Московская, д.10</t>
  </si>
  <si>
    <t>с. Темпы,                       ул. Водников, д.6</t>
  </si>
  <si>
    <t>с. Темпы,                       ул. Водников, д.7</t>
  </si>
  <si>
    <t>г. Старая Купавна,       пр. Текстильщиков, д.4</t>
  </si>
  <si>
    <t>г. Старая Купавна,       ул. Чехова, д.4</t>
  </si>
  <si>
    <t>г. Старая Купавна,       ул. Чехова, д.6</t>
  </si>
  <si>
    <t>г. Старая Купавна,       ул. Чехова, д.8</t>
  </si>
  <si>
    <t>г. Старая Купавна,       ул. Чехова, д.10</t>
  </si>
  <si>
    <t>г. Дмитров,                    ул. Бирлово поле, д.5</t>
  </si>
  <si>
    <t>г. Дмитров,                 мкр. ДЗФС, д.34</t>
  </si>
  <si>
    <t>г. Дмитров,                 мкр. ДЗФС, д.35</t>
  </si>
  <si>
    <t>г. Дмитров,                    ул. Старо-Московская, д.14в</t>
  </si>
  <si>
    <t>г. Дмитров,                    ул. Старо-Московская, д.16а</t>
  </si>
  <si>
    <t>г. Дмитров,                    ул. Старо-Московская, д.16б</t>
  </si>
  <si>
    <t>Расселяемая площадь жилых помещений</t>
  </si>
  <si>
    <t>Стоимость переселения граждан</t>
  </si>
  <si>
    <t>чел.</t>
  </si>
  <si>
    <t>кв.м</t>
  </si>
  <si>
    <t>ед.</t>
  </si>
  <si>
    <t>руб.</t>
  </si>
  <si>
    <t xml:space="preserve">Расселяемая площадь </t>
  </si>
  <si>
    <t>Стоимость всего</t>
  </si>
  <si>
    <t>Нормативная стоимость 1 кв.м</t>
  </si>
  <si>
    <t>всего</t>
  </si>
  <si>
    <t>площадь</t>
  </si>
  <si>
    <t>стоимость</t>
  </si>
  <si>
    <t>-</t>
  </si>
  <si>
    <t xml:space="preserve"> -</t>
  </si>
  <si>
    <t xml:space="preserve">                                                                                                                            Муниципальное образование - городское поселение Егорьевск Егорьевского муниицпального района</t>
  </si>
  <si>
    <t>Итого по городскому поселению Егорьевск Егорьевского муниципального района</t>
  </si>
  <si>
    <t>Итого по городскому поселению Озёры Озёрского муниципального района</t>
  </si>
  <si>
    <t>Муниципальное образование - городское поселение Запрудня Талдомского муниципального района</t>
  </si>
  <si>
    <t>Итого по городскому поселению Запрудня Талдомского муниципального района</t>
  </si>
  <si>
    <t>Муниципальное образование - сельское поселение Тарасовское Пушкинского муниципального района</t>
  </si>
  <si>
    <t>Муниципальное образование - городское поселение Озёры Озерского муниципального района</t>
  </si>
  <si>
    <t>Муниципальное образование - городское поселение Софрино Пушкинского муниципального района</t>
  </si>
  <si>
    <t>Муниципальное образование - городской округ Звенигород</t>
  </si>
  <si>
    <t>Итого по городскому поселению Тарасовское Пушкинского муниципального района</t>
  </si>
  <si>
    <t>Итого по городскому поселению Софрино Пушкинского муниципального района</t>
  </si>
  <si>
    <t>Итого по городскому округу Звенигород</t>
  </si>
  <si>
    <t>Муниципальное образование - Солнечногорский муниципальный район</t>
  </si>
  <si>
    <t>Муниципальное образование - сельское поселение Знаменское Каширского муниципального района</t>
  </si>
  <si>
    <t>Итого по Солнечногорскому муниципальному району</t>
  </si>
  <si>
    <t>Муниципальное образование - сельское поселение Темповое Талдомского муниципального района</t>
  </si>
  <si>
    <t xml:space="preserve">Муниципальное образование - городской округ Электрогорск </t>
  </si>
  <si>
    <t>Муниципальное образование - сельское поселение Дровнинское Можайского муниципального района</t>
  </si>
  <si>
    <t>Муниципальное образование -городское поселение Старая Купавна Ногинского муниципального района</t>
  </si>
  <si>
    <t>Муниципальное образование - городское поселение Истра Истринского муниципального района</t>
  </si>
  <si>
    <t xml:space="preserve">                                                                                                                            Муниципальное образование - городское поселение Кашира Каширского муниципального района</t>
  </si>
  <si>
    <t>Итого по городскому округу Электросталь</t>
  </si>
  <si>
    <t>14</t>
  </si>
  <si>
    <t>Муниципальное образование - городское поселение Дмитров Дмитровского муниципального района</t>
  </si>
  <si>
    <t>Муниципальное образование - городское поселение Деденево Дмитровского муниципального района</t>
  </si>
  <si>
    <t>Адрес многоквартирного жилого дома            (далее - МКД)</t>
  </si>
  <si>
    <t>Муниципальное образование - городское поселение Черусти Шатурского муниципального района</t>
  </si>
  <si>
    <t>р.п. Шаховская, ул. Первомайская, д. 10</t>
  </si>
  <si>
    <t>р.п. Шаховская, ул. Первомайская, д. 7</t>
  </si>
  <si>
    <t>п. Бело-Колодезский, д. 14</t>
  </si>
  <si>
    <t>Итого по сельскому поселению Бояркинское Озёрского муниципального района</t>
  </si>
  <si>
    <t>Муниципальное образование - городское поселение Электроугли Ногинского муниципального района</t>
  </si>
  <si>
    <t>г. Электроугли, ул. Советская, д. 4/17</t>
  </si>
  <si>
    <t>Итого по городскому поселению Электроугли Ногинского муниципального района</t>
  </si>
  <si>
    <t>приобретение жилых помещений в малоэтажных МКД</t>
  </si>
  <si>
    <t>приобретение жилых помещений в многоэтажных МКД</t>
  </si>
  <si>
    <t>г. Клин, д. Елино, д. 321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</si>
  <si>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поддержки: 592, в том числе: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</si>
  <si>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2013 году: 247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</si>
  <si>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2014 году: 249</t>
  </si>
  <si>
    <t>Реестр аварийных многоквартирных домов по способам переселения:</t>
  </si>
  <si>
    <t>- приобретение жилых помещений в малоэтажных МКД;</t>
  </si>
  <si>
    <t>- строительство малоэтажных жилых МКД;</t>
  </si>
  <si>
    <t>- приобретение жилых помещений в многоэтажных МКД</t>
  </si>
  <si>
    <t xml:space="preserve"> г. Егорьевск, ул. 1-е Мая, д. 19В</t>
  </si>
  <si>
    <t xml:space="preserve"> г. Егорьевск, пер.Конина, д.4</t>
  </si>
  <si>
    <t>г. Егорьевск, пер.Нечаевский, д.3</t>
  </si>
  <si>
    <t>г. Егорьевск, ул.С.Перовской, д.76</t>
  </si>
  <si>
    <t>г. Егорьевск, ул. Урожайная, д.8</t>
  </si>
  <si>
    <t xml:space="preserve"> г. Егорьевск, ул. Шевченко, д.27</t>
  </si>
  <si>
    <t xml:space="preserve"> г. Егорьевск, ул. Шевченко, д.29</t>
  </si>
  <si>
    <t>г. Егорьевск, ул. Шевченко, д.29а</t>
  </si>
  <si>
    <t xml:space="preserve"> г. Егорьевск, ул. Шевченко, д.31</t>
  </si>
  <si>
    <t>г. Егорьевск, ул. Шевченко, д.31а</t>
  </si>
  <si>
    <t>г. Озёры, ул. Челнок, д. 17</t>
  </si>
  <si>
    <t>г. Озёры, ул. Челнок, д. 21</t>
  </si>
  <si>
    <t>г. Озеры, ул. Челнок, д. 105</t>
  </si>
  <si>
    <t>г. Озёры, ул.Коммунистическая,              д. 47</t>
  </si>
  <si>
    <t>г. Озёры, ул. Ленина, д. 30</t>
  </si>
  <si>
    <t>г. Озёры, ул. Ленина, д. 32</t>
  </si>
  <si>
    <t>р.п. Софрино, ул. Вокзальная, д. 3</t>
  </si>
  <si>
    <t>р.п. Софрино, ул. Вокзальная, д. 9</t>
  </si>
  <si>
    <t>р.п. Софрино, ул. Клубная, д. 11</t>
  </si>
  <si>
    <t>д. Митрополье, ул. Шоссейная, д. 5</t>
  </si>
  <si>
    <t>г. Звенигород, ул. Фрунзе, д. 8</t>
  </si>
  <si>
    <t>г. Звенигород, ул. Парковая, д.16</t>
  </si>
  <si>
    <t>р.п. Деденево                ул. Вокзальная, д. 46</t>
  </si>
  <si>
    <t>р.п. Деденево                ул. 2-я Лесная, д. 18</t>
  </si>
  <si>
    <t>с. Ельдигино, д. 8</t>
  </si>
  <si>
    <t>с. Ельдигино, д. 12</t>
  </si>
  <si>
    <t>Муниципальное образование - сельское поселение Ельдигинское Пушкинского муниципального района</t>
  </si>
  <si>
    <t>п.Чистое, д.12</t>
  </si>
  <si>
    <t>г. Звенигород, Нахабинское шоссе,    д. 11</t>
  </si>
  <si>
    <t>г. Звенигород, Нахабинское шоссе,    д. 13</t>
  </si>
  <si>
    <t>д. Дровнино, д.2</t>
  </si>
  <si>
    <t>д. Дровнино, д.14</t>
  </si>
  <si>
    <t>За счет средств бюджета Московской области</t>
  </si>
  <si>
    <t>г. Егорьевск, ул. Шевченко, д. 25</t>
  </si>
  <si>
    <t>г. Егорьевск, ул. Шевченко, д. 25а</t>
  </si>
  <si>
    <t>г. Егорьевск, ул. Шевченко, д. 16</t>
  </si>
  <si>
    <t>г. Егорьевск, ул. Благонравова, д. 6</t>
  </si>
  <si>
    <t>г. Егорьевск, ул. Ленинская, д. 4</t>
  </si>
  <si>
    <t>г. Егорьевск, ул. Ленинская, д. 28</t>
  </si>
  <si>
    <t>г. Егорьевск, ул. Ленинская, д. 32</t>
  </si>
  <si>
    <t>г. Егорьевск, ул. Рязанская, д. 1/29</t>
  </si>
  <si>
    <t>г. Егорьевск, ул. Песочная, д. 11</t>
  </si>
  <si>
    <t>г. Егорьевск, ул. Песочная, д. 11а</t>
  </si>
  <si>
    <t>с. Воздвиженское, ул. Мира, д. 6</t>
  </si>
  <si>
    <t>с. Борщево, д. 2</t>
  </si>
  <si>
    <t>Итого МКД по городскому поселению Высоковск Клинского муниципального района: 1</t>
  </si>
  <si>
    <t>г. Клин, ул. Левонабережная, д. 16</t>
  </si>
  <si>
    <t>г. Клин, ул. Чайковского, д. 15</t>
  </si>
  <si>
    <t>г. Клин, ул. Ленинградская,  д. 66/6</t>
  </si>
  <si>
    <t>г. Куровское, ул. Первомайская, д. 81</t>
  </si>
  <si>
    <t>г. Куровское, ул. Первомайская, д. 98</t>
  </si>
  <si>
    <t>г. Куровское, ул. Первомайская, д. 100</t>
  </si>
  <si>
    <t>г. Ликино-Дулево, ул. Октябрьская, д. 36</t>
  </si>
  <si>
    <t>г. Ликино-Дулево, ул. Октябрьская, д. 38</t>
  </si>
  <si>
    <t>г. Ликино-Дулево, ул. Коммунистическая, д. 31</t>
  </si>
  <si>
    <t>г. Ликино-Дулево, ул. 1 Мая, д. 21</t>
  </si>
  <si>
    <t>г. Ликино-Дулево, ул. Железнодорожная, д. 1</t>
  </si>
  <si>
    <t>г. Ликино-Дулево, ул. Железнодорожная, д. 2</t>
  </si>
  <si>
    <t>г. Ликино-Дулево, ул. Ленина, д. 33</t>
  </si>
  <si>
    <t>г. Ликино-Дулево, ул. Ленина, д. 32</t>
  </si>
  <si>
    <t>г. Ликино-Дулево, ул. Ленина, д. 34</t>
  </si>
  <si>
    <t>г. Ликино-Дулево, ул. Володарского, д. 1</t>
  </si>
  <si>
    <t>с. Новоникольское, ул. Заречная, д. 3</t>
  </si>
  <si>
    <t>г. Серпухов, ул. 1905 года, д. 23</t>
  </si>
  <si>
    <t>д. Бурцево, ул. Новая, д. 1</t>
  </si>
  <si>
    <t>д. Пурлово, ул. Центральная, д. 9</t>
  </si>
  <si>
    <t>п. Большое Руново, ул. Южная, д. 4</t>
  </si>
  <si>
    <t>д. Топканово, ул. Парковая, д. 6</t>
  </si>
  <si>
    <t>г. Кашира, ул. Пролетарская, д. 43</t>
  </si>
  <si>
    <t>д. Тархово, д. 1</t>
  </si>
  <si>
    <t>г. Клин, ул. Лысенко,  д. 2</t>
  </si>
  <si>
    <t>г. Клин, ул. Молодёжная, д. 1/4</t>
  </si>
  <si>
    <t>п. Туркмен, ул. Южная, д. 23</t>
  </si>
  <si>
    <t>г. Куровское, ул. Мичурина, д. 107</t>
  </si>
  <si>
    <t>г. Куровское, ул. Мичурина, д. 109</t>
  </si>
  <si>
    <t>г. Куровское, ул. Первомайская, д. 101</t>
  </si>
  <si>
    <t>г. Куровское, ул. Первомайская, д. 105</t>
  </si>
  <si>
    <t>г. Ликино-Дулево, ул. Победы, д. 10</t>
  </si>
  <si>
    <t>г. Ликино-Дулево, ул. Кирова, д. 1</t>
  </si>
  <si>
    <t>г. Ликино-Дулево, ул. Кирова, д. 2</t>
  </si>
  <si>
    <t>г. Ликино-Дулево, ул. Кирова, д. 3</t>
  </si>
  <si>
    <t>г. Ликино-Дулево, ул. Кирова, д. 4</t>
  </si>
  <si>
    <t>Итого МКД по городскому поселению Поварово Солнечногорского муниципального района: 1</t>
  </si>
  <si>
    <t>г. Пущино, мкр "В", д.  17</t>
  </si>
  <si>
    <t>г. Пущино, мкр "В", д.  18</t>
  </si>
  <si>
    <t>г. Пущино, мкр "В",  д. 19</t>
  </si>
  <si>
    <t>г. Егорьевск, ул. Шевченко, д. 27а</t>
  </si>
  <si>
    <t>д. Мисирево, д. 417а</t>
  </si>
  <si>
    <t>д. Никитское, ул. Зеленая, д. 29</t>
  </si>
  <si>
    <t>д. Подорки, д. 3</t>
  </si>
  <si>
    <t>д. Стреглово, д. 92</t>
  </si>
  <si>
    <t>д. Давыдково, д. 29</t>
  </si>
  <si>
    <t>д. Дорожники, Каширское шоссе, д. 5</t>
  </si>
  <si>
    <t>д. Дорожники, Каширское шоссе, д. 7</t>
  </si>
  <si>
    <t>д. Дорожники, Каширское шоссе, д. 9</t>
  </si>
  <si>
    <t>п. Лесозавода, ул .Набережная, д. 12</t>
  </si>
  <si>
    <t>п. Лесозавода, ул. Лесная, д. 19</t>
  </si>
  <si>
    <t>п. Лесозавода, ул.Лесная, д. 34</t>
  </si>
  <si>
    <t>п. Лесозавода, ул.Лесная, д. 26</t>
  </si>
  <si>
    <t>п. Лесозавода, ул.Набережная, д. 6</t>
  </si>
  <si>
    <t>с. Шарапово, ул. Садовая, д. 3</t>
  </si>
  <si>
    <t>с. Дмитровский Погост, ул. Кирова, д. 27</t>
  </si>
  <si>
    <t>д. Денисьево, д. 1</t>
  </si>
  <si>
    <t>д. Самойлиха, ул.Тихая, д. 2</t>
  </si>
  <si>
    <t>д. Самойлиха, ул.Тихая, д. 3</t>
  </si>
  <si>
    <t>д. Пестовская, д .2</t>
  </si>
  <si>
    <t>п. Туголесский Бор, ул. Советская, д. 10/7</t>
  </si>
  <si>
    <t>п. Бакшеево, ул. 1 Мая,  д. 28/2</t>
  </si>
  <si>
    <t>п. Бакшеево, ул. Школьная, д. 3</t>
  </si>
  <si>
    <t>п. Бакшеево, ул. 1 Мая,  д. 5/5</t>
  </si>
  <si>
    <t>г. Пущино, мкр. "В",  д. 10</t>
  </si>
  <si>
    <t>г. Пущино, мкр. "В", д.  20</t>
  </si>
  <si>
    <t>г. Зарайск, ул. Советская, д. 8/50</t>
  </si>
  <si>
    <t>г. Зарайск, ул. Привокзальная, д. 5</t>
  </si>
  <si>
    <t>г. Зарайск, ул. Московская, д. 15</t>
  </si>
  <si>
    <t>г. Зарайск, ул. Комсомольская,  д. 11/80</t>
  </si>
  <si>
    <t>г. Зарайск, ул. Красноармейская, д. 39</t>
  </si>
  <si>
    <t>г. Зарайск, ул. Первомайская, д. 33</t>
  </si>
  <si>
    <t>д. Яковское, ул.Клубная д. 2</t>
  </si>
  <si>
    <t>г. Высоковск, ул. Ленина, д. 8</t>
  </si>
  <si>
    <t>г. Ликино-Дулево, ул. Транспортная, д. 2</t>
  </si>
  <si>
    <t>г. Сергиев Посад, ул. Сергиевская, д. 15</t>
  </si>
  <si>
    <t>г. Сергиев Посад, ул. Сергиевская, д. 18</t>
  </si>
  <si>
    <t>г. Сергиев Посад, ул. Сергиевская, д. 20</t>
  </si>
  <si>
    <t>г. Сергиев Посад, ул. Краснофлотская, д. 3</t>
  </si>
  <si>
    <t>г. Сергиев Посад, ул. Краснофлотская, д. 9</t>
  </si>
  <si>
    <t>г. Сергиев Посад, ул. Вифанская, д. 26а</t>
  </si>
  <si>
    <t>г. Сергиев Посад, ул. Бероунская, д. 14</t>
  </si>
  <si>
    <t>г. Сергиев Посад, ул.Инженерная, д. 11</t>
  </si>
  <si>
    <t>г. Сергиев Посад, ул. Инженерная, д. 13</t>
  </si>
  <si>
    <t>г. Сергиев Посад, ул. Карла Либкнехта, д. 10</t>
  </si>
  <si>
    <t>г. Сергиев Посад, ул. Карла Либкнехта, д. 12/11</t>
  </si>
  <si>
    <t>г. Сергиев Посад, ул. Валовая, д. 7</t>
  </si>
  <si>
    <t>г. Хотьково, ул. Горбуновская фабрика, д. 2</t>
  </si>
  <si>
    <t>г. Хотьково, ул. Горжовицкая, д. 2</t>
  </si>
  <si>
    <t>г. Хотьково, ул. Октябрьская, д. 1</t>
  </si>
  <si>
    <t>г. Коломна, ул. Ленина, д. 50</t>
  </si>
  <si>
    <t>г. Коломна, ул. Ленина, д. 52</t>
  </si>
  <si>
    <t>г. Красноармейск, ул. Свердлова , д. 25</t>
  </si>
  <si>
    <t>г. Красноармейск, ул. Лермонтова, д. 8</t>
  </si>
  <si>
    <t>г. Красноармейск, ул. Лермонтова, д. 11</t>
  </si>
  <si>
    <t>г. Красноармейск, ул. Лермонтова, д. 14</t>
  </si>
  <si>
    <t>г. Красноармейск, ул. Лермонтова, д. 19</t>
  </si>
  <si>
    <t>Количество расселенных помещений</t>
  </si>
  <si>
    <t>Количество переселенных жителей</t>
  </si>
  <si>
    <t>Солнечногорский муниципальный район</t>
  </si>
  <si>
    <t>Городской округ Красноармейск</t>
  </si>
  <si>
    <t>Городской округ Серпухов</t>
  </si>
  <si>
    <t>Городское поселение Хотьково Сергиево-Посадского муниципального района</t>
  </si>
  <si>
    <t>Городское поселение Поварово Солнечногорского муниципального района</t>
  </si>
  <si>
    <t>27</t>
  </si>
  <si>
    <t>28</t>
  </si>
  <si>
    <t>30</t>
  </si>
  <si>
    <t>33</t>
  </si>
  <si>
    <t>Городской округ Пущино</t>
  </si>
  <si>
    <t>34</t>
  </si>
  <si>
    <t>Городской округ Рошаль</t>
  </si>
  <si>
    <t>Итого по Программе</t>
  </si>
  <si>
    <t>п. Шувое, ул. Фабричная, д. 15</t>
  </si>
  <si>
    <t>п. Шувое, ул. 40 лет Октября, д. 7</t>
  </si>
  <si>
    <t>г. Клин, пр. Прасловский, д. 3</t>
  </si>
  <si>
    <t>г. Клин, пр. Прасловский, д. 5</t>
  </si>
  <si>
    <t>г. Клин, пр. Прасловский, д. 7</t>
  </si>
  <si>
    <t>г. Клин, пр. Прасловский, д. 9</t>
  </si>
  <si>
    <t>г. Клин, пр. Колхозный, д. 3</t>
  </si>
  <si>
    <t xml:space="preserve">п. Демьяново, д. 13 </t>
  </si>
  <si>
    <t>р.п. Михнево, ул. Вокзальная, д. 11</t>
  </si>
  <si>
    <t>р.п. Михнево, ул. Советская, д. 15</t>
  </si>
  <si>
    <t>р.п. Михнево ул. Советская, д. 19</t>
  </si>
  <si>
    <t>р.п. Михнево, ул. Советская, д. 38/23</t>
  </si>
  <si>
    <t>п. Усады, д. 1</t>
  </si>
  <si>
    <t>р.п. Михнево, ул. Старомихневская, д. 74</t>
  </si>
  <si>
    <t>р.п. Михнево, ул. Железнодорожная, д. 4</t>
  </si>
  <si>
    <t>р.п. Вербилки, пр. Дмитровский, д. 34</t>
  </si>
  <si>
    <t>р.п. Вербилки, ул. Заводская, д. 15</t>
  </si>
  <si>
    <t>п. Большое Руново, ул. Речная, д. 34</t>
  </si>
  <si>
    <t>г. Кашира, Рабочий городок, д. 11</t>
  </si>
  <si>
    <t>г. Клин, пр. Ломоносовский, д. 10/8</t>
  </si>
  <si>
    <t>г. Клин, пр. Ломоносовский, д. 12/8</t>
  </si>
  <si>
    <t>р.п. Решетниково, ул. Центральная,  д. 27</t>
  </si>
  <si>
    <t>р.п. Решетниково, ул. Железнодорожная, д. 7</t>
  </si>
  <si>
    <t>г. Сергиев Посад, ул. Фаворского, д. 25/18</t>
  </si>
  <si>
    <t>г. Сергиев Посад, ул. Инженерная, д. 13а</t>
  </si>
  <si>
    <t>г. Сергиев Посад, ул. Инженерная, д. 15а</t>
  </si>
  <si>
    <t>г. Сергиев Посад, ул. Инженерная, д. 17а</t>
  </si>
  <si>
    <t>г. Сергиев Посад, ул. Пионерская, д. 1/12</t>
  </si>
  <si>
    <t>г. Сергиев Посад, ул. Инженерная, д. 11а</t>
  </si>
  <si>
    <t>д.п. Поварово, мкр.  Поваровка, д. 18</t>
  </si>
  <si>
    <t xml:space="preserve">р.п. Жилёво, ул. Железнодорожная, д. 9а </t>
  </si>
  <si>
    <t xml:space="preserve">р.п. Жилёво, ул. Железнодорожная, д. 11 </t>
  </si>
  <si>
    <t>р.п. Михнево, ул. Старомихневская, д. 37</t>
  </si>
  <si>
    <t>р.п. Вербилки, туп. Дубенский, д. 2</t>
  </si>
  <si>
    <t>р.п. Вербилки, туп. Дубенский, д. 4</t>
  </si>
  <si>
    <t>р.п. Вербилки, ул. Рубцова, д. 8</t>
  </si>
  <si>
    <t>р.п. Вербилки, ул. Рубцова, д. 8а</t>
  </si>
  <si>
    <t>р.п. Вербилки, ул. Гоголя, д. 5</t>
  </si>
  <si>
    <t>п. Бакшеево, ул.1 Мая, д. 19</t>
  </si>
  <si>
    <t>п. Бакшеево, ул.1 Мая, д. 20</t>
  </si>
  <si>
    <t>п. Шувое, ул. Фабричная, д. 18</t>
  </si>
  <si>
    <t>г. Луховицы, ул. Озерная, д. 6</t>
  </si>
  <si>
    <t>г. Луховицы, ул. Горького, д. 3</t>
  </si>
  <si>
    <t>г. Луховицы, ул. Горького, д. 7</t>
  </si>
  <si>
    <t>г. Сергиев Посад, ул. Фаворского, д. 23/17</t>
  </si>
  <si>
    <t>г. Сергиев Посад, ул. Сергиевская, д. 18а</t>
  </si>
  <si>
    <t>р.п. Михнево, ул. Советская, д. 36а</t>
  </si>
  <si>
    <t>г. Дмитров, ул. Большая, д. 34</t>
  </si>
  <si>
    <t>г. Дмитров, ул. Большая, д. 36</t>
  </si>
  <si>
    <t>г. Яхрома, ул. Советская, д. 6</t>
  </si>
  <si>
    <t>г. Яхрома, ул. Водников, д. 2</t>
  </si>
  <si>
    <t>г. Яхрома, ул. Водников, д. 3</t>
  </si>
  <si>
    <t>г. Яхрома, ул. Водников, д. 5</t>
  </si>
  <si>
    <t>г. Яхрома, ул. Водников, д. 6</t>
  </si>
  <si>
    <t>г. Яхрома, ул. Кирпичный з-д, д. 10</t>
  </si>
  <si>
    <t>г. Яхрома, ул. Кирпичный з-д, д. 12</t>
  </si>
  <si>
    <t>г. Дмитров, ул. Оборонная, д. 2г</t>
  </si>
  <si>
    <t>г. Дмитров, ул. Оборонная, д. 2д</t>
  </si>
  <si>
    <t>д. Чекменево, д. 64</t>
  </si>
  <si>
    <t>д. Чекменево, д. 65</t>
  </si>
  <si>
    <t>д. Чекменево, д. 66</t>
  </si>
  <si>
    <t>г.п. Правдинский, ул. Студенческая, д. 10</t>
  </si>
  <si>
    <t xml:space="preserve">г.п. Правдинский,  ул. 1-я Проектная, д. 75 </t>
  </si>
  <si>
    <t>г.п. Правдинский, ул. 1-я Станционная, д. 8</t>
  </si>
  <si>
    <t>г.п. Правдинский, ул. Народная, д. 11</t>
  </si>
  <si>
    <t>д. Старая Руза, д. 9</t>
  </si>
  <si>
    <t>д. Старая Руза, д. 10</t>
  </si>
  <si>
    <t>р.п. Тучково, ул. Восточная, д. 4</t>
  </si>
  <si>
    <t>р.п. Тучково, ул. Мира, д. 3</t>
  </si>
  <si>
    <t>р.п. Тучково, ул. Мира, д. 4</t>
  </si>
  <si>
    <t>р.п. Тучково, ул. Мира, д. 5</t>
  </si>
  <si>
    <t>р.п. Тучково, КСМ, д. 19</t>
  </si>
  <si>
    <t>п. совхоза Останкино, ул. Дорожная, д. 9</t>
  </si>
  <si>
    <t>п. совхоза Останкино, ул. Дорожная, д. 10</t>
  </si>
  <si>
    <t>п. совхоза Останкино, ул. Дорожная, д. 11</t>
  </si>
  <si>
    <t>п. совхоза Останкино, ул. Дорожная, д. 12</t>
  </si>
  <si>
    <t>п. дома отдыха Лужки, д. 24</t>
  </si>
  <si>
    <t>п. Брикет, Профсоюзный проезд, д. 7</t>
  </si>
  <si>
    <t>п. Брикет, Профсоюзный проезд, д. 24</t>
  </si>
  <si>
    <t>п. Брикет, ул. Центральная, д. 5</t>
  </si>
  <si>
    <t>п. Дорохово, ул. Пионерская, д. 12</t>
  </si>
  <si>
    <t>д. Старая Руза, ул. ДТ ВТО, д. 11</t>
  </si>
  <si>
    <t>р.п. Тучково, ул. Любвино, д. 5</t>
  </si>
  <si>
    <t>р.п. Тучково, ул. Любвино, д. 7</t>
  </si>
  <si>
    <t>р.п. Тучково, ул. Советская, д. 10</t>
  </si>
  <si>
    <t>р.п. Тучково, ул. Советская, д. 24</t>
  </si>
  <si>
    <t>р.п. Тучково, ул. Потапова, д. 20</t>
  </si>
  <si>
    <t>п. Брикет, ул. Центральная, д. 3</t>
  </si>
  <si>
    <t>с. Покровское, тер. Жилой городок, д. 49</t>
  </si>
  <si>
    <t>с. Покровское, тер. Жилой городок, д. 50</t>
  </si>
  <si>
    <t>п. Дорохово, ул. Московская, д. 16</t>
  </si>
  <si>
    <t>п. Дорохово, ул. Школьная, д. 23</t>
  </si>
  <si>
    <t>п. Дорохово, ул. Школьная, д. 25</t>
  </si>
  <si>
    <t>п. Колюбакино, ул. Заводская, д. 24</t>
  </si>
  <si>
    <t>п. Колюбакино, ул. Пролетарская, д. 8</t>
  </si>
  <si>
    <t>п. Колюбакино, ул. Попова, д. 5</t>
  </si>
  <si>
    <t>п. Колюбакино, ул. Поселковая, д. 5</t>
  </si>
  <si>
    <t>п. Колюбакино, ул. Поселковая, д. 7</t>
  </si>
  <si>
    <t>п. Колюбакино, ул. Поселковая, д. 12</t>
  </si>
  <si>
    <t>п. Горбово, ул. Зеленая, д. 5</t>
  </si>
  <si>
    <t>п. Горбово, ул. Зеленая, д. 6</t>
  </si>
  <si>
    <t>п. Горбово, ул. Зеленая, д. 7</t>
  </si>
  <si>
    <t>п. Горбово, ул. Спортивная, д. 3</t>
  </si>
  <si>
    <t>п. Горбово, ул. Спортивная, д. 4</t>
  </si>
  <si>
    <t>2019 г.</t>
  </si>
  <si>
    <t>Городское поселение Правдинский Пушкинского муниципального района</t>
  </si>
  <si>
    <t>Перечень аварийных многоквартирных домов с учетом фактического финансирования по годам</t>
  </si>
  <si>
    <t>Документ, подтверждающий признание МКД аварийным</t>
  </si>
  <si>
    <t>Планируемая дата  окончания переселения</t>
  </si>
  <si>
    <t>Общая площадь жилых помещений МКД</t>
  </si>
  <si>
    <t>Количество расселяемых жилых помещений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</si>
  <si>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</si>
  <si>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</si>
  <si>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</si>
  <si>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</si>
  <si>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</si>
  <si>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</si>
  <si>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</si>
  <si>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2019 год</t>
  </si>
  <si>
    <t>средства бюджета Московской области</t>
  </si>
  <si>
    <t>средства бюджета муниципальных образований</t>
  </si>
  <si>
    <t>224-ПГ</t>
  </si>
  <si>
    <t>225-ПГ</t>
  </si>
  <si>
    <t>212-р</t>
  </si>
  <si>
    <t>165-ПГ</t>
  </si>
  <si>
    <t>205</t>
  </si>
  <si>
    <t>08.10.2013</t>
  </si>
  <si>
    <t>07-14</t>
  </si>
  <si>
    <t>г. Дмитров, ул.Оборонная, д. 2в</t>
  </si>
  <si>
    <t>Реестр аварийных многоквартирных домов по способам переселения</t>
  </si>
  <si>
    <t>Строительство МКД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</si>
  <si>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</si>
  <si>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</si>
  <si>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</si>
  <si>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
застроенной территории</t>
  </si>
  <si>
    <t>Другие</t>
  </si>
  <si>
    <t>Расселяемая площадь
жилых помещений</t>
  </si>
  <si>
    <t>Стоимость</t>
  </si>
  <si>
    <t>Площадь</t>
  </si>
  <si>
    <t>кв. м</t>
  </si>
  <si>
    <t>Итого МКД по городскому поселению Клин Клинского  муниципального района: 8</t>
  </si>
  <si>
    <t>д. Нагорное, д.7</t>
  </si>
  <si>
    <t>г.п. Лесной, ул. Центральная, д.8</t>
  </si>
  <si>
    <t>Городское поселение Сергиев Посад Сергиево-Посадского муниципального района</t>
  </si>
  <si>
    <t>278/1-рг</t>
  </si>
  <si>
    <t>649</t>
  </si>
  <si>
    <t>654</t>
  </si>
  <si>
    <t>661</t>
  </si>
  <si>
    <t>121/1</t>
  </si>
  <si>
    <t>г. Красноармейск,  ул. Свердлова, д. 12</t>
  </si>
  <si>
    <t>г. Красноармейск,  ул. Свердлова, д. 21</t>
  </si>
  <si>
    <t>г. Красноармейск,  ул. Свердлова, д. 23</t>
  </si>
  <si>
    <t>г. Волоколамск, ул. 50 лет Октября, д. 39</t>
  </si>
  <si>
    <t>г .Волоколамск, ул. Энтузиастов, д. 13</t>
  </si>
  <si>
    <t>г. Волоколамск, пл. Октябрьская, д. 5</t>
  </si>
  <si>
    <t>г. Волоколамск,ул. Волоколамская, д. 3</t>
  </si>
  <si>
    <t>п. Осенка, ул. Железнодорожная, д. 1</t>
  </si>
  <si>
    <t>п. Возрождение, д. 19</t>
  </si>
  <si>
    <t>Итого МКД по городскому поселению Пески Коломенского муниципального района: 1</t>
  </si>
  <si>
    <t xml:space="preserve">р.п. Пески, ул. Пионерская, д. 47 </t>
  </si>
  <si>
    <t>г. Коломна, ул. Черняховского, д. 19</t>
  </si>
  <si>
    <t>г. Коломна, ул. Черняховского, д. 17</t>
  </si>
  <si>
    <t>п. Карьероуправления, д. 1</t>
  </si>
  <si>
    <t>п. Карьероуправления, д. 13</t>
  </si>
  <si>
    <t>г. Рошаль, ул.Свердлова, д.33</t>
  </si>
  <si>
    <t>г. Талдом, ул. Калязинская, д. 10</t>
  </si>
  <si>
    <t>г. Талдом, ул. Победы, д. 27</t>
  </si>
  <si>
    <t>г. Талдом, ул. Калязинская, д. 47</t>
  </si>
  <si>
    <t>г. Талдом, ул. Собцова, д. 8</t>
  </si>
  <si>
    <t>г. Талдом, ул. Слободская, д. 4</t>
  </si>
  <si>
    <t>г. Талдом, ул. Слободская, д. 29</t>
  </si>
  <si>
    <t>г. Талдом, ул. Северная, д. 8</t>
  </si>
  <si>
    <t>г. Талдом, пр. Ленстрой, д. 4</t>
  </si>
  <si>
    <t>г. Талдом, ул. Полевая, д. 39</t>
  </si>
  <si>
    <t>г. Талдом, ул. М. Горького, д. 32</t>
  </si>
  <si>
    <t>п. Туголесский Бор, ул. Горького д. 25/20</t>
  </si>
  <si>
    <t>п. Туголесский Бор, ул. Клубная,  д. 6</t>
  </si>
  <si>
    <t>п. Туголесский Бор, ул. Клубная, д. 3</t>
  </si>
  <si>
    <t>р.п. Черусти, ул. Школьная, д. 25</t>
  </si>
  <si>
    <t>р.п. Черусти, ул. Школьная, д. 13</t>
  </si>
  <si>
    <t>р.п. Черусти, ул. Школьная, д. 37</t>
  </si>
  <si>
    <t>р.п. Черусти, ул. Школьная, д. 39</t>
  </si>
  <si>
    <t>р.п. Черусти, ул. Майская, д. 7</t>
  </si>
  <si>
    <t>р.п. Черусти, ул. Февральская, д. 7</t>
  </si>
  <si>
    <t>р.п. Черусти, ул. Майская, д. 9</t>
  </si>
  <si>
    <t>р.п. Черусти, ул. Школьная, д. 43</t>
  </si>
  <si>
    <t>р.п. Черусти, ул. Школьная, д. 45</t>
  </si>
  <si>
    <t>р.п. Черусти, пер. Переездный, д. 8</t>
  </si>
  <si>
    <t>р.п. Шаховская, пер. Серединский 3-й, д. 8</t>
  </si>
  <si>
    <t>р.п. Шаховская, пер. Серединский 3-й, д. 19</t>
  </si>
  <si>
    <t>г. Коломна, ул. Ленина, д. 46</t>
  </si>
  <si>
    <t>г. Коломна, ул. Октябрьской Революции, д. 154</t>
  </si>
  <si>
    <t>г. Коломна, ул. Ленина, д. 48</t>
  </si>
  <si>
    <t>г. Красноармейск, ул. Академика Янгеля, д. 7</t>
  </si>
  <si>
    <t>г. Красноармейск, ул. Академика Янгеля, д. 9</t>
  </si>
  <si>
    <t>г. Красноармейск, ул. Трудпоселок, д. 4</t>
  </si>
  <si>
    <t>г. Красноармейск, ул. Трудпоселок, д. 6</t>
  </si>
  <si>
    <t>г. Красноармейск, ул. Дачная, д. 37</t>
  </si>
  <si>
    <t>Итого МКД по Талдомскому муниципальному району: 2</t>
  </si>
  <si>
    <t>г. Красноармейск, ул. Чкалова, д. 15</t>
  </si>
  <si>
    <t>г. Волоколамск, ул. Березовая, д. 12</t>
  </si>
  <si>
    <t>г. Волоколамск, ул. Энтузиастов, д. 19</t>
  </si>
  <si>
    <t>г. Волоколамск, д. Ченцы, ул. Фабричная, д. 15</t>
  </si>
  <si>
    <t>г. Волоколамск, ул. Пороховская, д. 11</t>
  </si>
  <si>
    <t>Итого МКД по городскому поселению Клин Клинского  муниципального района: 5</t>
  </si>
  <si>
    <t>Итого МКД по городскому округу Пущино: 1</t>
  </si>
  <si>
    <t>Городской округ Егорьевск</t>
  </si>
  <si>
    <t>39/1</t>
  </si>
  <si>
    <t>3361</t>
  </si>
  <si>
    <t>132-П</t>
  </si>
  <si>
    <t>2/8</t>
  </si>
  <si>
    <t>2/4</t>
  </si>
  <si>
    <t>93-п</t>
  </si>
  <si>
    <t>879-п</t>
  </si>
  <si>
    <t>562А-П</t>
  </si>
  <si>
    <t>02-14/472</t>
  </si>
  <si>
    <t>352</t>
  </si>
  <si>
    <t>237</t>
  </si>
  <si>
    <t>241</t>
  </si>
  <si>
    <t>IV кв. 2017</t>
  </si>
  <si>
    <t>IV кв. 2018</t>
  </si>
  <si>
    <t>IV кв. 2016</t>
  </si>
  <si>
    <t>IV кв. 2019</t>
  </si>
  <si>
    <t>г. Электрогорск, ул. Калинина, д. 20</t>
  </si>
  <si>
    <t>г. Электрогорск, ул. Комсомольская, д. 1</t>
  </si>
  <si>
    <t>Итого МКД по городскому округу Шаховская: 2</t>
  </si>
  <si>
    <t>Городской округ Электрогорск</t>
  </si>
  <si>
    <t>г. Дмитров, п. Орудьевского т/б пр., д. 29</t>
  </si>
  <si>
    <t>г. Дмитров, с. Орудьево, ул. Фабричная, д. 1</t>
  </si>
  <si>
    <t>п. Карьероуправления, д. 12</t>
  </si>
  <si>
    <t>55-П</t>
  </si>
  <si>
    <t>п. Цветковский, ул. Детская, д. 1</t>
  </si>
  <si>
    <t>63/1-П</t>
  </si>
  <si>
    <t>г. Серпухов, ул. Береговая, д. 38</t>
  </si>
  <si>
    <t>г. Серпухов, ул. Калужская, д. 40а</t>
  </si>
  <si>
    <t>г. Луховицы, ул. 40 лет Октября, д. 33</t>
  </si>
  <si>
    <t>Итого МКД по Раменскому муниципальному району: 3</t>
  </si>
  <si>
    <t>г. Руза, ул. Красная, д.2</t>
  </si>
  <si>
    <t>287-а</t>
  </si>
  <si>
    <t>г. Руза, ул. Красная, д.3</t>
  </si>
  <si>
    <t>г. Руза, ул. Красная, д.6</t>
  </si>
  <si>
    <t>г. Руза, пер. Интернациональный, д. 2</t>
  </si>
  <si>
    <t>г. Руза, пер. Интернациональный, д. 4</t>
  </si>
  <si>
    <t xml:space="preserve"> 20.08.2013</t>
  </si>
  <si>
    <t>6727-п</t>
  </si>
  <si>
    <t>с. Шугарово, Казарма 80 км</t>
  </si>
  <si>
    <t>96-П</t>
  </si>
  <si>
    <t>р.п. Жилево, ул. Железнодорожная, д. 26</t>
  </si>
  <si>
    <t>д. Колычево, ул. Пасечная, д. 2</t>
  </si>
  <si>
    <t xml:space="preserve">д.Лыткино, д. 10 </t>
  </si>
  <si>
    <t xml:space="preserve">д.Лыткино, д. 12 </t>
  </si>
  <si>
    <t xml:space="preserve">д.Лыткино, д. 16 </t>
  </si>
  <si>
    <t>217-п</t>
  </si>
  <si>
    <t>3145/8</t>
  </si>
  <si>
    <t>446-р</t>
  </si>
  <si>
    <t>г. Электрогорск, ул. Ленина, д. 31</t>
  </si>
  <si>
    <t>г. Электрогорск, ул. Ленина, д. 49</t>
  </si>
  <si>
    <t>Итого МКД по  Истринскому муниципальному району: 2</t>
  </si>
  <si>
    <t>3360</t>
  </si>
  <si>
    <t>п. Верея, ул. Новая, д. 5</t>
  </si>
  <si>
    <t>г. Шатура, проспект Ильича, д. 74</t>
  </si>
  <si>
    <t>65-ПГ</t>
  </si>
  <si>
    <t>157-ПГ</t>
  </si>
  <si>
    <t>162-ПГ</t>
  </si>
  <si>
    <t>572А-П</t>
  </si>
  <si>
    <t>Итого МКД по городскому поселению Лесной  Пушкинского муниципального района: 1</t>
  </si>
  <si>
    <t>498-п</t>
  </si>
  <si>
    <t>195</t>
  </si>
  <si>
    <t>70-ПГ</t>
  </si>
  <si>
    <t>р.п. Вербилки, пр. Дмитровский, д. 32</t>
  </si>
  <si>
    <t>р.п. Вербилки, пр. Дмитровский, д. 30</t>
  </si>
  <si>
    <t>р.п. Вербилки, пр. 1-й Победы, д. 3</t>
  </si>
  <si>
    <t>р.п. Вербилки, ул. Гоголя, д. 6</t>
  </si>
  <si>
    <t>р.п. Вербилки, ул. Гоголя, д. 10</t>
  </si>
  <si>
    <t>р.п. Вербилки, ул. Полевая, д. 1</t>
  </si>
  <si>
    <t>р.п. Вербилки, ул. Полевая, д. 5</t>
  </si>
  <si>
    <t>р.п. Вербилки, ул. Полевая, д. 9</t>
  </si>
  <si>
    <t>р.п. Вербилки, ул. Заводская, д. 1</t>
  </si>
  <si>
    <t>р.п. Вербилки, ул. Заводская, д. 17</t>
  </si>
  <si>
    <t>р.п. Вербилки, ул. Заводская, д. 3</t>
  </si>
  <si>
    <t>г. Луховицы, ул. 40 лет Октября, д. 35</t>
  </si>
  <si>
    <t>с. Шеметово, ул. Центральная, д. 9</t>
  </si>
  <si>
    <t>с. Шеметово, ул. Центральная, д. 10</t>
  </si>
  <si>
    <t>с. Константиново, ул.Советская, д. 4</t>
  </si>
  <si>
    <t>с. Константиново, ул.Больничная, д. 40</t>
  </si>
  <si>
    <t>г. Хотьково, ул. Ломоносова, д. 11</t>
  </si>
  <si>
    <t>г. Дмитров, ул. Кольцевая, д. 22</t>
  </si>
  <si>
    <t>г. Дмитров, пр-д Внуковский, д. 6</t>
  </si>
  <si>
    <t>г. Дмитров, с. Орудьево, ул. Центральная, д. 24</t>
  </si>
  <si>
    <t>г. Дмитров, п. Орудьевского т/б пр.,  д. 27</t>
  </si>
  <si>
    <t>г. Дмитров, с. Борисово, д. 12</t>
  </si>
  <si>
    <t>г. Дмитров, с. Борисово, д. 13</t>
  </si>
  <si>
    <t>г. Дмитров, д. Жуковка, ул. Армейская, д. 70</t>
  </si>
  <si>
    <t>г. Дмитров, д. Жуковка, ул. Армейская, д. 71</t>
  </si>
  <si>
    <t>г. Дмитров, д. Жуковка, ул. Армейская, д. 72</t>
  </si>
  <si>
    <t>г. Дмитров, ул. Дубненская, д. 1</t>
  </si>
  <si>
    <t>г. Дмитров, ул. Дубненская, д. 5</t>
  </si>
  <si>
    <t>г. Дмитров, ул.Дубненская, д. 9</t>
  </si>
  <si>
    <t>г. Дмитров, д. Жуковка, ул. Армейская, д. 73</t>
  </si>
  <si>
    <t>г. Дмитров,ул.Подлипичье, д. 44</t>
  </si>
  <si>
    <t>г. Ожерелье, ул. Заводская, д. 7</t>
  </si>
  <si>
    <t>93-П</t>
  </si>
  <si>
    <t>г. Ожерелье, ул. Заводская, д. 10</t>
  </si>
  <si>
    <t>г. Ожерелье, ул. Стадионная, д. 4</t>
  </si>
  <si>
    <t>п. Красная Пойма, ул. Зеленая, д. 33</t>
  </si>
  <si>
    <t xml:space="preserve">р.п. Некрасовский, ул. Вокзальная, д. 14 </t>
  </si>
  <si>
    <t xml:space="preserve">р.п. Некрасовский, ул. Вокзальная, д. 33 </t>
  </si>
  <si>
    <t>р.п. Некрасовский, ул. Вокзальная, д. 4</t>
  </si>
  <si>
    <t>г. Егорьевск, ул.Глуховская, д. 1</t>
  </si>
  <si>
    <t>498-а</t>
  </si>
  <si>
    <t>г. Электрогорск, ул. Ленина, д. 53</t>
  </si>
  <si>
    <t>г. Электрогорск, ул. Ленина, д. 30</t>
  </si>
  <si>
    <t>г. Электрогорск, ул. Ленина, д. 27</t>
  </si>
  <si>
    <t>г. Электрогорск, ул. Ленина, д. 32</t>
  </si>
  <si>
    <t>Итого МКД по Луховицкому муниципальному району: 1</t>
  </si>
  <si>
    <t>Итого МКД по городскому поселению Хотьково Сергиево-Посадского муниципального района: 2</t>
  </si>
  <si>
    <t>Итого МКД по городскому поселению Михнево Ступинского муниципального района: 4</t>
  </si>
  <si>
    <t>Итого МКД по городскому поселению Талдом Талдомского муниципального района: 7</t>
  </si>
  <si>
    <t>Итого МКД по городскому округу Электрогорск: 3</t>
  </si>
  <si>
    <t>Итого МКД по Зарайскому  муниципальному району: 4</t>
  </si>
  <si>
    <t>Итого МКД по городскому округу Коломна: 3</t>
  </si>
  <si>
    <t>Итого МКД по городскому поселению Мишеронский Шатурского муниципального района: 3</t>
  </si>
  <si>
    <t>г. Руза, ул. Почтовая, д. 14</t>
  </si>
  <si>
    <t>287а</t>
  </si>
  <si>
    <t>За счет средств местного бюджета</t>
  </si>
  <si>
    <t>%</t>
  </si>
  <si>
    <t>За счет средств бюджетов муниципальных образований Московской области</t>
  </si>
  <si>
    <t>из них:</t>
  </si>
  <si>
    <t>Уровень софинансирования</t>
  </si>
  <si>
    <t>д. Сумароково, д.2</t>
  </si>
  <si>
    <t>Число жителей, всего</t>
  </si>
  <si>
    <t>Число жителей, планируемых к переселению</t>
  </si>
  <si>
    <t xml:space="preserve">р.п. Деденево, 2-й Московский пер., д. 7 </t>
  </si>
  <si>
    <t>р.п. Некрасовский, ул. Свободы, д. 1</t>
  </si>
  <si>
    <t>р.п. Некрасовский, ул. Свободы, д. 12</t>
  </si>
  <si>
    <t>Итого МКД по городскому поселению Тучково Рузского  муниципального района: 2</t>
  </si>
  <si>
    <t>г. Талдом, пр. 2-й Кимрский, д. 8</t>
  </si>
  <si>
    <t>Итого МКД по городскому округу Рошаль: 6</t>
  </si>
  <si>
    <t>Итого МКД по городскому поселению Руза Рузского  муниципального района: 3</t>
  </si>
  <si>
    <t>г. Талдом, пр. 2-й Кимрский, д. 5</t>
  </si>
  <si>
    <t>г. Дмитров, Ковригинское шоссе, д. 15</t>
  </si>
  <si>
    <t>г. Дмитров, ул. 2-я Заречная, д. 1</t>
  </si>
  <si>
    <t>г. Дмитров, ул. 1-я Заречная, д. 25</t>
  </si>
  <si>
    <t>Адрес многоквартирных аварийных жилых домов                   (далее - МКД)</t>
  </si>
  <si>
    <t>Наименование муниципального образования Московской области</t>
  </si>
  <si>
    <t>Городское поселение Волоколамск Волоколамского муниципального района</t>
  </si>
  <si>
    <t>г. Шатура, пос. Долгуша, д. 37</t>
  </si>
  <si>
    <t>г. Шатура, пос. Северная грива, д. 33</t>
  </si>
  <si>
    <t>пос. Шатурторф, ул. Красный поселок, д. 2</t>
  </si>
  <si>
    <t>г. Шатура, ул. Клары Цеткин, д. 4/18</t>
  </si>
  <si>
    <t>г. Шатура, ул. Советская, д. 26</t>
  </si>
  <si>
    <t>г. Шатура, ул. Советская, д. 24</t>
  </si>
  <si>
    <t>г. Шатура, ул. Войкова, д. 8/14</t>
  </si>
  <si>
    <t>г. Шатура, ул. Нариманова, д. 6/12</t>
  </si>
  <si>
    <t>г. Шатура, ул. Московская, д. 22</t>
  </si>
  <si>
    <t>г. Шатура, пос. Долгуша, д. 17</t>
  </si>
  <si>
    <t>г. Шатура, пос. Долгуша, д. 27</t>
  </si>
  <si>
    <t>г. Шатура, пос. Долгуша, д. 26</t>
  </si>
  <si>
    <t>г. Шатура, пос. Долгуша, д. 30</t>
  </si>
  <si>
    <t>г. Шатура, пос. Долгуша, д. 31</t>
  </si>
  <si>
    <t>г. Шатура, мкр. Керва, Больничный проезд, д. 5</t>
  </si>
  <si>
    <t>р.п. Решетниково, мкр-н Саньково, ул. Железнодорожная, д. 23</t>
  </si>
  <si>
    <t>р.п. Решетниково, мкр-н Саньково, ул. Железнодорожная, д. 15</t>
  </si>
  <si>
    <t>р.п. Решетниково, мкр-н Саньково, ул. Школьная, д. 5</t>
  </si>
  <si>
    <t>р.п. Решетниково, мкр-н Саньково, ул. Школьная, д. 10</t>
  </si>
  <si>
    <t>с. Новогуслево, ул. Садовая, д. 3</t>
  </si>
  <si>
    <t>Итого МКД по городскому поселению Волоколамск Волоколамского  муниципального района: 3</t>
  </si>
  <si>
    <t>г. Яхрома, Песочный туп., д. 13</t>
  </si>
  <si>
    <t>г. Луховицы, ул. Озерная, д.1</t>
  </si>
  <si>
    <t>Итого МКД по городскому округу Орехово-Зуево: 6</t>
  </si>
  <si>
    <t>р.п. Тучково, ул. Восточная, д. 7</t>
  </si>
  <si>
    <t>с. Константиновское, ул. Школьная, д. 1</t>
  </si>
  <si>
    <t>г. Талдом, ул. С-Щедрина, д.2/1</t>
  </si>
  <si>
    <t>пос. Шатурторф, ул. Мира, д. 4</t>
  </si>
  <si>
    <t>г. Шатура, ул. Дача Винтера, д. 8</t>
  </si>
  <si>
    <t>р.п. Вербилки, ул. 2-я Гоголя, д. 3</t>
  </si>
  <si>
    <t>р.п. Вербилки, ул. 2-я Гоголя, д. 4</t>
  </si>
  <si>
    <t>г. Красноармейск, ул.Академика Янгеля, д. 13</t>
  </si>
  <si>
    <t>г. Красноармейск, ул.Академика Янгеля,  д. 15</t>
  </si>
  <si>
    <t>п. Пустоши, ул. Центральная, д. 2</t>
  </si>
  <si>
    <t>п. Пустоши, ул. Центральная, д. 14</t>
  </si>
  <si>
    <t>п. Пустоши, ул. Центральная, д. 18/5</t>
  </si>
  <si>
    <t>п. Пустоши, ул. Вокзальная, д. 6</t>
  </si>
  <si>
    <t>п. Пустоши, ул. Заводская, д. 3</t>
  </si>
  <si>
    <t>г. Красноармейск, ул. Лермонтова, д. 6</t>
  </si>
  <si>
    <t>Итого МКД по  городскому поселению Правдинский Пушкинского муниципального района: 4</t>
  </si>
  <si>
    <t>Итого МКД по городскому округу Кашира: 6</t>
  </si>
  <si>
    <t>Итого МКД по городскому поселению Решетниково Клинского  муниципального района: 7</t>
  </si>
  <si>
    <t>Итого МКД по Рузскому муниципальному району: 4</t>
  </si>
  <si>
    <t>Итого МКД по городскому поселению Черусти Шатурского муниципального района: 3</t>
  </si>
  <si>
    <t>Итого МКД по городскому поселению Тучково Рузского  муниципального района: 4</t>
  </si>
  <si>
    <t>132-ПГ</t>
  </si>
  <si>
    <t>712</t>
  </si>
  <si>
    <t>112-П</t>
  </si>
  <si>
    <t>147</t>
  </si>
  <si>
    <t>150-ПД</t>
  </si>
  <si>
    <t>2/6</t>
  </si>
  <si>
    <t>2/7</t>
  </si>
  <si>
    <t>2/5</t>
  </si>
  <si>
    <t>2/3</t>
  </si>
  <si>
    <t>2/2</t>
  </si>
  <si>
    <t>120</t>
  </si>
  <si>
    <t>244</t>
  </si>
  <si>
    <t>2А-П</t>
  </si>
  <si>
    <t>б/н</t>
  </si>
  <si>
    <t>154</t>
  </si>
  <si>
    <t>146</t>
  </si>
  <si>
    <t>149</t>
  </si>
  <si>
    <t>152</t>
  </si>
  <si>
    <t>662</t>
  </si>
  <si>
    <t>62</t>
  </si>
  <si>
    <t>63</t>
  </si>
  <si>
    <t>243</t>
  </si>
  <si>
    <t>242</t>
  </si>
  <si>
    <t>88</t>
  </si>
  <si>
    <t>143</t>
  </si>
  <si>
    <t>142</t>
  </si>
  <si>
    <t>1085</t>
  </si>
  <si>
    <t>209-П</t>
  </si>
  <si>
    <t>369-П</t>
  </si>
  <si>
    <t>Итого МКД по городскому поселению Вербилки Талдомского муниципального района: 7</t>
  </si>
  <si>
    <t>Городское поселение Краснозаводск Сергиево-Посадского муниципального района</t>
  </si>
  <si>
    <t>Итого МКД по городскому округу Орехово-Зуево: 1</t>
  </si>
  <si>
    <t>Итого МКД по  Сергиево-Посадскому муниципальному району: 4</t>
  </si>
  <si>
    <t>Сергиево-Посадский муниципальный район</t>
  </si>
  <si>
    <t>10753-П</t>
  </si>
  <si>
    <t>267</t>
  </si>
  <si>
    <t>987-П</t>
  </si>
  <si>
    <t>711</t>
  </si>
  <si>
    <t>Итого МКД по городскому поселению Клин Клинского  муниципального района: 6</t>
  </si>
  <si>
    <t>Итого МКД по городскому поселению Клин Клинского  муниципального района: 4</t>
  </si>
  <si>
    <t>75-р</t>
  </si>
  <si>
    <t>г. Пушкино, мкр.Заветы Ильича, ул.Советская, д.2/8а</t>
  </si>
  <si>
    <t>д. Татищево, ул. Татищевская, д. 4</t>
  </si>
  <si>
    <t>Итого МКД по городскому  поселению Солнечногорск Солнечногорского муниципального района: 3</t>
  </si>
  <si>
    <t>1576а</t>
  </si>
  <si>
    <t>Городское поселение Пушкино Пушкинского муниципального района</t>
  </si>
  <si>
    <t>гр. 1</t>
  </si>
  <si>
    <t>гр. 2</t>
  </si>
  <si>
    <t>гр. 3</t>
  </si>
  <si>
    <t>гр. 4</t>
  </si>
  <si>
    <t>гр. 5</t>
  </si>
  <si>
    <t xml:space="preserve"> 498-п</t>
  </si>
  <si>
    <t>г. Клин, пер. Речной, д. 10</t>
  </si>
  <si>
    <t>Приложение 1
к Программе</t>
  </si>
  <si>
    <t>Итого МКД по городскому поселению Некрасовский Дмитровского муниципального района: 2</t>
  </si>
  <si>
    <t>Итого МКД по городскому поселению Шатура Шатурского муниципального района: 2</t>
  </si>
  <si>
    <t>Итого МКД по Шатурскому муниципальному  району: 12</t>
  </si>
  <si>
    <t>Итого МКД по Орехово-Зуевскому муниципальному району: 4</t>
  </si>
  <si>
    <t>Итого МКД по  Орехово-Зуевскому муниципальному району : 5</t>
  </si>
  <si>
    <t>Итого МКД по  городскому поселению Яхрома Дмитровского муниципального района: 4</t>
  </si>
  <si>
    <t>Итого МКД по городскому поселению Жилёво Ступинского муниципального района: 6</t>
  </si>
  <si>
    <t>р.п. Деденево, ул. Вокзальная, д. 19</t>
  </si>
  <si>
    <t>Итого МКД по городскому поселению Дмитров Дмитровского  муниципального района: 7</t>
  </si>
  <si>
    <t>Итого МКД по городскому поселению Ступино Ступинского муниципального района: 14</t>
  </si>
  <si>
    <t>ВСЕГО МКД по муниципальным образованиям Московской области по III этапу (2018-2019 годы), из которых планируется переселить жителей без финансовой поддержки бюджета Московской области: 1</t>
  </si>
  <si>
    <t>ВСЕГО МКД по муниципальным образованиям Московской области по Программе, из которых планируется переселить жителей без финансовой поддержки бюджета Московской области: 12</t>
  </si>
  <si>
    <t>Итого МКД по  Солнечногорскому муниципальному району: 4</t>
  </si>
  <si>
    <t>гр.7</t>
  </si>
  <si>
    <t>г. Красноармейск, ул. Лермонтова, д. 7</t>
  </si>
  <si>
    <t>г. Красноармейск, ул. Лермонтова, д. 12</t>
  </si>
  <si>
    <t>Планируемая дата сноса / реконструкции МКД</t>
  </si>
  <si>
    <t>г. Ликино-Дулево, Дачный пр-д, д. 4а</t>
  </si>
  <si>
    <t>с. Середниково, ул.Молодежная, д. 2</t>
  </si>
  <si>
    <t>г. Пушкино, Акуловское шоссе, д.15, корп.9</t>
  </si>
  <si>
    <t>г. Пушкино, Акуловское шоссе, д.15, корп. 13</t>
  </si>
  <si>
    <t xml:space="preserve">Приложение 3
к Программе 
</t>
  </si>
  <si>
    <t>Приложение 4
к Программе</t>
  </si>
  <si>
    <t>п. Раменский, ул. Больничная, д. 8</t>
  </si>
  <si>
    <t>8036-П</t>
  </si>
  <si>
    <t>п. Раменский, ул. Больничная, д. 12</t>
  </si>
  <si>
    <t>Итого МКД по Дмитровскому муниципальному району: 2</t>
  </si>
  <si>
    <t>307/3</t>
  </si>
  <si>
    <t>307/2</t>
  </si>
  <si>
    <t>Итого МКД по городскому округу Красноармейск: 7</t>
  </si>
  <si>
    <t>Итого МКД по Клинскому муниципальному району: 1</t>
  </si>
  <si>
    <t>Итого МКД по городскому поселению Луховицы Луховицкого муниципального района: 4</t>
  </si>
  <si>
    <t>Итого МКД по городскому поселению Старая Купавна Ногинского муниципального района: 2</t>
  </si>
  <si>
    <t>Итого МКД по городскому поселению Сергиев Посад Сергиево-Посадского муниципального района: 8</t>
  </si>
  <si>
    <t>Итого МКД по городскому поселению Раменское Раменского муниципального района: 1</t>
  </si>
  <si>
    <t>780</t>
  </si>
  <si>
    <t>Итого МКД по городскому округу Пущино: 4</t>
  </si>
  <si>
    <t>Итого МКД по городскому поселению Краснозаводск Сергиево-Посадского муниципального района: 2</t>
  </si>
  <si>
    <t>Итого МКД по городскому поселению Ногинск Ногинского муниципального района: 11</t>
  </si>
  <si>
    <t>г. Сергиев Посад, ул. Вифанская, д. 63/1</t>
  </si>
  <si>
    <t>г. Сергиев Посад, ул. Карла Либкнехта, д. 1</t>
  </si>
  <si>
    <t>г. Сергиев Посад, ул. Карла Либкнехта, д. 3</t>
  </si>
  <si>
    <t>г. Сергиев Посад, ул. Карла Либкнехта, д. 5</t>
  </si>
  <si>
    <t>г. Сергиев Посад, ул. Стахановская, д. 1</t>
  </si>
  <si>
    <t>г. Сергиев Посад, ул. Стахановская, д. 2</t>
  </si>
  <si>
    <t>г. Сергиев Посад, ул. Стахановская, д. 3</t>
  </si>
  <si>
    <t>г. Сергиев Посад, ул. Стахановская, д. 4</t>
  </si>
  <si>
    <t>г. Сергиев Посад, ул. Куликова, д. 2/2</t>
  </si>
  <si>
    <t>г. Сергиев Посад, ул. Куликова, д. 3</t>
  </si>
  <si>
    <t>Итого МКД по Клинскому муниципальному району: 2</t>
  </si>
  <si>
    <t>Итого МКД по городскому поселению Некрасовский Дмитровского муниципального района: 3</t>
  </si>
  <si>
    <t>336/1</t>
  </si>
  <si>
    <t>р.п. Деденево, ул. Больничная, д. 9</t>
  </si>
  <si>
    <t>р.п. Деденево, ул. Больничная, д. 10</t>
  </si>
  <si>
    <t>г. Волоколамск, пер. Большой Советский,  д. 14</t>
  </si>
  <si>
    <t>Итого МКД по городскому поселению Пушкино Пушкинского муниципального района: 11</t>
  </si>
  <si>
    <t>Городское поселение Солнечногорск Солнечногорского муниципального района</t>
  </si>
  <si>
    <t>16 год</t>
  </si>
  <si>
    <t>Итого МКД по городскому поселению Ликино-Дулево Орехово-Зуевского муниципального района: 3</t>
  </si>
  <si>
    <t>г. Пушкино ул. Некрасова, д.12</t>
  </si>
  <si>
    <t>г. Пушкино, мкр. Клязьма, ул. Крыловская, д. 67б</t>
  </si>
  <si>
    <t>д. Губино, ул.. Карла Маркса, д. 6</t>
  </si>
  <si>
    <t>д. Губино, ул. Железнодорожная д. 3</t>
  </si>
  <si>
    <t>Итого МКД по Можайскому муниципальному району: 4</t>
  </si>
  <si>
    <t>Итого МКД по Талдомскому муниципальному району: 1</t>
  </si>
  <si>
    <t>ВСЕГО МКД по муниципальным образованиям Московской области по Программе, из которых планируется переселить жителей с финансовой поддержкой бюджета Московской области: 645</t>
  </si>
  <si>
    <t>ВСЕГО МКД по муниципальным образованиям Московской области по II этапу (2017-2018 годы): 291, в том числе:</t>
  </si>
  <si>
    <t>ВСЕГО МКД по муниципальным образованиям Московской области по II этапу (2017-2018 годы), из которых планируется переселить жителей с финансовой поддержкой бюджета Московской области: 282</t>
  </si>
  <si>
    <t>п. Радовицкий, ул. Первомайская, д. 4</t>
  </si>
  <si>
    <t>п. Радовицкий, ул. Первомайская, д. 6</t>
  </si>
  <si>
    <t>п. Туголесский Бор, ул. 1 Мая, д. 6</t>
  </si>
  <si>
    <t>п. Туголесский Бор, ул. Октябрьская, д. 5</t>
  </si>
  <si>
    <t>п. Туголесский Бор, ул. Октябрьская, д. 3</t>
  </si>
  <si>
    <t>п. Туголесский Бор, ул. Горького, д. 1</t>
  </si>
  <si>
    <t>п. Туголесский Бор, ул. Советская, д. 12/6</t>
  </si>
  <si>
    <t>п. Радовицкий, ул. Лесозаводская, д. 2а</t>
  </si>
  <si>
    <t>п. Туголесский Бор, ул. Горького, д. 18</t>
  </si>
  <si>
    <t>п. Туголесский Бор, ул. Горького, д. 24</t>
  </si>
  <si>
    <t>138</t>
  </si>
  <si>
    <t>30,12.2014</t>
  </si>
  <si>
    <t>139</t>
  </si>
  <si>
    <t>104</t>
  </si>
  <si>
    <t>105</t>
  </si>
  <si>
    <t>349</t>
  </si>
  <si>
    <t>Приложение 3
к Программе</t>
  </si>
  <si>
    <t>Итого МКД по городскому поселению Некрасовский Дмитровского муниципального района: 5</t>
  </si>
  <si>
    <t>Итого МКД по Рузскому городскому округу: 21</t>
  </si>
  <si>
    <t>Итого МКД по городскому округу Серебряные Пруды: 1</t>
  </si>
  <si>
    <t>Городской округ Серебряные Пруды</t>
  </si>
  <si>
    <t>гр.6=гр.5*42280</t>
  </si>
  <si>
    <t>гр.7=гр.8+гр.11</t>
  </si>
  <si>
    <t>гр.8=гр.9+гр.10</t>
  </si>
  <si>
    <t>гр.9=гр.6*гр.15</t>
  </si>
  <si>
    <t>гр.10=гр.6*15%</t>
  </si>
  <si>
    <t>гр.11=гр.12+гр.13</t>
  </si>
  <si>
    <t>гр.12=гр.6*гр.16</t>
  </si>
  <si>
    <t>гр.13=гр.6*15%</t>
  </si>
  <si>
    <t>гр.14=гр.15+гр.16</t>
  </si>
  <si>
    <t>гр.15</t>
  </si>
  <si>
    <t>гр.16</t>
  </si>
  <si>
    <t>Итого МКД по Можайскому муниципальному району: 1</t>
  </si>
  <si>
    <t>Итого МКД по городскому округу Электрогорск: 4</t>
  </si>
  <si>
    <t>Итого МКД по  городскому округу Луховицы: 2</t>
  </si>
  <si>
    <t>Также средства консолидированного бюджета Московской области на оплату превышения стоимости 1 кв. м общей площади приобретаемых жилых помещений над стоимостью               1 кв. м в многоквартирных домах, построенных по энергоэффективной технологии</t>
  </si>
  <si>
    <t>г. Дмитров, п. Орудьевского т/б пр. д. 28</t>
  </si>
  <si>
    <t>г. Дмитров, с. Орудьево, 77 км казарма, д. 1</t>
  </si>
  <si>
    <t>г. Дмитров, п. Орудьевского т/б предприятия, д. 24</t>
  </si>
  <si>
    <t>г. Пушкино, ул. Островского, д. 2/6</t>
  </si>
  <si>
    <t>г. Пушкино, ул. Озерная, д.15, корпус 1</t>
  </si>
  <si>
    <t>г. Пушкино, ул. Озерная, д.15, корпус 2</t>
  </si>
  <si>
    <t>г. Пушкино, ул. Озерная, д.15, корпус 3</t>
  </si>
  <si>
    <t>г. Пушкино, ул. Озерная, д.15, корпус 4</t>
  </si>
  <si>
    <t>г. Пушкино, ул. Озерная, д.15, корпус 5</t>
  </si>
  <si>
    <t>г. Пушкино, ул. Озерная, д.15, корпус 6</t>
  </si>
  <si>
    <t>п. станции Непецино, д. 38</t>
  </si>
  <si>
    <t>п. станции Непецино, д. 37</t>
  </si>
  <si>
    <t>п. станции Непецино, д. 36</t>
  </si>
  <si>
    <t>п. Гидроузел, д. 35</t>
  </si>
  <si>
    <t>Рузский городской округ</t>
  </si>
  <si>
    <t>д.Авдотьино, д. 2</t>
  </si>
  <si>
    <t>д.Авдотьино, д. 6</t>
  </si>
  <si>
    <t>г. Егорьевск, ул. 8 Марта, д. 15</t>
  </si>
  <si>
    <t>20/4</t>
  </si>
  <si>
    <t>р.п. Вербилки, ул. 2-я  Гоголя, д. 6</t>
  </si>
  <si>
    <t>р.п. Вербилки, ул. Рубцова, д. 12а</t>
  </si>
  <si>
    <t>Итого МКД по городскому поселению Куровское Орехово-Зуевского муниципального района: 9</t>
  </si>
  <si>
    <r>
      <t xml:space="preserve">Расселяемая площадь жилых помещений
</t>
    </r>
    <r>
      <rPr>
        <i/>
        <sz val="11"/>
        <rFont val="Times New Roman"/>
        <family val="1"/>
        <charset val="204"/>
      </rPr>
      <t>(Sрас.i)</t>
    </r>
  </si>
  <si>
    <r>
      <t xml:space="preserve">Потребность в финансовых средствах </t>
    </r>
    <r>
      <rPr>
        <i/>
        <sz val="11"/>
        <rFont val="Times New Roman"/>
        <family val="1"/>
        <charset val="204"/>
      </rPr>
      <t xml:space="preserve">(Vф.ср.i) </t>
    </r>
  </si>
  <si>
    <r>
      <t xml:space="preserve">Уровень расчетной бюджетной обеспеченности на 2017 год </t>
    </r>
    <r>
      <rPr>
        <i/>
        <sz val="11"/>
        <rFont val="Times New Roman"/>
        <family val="1"/>
        <charset val="204"/>
      </rPr>
      <t>(Кбо)</t>
    </r>
  </si>
  <si>
    <r>
      <t xml:space="preserve">за счет средств бюджета Московской области на софинансирование мероприятий по переселению граждан из аварийного жилищного фонда
</t>
    </r>
    <r>
      <rPr>
        <i/>
        <sz val="11"/>
        <rFont val="Times New Roman"/>
        <family val="1"/>
        <charset val="204"/>
      </rPr>
      <t>(Vобл.ф.ср.i)</t>
    </r>
  </si>
  <si>
    <r>
      <t xml:space="preserve">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
</t>
    </r>
    <r>
      <rPr>
        <i/>
        <sz val="11"/>
        <rFont val="Times New Roman"/>
        <family val="1"/>
        <charset val="204"/>
      </rPr>
      <t>(Vобл.ф.ср.i эн.эф.)</t>
    </r>
  </si>
  <si>
    <r>
      <t xml:space="preserve">обязательная доля софинансирования мероприятий по переселению граждан из аварийного жилищного фонда
</t>
    </r>
    <r>
      <rPr>
        <i/>
        <sz val="11"/>
        <rFont val="Times New Roman"/>
        <family val="1"/>
        <charset val="204"/>
      </rPr>
      <t>(Vмун.ф.ср.i)</t>
    </r>
  </si>
  <si>
    <r>
      <t xml:space="preserve">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
</t>
    </r>
    <r>
      <rPr>
        <i/>
        <sz val="11"/>
        <rFont val="Times New Roman"/>
        <family val="1"/>
        <charset val="204"/>
      </rPr>
      <t>(Vмун.ф.ср.i эн.эф.)</t>
    </r>
  </si>
  <si>
    <t>Планируемые показатели, отражающие общую  расселяемую площадь аварийного жилищного фонда, переселение из которого предусмотрено адресной Программой</t>
  </si>
  <si>
    <t>Итого МКД по городскому поселению Краснозаводск Сергиево-Посадского муниципального района: 3</t>
  </si>
  <si>
    <t>г. Шатура, мкр. Керва, ул. Первомайская, д. 6</t>
  </si>
  <si>
    <t>г. Шатура, мкр. Керва, ул. Школьная, д. 5</t>
  </si>
  <si>
    <t>г. Шатура, мкр. Керва, ул. Школьная, д. 18</t>
  </si>
  <si>
    <t>г. Хотьково, ул. Октябрьская, д.3</t>
  </si>
  <si>
    <t>г. Хотьково, ул. Октябрьская, д. 5</t>
  </si>
  <si>
    <t>г. Ступино, ул.Куйбышева, д.31</t>
  </si>
  <si>
    <t>г. Пушкино, 2-й  Фабричный пр., д. 8</t>
  </si>
  <si>
    <t>г. Пушкино, 2-й  Фабричный пр., д. 10</t>
  </si>
  <si>
    <t>г. Шатура, ул. Малая, д.3</t>
  </si>
  <si>
    <t>г. Шатура, пос. Долгуша, д. 9</t>
  </si>
  <si>
    <t>г. Шатура,ул. Калинина, д.15</t>
  </si>
  <si>
    <t>г. Краснозаводск, ул. Строителей, д.11</t>
  </si>
  <si>
    <t>г. Краснозаводск, ул. 1 Мая, д. 6</t>
  </si>
  <si>
    <t>г. Краснозаводск, ул. 1 Мая, д. 8</t>
  </si>
  <si>
    <t>г. Краснозаводск, ул. 1 Мая, д. 10</t>
  </si>
  <si>
    <t>г. Краснозаводск, ул. Горького, д. 15</t>
  </si>
  <si>
    <t>г. Краснозаводск, ул. Горького, д. 17</t>
  </si>
  <si>
    <t>г. Шатура, пос. Долгуша, д. 10</t>
  </si>
  <si>
    <t>г. Клин, Клин-9 городок, д. 72</t>
  </si>
  <si>
    <t>г. Орехово-Зуево, ул. Пригородная . д. 1</t>
  </si>
  <si>
    <t>91А</t>
  </si>
  <si>
    <t>91Ж</t>
  </si>
  <si>
    <t>91Б</t>
  </si>
  <si>
    <t>91В</t>
  </si>
  <si>
    <t>91Г</t>
  </si>
  <si>
    <t>91Д</t>
  </si>
  <si>
    <t>91Е</t>
  </si>
  <si>
    <t>г. Краснозаводск, ул. 1 Мая, д. 4</t>
  </si>
  <si>
    <t>г. Орехово-Зуево, пр.Заготзерно, д. 2</t>
  </si>
  <si>
    <t>г. Орехово-Зуево, пр.Заготзерно, д. 4</t>
  </si>
  <si>
    <t>г. Орехово-Зуево, пр.Заготзерно, д. 6</t>
  </si>
  <si>
    <t>г. Орехово-Зуево, пр.Заготзерно, д. 8</t>
  </si>
  <si>
    <t>д. Авдотьино, ул. Советская д. 3</t>
  </si>
  <si>
    <t>г. Клин, Клин-9 городок, д. 70</t>
  </si>
  <si>
    <t>г. Клин, Клин-9 городок, д. 71</t>
  </si>
  <si>
    <t>п. Воймежный, д. 1</t>
  </si>
  <si>
    <t>п. Радовицкий, ул. Лесозаводская, д. 2б</t>
  </si>
  <si>
    <t>п.Туголесский Бор, ул. Горького, д. 22</t>
  </si>
  <si>
    <t>п.Туголесский Бор, ул. Советская, д. 3</t>
  </si>
  <si>
    <t>п.Туголесский Бор, ул. Советская, д. 4/17</t>
  </si>
  <si>
    <t>г. Электрогорск, ул. Ленина, д. 35</t>
  </si>
  <si>
    <t>г. Электрогорск, ул. Ленина, д. 45</t>
  </si>
  <si>
    <t>г. Дмитров, пос. ДЗФС,  д.  9а</t>
  </si>
  <si>
    <t>г. Дмитров, ул. Дубненская, д. 7</t>
  </si>
  <si>
    <t>г. Дмитров, ул. Правонабережная, д. 14</t>
  </si>
  <si>
    <t>г. Дмитров, п. Каналстрой, 72км, д. 1</t>
  </si>
  <si>
    <t>г. Дмитров, д. Непейно, д. 36</t>
  </si>
  <si>
    <t>г. Дмитров, д. Непейно, д. 38</t>
  </si>
  <si>
    <t>г. Дмитров, д. Непейно, д. 56</t>
  </si>
  <si>
    <t>д. Семеновское, д. 4</t>
  </si>
  <si>
    <t>г. Яхрома, ул. Советская, д. 6а</t>
  </si>
  <si>
    <t>р.п. Некрасовский, ул. Свободы, д. 5</t>
  </si>
  <si>
    <t>р.п. Некрасовский, ул. Свободы, д. 2</t>
  </si>
  <si>
    <t>г. Рошаль, ул.Октябрьской революции, д. 50</t>
  </si>
  <si>
    <t>г. Рошаль, ул.Коммунаров, д. 4</t>
  </si>
  <si>
    <t>г. Пушкино, Акуловское шоссе, д. 23/3</t>
  </si>
  <si>
    <t>г. Пушкино, Акуловское шоссе, д. 27</t>
  </si>
  <si>
    <t>г. Пушкино, Ярославское шоссе, д. 185</t>
  </si>
  <si>
    <t>г. Пушикно, ул.Лесная, д. 45</t>
  </si>
  <si>
    <t>г. Пушкино, ул.Институтская, д. 10</t>
  </si>
  <si>
    <t>д. Колтышево, д. 7</t>
  </si>
  <si>
    <t>д. Колтышево, д. 8</t>
  </si>
  <si>
    <t>д. Колтышево, д. 6</t>
  </si>
  <si>
    <t>д. Колтышево, д. 1а</t>
  </si>
  <si>
    <t>сан. Мцыри, д. 24</t>
  </si>
  <si>
    <t>г. Солнечногорск, ул. 1-го Мая, д. 6</t>
  </si>
  <si>
    <t>д. Новая, д. 20</t>
  </si>
  <si>
    <t>г. Солнечногорск, ул.Вертлинская, д. 4</t>
  </si>
  <si>
    <t>г. Хотьково, ул. Новая, д. 9</t>
  </si>
  <si>
    <t>пос. Репихово, д. 12</t>
  </si>
  <si>
    <t>пос. Репихово, д. 11</t>
  </si>
  <si>
    <t>дер. Жучки, д. 5</t>
  </si>
  <si>
    <t>пос. Репихово, д. 8</t>
  </si>
  <si>
    <t>г. Хотьково, ул. 1-я Станционная, д. 17</t>
  </si>
  <si>
    <t>г. Хотьково, ул. 2-я Станционная, д. 15</t>
  </si>
  <si>
    <t>г. Хотьково, ул. 2-я Станционная, д. 14а</t>
  </si>
  <si>
    <t>г. Хотьково, ул. 2-я Станционная, д. 13а</t>
  </si>
  <si>
    <t>г. Хотьково, ул. Кооперативная, д. 15а</t>
  </si>
  <si>
    <t>г. Хотьково, ул. Ломоносова, д. 12а</t>
  </si>
  <si>
    <t>г. Хотьково, ул. Ломоносова, д. 12</t>
  </si>
  <si>
    <t>г. Хотьково, ул. Лихачева, д. 13</t>
  </si>
  <si>
    <t>г. Хотьково, ул. Жуковского, д. 10</t>
  </si>
  <si>
    <t>г. Хотьково, ул. Горбуновская, д. 75</t>
  </si>
  <si>
    <t>г. Рошаль, ул.Свердлова, д. 47</t>
  </si>
  <si>
    <t>г. Рошаль, ул.Свердлова, д. 46</t>
  </si>
  <si>
    <t>г. Рошаль, ул.Свердлова, д. 45</t>
  </si>
  <si>
    <t>г. Рошаль, ул.Свердлова, д. 44</t>
  </si>
  <si>
    <t>г. Рошаль, ул.Свердлова, д. 42</t>
  </si>
  <si>
    <t>г. Рошаль, ул.Свердлова, д. 41</t>
  </si>
  <si>
    <t>г. Рошаль, ул.Свердлова, д. 40</t>
  </si>
  <si>
    <t>г. Рошаль, ул.Свердлова, д. 39</t>
  </si>
  <si>
    <t>г. Рошаль, ул.Свердлова, д. 38</t>
  </si>
  <si>
    <t>д. Губино, ул. Луговая  д. 6</t>
  </si>
  <si>
    <t>г. Егорьевск, ул. Благонравова, д. 4а</t>
  </si>
  <si>
    <t>р.п. Вербилки, ул. Рубцова, д. 8г</t>
  </si>
  <si>
    <t>р.п. Вербилки, ул. Рубцова, д. 8е</t>
  </si>
  <si>
    <t>р.п. Вербилки, ул .Рубцова, д. 8и</t>
  </si>
  <si>
    <t>р.п. Вербилки, ул .Рубцова, д. 8б</t>
  </si>
  <si>
    <t>г. Ступино, пер.Банный, д. 5</t>
  </si>
  <si>
    <t>г. Хотьково, ул. Ломоносова, д. 9</t>
  </si>
  <si>
    <t>г. Пушкино, ул.Текстильщиков, д. 8</t>
  </si>
  <si>
    <t>г. Пушкино, ул. Маяковского, д. 19</t>
  </si>
  <si>
    <t>г. Пушкино, 2-й Некрасовский  пр., д. 3</t>
  </si>
  <si>
    <t>д. Новое, ул. Спортивная, д. 9</t>
  </si>
  <si>
    <t>д. Новое, ул. Мира, д. 7</t>
  </si>
  <si>
    <t>д. Новое, ул. Советская, д. 112</t>
  </si>
  <si>
    <t>п. Снопок Новый, ул. Центральная, д. 18</t>
  </si>
  <si>
    <t>п. Снопок Новый, ул. Центральная, д. 16</t>
  </si>
  <si>
    <t>г. Ногинск,  ул. Мирная, д. 1</t>
  </si>
  <si>
    <t>г. Ногинск, 1-й Речной проезд., д. 2</t>
  </si>
  <si>
    <t>г. Ногинск, ул. 2-я Совхозная, д. 8</t>
  </si>
  <si>
    <t>г. Ногинск, ул. 2-я Совхозная, д. 6</t>
  </si>
  <si>
    <t>г. Ногинск, ул. 2-я Совхозная, д. 4</t>
  </si>
  <si>
    <t>г. Ногинск, ул. 2-я Совхозная, д. 2</t>
  </si>
  <si>
    <t>г.Ногинск, ул.Ново-Ногинская, д. 12</t>
  </si>
  <si>
    <t>г. Красноармейск, ул. Трудпоселок,  д. 1а</t>
  </si>
  <si>
    <t>г. Зарайск, ул. Ленинская, д. 3</t>
  </si>
  <si>
    <t>г. Яхрома, ул. Ленина, д. 22</t>
  </si>
  <si>
    <t>с.Подъячево, ул.Центральная, д. 80</t>
  </si>
  <si>
    <t>р.п. Вербилки, ул. Рубцова, д. 8в</t>
  </si>
  <si>
    <t>р.п. Вербилки, ул. Рубцова, д. 8ж</t>
  </si>
  <si>
    <t>р.п. Вербилки, ул. Рубцова, д. 8д</t>
  </si>
  <si>
    <t>г. Хотьково,ул. Ломоносова, д. 14а</t>
  </si>
  <si>
    <t xml:space="preserve">г. Хотьково, ул. Горбуновская ф-ка, д. 3 </t>
  </si>
  <si>
    <t>г. Яхрома, ул. Ленина, д. 23</t>
  </si>
  <si>
    <t>*Адрес МКД указан в соответствии с Общероссийским классификатором территорий муниципальных образований</t>
  </si>
  <si>
    <t>п. Радовицкий, ул. Мира, д. 36</t>
  </si>
  <si>
    <t>п. Радовицкий, ул. Клубная, д. 3</t>
  </si>
  <si>
    <t>г. Пушкино, ул. И.Арманд, д. 16</t>
  </si>
  <si>
    <t>г. Пушкино, ул. Боголюбская, д. 15</t>
  </si>
  <si>
    <t>д. Волочаново, ул. Центральная, д. 16</t>
  </si>
  <si>
    <t>р.п. Шаховская, ул. Солнечная, д. 3</t>
  </si>
  <si>
    <t>г. Ступино, пер.Банный, д. 2</t>
  </si>
  <si>
    <t>г. Ступино, пер.Банный, д. 1</t>
  </si>
  <si>
    <t>г. Ступино, ул.Крупской, д. 34</t>
  </si>
  <si>
    <t>г. Ступино, ул.Крупской, д. 32</t>
  </si>
  <si>
    <t>г. Ступино, ул.Крупской, д. 25</t>
  </si>
  <si>
    <t>г. Ступино, ул.Чайковского, д. 30/24</t>
  </si>
  <si>
    <t>г. Ступино, ул.Андропова, д. 55/40</t>
  </si>
  <si>
    <t>г. Ступино, ул.Куйбышева, д. 47</t>
  </si>
  <si>
    <t>г. Ступино, ул.Куйбышева, д. 45</t>
  </si>
  <si>
    <t>г. Ступино, ул.Куйбышева, д. 43</t>
  </si>
  <si>
    <t>г. Ступино, ул.Куйбышева, д. 39</t>
  </si>
  <si>
    <t>г. Ступино, ул.Куйбышева, д. 37</t>
  </si>
  <si>
    <t>г. Ступино, ул.Куйбышева, д. 33</t>
  </si>
  <si>
    <t>г. Солнечногорск, ул.Лепсе, д. 3б</t>
  </si>
  <si>
    <t>п.Тучково, ул. Школьная, д. 4</t>
  </si>
  <si>
    <t>п.Тучково, ул. Школьная, д. 2</t>
  </si>
  <si>
    <t>п.Тучково, ул. Школьная, д. 1</t>
  </si>
  <si>
    <t>д. Таблово, д. 36</t>
  </si>
  <si>
    <t>с.п. Волковское, д. Михайловское, д. 54</t>
  </si>
  <si>
    <t>с. Покровское, РПБ, д. 16</t>
  </si>
  <si>
    <t>г. Руза, ул. Садовая, д.  5</t>
  </si>
  <si>
    <t>г. Раменское, ул. Воровского, д. 18</t>
  </si>
  <si>
    <t>п. Большие Дворы, ул.М.Горького, д. 5</t>
  </si>
  <si>
    <t>г. Старая Купавна, пр. Текстильщиков, д. 8</t>
  </si>
  <si>
    <t>г. Старая Купавна, ул. Чапаева, д. 11</t>
  </si>
  <si>
    <t xml:space="preserve">г. Орехово-Зуево, пр.Заготзерно, д. 8б </t>
  </si>
  <si>
    <t xml:space="preserve">г. Орехово-Зуево, пр.Заготзерно, д. 8а </t>
  </si>
  <si>
    <t>с. Ольгово, тер. Пансионата Радуга, д. 5</t>
  </si>
  <si>
    <t>с. Ольгово, тер. Пансионата Радуга, д. 6</t>
  </si>
  <si>
    <t>г. Егорьевск, пер. Некрасова, д. 13</t>
  </si>
  <si>
    <t>г. Егорьевск, ул. Энгельса, д. 1а</t>
  </si>
  <si>
    <t>г. Ступино, пер. Банный, д. 26</t>
  </si>
  <si>
    <t>г. Ступино, пер. Банный, д. 22</t>
  </si>
  <si>
    <t>г. Ступино, пер. Банный, д. 4/10</t>
  </si>
  <si>
    <t>г. Ступино, ул. Куйбышева, д. 41</t>
  </si>
  <si>
    <t>г. Ступино, ул. Куйбышева, д. 35</t>
  </si>
  <si>
    <t>г. Ступино, ул. Куйбышева, д. 21</t>
  </si>
  <si>
    <t>г. Ступино, ул. Куйбышева, д. 19</t>
  </si>
  <si>
    <t>г. Ступино, ул. Куйбышева, д. 23</t>
  </si>
  <si>
    <t>г. Ступино, ул. Куйбышева, д. 17</t>
  </si>
  <si>
    <t>г. Ступино, ул. Куйбышева, д. 15</t>
  </si>
  <si>
    <t>г. Ступино, ул. Куйбышева, д. 13</t>
  </si>
  <si>
    <t>г. Ступино, ул. Куйбышева, д. 9</t>
  </si>
  <si>
    <t>г. Ступино, ул. Куйбышева, д. 7</t>
  </si>
  <si>
    <t>д.Лыткино, д. 2</t>
  </si>
  <si>
    <t>г. Рошаль, ул. Свердлова, д. 37</t>
  </si>
  <si>
    <t>г. Рошаль, ул. Свердлова, д. 36</t>
  </si>
  <si>
    <t>г. Рошаль, ул. Свердлова, д. 35</t>
  </si>
  <si>
    <t>г. Рошаль, ул. Свердлова, д. 34</t>
  </si>
  <si>
    <t>г. Рошаль, ул. Фридриха Энгельса, д. 22</t>
  </si>
  <si>
    <t>г. Пушкино, ул. Грибоедова, д. 5</t>
  </si>
  <si>
    <t>г. Пушкино, ул. Озерная, д. 7</t>
  </si>
  <si>
    <t>г. Пушкино, ул. Озерная, д. 9</t>
  </si>
  <si>
    <t>г. Пушкино, мкр. Мамонтовка, ул.Гоголевская, д. 29</t>
  </si>
  <si>
    <t>г. Пушкино, ул. Октябрьская, д. 40</t>
  </si>
  <si>
    <t>г. Пушкино, ул. Текстильщиков, д. 6</t>
  </si>
  <si>
    <t>г. Пушкино, ул. Лермонтова, д. 35</t>
  </si>
  <si>
    <t>г. Пушкино, ул. Зеленая Роща, д. 7</t>
  </si>
  <si>
    <t>г. Пушкино, ул. Зеленая Роща, д. 6</t>
  </si>
  <si>
    <t>п. Большие Дворы, ул. М.Горького, д. 7</t>
  </si>
  <si>
    <t>п. Большие Дворы, ул. М.Горького, д. 3</t>
  </si>
  <si>
    <t>г. Куровское, ул. 40 лет Октября, д. 74</t>
  </si>
  <si>
    <t>г. Куровское, ул. 40 лет Октября, д. 57</t>
  </si>
  <si>
    <t>г. Старая Купавна, ул. Чапаева, д. 13</t>
  </si>
  <si>
    <t>г. Старая Купавна, пр. Текстильщиков, д. 3/4</t>
  </si>
  <si>
    <t>д. Тютьково, д. 23</t>
  </si>
  <si>
    <t>г. Ногинск,  1-й  Декабрьский пер., д. 7</t>
  </si>
  <si>
    <t>г. Ногинск,  1-й  Декабрьский пер., д. 5</t>
  </si>
  <si>
    <t>г. Ногинск,  1-й  Декабрьский пер., д. 3</t>
  </si>
  <si>
    <t>г. Ногинск,  1-й  Декабрьский пер., д. 1</t>
  </si>
  <si>
    <t>п. Маслово, ул. Центральная, д. 10</t>
  </si>
  <si>
    <t>г. Дмитров, ул. Подлипичье, д. 1а</t>
  </si>
  <si>
    <t>пос. Снегири, ул. Ленина, д. 22</t>
  </si>
  <si>
    <t>пос. Снегири, ул. Ленина, д. 26</t>
  </si>
  <si>
    <t>г. Электрогорск, ул. Калинина, д. 2</t>
  </si>
  <si>
    <t>г. Электрогорск, ул. Горького, д. 22</t>
  </si>
  <si>
    <t>г. Электрогорск, ул. Горького, д. 20</t>
  </si>
  <si>
    <t>г. Рошаль, ул. Октябрьской революции, д. 20</t>
  </si>
  <si>
    <t>г. Рошаль, ул.Урицкого, д. 75</t>
  </si>
  <si>
    <t>г. Рошаль, ул.Урицкого, д. 68</t>
  </si>
  <si>
    <t>г. Рошаль, ул.Карла Либкнехта, д. 15</t>
  </si>
  <si>
    <t>г. Рошаль, ул.Урицкого, д. 5</t>
  </si>
  <si>
    <t>г. Рошаль, ул.Свердлова, д. 43</t>
  </si>
  <si>
    <t>д. Новое, ул. Мира, д. 10</t>
  </si>
  <si>
    <t>п. Верея, ул. Центральная, д. 20</t>
  </si>
  <si>
    <t>п. Верея, ул. Школьная д. 3</t>
  </si>
  <si>
    <t>г. Коломна, ул. Дачная, д. 1б</t>
  </si>
  <si>
    <t>г. Коломна, ул. Левшина, д. 8а</t>
  </si>
  <si>
    <t>Адрес многоквартирных аварийных жилых домов                 (далее - МКД)*</t>
  </si>
  <si>
    <t>г. Хотьково, ул. Лихачева, д.14</t>
  </si>
  <si>
    <t>пос. Репихово, д.26</t>
  </si>
  <si>
    <t>Итого МКД по городскому поселению Хотьково Сергиево-Посадского муниципального района: 17</t>
  </si>
  <si>
    <t>г. Хотьково, ул. 1-я Хотьковская, д.4а</t>
  </si>
  <si>
    <t>пос. Репихово, д.28</t>
  </si>
  <si>
    <t>г. Хотьково, ул. Жуковского, д.8</t>
  </si>
  <si>
    <t xml:space="preserve">г. Хотьково, ул. Ломоносова, д. 4 </t>
  </si>
  <si>
    <t>Итого МКД по городскому поселению Хотьково Сергиево-Посадского муниципального района: 27</t>
  </si>
  <si>
    <t>170</t>
  </si>
  <si>
    <t>240</t>
  </si>
  <si>
    <t>116</t>
  </si>
  <si>
    <t>150</t>
  </si>
  <si>
    <t>156</t>
  </si>
  <si>
    <t>158</t>
  </si>
  <si>
    <t>151</t>
  </si>
  <si>
    <t>159</t>
  </si>
  <si>
    <t>166</t>
  </si>
  <si>
    <t>169</t>
  </si>
  <si>
    <t>157</t>
  </si>
  <si>
    <t>Итого МКД по городскому округу Лобня: 1</t>
  </si>
  <si>
    <t>Итого МКД по городскому округу Озеры: 1</t>
  </si>
  <si>
    <t>г. Озеры, ул. Воровского, д. 33</t>
  </si>
  <si>
    <t>Городской округ Озеры</t>
  </si>
  <si>
    <t>г. Сергиев Посад, Овражный пер., д. 3</t>
  </si>
  <si>
    <t>г. Сергиев Посад, ул. Ильинская, д. 11</t>
  </si>
  <si>
    <t>г. Сергиев Посад, ул. Вифанская, д. 27а</t>
  </si>
  <si>
    <t>г. Сергиев Посад, ул. Садовая, д. 8</t>
  </si>
  <si>
    <t>г. Сергиев Посад, ул. Садовая, д. 10</t>
  </si>
  <si>
    <t>г. Сергиев Посад, ул. Садовая, д. 14</t>
  </si>
  <si>
    <t>г. Сергиев Посад, ул. Садовая, д. 14а</t>
  </si>
  <si>
    <t>г. Сергиев Посад, ул. Садовая, д. 14б</t>
  </si>
  <si>
    <t>г. Сергиев Посад, ул. Кирова, д. 34</t>
  </si>
  <si>
    <t>г. Сергиев Посад, ул. Вифанская, д. 14</t>
  </si>
  <si>
    <t>г. Сергиев Посад, ул. Кирова, д. 13а</t>
  </si>
  <si>
    <t>г. Сергиев Посад, ул. Ильинская, д. 11а</t>
  </si>
  <si>
    <t>г. Сергиев Посад, ул. 1-ой Ударной Армии, д. 20</t>
  </si>
  <si>
    <t>г. Сергиев Посад, Березовый пер., д. 12/2</t>
  </si>
  <si>
    <t>г. Сергиев Посад, Березовый пер., д. 17</t>
  </si>
  <si>
    <t>г. Сергиев Посад, ул. Вифанская, д. 52</t>
  </si>
  <si>
    <t>г. Сергиев Посад, ул. Фаворского, д. 14/14</t>
  </si>
  <si>
    <t>г. Сергиев Посад, Красный пер., д. 1/26</t>
  </si>
  <si>
    <t>г. Сергиев Посад, ул. Кирова, д. 30</t>
  </si>
  <si>
    <t>г. Сергиев Посад, ул. Кузьминова, д. 28/18</t>
  </si>
  <si>
    <t>г. Сергиев Посад, Спортивный пер, д. 6</t>
  </si>
  <si>
    <t>253-п</t>
  </si>
  <si>
    <t>179-п</t>
  </si>
  <si>
    <t>200-п</t>
  </si>
  <si>
    <t>229-п</t>
  </si>
  <si>
    <t>228-п</t>
  </si>
  <si>
    <t>225-п</t>
  </si>
  <si>
    <t>226-п</t>
  </si>
  <si>
    <t>227-п</t>
  </si>
  <si>
    <t>338-п</t>
  </si>
  <si>
    <t>379-п</t>
  </si>
  <si>
    <t>г. Яхрома, ул. Парковая д. 2</t>
  </si>
  <si>
    <t>Итого МКД по городскому поселению Яхрома Дмитровского муниципального района: 4</t>
  </si>
  <si>
    <t>Итого МКД по городскому поселению Волоколамск Волоколамского  муниципального района: 5</t>
  </si>
  <si>
    <t>Итого МКД по городскому поселению Деденево Дмитровского  муниципального района: 4</t>
  </si>
  <si>
    <t>Итого МКД по городскому поселению Дмитров Дмитровского  муниципального района: 11</t>
  </si>
  <si>
    <t>Итого МКД по  Ногинскому муниципальному району: 3</t>
  </si>
  <si>
    <t>Итого МКД по городскому поселению Куровское Орехово-Зуевского муниципального района: 7</t>
  </si>
  <si>
    <t>Итого МКД по  городскому поселению Ликино-Дулево Орехово-Зуевского муниципального района: 8</t>
  </si>
  <si>
    <t>Итого МКД по городскому поселению Ликино-Дулево Орехово-Зуевского муниципального района: 6</t>
  </si>
  <si>
    <t>Итого МКД по городскому поселению Пушкино Пушкинского муниципального района: 19</t>
  </si>
  <si>
    <t>Итого МКД по городскому поселению Пушкино Пушкинского муниципального района: 3</t>
  </si>
  <si>
    <t>Итого МКД по городскому округу Серпухов: 3</t>
  </si>
  <si>
    <t>Итого МКД по городскому поселению Талдом Талдомского муниципального района: 2</t>
  </si>
  <si>
    <t>Итого МКД по городскому поселению Талдом Талдомского муниципального района: 4</t>
  </si>
  <si>
    <t>Итого МКД по  городскому округу Зарайск: 4</t>
  </si>
  <si>
    <t>г. Лобня, ул. Научный городок, д.17</t>
  </si>
  <si>
    <t>Итого МКД по городскому округу Павловский Посад: 3</t>
  </si>
  <si>
    <t>Итого МКД по городскому округу Ступино: 20</t>
  </si>
  <si>
    <t>Итого МКД по городскому поселению Сергиев Посад Сергиево-Посадского  муниципального района: 43</t>
  </si>
  <si>
    <t>Итого МКД по городскому округа Шатура: 22</t>
  </si>
  <si>
    <t>Итого МКД по городскому округу Шатура: 13</t>
  </si>
  <si>
    <t>Воскресенский район, д. Золотово, ул. Фабричная д. 1</t>
  </si>
  <si>
    <t>Воскресенский район, д. Золотово, ул. Фабричная д. 3</t>
  </si>
  <si>
    <t>Воскресенский район, д. Золотово, ул. Фабричная д. 4</t>
  </si>
  <si>
    <t>Воскресенский район, д. Золотово, ул. Фабричная д. 9</t>
  </si>
  <si>
    <t>Воскресенский район, д. Ашитково, ул. Юбилейная, д. 3 а</t>
  </si>
  <si>
    <t>Воскресенский район, с. Барановское, ул. Фабрики "Вперед" д. 1</t>
  </si>
  <si>
    <t>Воскресенский район, с. Барановское, ул. Фабрики "Вперед" д. 20</t>
  </si>
  <si>
    <t>Воскресенский район, с. Барановское, ул. Фабрики "Вперед" д. 22</t>
  </si>
  <si>
    <t>Воскресенский район, пос. им. Цюрупы, ул. Рабочий городок, д. 2</t>
  </si>
  <si>
    <t>Воскресенский район, пос. им. Цюрупы, ул. Октябрьская, д. 73, подъезд 1</t>
  </si>
  <si>
    <t>Воскресенский район, г. Воскресенск, ул. Андреса, д. 11</t>
  </si>
  <si>
    <t>II кв. 2018</t>
  </si>
  <si>
    <t>г. Высоковск, ул. Ленина, д. 6</t>
  </si>
  <si>
    <t>Итого МКД по Воскресенскому муниципальному району: 8</t>
  </si>
  <si>
    <t>Итого МКД по городскому поселению Воскресенск Воскресенского муниципального района: 1</t>
  </si>
  <si>
    <t>Итого МКД по городскому поселению им. Цюрупы Воскресенского муниципального района: 2</t>
  </si>
  <si>
    <t>Воскресенский муниципальный район</t>
  </si>
  <si>
    <t>Городской округ Павловский Посад</t>
  </si>
  <si>
    <t>Городской округ Ступино</t>
  </si>
  <si>
    <t>Городской округ Шатура</t>
  </si>
  <si>
    <t>Итого МКД по городскому поселению Жилево Ступинского муниципального района: 1</t>
  </si>
  <si>
    <t>Итого МКД по  городскому округу Рошаль: 11</t>
  </si>
  <si>
    <t>Итого МКД по Орехово-Зуевскому муниципальному району: 3</t>
  </si>
  <si>
    <t>Итого МКД по  Солнечногорскому муниципальному району: 1</t>
  </si>
  <si>
    <t>Итого МКД по городскому поселению Ногинск Ногинского муниципального района: 1</t>
  </si>
  <si>
    <t>Итого МКД по городскому поселению Пушкино Пушкинского муниципального района: 2</t>
  </si>
  <si>
    <t>Итого МКД по  городскому округу Красноармейск: 13</t>
  </si>
  <si>
    <t>Итого МКД по городскому округу  Егорьевск: 10</t>
  </si>
  <si>
    <t>Итого МКД по  городскому округу Егорьевск: 16</t>
  </si>
  <si>
    <t>ВСЕГО МКД по муниципальным образованиям Московской области по Программе, 
из которых планируется переселить жителей без финансовой поддержки бюджета Московской области: 22</t>
  </si>
  <si>
    <t>Итого МКД по  городскому поселению Яхрома Дмитровского муниципального района: 6</t>
  </si>
  <si>
    <t>Итого МКД по  Солнечногорскому муниципальному району: 5</t>
  </si>
  <si>
    <t>Расселенная площадь   (общая расселяемая площадь аварийного жилищного фонда)</t>
  </si>
  <si>
    <t>Итого МКД по городскому  поселению Поварово Солнечногорского муниципального района: 3</t>
  </si>
  <si>
    <t>437</t>
  </si>
  <si>
    <t>235</t>
  </si>
  <si>
    <t>д.п. Поварово, мкр. 2, д. 11</t>
  </si>
  <si>
    <t>д.п. Поварово, мкр. 2, д. 12</t>
  </si>
  <si>
    <t>д.п. Поварово, мкр. 2, д. 13</t>
  </si>
  <si>
    <t>Итого МКД по Рузскому городскому округу: 4</t>
  </si>
  <si>
    <t>Итого МКД по городскому округу Ступино: 21</t>
  </si>
  <si>
    <t>Итого МКД по городскому округу Луховицы: 4</t>
  </si>
  <si>
    <t>Итого МКД по городскому округу Шатура: 23</t>
  </si>
  <si>
    <t>Итого МКД по городскому поселению Сергиев Посад Сергиево-Посадского  муниципального района: 1</t>
  </si>
  <si>
    <t>г. Сергиев Посад, ул. Кирпичная, д. 12/2</t>
  </si>
  <si>
    <t>п. Новотеряево, ул. Николая Григорьева, д. 1</t>
  </si>
  <si>
    <t>3374</t>
  </si>
  <si>
    <t>Итого МКД по Рузскому городскому округу: 19</t>
  </si>
  <si>
    <t>IV кв. 2020</t>
  </si>
  <si>
    <t>Итого МКД  городскому округу Подольск: 10</t>
  </si>
  <si>
    <t>1.</t>
  </si>
  <si>
    <t>17/54</t>
  </si>
  <si>
    <t>2.</t>
  </si>
  <si>
    <t>Г.о. Подольск,  пос.Дубровицы, д. 64</t>
  </si>
  <si>
    <t>3.</t>
  </si>
  <si>
    <t>4.</t>
  </si>
  <si>
    <t>5.</t>
  </si>
  <si>
    <t>6.</t>
  </si>
  <si>
    <t>7.</t>
  </si>
  <si>
    <t>8.</t>
  </si>
  <si>
    <t>9.</t>
  </si>
  <si>
    <t>10.</t>
  </si>
  <si>
    <t>Г.о. Подольск, пос. Дубровицы, д. 66</t>
  </si>
  <si>
    <t>Г.о. Подольск, пос. Дубровицы, д. 63</t>
  </si>
  <si>
    <t>Г.о. Подольск, пос. Дубровицы, д. 65</t>
  </si>
  <si>
    <t>Г.о. Подольск, мкр.Лаговский, д. Бережки, д. 4а</t>
  </si>
  <si>
    <t>Г.о. Подольск, мкр.Лаговский, пос. Молодежный,  д. 21</t>
  </si>
  <si>
    <t>Г.о. Подольск, мкр.Лаговский, пос. Молодежный,  д. 23</t>
  </si>
  <si>
    <t>Г.о. Подольск, мкр.Лаговский пос. Молодежный, д. 24</t>
  </si>
  <si>
    <t>Г.о. Подольск, мкр.Лаговский, пос. Молодежный, д. 25</t>
  </si>
  <si>
    <t>Г.о. Подольск,  мкр.Лаговский,  пос. Молодежный, д. 26</t>
  </si>
  <si>
    <t>Итого МКД по Коломенскому городскому округу: 7</t>
  </si>
  <si>
    <t>Итого МКД по Коломенскому городскому округу: 2</t>
  </si>
  <si>
    <t>Итого МКД по Коломенскому городскому округу: 3</t>
  </si>
  <si>
    <t>2020 год</t>
  </si>
  <si>
    <t>Итого МКД по городскому поселению Вербилки Талдомского муниципального района: 22</t>
  </si>
  <si>
    <t>II кв. 2019</t>
  </si>
  <si>
    <t>Итого МКД по городскому поселению Яхрома Дмитровского муниципального района: 8</t>
  </si>
  <si>
    <t>Итого МКД по городскому поселению Дмитров Дмитровского  муниципального района: 18</t>
  </si>
  <si>
    <t>Итого МКД по городскому поселению Жилёво Ступинского муниципального района: 2</t>
  </si>
  <si>
    <t>Итого МКД по городскому округу Серпухов: 1</t>
  </si>
  <si>
    <t>г. Серпухов, ул. Театральная, д. 26/21</t>
  </si>
  <si>
    <t>ВСЕГО МКД по муниципальным образованиям Московской области по IV этапу, из которых планируется переселить жителей без финансовой поддержки бюджета Московской области: 4</t>
  </si>
  <si>
    <t>ВСЕГО МКД по муниципальным образованиям Московской области по I этапу : 106, в том числе:</t>
  </si>
  <si>
    <t>ВСЕГО МКД по муниципальным образованиям Московской области по I этапу, из которых планируется переселить жителей с финансовой поддержкой бюджета Московской области: 104</t>
  </si>
  <si>
    <t>ВСЕГО МКД по муниципальным образованиям Московской области по I этапу, из которых планируется переселить жителей без финансовой поддержки бюджета Московской области: 2</t>
  </si>
  <si>
    <t>ВСЕГО МКД по муниципальным образованиям Московской области по II этапу: 203, в том числе:</t>
  </si>
  <si>
    <t>ВСЕГО МКД по муниципальным образованиям Московской области по II этапу  из которых планируется переселить жителей с финансовой поддержкой бюджета Московской области: 196</t>
  </si>
  <si>
    <t>ВСЕГО МКД по муниципальным образованиям Московской области по II этапу, из которых планируется переселить жителей без финансовой поддержки бюджета Московской области: 19</t>
  </si>
  <si>
    <t>ВСЕГО МКД по муниципальным образованиям Московской области по III этапу, из которых планируется переселить жителей без финансовой поддержки бюджета Московской области: 1</t>
  </si>
  <si>
    <t>ВСЕГО МКД по муниципальным образованиям Московской области по IV этапу: 133</t>
  </si>
  <si>
    <t>2020 г.</t>
  </si>
  <si>
    <t>ВСЕГО МКД по муниципальным образованиям Московской области по IV этапу, из которых планируется переселить жителей с финансовой поддеркой Московской области: 133</t>
  </si>
  <si>
    <t>IV кв. 2021</t>
  </si>
  <si>
    <t>Приложение 2
к Программе</t>
  </si>
  <si>
    <t>ВСЕГО МКД по муниципальным образованиям Московской области по III этапу, из которых планируется переселить жителей с финансовой поддержкой бюджета Московской области: 277</t>
  </si>
  <si>
    <t>ВСЕГО МКД по муниципальным образованиям Московской области по III этапу: 277, в том числе:</t>
  </si>
  <si>
    <t>ВСЕГО МКД по муниципальным образованиям Московской области по Программе: 716</t>
  </si>
  <si>
    <t>ВСЕГО МКД по муниципальным образованиям Московской области по Программе, 
из которых планируется переселить жителей с финансовой поддержкой бюджета Московской области: 707</t>
  </si>
  <si>
    <t>Дмитровский городской округ</t>
  </si>
  <si>
    <t>Итого МКД по Дмитровскому городскому округу: 36</t>
  </si>
  <si>
    <t>Городской округ Клин</t>
  </si>
  <si>
    <t>Итого МКД по городскому округу Клин: 4</t>
  </si>
  <si>
    <t>Богородский городской округ</t>
  </si>
  <si>
    <t>Городской округ Ликино-Дулево</t>
  </si>
  <si>
    <t xml:space="preserve">Перечень аварийных многоквартирных домов </t>
  </si>
  <si>
    <t>*Входящие в состав территории муниципального района городские и сельские поселения объединены без изменения границ территории муниципального района в городское поселение, которое наделено статусом городского округа</t>
  </si>
  <si>
    <t>Воскресенский район, д. Ашитково, ул.Юбилейная, д. 3а</t>
  </si>
  <si>
    <t>**Входящие в состав территории муниципального района городские и сельские поселения объединены без изменения границ территории муниципального района в городское поселение, которое наделено статусом городского округа</t>
  </si>
  <si>
    <t>Адрес многоквартирных аварийных жилых домов  (далее - МКД)*</t>
  </si>
  <si>
    <t>Адреса по которым согласован или заключен хотя бы один лот</t>
  </si>
  <si>
    <t>Ячейки в которых остались деньги, но расселены все квартиры. Уточнить нужно ли переносить.</t>
  </si>
  <si>
    <t>Итого МКД по Воскресенскому муниципальному району: 1</t>
  </si>
  <si>
    <t>Итого МКД по городскому округу Ликино-Дулево: 3</t>
  </si>
  <si>
    <t>Итого МКД по Богородскому городскому округу: 1</t>
  </si>
  <si>
    <t>Итого МКД по городскому округу Ступино: 6</t>
  </si>
  <si>
    <t>Итого МКД по городскому  поселению Поварово Солнечногорского муниципального района: 2</t>
  </si>
  <si>
    <t>Итого МКД по городскому округа Шатура: 24</t>
  </si>
  <si>
    <t>Ячейки в которых правились суммы в соответствии с фактической оплатой 2018</t>
  </si>
  <si>
    <t>Итого МКД по  городскому округу Егорьевск: 3</t>
  </si>
  <si>
    <t>Итого МКД по  городскому округу Клин: 4</t>
  </si>
  <si>
    <t>Итого МКД по  городскому округу Красноармейск: 20</t>
  </si>
  <si>
    <t>Итого МКД по  городскому округу Ликино-Дулево: 3</t>
  </si>
  <si>
    <t>Итого МКД по городскому поселению Правдинский Пушкинского муниципального района: 4</t>
  </si>
  <si>
    <t>Итого МКД по Сергиево-Посадскому муниципальному району: 4</t>
  </si>
  <si>
    <t>Итого МКД по городскому поселению Хотьково Сергиево-Посадского муниципального района: 11</t>
  </si>
  <si>
    <t>Итого МКД по городскому округу Шатура: 22</t>
  </si>
  <si>
    <t>Изменены в соответствии с фактическим выполнением. Изменен год с 2018 на 2019 либо разделены на два</t>
  </si>
  <si>
    <t>Перенесены из 3 в 4 этап</t>
  </si>
  <si>
    <t>Перенесены из 4 в 3 этап</t>
  </si>
  <si>
    <t>Рузский г.о. не предоставил данных. Данные не обновлены</t>
  </si>
  <si>
    <t>г.Рошаль, ул.Октябрьской революции, д.7</t>
  </si>
  <si>
    <t>г.Рошаль, ул.Октябрьской революции, д.9</t>
  </si>
  <si>
    <t>г.Рошаль, ул.III Интернационала, д.1</t>
  </si>
  <si>
    <t>г.Рошаль, ул.Октябрьской революции, д.39</t>
  </si>
  <si>
    <t>г.Рошаль, ул.Фридриха Энгельса, д.14</t>
  </si>
  <si>
    <t>г.Рошаль, ул.Могэс, д.14</t>
  </si>
  <si>
    <t>г.Рошаль, ул.3ая Пятилетки д.76</t>
  </si>
  <si>
    <t>г.Рошаль, ул.Урицкого, д.42</t>
  </si>
  <si>
    <t>г.Рошаль, ул.Урицкого, д.44</t>
  </si>
  <si>
    <t>г.Рошаль, ул.Урицкого, д.73</t>
  </si>
  <si>
    <t>г.Рошаль, ул.Урицкого, д.9</t>
  </si>
  <si>
    <t>129/1</t>
  </si>
  <si>
    <t>г.Рошаль, ул.Урицкого, д.74</t>
  </si>
  <si>
    <t>Итого МКД по городскому округу Рошаль: 12</t>
  </si>
  <si>
    <t>Добавлены в Программу</t>
  </si>
  <si>
    <t xml:space="preserve">п.Дмитриевский д. 10 </t>
  </si>
  <si>
    <t>рп.Серебряные Пруды пер.Школьный д.2</t>
  </si>
  <si>
    <t>Итого МКД по городскому округу Серебряные Пруды: 2</t>
  </si>
  <si>
    <t>г. Сергиев Посад, ул. Маслиева, д. 5</t>
  </si>
  <si>
    <t>128-п</t>
  </si>
  <si>
    <t>г. Жуковский, ул. Мичурина, д. 6</t>
  </si>
  <si>
    <t>г. Жуковский, ул. Мичурина, д.8</t>
  </si>
  <si>
    <t>г. Жуковский, ул. Мичурина, д.10</t>
  </si>
  <si>
    <t>г. Жуковский, ул. Клубная,д.9, кор.1</t>
  </si>
  <si>
    <t>г. Жуковский, ул. Клубная,д.9, кор.3</t>
  </si>
  <si>
    <t>г. Жуковский, ул. Чапаева,д. 2/22</t>
  </si>
  <si>
    <t>г. Жуковский,ул. Чапаева, д.4</t>
  </si>
  <si>
    <t>г. Жуковский, ул.Чапаева,д.6</t>
  </si>
  <si>
    <t>Итого МКД по  городскому округу Жуковский: 8</t>
  </si>
  <si>
    <t>Городской округ Жуковский</t>
  </si>
  <si>
    <t>Итого МКД по городскому округу Павловский Посад: 5</t>
  </si>
  <si>
    <t>Итого МКД  городскому округу Подольск: 1</t>
  </si>
  <si>
    <t>г.о. Подольск,  г. Подольск, ул. Быковская, 16/2</t>
  </si>
  <si>
    <t>2303-П</t>
  </si>
  <si>
    <t>Итого МКД по городскому округу Подольск: 1</t>
  </si>
  <si>
    <t>г.Пушкино, Ярославское шоссе, д.94</t>
  </si>
  <si>
    <t>12-р</t>
  </si>
  <si>
    <t>г. Павловский Посад, Интернациональный пер.д.6/3</t>
  </si>
  <si>
    <t>г. Павловский Посад, Интернациональный пер.д.6/1</t>
  </si>
  <si>
    <t>г. Павловский Посад, Интернациональный пер.д.6/2</t>
  </si>
  <si>
    <t>г. Павловский Посад, Орджоникидзе д.7</t>
  </si>
  <si>
    <t>г. Серпухов, ул. Фрунзе, д.4</t>
  </si>
  <si>
    <t>г. Серпухов, ул. Дальняя, д.5</t>
  </si>
  <si>
    <t>г.Серпухов, ул. Весенняя, д.104</t>
  </si>
  <si>
    <t>г. Серпухов, ул. Крюкова,          д. 8</t>
  </si>
  <si>
    <t>г. Серпухов, ул. Ворошилова д.28</t>
  </si>
  <si>
    <t>г. Солнечногорск, ул. Безверхова, д.11</t>
  </si>
  <si>
    <t>г. Солнечногорск, ул. Безверхова, д.12</t>
  </si>
  <si>
    <t>г. Солнечногорск, ул. Безверхова, д.13</t>
  </si>
  <si>
    <t>г. Солнечногорск, ул. Безверхова, д.14</t>
  </si>
  <si>
    <t>г. Солнечногорск, ул. Безверхова, д.15</t>
  </si>
  <si>
    <t>г. Солнечногорск, ул. Безверхова, д.17</t>
  </si>
  <si>
    <t>г. Солнечногорск, ул. Безверхова, д.18</t>
  </si>
  <si>
    <t>г. Солнечногорск, ул. Безверхова, д.20</t>
  </si>
  <si>
    <t>г. Солнечногорск, ул. Сенежская, д.11</t>
  </si>
  <si>
    <t>г. Солнечногорск, ул. Сенежская, д.13</t>
  </si>
  <si>
    <t>г. Солнечногорск, ул. Сенежская, д.15</t>
  </si>
  <si>
    <t>г. Солнечногорск, ул. Сенежская, д.19</t>
  </si>
  <si>
    <t>г. Солнечногорск, ул. Сенежская, д.21</t>
  </si>
  <si>
    <t>г. Солнечногорск, ул. Сенежская, д.23</t>
  </si>
  <si>
    <t>г. Солнечногорск, ул. Сенежская, д.25/22</t>
  </si>
  <si>
    <t>г. Солнечногорск, ул. Сенежская, д.26</t>
  </si>
  <si>
    <t>г. Солнечногорск, ул. Банковская, д.39</t>
  </si>
  <si>
    <t>Итого МКД по городскому  поселению Солнечногорск Солнечногорского муниципального района: 20</t>
  </si>
  <si>
    <t>Итого МКД по  городскому округу Серпухов: 6</t>
  </si>
  <si>
    <t>Городской округ Подольск</t>
  </si>
  <si>
    <t>Итого МКД по городскому поселению Волоколамск Волоколамского  муниципального района: 6</t>
  </si>
  <si>
    <t>г. Волоколамск, ул. 50 лет Октября, д. 9</t>
  </si>
  <si>
    <t>г. Волоколамск, ул. Советская, д.8/4</t>
  </si>
  <si>
    <t>д/о "Тучково" ВЦСПС, д.2</t>
  </si>
  <si>
    <t>д/о "Тучково" ВЦСПС, д.3</t>
  </si>
  <si>
    <t>д/о "Тучково" ВЦСПС, д.4</t>
  </si>
  <si>
    <t>д/о "Тучково" ВЦСПС, д.5</t>
  </si>
  <si>
    <t>д/о "Тучково" ВЦСПС, д.6</t>
  </si>
  <si>
    <t>Перенос с 19 года</t>
  </si>
  <si>
    <t>Итого МКД по  Щёлковскому муниципальному району: 5</t>
  </si>
  <si>
    <t>г. Щёлково, ул. Первомайская , д. 11</t>
  </si>
  <si>
    <t>г. Щёлково, ул. Первомайская , д. 14</t>
  </si>
  <si>
    <t>г. Щёлково, ул. Первомайская , д. 21</t>
  </si>
  <si>
    <t>г. Щёлково, ул. Пионерская , д. 32</t>
  </si>
  <si>
    <t>г. Щёлково, 1-ый Первомайский проезд  , д. 4</t>
  </si>
  <si>
    <t>Итого МКД по Рузскому городскому округу: 8</t>
  </si>
  <si>
    <t>Итого МКД по городскому округу Пущино: 5</t>
  </si>
  <si>
    <t>Итого МКД по городскому округу Красноармейск: 20</t>
  </si>
  <si>
    <t>Щёлковский муниципальный район</t>
  </si>
  <si>
    <t>г. Волоколамск, ул. 50 лет Октября, д.10</t>
  </si>
  <si>
    <t>Уточнить изменения средств!!!</t>
  </si>
  <si>
    <t xml:space="preserve">Последнее редактирование Пальцева </t>
  </si>
  <si>
    <t>2021 год</t>
  </si>
  <si>
    <t>2022 год</t>
  </si>
  <si>
    <t>IV кв. 2022</t>
  </si>
  <si>
    <t>2021 г.</t>
  </si>
  <si>
    <t>2022 г.</t>
  </si>
  <si>
    <t>Итого МКД по городскому поселению Сергиев Посад Сергиево-Посадского  муниципального района: 31</t>
  </si>
  <si>
    <t>Итого МКД по городскому округу Серпухов: 6</t>
  </si>
  <si>
    <t>ВСЕГО МКД по муниципальным образованиям Московской области по Программе: 256</t>
  </si>
  <si>
    <t>2IV кв. 2022</t>
  </si>
  <si>
    <t>Итого МКД поДмитровскому городскому округу: 36</t>
  </si>
  <si>
    <t>ВСЕГО МКД по муниципальным образованиям Московской области по Программе: 254</t>
  </si>
  <si>
    <t>ВСЕГО МКД по муниципальным образованиям Московской области, из которых планируется переселить жителей с финансовой поддеркой Московской области: 254</t>
  </si>
  <si>
    <t xml:space="preserve">Методика расчета и стоимость мероприятий по переселению граждан из аварийного жилищного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</si>
</sst>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_р_."/>
    <numFmt numFmtId="166" formatCode="dd/mm/yy"/>
    <numFmt numFmtId="167" formatCode="#,##0.0"/>
    <numFmt numFmtId="168" formatCode="0.0%"/>
    <numFmt numFmtId="169" formatCode="#,##0.00_ ;\-#,##0.00\ "/>
  </numFmts>
  <fonts count="6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1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12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2EB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4">
    <xf numFmtId="0" fontId="0" fillId="0" borderId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/>
    <xf numFmtId="0" fontId="6" fillId="0" borderId="0"/>
    <xf numFmtId="0" fontId="6" fillId="0" borderId="0"/>
    <xf numFmtId="0" fontId="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6" fillId="0" borderId="0"/>
    <xf numFmtId="0" fontId="6" fillId="0" borderId="0"/>
    <xf numFmtId="0" fontId="33" fillId="0" borderId="0"/>
    <xf numFmtId="0" fontId="26" fillId="0" borderId="0"/>
    <xf numFmtId="0" fontId="43" fillId="0" borderId="0"/>
    <xf numFmtId="0" fontId="43" fillId="0" borderId="0"/>
    <xf numFmtId="0" fontId="3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3" borderId="8" applyNumberFormat="0" applyAlignment="0" applyProtection="0"/>
    <xf numFmtId="9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9" borderId="29" applyNumberFormat="0" applyAlignment="0" applyProtection="0"/>
    <xf numFmtId="0" fontId="57" fillId="50" borderId="30" applyNumberFormat="0" applyAlignment="0" applyProtection="0"/>
    <xf numFmtId="0" fontId="58" fillId="50" borderId="29" applyNumberFormat="0" applyAlignment="0" applyProtection="0"/>
    <xf numFmtId="0" fontId="59" fillId="0" borderId="31" applyNumberFormat="0" applyFill="0" applyAlignment="0" applyProtection="0"/>
    <xf numFmtId="0" fontId="60" fillId="51" borderId="3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6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64" fillId="76" borderId="0" applyNumberFormat="0" applyBorder="0" applyAlignment="0" applyProtection="0"/>
    <xf numFmtId="0" fontId="1" fillId="0" borderId="0"/>
    <xf numFmtId="0" fontId="1" fillId="52" borderId="33" applyNumberFormat="0" applyFont="0" applyAlignment="0" applyProtection="0"/>
  </cellStyleXfs>
  <cellXfs count="912">
    <xf numFmtId="0" fontId="0" fillId="0" borderId="0" xfId="0"/>
    <xf numFmtId="0" fontId="0" fillId="0" borderId="0" xfId="0" applyFont="1"/>
    <xf numFmtId="0" fontId="0" fillId="0" borderId="0" xfId="0" applyFont="1" applyBorder="1"/>
    <xf numFmtId="0" fontId="8" fillId="0" borderId="0" xfId="0" applyFont="1"/>
    <xf numFmtId="0" fontId="8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24" borderId="0" xfId="0" applyFont="1" applyFill="1"/>
    <xf numFmtId="0" fontId="8" fillId="0" borderId="10" xfId="72" applyFont="1" applyFill="1" applyBorder="1" applyAlignment="1">
      <alignment horizontal="center" vertical="center"/>
    </xf>
    <xf numFmtId="4" fontId="8" fillId="0" borderId="10" xfId="72" applyNumberFormat="1" applyFont="1" applyFill="1" applyBorder="1" applyAlignment="1">
      <alignment horizontal="center" vertical="center"/>
    </xf>
    <xf numFmtId="4" fontId="8" fillId="0" borderId="0" xfId="0" applyNumberFormat="1" applyFont="1"/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Fill="1"/>
    <xf numFmtId="4" fontId="8" fillId="0" borderId="12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/>
    <xf numFmtId="0" fontId="0" fillId="25" borderId="0" xfId="0" applyFont="1" applyFill="1"/>
    <xf numFmtId="0" fontId="8" fillId="25" borderId="0" xfId="0" applyFont="1" applyFill="1"/>
    <xf numFmtId="0" fontId="8" fillId="25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76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76" applyFont="1" applyFill="1" applyBorder="1" applyAlignment="1">
      <alignment horizontal="center" vertical="center"/>
    </xf>
    <xf numFmtId="4" fontId="9" fillId="0" borderId="10" xfId="72" applyNumberFormat="1" applyFont="1" applyFill="1" applyBorder="1" applyAlignment="1">
      <alignment horizontal="center" vertical="center"/>
    </xf>
    <xf numFmtId="0" fontId="0" fillId="26" borderId="0" xfId="0" applyFont="1" applyFill="1"/>
    <xf numFmtId="4" fontId="2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Fill="1" applyAlignment="1">
      <alignment horizontal="justify"/>
    </xf>
    <xf numFmtId="0" fontId="8" fillId="0" borderId="10" xfId="0" applyNumberFormat="1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" fontId="8" fillId="0" borderId="10" xfId="101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wrapText="1"/>
    </xf>
    <xf numFmtId="4" fontId="27" fillId="0" borderId="10" xfId="72" applyNumberFormat="1" applyFont="1" applyFill="1" applyBorder="1" applyAlignment="1">
      <alignment horizontal="center" vertical="center"/>
    </xf>
    <xf numFmtId="0" fontId="27" fillId="0" borderId="10" xfId="72" applyFont="1" applyFill="1" applyBorder="1" applyAlignment="1">
      <alignment horizontal="center" vertical="center"/>
    </xf>
    <xf numFmtId="0" fontId="9" fillId="0" borderId="10" xfId="72" applyFont="1" applyFill="1" applyBorder="1" applyAlignment="1">
      <alignment horizontal="center" vertical="center"/>
    </xf>
    <xf numFmtId="0" fontId="29" fillId="0" borderId="10" xfId="72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8" fillId="0" borderId="10" xfId="76" applyNumberFormat="1" applyFont="1" applyFill="1" applyBorder="1" applyAlignment="1">
      <alignment horizontal="center" vertical="center"/>
    </xf>
    <xf numFmtId="4" fontId="27" fillId="0" borderId="10" xfId="76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vertical="center"/>
    </xf>
    <xf numFmtId="165" fontId="27" fillId="0" borderId="10" xfId="0" applyNumberFormat="1" applyFont="1" applyFill="1" applyBorder="1" applyAlignment="1">
      <alignment vertical="center"/>
    </xf>
    <xf numFmtId="0" fontId="27" fillId="0" borderId="10" xfId="76" applyFont="1" applyFill="1" applyBorder="1" applyAlignment="1">
      <alignment horizontal="center" vertical="center"/>
    </xf>
    <xf numFmtId="165" fontId="27" fillId="0" borderId="10" xfId="72" applyNumberFormat="1" applyFont="1" applyFill="1" applyBorder="1" applyAlignment="1">
      <alignment horizontal="center" vertical="center"/>
    </xf>
    <xf numFmtId="0" fontId="8" fillId="26" borderId="0" xfId="0" applyFont="1" applyFill="1" applyAlignment="1">
      <alignment vertical="center"/>
    </xf>
    <xf numFmtId="4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28" fillId="0" borderId="0" xfId="0" applyNumberFormat="1" applyFont="1" applyFill="1" applyBorder="1" applyAlignment="1">
      <alignment horizontal="center" vertical="center"/>
    </xf>
    <xf numFmtId="4" fontId="8" fillId="25" borderId="0" xfId="0" applyNumberFormat="1" applyFont="1" applyFill="1"/>
    <xf numFmtId="0" fontId="27" fillId="25" borderId="0" xfId="0" applyFont="1" applyFill="1"/>
    <xf numFmtId="0" fontId="27" fillId="0" borderId="0" xfId="0" applyFont="1" applyFill="1"/>
    <xf numFmtId="4" fontId="28" fillId="0" borderId="10" xfId="0" applyNumberFormat="1" applyFont="1" applyFill="1" applyBorder="1" applyAlignment="1">
      <alignment vertical="center" wrapText="1"/>
    </xf>
    <xf numFmtId="0" fontId="8" fillId="26" borderId="0" xfId="0" applyFont="1" applyFill="1"/>
    <xf numFmtId="4" fontId="8" fillId="26" borderId="0" xfId="0" applyNumberFormat="1" applyFont="1" applyFill="1"/>
    <xf numFmtId="0" fontId="8" fillId="27" borderId="0" xfId="0" applyFont="1" applyFill="1"/>
    <xf numFmtId="4" fontId="8" fillId="27" borderId="0" xfId="0" applyNumberFormat="1" applyFont="1" applyFill="1"/>
    <xf numFmtId="0" fontId="27" fillId="26" borderId="0" xfId="0" applyFont="1" applyFill="1"/>
    <xf numFmtId="0" fontId="27" fillId="27" borderId="0" xfId="0" applyFont="1" applyFill="1"/>
    <xf numFmtId="0" fontId="8" fillId="27" borderId="0" xfId="0" applyFont="1" applyFill="1" applyAlignment="1">
      <alignment vertical="center"/>
    </xf>
    <xf numFmtId="0" fontId="0" fillId="27" borderId="0" xfId="0" applyFont="1" applyFill="1"/>
    <xf numFmtId="0" fontId="8" fillId="0" borderId="14" xfId="0" applyFont="1" applyFill="1" applyBorder="1" applyAlignment="1">
      <alignment horizontal="center" vertical="center" wrapText="1"/>
    </xf>
    <xf numFmtId="0" fontId="8" fillId="28" borderId="0" xfId="0" applyFont="1" applyFill="1"/>
    <xf numFmtId="164" fontId="8" fillId="0" borderId="10" xfId="0" applyNumberFormat="1" applyFont="1" applyFill="1" applyBorder="1" applyAlignment="1">
      <alignment horizontal="center" vertical="center" wrapText="1"/>
    </xf>
    <xf numFmtId="4" fontId="27" fillId="25" borderId="0" xfId="0" applyNumberFormat="1" applyFont="1" applyFill="1"/>
    <xf numFmtId="4" fontId="8" fillId="28" borderId="0" xfId="0" applyNumberFormat="1" applyFont="1" applyFill="1"/>
    <xf numFmtId="0" fontId="27" fillId="0" borderId="0" xfId="0" applyFont="1" applyFill="1" applyBorder="1" applyAlignment="1">
      <alignment horizontal="center" wrapText="1"/>
    </xf>
    <xf numFmtId="4" fontId="8" fillId="0" borderId="10" xfId="72" applyNumberFormat="1" applyFont="1" applyFill="1" applyBorder="1" applyAlignment="1">
      <alignment horizontal="center" vertical="center" shrinkToFit="1"/>
    </xf>
    <xf numFmtId="165" fontId="8" fillId="0" borderId="10" xfId="0" applyNumberFormat="1" applyFont="1" applyFill="1" applyBorder="1" applyAlignment="1">
      <alignment horizontal="center" vertical="center" shrinkToFit="1"/>
    </xf>
    <xf numFmtId="165" fontId="8" fillId="0" borderId="10" xfId="0" applyNumberFormat="1" applyFont="1" applyFill="1" applyBorder="1" applyAlignment="1">
      <alignment vertical="center" shrinkToFit="1"/>
    </xf>
    <xf numFmtId="0" fontId="8" fillId="0" borderId="0" xfId="0" applyFont="1" applyAlignment="1">
      <alignment shrinkToFit="1"/>
    </xf>
    <xf numFmtId="4" fontId="8" fillId="0" borderId="0" xfId="0" applyNumberFormat="1" applyFont="1" applyFill="1" applyAlignment="1">
      <alignment horizontal="justify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72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/>
    </xf>
    <xf numFmtId="4" fontId="29" fillId="0" borderId="10" xfId="7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72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4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0" xfId="0" applyFont="1" applyFill="1"/>
    <xf numFmtId="0" fontId="47" fillId="0" borderId="0" xfId="0" applyFont="1" applyFill="1"/>
    <xf numFmtId="0" fontId="45" fillId="0" borderId="15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vertical="center"/>
    </xf>
    <xf numFmtId="0" fontId="45" fillId="0" borderId="0" xfId="0" applyFont="1" applyFill="1" applyAlignment="1">
      <alignment wrapText="1"/>
    </xf>
    <xf numFmtId="0" fontId="45" fillId="0" borderId="14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/>
    <xf numFmtId="0" fontId="46" fillId="0" borderId="15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left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0" fillId="29" borderId="0" xfId="0" applyFill="1"/>
    <xf numFmtId="4" fontId="28" fillId="0" borderId="0" xfId="0" applyNumberFormat="1" applyFont="1"/>
    <xf numFmtId="0" fontId="0" fillId="30" borderId="0" xfId="0" applyFill="1"/>
    <xf numFmtId="4" fontId="0" fillId="0" borderId="0" xfId="0" applyNumberFormat="1"/>
    <xf numFmtId="0" fontId="0" fillId="0" borderId="17" xfId="0" applyBorder="1"/>
    <xf numFmtId="0" fontId="0" fillId="29" borderId="17" xfId="0" applyFill="1" applyBorder="1"/>
    <xf numFmtId="4" fontId="28" fillId="0" borderId="17" xfId="0" applyNumberFormat="1" applyFont="1" applyBorder="1"/>
    <xf numFmtId="0" fontId="0" fillId="0" borderId="0" xfId="0" applyBorder="1"/>
    <xf numFmtId="0" fontId="0" fillId="29" borderId="0" xfId="0" applyFill="1" applyBorder="1"/>
    <xf numFmtId="4" fontId="28" fillId="0" borderId="0" xfId="0" applyNumberFormat="1" applyFont="1" applyBorder="1"/>
    <xf numFmtId="4" fontId="0" fillId="0" borderId="0" xfId="0" applyNumberFormat="1" applyBorder="1" applyAlignment="1"/>
    <xf numFmtId="0" fontId="0" fillId="0" borderId="18" xfId="0" applyBorder="1"/>
    <xf numFmtId="0" fontId="0" fillId="29" borderId="18" xfId="0" applyFill="1" applyBorder="1"/>
    <xf numFmtId="4" fontId="28" fillId="0" borderId="18" xfId="0" applyNumberFormat="1" applyFont="1" applyBorder="1"/>
    <xf numFmtId="4" fontId="45" fillId="0" borderId="13" xfId="0" applyNumberFormat="1" applyFont="1" applyFill="1" applyBorder="1" applyAlignment="1">
      <alignment horizontal="left" vertical="center"/>
    </xf>
    <xf numFmtId="4" fontId="45" fillId="0" borderId="14" xfId="0" applyNumberFormat="1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/>
    </xf>
    <xf numFmtId="0" fontId="46" fillId="0" borderId="0" xfId="0" applyFont="1" applyFill="1"/>
    <xf numFmtId="0" fontId="46" fillId="0" borderId="1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2" fillId="0" borderId="0" xfId="0" applyFont="1" applyFill="1"/>
    <xf numFmtId="0" fontId="31" fillId="0" borderId="0" xfId="0" applyFont="1" applyFill="1"/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2" fontId="36" fillId="0" borderId="0" xfId="0" applyNumberFormat="1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" fontId="36" fillId="0" borderId="0" xfId="0" applyNumberFormat="1" applyFont="1" applyFill="1" applyBorder="1" applyAlignment="1">
      <alignment vertical="center" wrapText="1"/>
    </xf>
    <xf numFmtId="0" fontId="38" fillId="31" borderId="17" xfId="0" applyFont="1" applyFill="1" applyBorder="1" applyAlignment="1">
      <alignment horizontal="center" vertical="center" wrapText="1"/>
    </xf>
    <xf numFmtId="1" fontId="36" fillId="31" borderId="10" xfId="0" applyNumberFormat="1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3" fontId="37" fillId="31" borderId="10" xfId="0" applyNumberFormat="1" applyFont="1" applyFill="1" applyBorder="1" applyAlignment="1">
      <alignment horizontal="center" vertical="center" wrapText="1"/>
    </xf>
    <xf numFmtId="3" fontId="36" fillId="31" borderId="10" xfId="0" applyNumberFormat="1" applyFont="1" applyFill="1" applyBorder="1" applyAlignment="1">
      <alignment horizontal="center" vertical="center"/>
    </xf>
    <xf numFmtId="1" fontId="36" fillId="31" borderId="10" xfId="0" applyNumberFormat="1" applyFont="1" applyFill="1" applyBorder="1" applyAlignment="1">
      <alignment horizontal="center" vertical="center"/>
    </xf>
    <xf numFmtId="3" fontId="36" fillId="31" borderId="10" xfId="0" applyNumberFormat="1" applyFont="1" applyFill="1" applyBorder="1" applyAlignment="1">
      <alignment horizontal="center"/>
    </xf>
    <xf numFmtId="1" fontId="37" fillId="31" borderId="10" xfId="0" applyNumberFormat="1" applyFont="1" applyFill="1" applyBorder="1" applyAlignment="1">
      <alignment horizontal="center" vertical="center" wrapText="1"/>
    </xf>
    <xf numFmtId="3" fontId="36" fillId="31" borderId="10" xfId="0" applyNumberFormat="1" applyFont="1" applyFill="1" applyBorder="1" applyAlignment="1">
      <alignment horizontal="center" vertical="center" wrapText="1"/>
    </xf>
    <xf numFmtId="3" fontId="37" fillId="31" borderId="10" xfId="0" applyNumberFormat="1" applyFont="1" applyFill="1" applyBorder="1" applyAlignment="1">
      <alignment horizontal="center" vertical="center"/>
    </xf>
    <xf numFmtId="1" fontId="37" fillId="31" borderId="10" xfId="0" applyNumberFormat="1" applyFont="1" applyFill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/>
    </xf>
    <xf numFmtId="4" fontId="37" fillId="31" borderId="10" xfId="0" applyNumberFormat="1" applyFont="1" applyFill="1" applyBorder="1" applyAlignment="1">
      <alignment horizontal="center" vertical="center"/>
    </xf>
    <xf numFmtId="0" fontId="36" fillId="31" borderId="10" xfId="91" applyFont="1" applyFill="1" applyBorder="1" applyAlignment="1">
      <alignment horizontal="center" vertical="center"/>
    </xf>
    <xf numFmtId="3" fontId="36" fillId="31" borderId="0" xfId="0" applyNumberFormat="1" applyFont="1" applyFill="1" applyBorder="1" applyAlignment="1">
      <alignment horizontal="center" vertical="center"/>
    </xf>
    <xf numFmtId="3" fontId="37" fillId="31" borderId="0" xfId="0" applyNumberFormat="1" applyFont="1" applyFill="1" applyBorder="1" applyAlignment="1">
      <alignment horizontal="center" vertical="center"/>
    </xf>
    <xf numFmtId="3" fontId="36" fillId="31" borderId="0" xfId="0" applyNumberFormat="1" applyFont="1" applyFill="1" applyBorder="1" applyAlignment="1">
      <alignment horizontal="center" vertical="center" wrapText="1"/>
    </xf>
    <xf numFmtId="0" fontId="36" fillId="31" borderId="0" xfId="76" applyFont="1" applyFill="1" applyBorder="1" applyAlignment="1">
      <alignment horizontal="center" vertical="center"/>
    </xf>
    <xf numFmtId="3" fontId="37" fillId="31" borderId="0" xfId="0" applyNumberFormat="1" applyFont="1" applyFill="1" applyBorder="1" applyAlignment="1">
      <alignment horizontal="center" vertical="center" wrapText="1"/>
    </xf>
    <xf numFmtId="1" fontId="37" fillId="31" borderId="0" xfId="0" applyNumberFormat="1" applyFont="1" applyFill="1" applyBorder="1" applyAlignment="1">
      <alignment horizontal="center" vertical="center"/>
    </xf>
    <xf numFmtId="4" fontId="37" fillId="31" borderId="0" xfId="0" applyNumberFormat="1" applyFont="1" applyFill="1" applyBorder="1" applyAlignment="1">
      <alignment horizontal="center" vertical="center"/>
    </xf>
    <xf numFmtId="3" fontId="37" fillId="31" borderId="0" xfId="72" applyNumberFormat="1" applyFont="1" applyFill="1" applyBorder="1" applyAlignment="1">
      <alignment horizontal="center" vertical="center"/>
    </xf>
    <xf numFmtId="1" fontId="36" fillId="31" borderId="0" xfId="0" applyNumberFormat="1" applyFont="1" applyFill="1" applyBorder="1" applyAlignment="1">
      <alignment horizontal="center" vertical="center"/>
    </xf>
    <xf numFmtId="1" fontId="36" fillId="31" borderId="0" xfId="0" applyNumberFormat="1" applyFont="1" applyFill="1" applyBorder="1" applyAlignment="1">
      <alignment horizontal="center" vertical="center" wrapText="1"/>
    </xf>
    <xf numFmtId="1" fontId="36" fillId="31" borderId="0" xfId="0" applyNumberFormat="1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6" fillId="31" borderId="10" xfId="0" applyFont="1" applyFill="1" applyBorder="1" applyAlignment="1">
      <alignment vertical="center"/>
    </xf>
    <xf numFmtId="14" fontId="36" fillId="31" borderId="10" xfId="0" applyNumberFormat="1" applyFont="1" applyFill="1" applyBorder="1" applyAlignment="1">
      <alignment horizontal="center" vertical="center"/>
    </xf>
    <xf numFmtId="4" fontId="36" fillId="31" borderId="10" xfId="0" applyNumberFormat="1" applyFont="1" applyFill="1" applyBorder="1" applyAlignment="1">
      <alignment horizontal="center" vertical="center"/>
    </xf>
    <xf numFmtId="4" fontId="36" fillId="31" borderId="10" xfId="0" applyNumberFormat="1" applyFont="1" applyFill="1" applyBorder="1" applyAlignment="1">
      <alignment horizontal="center" vertical="center" wrapText="1"/>
    </xf>
    <xf numFmtId="4" fontId="36" fillId="31" borderId="0" xfId="0" applyNumberFormat="1" applyFont="1" applyFill="1" applyBorder="1" applyAlignment="1">
      <alignment horizontal="center" vertical="center"/>
    </xf>
    <xf numFmtId="0" fontId="36" fillId="31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vertical="center"/>
    </xf>
    <xf numFmtId="4" fontId="37" fillId="31" borderId="10" xfId="0" applyNumberFormat="1" applyFont="1" applyFill="1" applyBorder="1" applyAlignment="1">
      <alignment horizontal="center" vertical="center" wrapText="1"/>
    </xf>
    <xf numFmtId="0" fontId="37" fillId="31" borderId="0" xfId="0" applyFont="1" applyFill="1" applyBorder="1" applyAlignment="1">
      <alignment vertical="center" wrapText="1"/>
    </xf>
    <xf numFmtId="4" fontId="36" fillId="31" borderId="10" xfId="0" applyNumberFormat="1" applyFont="1" applyFill="1" applyBorder="1" applyAlignment="1">
      <alignment horizontal="left" vertical="center"/>
    </xf>
    <xf numFmtId="0" fontId="36" fillId="31" borderId="10" xfId="0" applyFont="1" applyFill="1" applyBorder="1" applyAlignment="1">
      <alignment horizontal="left" vertical="center"/>
    </xf>
    <xf numFmtId="0" fontId="36" fillId="31" borderId="10" xfId="0" applyFont="1" applyFill="1" applyBorder="1" applyAlignment="1">
      <alignment horizontal="center"/>
    </xf>
    <xf numFmtId="0" fontId="36" fillId="31" borderId="10" xfId="0" applyNumberFormat="1" applyFont="1" applyFill="1" applyBorder="1" applyAlignment="1">
      <alignment horizontal="center"/>
    </xf>
    <xf numFmtId="14" fontId="36" fillId="31" borderId="10" xfId="0" applyNumberFormat="1" applyFont="1" applyFill="1" applyBorder="1" applyAlignment="1">
      <alignment horizontal="center"/>
    </xf>
    <xf numFmtId="4" fontId="36" fillId="31" borderId="10" xfId="0" applyNumberFormat="1" applyFont="1" applyFill="1" applyBorder="1" applyAlignment="1">
      <alignment vertical="center"/>
    </xf>
    <xf numFmtId="0" fontId="36" fillId="31" borderId="10" xfId="0" applyFont="1" applyFill="1" applyBorder="1" applyAlignment="1">
      <alignment horizontal="left" vertical="center" wrapText="1"/>
    </xf>
    <xf numFmtId="4" fontId="36" fillId="31" borderId="10" xfId="0" applyNumberFormat="1" applyFont="1" applyFill="1" applyBorder="1" applyAlignment="1">
      <alignment horizontal="center"/>
    </xf>
    <xf numFmtId="2" fontId="37" fillId="31" borderId="10" xfId="0" applyNumberFormat="1" applyFont="1" applyFill="1" applyBorder="1" applyAlignment="1">
      <alignment horizontal="center" vertical="center" wrapText="1"/>
    </xf>
    <xf numFmtId="49" fontId="36" fillId="31" borderId="10" xfId="0" applyNumberFormat="1" applyFont="1" applyFill="1" applyBorder="1" applyAlignment="1">
      <alignment horizontal="center" vertical="center"/>
    </xf>
    <xf numFmtId="49" fontId="36" fillId="31" borderId="10" xfId="0" applyNumberFormat="1" applyFont="1" applyFill="1" applyBorder="1" applyAlignment="1">
      <alignment horizontal="center" vertical="center" wrapText="1"/>
    </xf>
    <xf numFmtId="14" fontId="36" fillId="31" borderId="10" xfId="0" applyNumberFormat="1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vertical="center" wrapText="1"/>
    </xf>
    <xf numFmtId="12" fontId="36" fillId="31" borderId="10" xfId="0" applyNumberFormat="1" applyFont="1" applyFill="1" applyBorder="1" applyAlignment="1">
      <alignment horizontal="center"/>
    </xf>
    <xf numFmtId="12" fontId="36" fillId="31" borderId="10" xfId="0" applyNumberFormat="1" applyFont="1" applyFill="1" applyBorder="1" applyAlignment="1">
      <alignment vertical="center"/>
    </xf>
    <xf numFmtId="0" fontId="36" fillId="31" borderId="10" xfId="72" applyFont="1" applyFill="1" applyBorder="1" applyAlignment="1">
      <alignment horizontal="center" vertical="center" wrapText="1"/>
    </xf>
    <xf numFmtId="0" fontId="36" fillId="31" borderId="14" xfId="0" applyFont="1" applyFill="1" applyBorder="1" applyAlignment="1">
      <alignment horizontal="left" vertical="center"/>
    </xf>
    <xf numFmtId="14" fontId="36" fillId="31" borderId="13" xfId="0" applyNumberFormat="1" applyFont="1" applyFill="1" applyBorder="1" applyAlignment="1">
      <alignment horizontal="center" vertical="center"/>
    </xf>
    <xf numFmtId="0" fontId="36" fillId="31" borderId="13" xfId="0" applyFont="1" applyFill="1" applyBorder="1" applyAlignment="1">
      <alignment horizontal="center" vertical="center"/>
    </xf>
    <xf numFmtId="0" fontId="36" fillId="31" borderId="10" xfId="76" applyFont="1" applyFill="1" applyBorder="1" applyAlignment="1">
      <alignment horizontal="center" vertical="center" wrapText="1"/>
    </xf>
    <xf numFmtId="14" fontId="36" fillId="31" borderId="10" xfId="76" applyNumberFormat="1" applyFont="1" applyFill="1" applyBorder="1" applyAlignment="1">
      <alignment horizontal="center" vertical="center" wrapText="1"/>
    </xf>
    <xf numFmtId="1" fontId="36" fillId="31" borderId="10" xfId="0" applyNumberFormat="1" applyFont="1" applyFill="1" applyBorder="1" applyAlignment="1">
      <alignment horizontal="center"/>
    </xf>
    <xf numFmtId="2" fontId="37" fillId="31" borderId="10" xfId="0" applyNumberFormat="1" applyFont="1" applyFill="1" applyBorder="1" applyAlignment="1">
      <alignment horizontal="center" vertical="center"/>
    </xf>
    <xf numFmtId="0" fontId="36" fillId="31" borderId="10" xfId="0" applyNumberFormat="1" applyFont="1" applyFill="1" applyBorder="1" applyAlignment="1">
      <alignment horizontal="center" vertical="center"/>
    </xf>
    <xf numFmtId="0" fontId="36" fillId="31" borderId="10" xfId="84" applyFont="1" applyFill="1" applyBorder="1" applyAlignment="1">
      <alignment horizontal="center" vertical="center"/>
    </xf>
    <xf numFmtId="14" fontId="36" fillId="31" borderId="10" xfId="84" applyNumberFormat="1" applyFont="1" applyFill="1" applyBorder="1" applyAlignment="1">
      <alignment horizontal="center" vertical="center"/>
    </xf>
    <xf numFmtId="0" fontId="36" fillId="31" borderId="10" xfId="77" applyFont="1" applyFill="1" applyBorder="1" applyAlignment="1">
      <alignment horizontal="center" vertical="center"/>
    </xf>
    <xf numFmtId="0" fontId="36" fillId="31" borderId="10" xfId="77" applyFont="1" applyFill="1" applyBorder="1" applyAlignment="1">
      <alignment horizontal="left" vertical="center" wrapText="1"/>
    </xf>
    <xf numFmtId="0" fontId="36" fillId="31" borderId="10" xfId="77" applyFont="1" applyFill="1" applyBorder="1" applyAlignment="1">
      <alignment horizontal="center" vertical="center" wrapText="1"/>
    </xf>
    <xf numFmtId="49" fontId="36" fillId="31" borderId="10" xfId="84" applyNumberFormat="1" applyFont="1" applyFill="1" applyBorder="1" applyAlignment="1">
      <alignment horizontal="center" vertical="center"/>
    </xf>
    <xf numFmtId="0" fontId="36" fillId="31" borderId="10" xfId="0" applyFont="1" applyFill="1" applyBorder="1" applyAlignment="1">
      <alignment wrapText="1"/>
    </xf>
    <xf numFmtId="4" fontId="36" fillId="31" borderId="14" xfId="0" applyNumberFormat="1" applyFont="1" applyFill="1" applyBorder="1" applyAlignment="1">
      <alignment horizontal="center" vertical="center"/>
    </xf>
    <xf numFmtId="4" fontId="36" fillId="31" borderId="14" xfId="0" applyNumberFormat="1" applyFont="1" applyFill="1" applyBorder="1" applyAlignment="1">
      <alignment horizontal="center" vertical="center" wrapText="1"/>
    </xf>
    <xf numFmtId="2" fontId="36" fillId="31" borderId="10" xfId="0" applyNumberFormat="1" applyFont="1" applyFill="1" applyBorder="1" applyAlignment="1">
      <alignment horizontal="center" vertical="center"/>
    </xf>
    <xf numFmtId="2" fontId="36" fillId="31" borderId="14" xfId="0" applyNumberFormat="1" applyFont="1" applyFill="1" applyBorder="1" applyAlignment="1">
      <alignment horizontal="center" vertical="center"/>
    </xf>
    <xf numFmtId="4" fontId="36" fillId="31" borderId="10" xfId="84" applyNumberFormat="1" applyFont="1" applyFill="1" applyBorder="1" applyAlignment="1">
      <alignment horizontal="center" vertical="center"/>
    </xf>
    <xf numFmtId="1" fontId="36" fillId="31" borderId="10" xfId="84" applyNumberFormat="1" applyFont="1" applyFill="1" applyBorder="1" applyAlignment="1">
      <alignment horizontal="center" vertical="center"/>
    </xf>
    <xf numFmtId="14" fontId="36" fillId="31" borderId="10" xfId="72" applyNumberFormat="1" applyFont="1" applyFill="1" applyBorder="1" applyAlignment="1">
      <alignment horizontal="center" vertical="center"/>
    </xf>
    <xf numFmtId="4" fontId="36" fillId="31" borderId="10" xfId="72" applyNumberFormat="1" applyFont="1" applyFill="1" applyBorder="1" applyAlignment="1">
      <alignment horizontal="center" vertical="center"/>
    </xf>
    <xf numFmtId="1" fontId="36" fillId="31" borderId="10" xfId="72" applyNumberFormat="1" applyFont="1" applyFill="1" applyBorder="1" applyAlignment="1">
      <alignment horizontal="center" vertical="center"/>
    </xf>
    <xf numFmtId="14" fontId="36" fillId="31" borderId="10" xfId="91" applyNumberFormat="1" applyFont="1" applyFill="1" applyBorder="1" applyAlignment="1">
      <alignment horizontal="center" vertical="center" wrapText="1"/>
    </xf>
    <xf numFmtId="0" fontId="36" fillId="31" borderId="0" xfId="0" applyFont="1" applyFill="1" applyBorder="1" applyAlignment="1">
      <alignment horizontal="center" vertical="center"/>
    </xf>
    <xf numFmtId="14" fontId="36" fillId="31" borderId="0" xfId="0" applyNumberFormat="1" applyFont="1" applyFill="1" applyBorder="1" applyAlignment="1">
      <alignment horizontal="center" vertical="center"/>
    </xf>
    <xf numFmtId="4" fontId="36" fillId="31" borderId="0" xfId="0" applyNumberFormat="1" applyFont="1" applyFill="1" applyBorder="1" applyAlignment="1">
      <alignment horizontal="center" vertical="center" wrapText="1"/>
    </xf>
    <xf numFmtId="0" fontId="37" fillId="31" borderId="0" xfId="0" applyFont="1" applyFill="1" applyBorder="1" applyAlignment="1">
      <alignment vertical="center"/>
    </xf>
    <xf numFmtId="0" fontId="36" fillId="31" borderId="0" xfId="76" applyFont="1" applyFill="1" applyBorder="1" applyAlignment="1">
      <alignment horizontal="left" vertical="top" wrapText="1"/>
    </xf>
    <xf numFmtId="14" fontId="36" fillId="31" borderId="0" xfId="76" applyNumberFormat="1" applyFont="1" applyFill="1" applyBorder="1" applyAlignment="1">
      <alignment horizontal="center" vertical="center"/>
    </xf>
    <xf numFmtId="4" fontId="36" fillId="31" borderId="0" xfId="76" applyNumberFormat="1" applyFont="1" applyFill="1" applyBorder="1" applyAlignment="1">
      <alignment horizontal="center" vertical="center"/>
    </xf>
    <xf numFmtId="0" fontId="36" fillId="31" borderId="0" xfId="76" applyFont="1" applyFill="1" applyBorder="1" applyAlignment="1">
      <alignment vertical="top" wrapText="1"/>
    </xf>
    <xf numFmtId="0" fontId="36" fillId="31" borderId="0" xfId="0" applyFont="1" applyFill="1" applyBorder="1" applyAlignment="1">
      <alignment horizontal="left" vertical="center"/>
    </xf>
    <xf numFmtId="0" fontId="36" fillId="31" borderId="0" xfId="0" applyFont="1" applyFill="1" applyBorder="1" applyAlignment="1">
      <alignment horizontal="center" vertical="center" wrapText="1"/>
    </xf>
    <xf numFmtId="49" fontId="36" fillId="31" borderId="0" xfId="0" applyNumberFormat="1" applyFont="1" applyFill="1" applyBorder="1" applyAlignment="1">
      <alignment horizontal="center" vertical="center"/>
    </xf>
    <xf numFmtId="4" fontId="36" fillId="31" borderId="0" xfId="0" applyNumberFormat="1" applyFont="1" applyFill="1" applyBorder="1" applyAlignment="1">
      <alignment horizontal="center"/>
    </xf>
    <xf numFmtId="1" fontId="36" fillId="31" borderId="0" xfId="0" applyNumberFormat="1" applyFont="1" applyFill="1" applyBorder="1" applyAlignment="1">
      <alignment horizontal="center"/>
    </xf>
    <xf numFmtId="4" fontId="37" fillId="31" borderId="0" xfId="0" applyNumberFormat="1" applyFont="1" applyFill="1" applyBorder="1" applyAlignment="1">
      <alignment horizontal="center" vertical="center" wrapText="1"/>
    </xf>
    <xf numFmtId="0" fontId="37" fillId="31" borderId="0" xfId="0" applyFont="1" applyFill="1" applyBorder="1" applyAlignment="1">
      <alignment horizontal="center" vertical="center" wrapText="1"/>
    </xf>
    <xf numFmtId="49" fontId="36" fillId="31" borderId="0" xfId="0" applyNumberFormat="1" applyFont="1" applyFill="1" applyBorder="1" applyAlignment="1">
      <alignment horizontal="center" vertical="center" wrapText="1"/>
    </xf>
    <xf numFmtId="14" fontId="36" fillId="31" borderId="0" xfId="0" applyNumberFormat="1" applyFont="1" applyFill="1" applyBorder="1" applyAlignment="1">
      <alignment horizontal="center" vertical="center" wrapText="1"/>
    </xf>
    <xf numFmtId="0" fontId="37" fillId="31" borderId="0" xfId="0" applyFont="1" applyFill="1" applyBorder="1" applyAlignment="1">
      <alignment horizontal="center" vertical="center"/>
    </xf>
    <xf numFmtId="166" fontId="36" fillId="31" borderId="0" xfId="94" applyNumberFormat="1" applyFont="1" applyFill="1" applyBorder="1" applyAlignment="1">
      <alignment horizontal="center" vertical="center"/>
    </xf>
    <xf numFmtId="14" fontId="36" fillId="31" borderId="0" xfId="94" applyNumberFormat="1" applyFont="1" applyFill="1" applyBorder="1" applyAlignment="1">
      <alignment horizontal="center" vertical="center"/>
    </xf>
    <xf numFmtId="4" fontId="36" fillId="31" borderId="0" xfId="84" applyNumberFormat="1" applyFont="1" applyFill="1" applyBorder="1" applyAlignment="1">
      <alignment horizontal="center" vertical="center"/>
    </xf>
    <xf numFmtId="1" fontId="36" fillId="31" borderId="0" xfId="84" applyNumberFormat="1" applyFont="1" applyFill="1" applyBorder="1" applyAlignment="1">
      <alignment horizontal="center" vertical="center"/>
    </xf>
    <xf numFmtId="0" fontId="36" fillId="31" borderId="0" xfId="0" applyNumberFormat="1" applyFont="1" applyFill="1" applyBorder="1" applyAlignment="1">
      <alignment horizontal="center" vertical="center"/>
    </xf>
    <xf numFmtId="14" fontId="36" fillId="31" borderId="0" xfId="72" applyNumberFormat="1" applyFont="1" applyFill="1" applyBorder="1" applyAlignment="1">
      <alignment horizontal="center" vertical="center"/>
    </xf>
    <xf numFmtId="4" fontId="37" fillId="31" borderId="0" xfId="72" applyNumberFormat="1" applyFont="1" applyFill="1" applyBorder="1" applyAlignment="1">
      <alignment horizontal="center" vertical="center"/>
    </xf>
    <xf numFmtId="4" fontId="36" fillId="31" borderId="0" xfId="72" applyNumberFormat="1" applyFont="1" applyFill="1" applyBorder="1" applyAlignment="1">
      <alignment horizontal="center" vertical="center"/>
    </xf>
    <xf numFmtId="1" fontId="36" fillId="31" borderId="0" xfId="72" applyNumberFormat="1" applyFont="1" applyFill="1" applyBorder="1" applyAlignment="1">
      <alignment horizontal="center" vertical="center"/>
    </xf>
    <xf numFmtId="0" fontId="36" fillId="31" borderId="0" xfId="76" applyFont="1" applyFill="1" applyBorder="1" applyAlignment="1">
      <alignment horizontal="center" vertical="center" wrapText="1"/>
    </xf>
    <xf numFmtId="14" fontId="36" fillId="31" borderId="0" xfId="76" applyNumberFormat="1" applyFont="1" applyFill="1" applyBorder="1" applyAlignment="1">
      <alignment horizontal="center" vertical="center" wrapText="1"/>
    </xf>
    <xf numFmtId="0" fontId="36" fillId="31" borderId="0" xfId="0" applyFont="1" applyFill="1" applyBorder="1" applyAlignment="1">
      <alignment vertical="center" wrapText="1"/>
    </xf>
    <xf numFmtId="4" fontId="36" fillId="31" borderId="0" xfId="0" applyNumberFormat="1" applyFont="1" applyFill="1" applyBorder="1" applyAlignment="1">
      <alignment vertical="center"/>
    </xf>
    <xf numFmtId="4" fontId="36" fillId="31" borderId="0" xfId="0" applyNumberFormat="1" applyFont="1" applyFill="1" applyBorder="1" applyAlignment="1">
      <alignment vertical="center" wrapText="1"/>
    </xf>
    <xf numFmtId="0" fontId="0" fillId="31" borderId="0" xfId="0" applyFont="1" applyFill="1" applyAlignment="1">
      <alignment vertical="center"/>
    </xf>
    <xf numFmtId="0" fontId="0" fillId="31" borderId="0" xfId="0" applyFont="1" applyFill="1" applyAlignment="1">
      <alignment vertical="center" wrapText="1"/>
    </xf>
    <xf numFmtId="1" fontId="32" fillId="0" borderId="10" xfId="88" applyNumberFormat="1" applyFont="1" applyFill="1" applyBorder="1" applyAlignment="1">
      <alignment horizontal="center" vertical="center"/>
    </xf>
    <xf numFmtId="3" fontId="31" fillId="0" borderId="10" xfId="88" applyNumberFormat="1" applyFont="1" applyFill="1" applyBorder="1" applyAlignment="1">
      <alignment horizontal="center" vertical="center"/>
    </xf>
    <xf numFmtId="3" fontId="32" fillId="0" borderId="10" xfId="88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0" xfId="88" applyNumberFormat="1" applyFont="1" applyFill="1" applyBorder="1" applyAlignment="1">
      <alignment horizontal="center" vertical="center"/>
    </xf>
    <xf numFmtId="1" fontId="32" fillId="0" borderId="0" xfId="0" applyNumberFormat="1" applyFont="1" applyFill="1"/>
    <xf numFmtId="0" fontId="32" fillId="0" borderId="10" xfId="88" applyFont="1" applyFill="1" applyBorder="1" applyAlignment="1">
      <alignment horizontal="center" vertical="center"/>
    </xf>
    <xf numFmtId="4" fontId="31" fillId="0" borderId="10" xfId="88" applyNumberFormat="1" applyFont="1" applyFill="1" applyBorder="1" applyAlignment="1">
      <alignment horizontal="center" vertical="center"/>
    </xf>
    <xf numFmtId="0" fontId="32" fillId="0" borderId="10" xfId="76" applyFont="1" applyFill="1" applyBorder="1" applyAlignment="1">
      <alignment vertical="center" wrapText="1"/>
    </xf>
    <xf numFmtId="4" fontId="32" fillId="0" borderId="10" xfId="88" applyNumberFormat="1" applyFont="1" applyFill="1" applyBorder="1" applyAlignment="1">
      <alignment horizontal="center" vertical="center"/>
    </xf>
    <xf numFmtId="4" fontId="32" fillId="0" borderId="0" xfId="0" applyNumberFormat="1" applyFont="1" applyFill="1"/>
    <xf numFmtId="0" fontId="32" fillId="0" borderId="10" xfId="88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4" xfId="88" applyFont="1" applyFill="1" applyBorder="1" applyAlignment="1">
      <alignment vertical="center" wrapText="1"/>
    </xf>
    <xf numFmtId="1" fontId="31" fillId="0" borderId="0" xfId="0" applyNumberFormat="1" applyFont="1" applyFill="1"/>
    <xf numFmtId="2" fontId="32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center"/>
    </xf>
    <xf numFmtId="168" fontId="32" fillId="0" borderId="10" xfId="0" applyNumberFormat="1" applyFont="1" applyFill="1" applyBorder="1" applyAlignment="1">
      <alignment horizontal="center" vertical="center"/>
    </xf>
    <xf numFmtId="168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68" fontId="32" fillId="0" borderId="10" xfId="98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/>
    </xf>
    <xf numFmtId="168" fontId="32" fillId="0" borderId="10" xfId="98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164" fontId="31" fillId="0" borderId="10" xfId="101" applyFont="1" applyFill="1" applyBorder="1" applyAlignment="1">
      <alignment horizontal="center" vertical="center"/>
    </xf>
    <xf numFmtId="169" fontId="31" fillId="0" borderId="10" xfId="101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168" fontId="31" fillId="0" borderId="10" xfId="98" applyNumberFormat="1" applyFont="1" applyFill="1" applyBorder="1" applyAlignment="1">
      <alignment horizontal="center" vertical="center"/>
    </xf>
    <xf numFmtId="168" fontId="31" fillId="0" borderId="10" xfId="98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Alignment="1">
      <alignment vertical="center"/>
    </xf>
    <xf numFmtId="4" fontId="32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44" borderId="0" xfId="0" applyFont="1" applyFill="1"/>
    <xf numFmtId="0" fontId="32" fillId="0" borderId="10" xfId="88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/>
    <xf numFmtId="4" fontId="32" fillId="0" borderId="0" xfId="88" applyNumberFormat="1" applyFont="1" applyFill="1" applyBorder="1" applyAlignment="1">
      <alignment horizontal="center" vertical="center"/>
    </xf>
    <xf numFmtId="0" fontId="32" fillId="38" borderId="0" xfId="0" applyFont="1" applyFill="1"/>
    <xf numFmtId="0" fontId="32" fillId="38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0" fontId="32" fillId="32" borderId="0" xfId="0" applyFont="1" applyFill="1" applyAlignment="1">
      <alignment horizontal="center" vertical="center"/>
    </xf>
    <xf numFmtId="3" fontId="32" fillId="0" borderId="0" xfId="88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1" fontId="32" fillId="0" borderId="24" xfId="0" applyNumberFormat="1" applyFont="1" applyFill="1" applyBorder="1" applyAlignment="1">
      <alignment horizontal="center" vertical="center"/>
    </xf>
    <xf numFmtId="4" fontId="32" fillId="0" borderId="24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vertical="center"/>
    </xf>
    <xf numFmtId="2" fontId="31" fillId="0" borderId="10" xfId="101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1" fontId="31" fillId="31" borderId="10" xfId="0" applyNumberFormat="1" applyFont="1" applyFill="1" applyBorder="1" applyAlignment="1">
      <alignment horizontal="center" vertical="center"/>
    </xf>
    <xf numFmtId="2" fontId="31" fillId="31" borderId="10" xfId="0" applyNumberFormat="1" applyFont="1" applyFill="1" applyBorder="1" applyAlignment="1">
      <alignment horizontal="center" vertical="center"/>
    </xf>
    <xf numFmtId="4" fontId="31" fillId="31" borderId="10" xfId="0" applyNumberFormat="1" applyFont="1" applyFill="1" applyBorder="1" applyAlignment="1">
      <alignment horizontal="center" vertical="center"/>
    </xf>
    <xf numFmtId="0" fontId="32" fillId="31" borderId="0" xfId="0" applyFont="1" applyFill="1" applyAlignment="1">
      <alignment vertical="center"/>
    </xf>
    <xf numFmtId="3" fontId="32" fillId="31" borderId="0" xfId="0" applyNumberFormat="1" applyFont="1" applyFill="1" applyAlignment="1">
      <alignment vertical="center"/>
    </xf>
    <xf numFmtId="4" fontId="32" fillId="0" borderId="24" xfId="88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1" fontId="31" fillId="0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168" fontId="32" fillId="0" borderId="24" xfId="0" applyNumberFormat="1" applyFont="1" applyFill="1" applyBorder="1" applyAlignment="1">
      <alignment horizontal="center" vertical="center" wrapText="1"/>
    </xf>
    <xf numFmtId="168" fontId="32" fillId="0" borderId="24" xfId="98" applyNumberFormat="1" applyFont="1" applyFill="1" applyBorder="1" applyAlignment="1">
      <alignment horizontal="center" vertical="center"/>
    </xf>
    <xf numFmtId="168" fontId="32" fillId="0" borderId="24" xfId="98" applyNumberFormat="1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>
      <alignment horizontal="center" vertical="center" wrapText="1"/>
    </xf>
    <xf numFmtId="4" fontId="32" fillId="0" borderId="35" xfId="88" applyNumberFormat="1" applyFont="1" applyFill="1" applyBorder="1" applyAlignment="1">
      <alignment horizontal="center" vertical="center"/>
    </xf>
    <xf numFmtId="3" fontId="32" fillId="0" borderId="35" xfId="88" applyNumberFormat="1" applyFont="1" applyFill="1" applyBorder="1" applyAlignment="1">
      <alignment horizontal="center" vertical="center"/>
    </xf>
    <xf numFmtId="0" fontId="32" fillId="0" borderId="35" xfId="88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48" fillId="43" borderId="0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1" fontId="32" fillId="31" borderId="10" xfId="0" applyNumberFormat="1" applyFont="1" applyFill="1" applyBorder="1" applyAlignment="1">
      <alignment horizontal="center" vertical="center"/>
    </xf>
    <xf numFmtId="4" fontId="32" fillId="31" borderId="10" xfId="0" applyNumberFormat="1" applyFont="1" applyFill="1" applyBorder="1" applyAlignment="1">
      <alignment horizontal="center" vertical="center" wrapText="1"/>
    </xf>
    <xf numFmtId="4" fontId="32" fillId="31" borderId="10" xfId="0" applyNumberFormat="1" applyFont="1" applyFill="1" applyBorder="1" applyAlignment="1">
      <alignment horizontal="center" vertical="center"/>
    </xf>
    <xf numFmtId="168" fontId="32" fillId="31" borderId="10" xfId="0" applyNumberFormat="1" applyFont="1" applyFill="1" applyBorder="1" applyAlignment="1">
      <alignment horizontal="center" vertical="center" wrapText="1"/>
    </xf>
    <xf numFmtId="168" fontId="32" fillId="31" borderId="10" xfId="98" applyNumberFormat="1" applyFont="1" applyFill="1" applyBorder="1" applyAlignment="1">
      <alignment horizontal="center" vertical="center"/>
    </xf>
    <xf numFmtId="168" fontId="32" fillId="31" borderId="10" xfId="98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31" borderId="24" xfId="0" applyFont="1" applyFill="1" applyBorder="1" applyAlignment="1">
      <alignment horizontal="center" vertical="center" wrapText="1"/>
    </xf>
    <xf numFmtId="0" fontId="32" fillId="31" borderId="13" xfId="0" applyFont="1" applyFill="1" applyBorder="1" applyAlignment="1">
      <alignment horizontal="left" vertical="center" wrapText="1"/>
    </xf>
    <xf numFmtId="1" fontId="32" fillId="31" borderId="24" xfId="0" applyNumberFormat="1" applyFont="1" applyFill="1" applyBorder="1" applyAlignment="1">
      <alignment horizontal="center" vertical="center"/>
    </xf>
    <xf numFmtId="4" fontId="31" fillId="31" borderId="24" xfId="0" applyNumberFormat="1" applyFont="1" applyFill="1" applyBorder="1" applyAlignment="1">
      <alignment horizontal="center" vertical="center"/>
    </xf>
    <xf numFmtId="168" fontId="32" fillId="31" borderId="10" xfId="0" applyNumberFormat="1" applyFont="1" applyFill="1" applyBorder="1" applyAlignment="1">
      <alignment horizontal="center" vertical="center"/>
    </xf>
    <xf numFmtId="0" fontId="32" fillId="31" borderId="10" xfId="0" applyFont="1" applyFill="1" applyBorder="1" applyAlignment="1">
      <alignment horizontal="center" vertical="center"/>
    </xf>
    <xf numFmtId="0" fontId="32" fillId="31" borderId="24" xfId="0" applyFont="1" applyFill="1" applyBorder="1" applyAlignment="1">
      <alignment vertical="center" wrapText="1"/>
    </xf>
    <xf numFmtId="4" fontId="32" fillId="31" borderId="24" xfId="0" applyNumberFormat="1" applyFont="1" applyFill="1" applyBorder="1" applyAlignment="1">
      <alignment horizontal="center" vertical="center"/>
    </xf>
    <xf numFmtId="0" fontId="32" fillId="31" borderId="10" xfId="0" applyFont="1" applyFill="1" applyBorder="1" applyAlignment="1">
      <alignment vertical="center"/>
    </xf>
    <xf numFmtId="0" fontId="32" fillId="31" borderId="24" xfId="0" applyFont="1" applyFill="1" applyBorder="1" applyAlignment="1">
      <alignment horizontal="center" vertical="center"/>
    </xf>
    <xf numFmtId="0" fontId="32" fillId="31" borderId="24" xfId="0" applyFont="1" applyFill="1" applyBorder="1" applyAlignment="1">
      <alignment vertical="center"/>
    </xf>
    <xf numFmtId="0" fontId="32" fillId="31" borderId="24" xfId="0" applyFont="1" applyFill="1" applyBorder="1" applyAlignment="1">
      <alignment horizontal="left" vertical="center"/>
    </xf>
    <xf numFmtId="0" fontId="32" fillId="31" borderId="10" xfId="0" applyFont="1" applyFill="1" applyBorder="1" applyAlignment="1">
      <alignment horizontal="left" vertical="center"/>
    </xf>
    <xf numFmtId="168" fontId="32" fillId="31" borderId="24" xfId="0" applyNumberFormat="1" applyFont="1" applyFill="1" applyBorder="1" applyAlignment="1">
      <alignment horizontal="center" vertical="center" wrapText="1"/>
    </xf>
    <xf numFmtId="0" fontId="36" fillId="31" borderId="24" xfId="0" applyFont="1" applyFill="1" applyBorder="1" applyAlignment="1">
      <alignment horizontal="center" vertical="center"/>
    </xf>
    <xf numFmtId="0" fontId="36" fillId="31" borderId="24" xfId="0" applyFont="1" applyFill="1" applyBorder="1" applyAlignment="1">
      <alignment vertical="center"/>
    </xf>
    <xf numFmtId="2" fontId="32" fillId="31" borderId="24" xfId="101" applyNumberFormat="1" applyFont="1" applyFill="1" applyBorder="1" applyAlignment="1">
      <alignment horizontal="center" vertical="center"/>
    </xf>
    <xf numFmtId="4" fontId="32" fillId="31" borderId="24" xfId="0" applyNumberFormat="1" applyFont="1" applyFill="1" applyBorder="1" applyAlignment="1">
      <alignment horizontal="center" vertical="center" wrapText="1"/>
    </xf>
    <xf numFmtId="168" fontId="32" fillId="31" borderId="24" xfId="98" applyNumberFormat="1" applyFont="1" applyFill="1" applyBorder="1" applyAlignment="1">
      <alignment horizontal="center" vertical="center"/>
    </xf>
    <xf numFmtId="168" fontId="32" fillId="31" borderId="24" xfId="98" applyNumberFormat="1" applyFont="1" applyFill="1" applyBorder="1" applyAlignment="1">
      <alignment horizontal="center" vertical="center" wrapText="1"/>
    </xf>
    <xf numFmtId="3" fontId="32" fillId="31" borderId="24" xfId="0" applyNumberFormat="1" applyFont="1" applyFill="1" applyBorder="1" applyAlignment="1">
      <alignment horizontal="center" vertical="center"/>
    </xf>
    <xf numFmtId="164" fontId="31" fillId="31" borderId="10" xfId="101" applyNumberFormat="1" applyFont="1" applyFill="1" applyBorder="1" applyAlignment="1">
      <alignment horizontal="center" vertical="center"/>
    </xf>
    <xf numFmtId="3" fontId="32" fillId="31" borderId="1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0" fontId="65" fillId="0" borderId="17" xfId="0" applyFont="1" applyFill="1" applyBorder="1" applyAlignment="1">
      <alignment horizontal="center" vertical="center" wrapText="1"/>
    </xf>
    <xf numFmtId="4" fontId="65" fillId="0" borderId="17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35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48" fillId="31" borderId="24" xfId="0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left" vertical="center" wrapText="1"/>
    </xf>
    <xf numFmtId="14" fontId="48" fillId="31" borderId="24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3" fontId="48" fillId="31" borderId="24" xfId="0" applyNumberFormat="1" applyFont="1" applyFill="1" applyBorder="1" applyAlignment="1">
      <alignment horizontal="center" vertical="center"/>
    </xf>
    <xf numFmtId="4" fontId="48" fillId="31" borderId="24" xfId="0" applyNumberFormat="1" applyFont="1" applyFill="1" applyBorder="1" applyAlignment="1">
      <alignment horizontal="center" vertical="center"/>
    </xf>
    <xf numFmtId="1" fontId="48" fillId="31" borderId="24" xfId="0" applyNumberFormat="1" applyFont="1" applyFill="1" applyBorder="1" applyAlignment="1">
      <alignment horizontal="center" vertical="center"/>
    </xf>
    <xf numFmtId="4" fontId="48" fillId="31" borderId="10" xfId="0" applyNumberFormat="1" applyFont="1" applyFill="1" applyBorder="1" applyAlignment="1">
      <alignment horizontal="center" vertical="center" wrapText="1"/>
    </xf>
    <xf numFmtId="4" fontId="48" fillId="31" borderId="10" xfId="0" applyNumberFormat="1" applyFont="1" applyFill="1" applyBorder="1" applyAlignment="1">
      <alignment horizontal="center" vertical="center"/>
    </xf>
    <xf numFmtId="4" fontId="48" fillId="31" borderId="35" xfId="0" applyNumberFormat="1" applyFont="1" applyFill="1" applyBorder="1" applyAlignment="1">
      <alignment horizontal="center" vertical="center"/>
    </xf>
    <xf numFmtId="4" fontId="48" fillId="31" borderId="0" xfId="0" applyNumberFormat="1" applyFont="1" applyFill="1" applyBorder="1" applyAlignment="1">
      <alignment horizontal="center" vertical="center"/>
    </xf>
    <xf numFmtId="4" fontId="48" fillId="31" borderId="0" xfId="0" applyNumberFormat="1" applyFont="1" applyFill="1" applyBorder="1" applyAlignment="1">
      <alignment vertical="center"/>
    </xf>
    <xf numFmtId="0" fontId="48" fillId="31" borderId="0" xfId="0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horizontal="center" vertical="center"/>
    </xf>
    <xf numFmtId="4" fontId="65" fillId="31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164" fontId="65" fillId="0" borderId="10" xfId="101" applyFont="1" applyFill="1" applyBorder="1" applyAlignment="1">
      <alignment horizontal="center" vertical="center"/>
    </xf>
    <xf numFmtId="1" fontId="65" fillId="0" borderId="10" xfId="101" applyNumberFormat="1" applyFont="1" applyFill="1" applyBorder="1" applyAlignment="1">
      <alignment horizontal="center" vertical="center"/>
    </xf>
    <xf numFmtId="4" fontId="65" fillId="0" borderId="35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vertical="center"/>
    </xf>
    <xf numFmtId="2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48" fillId="78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0" borderId="35" xfId="0" applyNumberFormat="1" applyFont="1" applyFill="1" applyBorder="1" applyAlignment="1">
      <alignment horizontal="center" vertical="center"/>
    </xf>
    <xf numFmtId="1" fontId="48" fillId="0" borderId="35" xfId="0" applyNumberFormat="1" applyFont="1" applyFill="1" applyBorder="1" applyAlignment="1">
      <alignment horizontal="center" vertical="center" wrapText="1"/>
    </xf>
    <xf numFmtId="4" fontId="65" fillId="37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7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32" borderId="0" xfId="0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" fontId="48" fillId="0" borderId="10" xfId="84" applyNumberFormat="1" applyFont="1" applyFill="1" applyBorder="1" applyAlignment="1">
      <alignment horizontal="center" vertical="center"/>
    </xf>
    <xf numFmtId="1" fontId="48" fillId="0" borderId="10" xfId="84" applyNumberFormat="1" applyFont="1" applyFill="1" applyBorder="1" applyAlignment="1">
      <alignment horizontal="center" vertical="center"/>
    </xf>
    <xf numFmtId="0" fontId="48" fillId="0" borderId="10" xfId="84" applyFont="1" applyFill="1" applyBorder="1" applyAlignment="1">
      <alignment horizontal="center" vertical="center"/>
    </xf>
    <xf numFmtId="14" fontId="48" fillId="0" borderId="10" xfId="84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4" fontId="48" fillId="0" borderId="10" xfId="72" applyNumberFormat="1" applyFont="1" applyFill="1" applyBorder="1" applyAlignment="1">
      <alignment horizontal="center" vertical="center"/>
    </xf>
    <xf numFmtId="1" fontId="48" fillId="0" borderId="10" xfId="72" applyNumberFormat="1" applyFont="1" applyFill="1" applyBorder="1" applyAlignment="1">
      <alignment horizontal="center" vertical="center"/>
    </xf>
    <xf numFmtId="3" fontId="65" fillId="31" borderId="10" xfId="0" applyNumberFormat="1" applyFont="1" applyFill="1" applyBorder="1" applyAlignment="1">
      <alignment horizontal="center" vertical="center" wrapText="1"/>
    </xf>
    <xf numFmtId="4" fontId="65" fillId="31" borderId="0" xfId="0" applyNumberFormat="1" applyFont="1" applyFill="1" applyBorder="1" applyAlignment="1">
      <alignment horizontal="center" vertical="center" wrapText="1"/>
    </xf>
    <xf numFmtId="0" fontId="65" fillId="31" borderId="0" xfId="0" applyFont="1" applyFill="1" applyBorder="1" applyAlignment="1">
      <alignment vertical="center" wrapText="1"/>
    </xf>
    <xf numFmtId="0" fontId="48" fillId="0" borderId="10" xfId="91" applyFont="1" applyFill="1" applyBorder="1" applyAlignment="1">
      <alignment horizontal="center" vertical="center"/>
    </xf>
    <xf numFmtId="14" fontId="48" fillId="0" borderId="10" xfId="91" applyNumberFormat="1" applyFont="1" applyFill="1" applyBorder="1" applyAlignment="1">
      <alignment horizontal="center" vertical="center" wrapText="1"/>
    </xf>
    <xf numFmtId="0" fontId="48" fillId="0" borderId="10" xfId="76" applyFont="1" applyFill="1" applyBorder="1" applyAlignment="1">
      <alignment horizontal="center" vertical="center" wrapText="1"/>
    </xf>
    <xf numFmtId="3" fontId="65" fillId="0" borderId="24" xfId="0" applyNumberFormat="1" applyFont="1" applyFill="1" applyBorder="1" applyAlignment="1">
      <alignment horizontal="center" vertical="center"/>
    </xf>
    <xf numFmtId="4" fontId="65" fillId="0" borderId="24" xfId="0" applyNumberFormat="1" applyFont="1" applyFill="1" applyBorder="1" applyAlignment="1">
      <alignment horizontal="center" vertical="center"/>
    </xf>
    <xf numFmtId="4" fontId="48" fillId="0" borderId="15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14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left" vertical="center" wrapText="1"/>
    </xf>
    <xf numFmtId="0" fontId="48" fillId="36" borderId="0" xfId="0" applyFont="1" applyFill="1" applyBorder="1" applyAlignment="1">
      <alignment horizontal="left" vertical="center" wrapText="1"/>
    </xf>
    <xf numFmtId="0" fontId="48" fillId="40" borderId="0" xfId="0" applyFont="1" applyFill="1" applyBorder="1" applyAlignment="1">
      <alignment vertical="center" wrapText="1"/>
    </xf>
    <xf numFmtId="0" fontId="48" fillId="41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0" fontId="48" fillId="42" borderId="0" xfId="0" applyFont="1" applyFill="1" applyBorder="1" applyAlignment="1">
      <alignment vertical="center"/>
    </xf>
    <xf numFmtId="0" fontId="48" fillId="77" borderId="0" xfId="0" applyFont="1" applyFill="1" applyBorder="1" applyAlignment="1">
      <alignment vertical="center"/>
    </xf>
    <xf numFmtId="0" fontId="48" fillId="79" borderId="0" xfId="0" applyFont="1" applyFill="1" applyBorder="1" applyAlignment="1">
      <alignment vertical="center"/>
    </xf>
    <xf numFmtId="0" fontId="48" fillId="0" borderId="0" xfId="76" applyFont="1" applyFill="1" applyBorder="1" applyAlignment="1">
      <alignment horizontal="left" vertical="center" wrapText="1"/>
    </xf>
    <xf numFmtId="0" fontId="48" fillId="0" borderId="0" xfId="76" applyFont="1" applyFill="1" applyBorder="1" applyAlignment="1">
      <alignment horizontal="center" vertical="center"/>
    </xf>
    <xf numFmtId="14" fontId="48" fillId="0" borderId="0" xfId="76" applyNumberFormat="1" applyFont="1" applyFill="1" applyBorder="1" applyAlignment="1">
      <alignment horizontal="center" vertical="center"/>
    </xf>
    <xf numFmtId="4" fontId="48" fillId="0" borderId="0" xfId="76" applyNumberFormat="1" applyFont="1" applyFill="1" applyBorder="1" applyAlignment="1">
      <alignment horizontal="center" vertical="center"/>
    </xf>
    <xf numFmtId="0" fontId="48" fillId="0" borderId="0" xfId="76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166" fontId="48" fillId="0" borderId="0" xfId="94" applyNumberFormat="1" applyFont="1" applyFill="1" applyBorder="1" applyAlignment="1">
      <alignment horizontal="center" vertical="center"/>
    </xf>
    <xf numFmtId="14" fontId="48" fillId="0" borderId="0" xfId="94" applyNumberFormat="1" applyFont="1" applyFill="1" applyBorder="1" applyAlignment="1">
      <alignment horizontal="center" vertical="center"/>
    </xf>
    <xf numFmtId="4" fontId="48" fillId="0" borderId="0" xfId="84" applyNumberFormat="1" applyFont="1" applyFill="1" applyBorder="1" applyAlignment="1">
      <alignment horizontal="center" vertical="center"/>
    </xf>
    <xf numFmtId="1" fontId="48" fillId="0" borderId="0" xfId="84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14" fontId="48" fillId="0" borderId="0" xfId="72" applyNumberFormat="1" applyFont="1" applyFill="1" applyBorder="1" applyAlignment="1">
      <alignment horizontal="center" vertical="center"/>
    </xf>
    <xf numFmtId="4" fontId="65" fillId="0" borderId="0" xfId="72" applyNumberFormat="1" applyFont="1" applyFill="1" applyBorder="1" applyAlignment="1">
      <alignment horizontal="center" vertical="center"/>
    </xf>
    <xf numFmtId="3" fontId="65" fillId="0" borderId="0" xfId="72" applyNumberFormat="1" applyFont="1" applyFill="1" applyBorder="1" applyAlignment="1">
      <alignment horizontal="center" vertical="center"/>
    </xf>
    <xf numFmtId="4" fontId="48" fillId="0" borderId="0" xfId="72" applyNumberFormat="1" applyFont="1" applyFill="1" applyBorder="1" applyAlignment="1">
      <alignment horizontal="center" vertical="center"/>
    </xf>
    <xf numFmtId="1" fontId="48" fillId="0" borderId="0" xfId="72" applyNumberFormat="1" applyFont="1" applyFill="1" applyBorder="1" applyAlignment="1">
      <alignment horizontal="center" vertical="center"/>
    </xf>
    <xf numFmtId="0" fontId="48" fillId="0" borderId="0" xfId="76" applyFont="1" applyFill="1" applyBorder="1" applyAlignment="1">
      <alignment horizontal="center" vertical="center" wrapText="1"/>
    </xf>
    <xf numFmtId="14" fontId="48" fillId="0" borderId="0" xfId="76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1" fontId="48" fillId="0" borderId="0" xfId="0" applyNumberFormat="1" applyFont="1" applyFill="1" applyBorder="1" applyAlignment="1">
      <alignment vertical="center"/>
    </xf>
    <xf numFmtId="1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/>
    <xf numFmtId="0" fontId="48" fillId="0" borderId="24" xfId="0" applyFont="1" applyFill="1" applyBorder="1" applyAlignment="1">
      <alignment horizontal="center" vertical="center"/>
    </xf>
    <xf numFmtId="14" fontId="48" fillId="0" borderId="24" xfId="0" applyNumberFormat="1" applyFont="1" applyFill="1" applyBorder="1" applyAlignment="1">
      <alignment horizontal="center" vertical="center"/>
    </xf>
    <xf numFmtId="0" fontId="48" fillId="0" borderId="25" xfId="0" applyFont="1" applyFill="1" applyBorder="1"/>
    <xf numFmtId="0" fontId="48" fillId="0" borderId="25" xfId="0" applyFont="1" applyFill="1" applyBorder="1" applyAlignment="1">
      <alignment horizontal="center" vertical="center"/>
    </xf>
    <xf numFmtId="14" fontId="48" fillId="0" borderId="25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49" fontId="48" fillId="0" borderId="24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48" fillId="0" borderId="35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center" vertical="center"/>
    </xf>
    <xf numFmtId="14" fontId="48" fillId="0" borderId="35" xfId="0" applyNumberFormat="1" applyFont="1" applyFill="1" applyBorder="1" applyAlignment="1">
      <alignment horizontal="center" vertical="center"/>
    </xf>
    <xf numFmtId="1" fontId="48" fillId="0" borderId="35" xfId="0" applyNumberFormat="1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left" vertical="center"/>
    </xf>
    <xf numFmtId="0" fontId="67" fillId="0" borderId="24" xfId="0" applyFont="1" applyFill="1" applyBorder="1" applyAlignment="1">
      <alignment horizontal="center" vertical="center"/>
    </xf>
    <xf numFmtId="14" fontId="67" fillId="0" borderId="24" xfId="0" applyNumberFormat="1" applyFont="1" applyFill="1" applyBorder="1" applyAlignment="1">
      <alignment horizontal="center" vertical="center"/>
    </xf>
    <xf numFmtId="3" fontId="48" fillId="0" borderId="24" xfId="0" applyNumberFormat="1" applyFont="1" applyFill="1" applyBorder="1" applyAlignment="1">
      <alignment horizontal="center" vertical="center"/>
    </xf>
    <xf numFmtId="4" fontId="48" fillId="0" borderId="24" xfId="0" applyNumberFormat="1" applyFont="1" applyFill="1" applyBorder="1" applyAlignment="1">
      <alignment horizontal="center" vertical="center"/>
    </xf>
    <xf numFmtId="1" fontId="48" fillId="0" borderId="24" xfId="0" applyNumberFormat="1" applyFont="1" applyFill="1" applyBorder="1" applyAlignment="1">
      <alignment horizontal="center" vertical="center"/>
    </xf>
    <xf numFmtId="4" fontId="48" fillId="0" borderId="24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vertical="center"/>
    </xf>
    <xf numFmtId="0" fontId="67" fillId="0" borderId="24" xfId="0" applyFont="1" applyFill="1" applyBorder="1" applyAlignment="1">
      <alignment horizontal="center" vertical="center" wrapText="1"/>
    </xf>
    <xf numFmtId="1" fontId="67" fillId="0" borderId="24" xfId="0" applyNumberFormat="1" applyFont="1" applyFill="1" applyBorder="1" applyAlignment="1">
      <alignment horizontal="center" vertical="center" wrapText="1"/>
    </xf>
    <xf numFmtId="4" fontId="67" fillId="0" borderId="24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65" fillId="29" borderId="17" xfId="0" applyFont="1" applyFill="1" applyBorder="1" applyAlignment="1">
      <alignment horizontal="center" vertical="center" wrapText="1"/>
    </xf>
    <xf numFmtId="4" fontId="48" fillId="29" borderId="10" xfId="0" applyNumberFormat="1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4" fontId="65" fillId="29" borderId="10" xfId="0" applyNumberFormat="1" applyFont="1" applyFill="1" applyBorder="1" applyAlignment="1">
      <alignment horizontal="center" vertical="center" wrapText="1"/>
    </xf>
    <xf numFmtId="4" fontId="48" fillId="29" borderId="10" xfId="0" applyNumberFormat="1" applyFont="1" applyFill="1" applyBorder="1" applyAlignment="1">
      <alignment horizontal="center" vertical="center"/>
    </xf>
    <xf numFmtId="4" fontId="65" fillId="29" borderId="10" xfId="0" applyNumberFormat="1" applyFont="1" applyFill="1" applyBorder="1" applyAlignment="1">
      <alignment horizontal="center" vertical="center"/>
    </xf>
    <xf numFmtId="4" fontId="48" fillId="29" borderId="0" xfId="0" applyNumberFormat="1" applyFont="1" applyFill="1" applyBorder="1" applyAlignment="1">
      <alignment horizontal="center" vertical="center"/>
    </xf>
    <xf numFmtId="4" fontId="48" fillId="29" borderId="0" xfId="0" applyNumberFormat="1" applyFont="1" applyFill="1" applyBorder="1" applyAlignment="1">
      <alignment horizontal="center" vertical="center" wrapText="1"/>
    </xf>
    <xf numFmtId="4" fontId="65" fillId="29" borderId="0" xfId="0" applyNumberFormat="1" applyFont="1" applyFill="1" applyBorder="1" applyAlignment="1">
      <alignment horizontal="center" vertical="center" wrapText="1"/>
    </xf>
    <xf numFmtId="4" fontId="65" fillId="29" borderId="0" xfId="0" applyNumberFormat="1" applyFont="1" applyFill="1" applyBorder="1" applyAlignment="1">
      <alignment horizontal="center" vertical="center"/>
    </xf>
    <xf numFmtId="4" fontId="48" fillId="29" borderId="0" xfId="0" applyNumberFormat="1" applyFont="1" applyFill="1" applyBorder="1" applyAlignment="1">
      <alignment vertical="center"/>
    </xf>
    <xf numFmtId="0" fontId="48" fillId="29" borderId="0" xfId="0" applyFont="1" applyFill="1" applyBorder="1" applyAlignment="1">
      <alignment vertical="center"/>
    </xf>
    <xf numFmtId="4" fontId="65" fillId="39" borderId="10" xfId="0" applyNumberFormat="1" applyFont="1" applyFill="1" applyBorder="1" applyAlignment="1">
      <alignment horizontal="center" vertical="center" wrapText="1"/>
    </xf>
    <xf numFmtId="4" fontId="65" fillId="39" borderId="10" xfId="0" applyNumberFormat="1" applyFont="1" applyFill="1" applyBorder="1" applyAlignment="1">
      <alignment horizontal="center" vertical="center"/>
    </xf>
    <xf numFmtId="4" fontId="65" fillId="39" borderId="24" xfId="0" applyNumberFormat="1" applyFont="1" applyFill="1" applyBorder="1" applyAlignment="1">
      <alignment horizontal="center" vertical="center"/>
    </xf>
    <xf numFmtId="2" fontId="65" fillId="0" borderId="10" xfId="101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35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32" fillId="0" borderId="39" xfId="88" applyFont="1" applyFill="1" applyBorder="1" applyAlignment="1">
      <alignment vertical="center" wrapText="1"/>
    </xf>
    <xf numFmtId="4" fontId="31" fillId="45" borderId="0" xfId="88" applyNumberFormat="1" applyFont="1" applyFill="1" applyBorder="1" applyAlignment="1">
      <alignment horizontal="center" vertical="center"/>
    </xf>
    <xf numFmtId="3" fontId="31" fillId="45" borderId="0" xfId="88" applyNumberFormat="1" applyFont="1" applyFill="1" applyBorder="1" applyAlignment="1">
      <alignment horizontal="center" vertical="center"/>
    </xf>
    <xf numFmtId="0" fontId="32" fillId="0" borderId="0" xfId="88" applyNumberFormat="1" applyFont="1" applyFill="1" applyBorder="1" applyAlignment="1">
      <alignment horizontal="center" vertical="center" wrapText="1"/>
    </xf>
    <xf numFmtId="0" fontId="32" fillId="0" borderId="0" xfId="76" applyFont="1" applyFill="1" applyBorder="1" applyAlignment="1">
      <alignment vertical="center" wrapText="1"/>
    </xf>
    <xf numFmtId="4" fontId="31" fillId="0" borderId="0" xfId="88" applyNumberFormat="1" applyFont="1" applyFill="1" applyBorder="1" applyAlignment="1">
      <alignment horizontal="center" vertical="center"/>
    </xf>
    <xf numFmtId="1" fontId="32" fillId="0" borderId="0" xfId="88" applyNumberFormat="1" applyFont="1" applyFill="1" applyBorder="1" applyAlignment="1">
      <alignment horizontal="center" vertical="center"/>
    </xf>
    <xf numFmtId="3" fontId="31" fillId="0" borderId="0" xfId="88" applyNumberFormat="1" applyFont="1" applyFill="1" applyBorder="1" applyAlignment="1">
      <alignment horizontal="center" vertical="center"/>
    </xf>
    <xf numFmtId="0" fontId="32" fillId="0" borderId="0" xfId="88" applyFont="1" applyFill="1" applyBorder="1" applyAlignment="1">
      <alignment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2" fillId="38" borderId="0" xfId="0" applyFont="1" applyFill="1" applyBorder="1" applyAlignment="1">
      <alignment vertical="center" wrapText="1"/>
    </xf>
    <xf numFmtId="2" fontId="32" fillId="38" borderId="0" xfId="0" applyNumberFormat="1" applyFont="1" applyFill="1" applyBorder="1" applyAlignment="1">
      <alignment horizontal="center" vertical="center" wrapText="1"/>
    </xf>
    <xf numFmtId="4" fontId="32" fillId="38" borderId="0" xfId="88" applyNumberFormat="1" applyFont="1" applyFill="1" applyBorder="1" applyAlignment="1">
      <alignment horizontal="center" vertical="center"/>
    </xf>
    <xf numFmtId="4" fontId="31" fillId="38" borderId="0" xfId="88" applyNumberFormat="1" applyFont="1" applyFill="1" applyBorder="1" applyAlignment="1">
      <alignment horizontal="center" vertical="center"/>
    </xf>
    <xf numFmtId="1" fontId="32" fillId="38" borderId="0" xfId="0" applyNumberFormat="1" applyFont="1" applyFill="1" applyBorder="1" applyAlignment="1">
      <alignment horizontal="center" vertical="center" wrapText="1"/>
    </xf>
    <xf numFmtId="3" fontId="32" fillId="38" borderId="0" xfId="88" applyNumberFormat="1" applyFont="1" applyFill="1" applyBorder="1" applyAlignment="1">
      <alignment horizontal="center" vertical="center"/>
    </xf>
    <xf numFmtId="3" fontId="31" fillId="38" borderId="0" xfId="88" applyNumberFormat="1" applyFont="1" applyFill="1" applyBorder="1" applyAlignment="1">
      <alignment horizontal="center" vertical="center"/>
    </xf>
    <xf numFmtId="0" fontId="32" fillId="77" borderId="0" xfId="88" applyNumberFormat="1" applyFont="1" applyFill="1" applyBorder="1" applyAlignment="1">
      <alignment horizontal="center" vertical="center" wrapText="1"/>
    </xf>
    <xf numFmtId="0" fontId="32" fillId="77" borderId="0" xfId="0" applyFont="1" applyFill="1" applyBorder="1" applyAlignment="1">
      <alignment vertical="center" wrapText="1"/>
    </xf>
    <xf numFmtId="2" fontId="32" fillId="77" borderId="0" xfId="0" applyNumberFormat="1" applyFont="1" applyFill="1" applyBorder="1" applyAlignment="1">
      <alignment horizontal="center" vertical="center" wrapText="1"/>
    </xf>
    <xf numFmtId="4" fontId="32" fillId="77" borderId="0" xfId="88" applyNumberFormat="1" applyFont="1" applyFill="1" applyBorder="1" applyAlignment="1">
      <alignment horizontal="center" vertical="center"/>
    </xf>
    <xf numFmtId="4" fontId="31" fillId="77" borderId="0" xfId="88" applyNumberFormat="1" applyFont="1" applyFill="1" applyBorder="1" applyAlignment="1">
      <alignment horizontal="center" vertical="center"/>
    </xf>
    <xf numFmtId="1" fontId="32" fillId="77" borderId="0" xfId="0" applyNumberFormat="1" applyFont="1" applyFill="1" applyBorder="1" applyAlignment="1">
      <alignment horizontal="center" vertical="center" wrapText="1"/>
    </xf>
    <xf numFmtId="3" fontId="32" fillId="77" borderId="0" xfId="88" applyNumberFormat="1" applyFont="1" applyFill="1" applyBorder="1" applyAlignment="1">
      <alignment horizontal="center" vertical="center"/>
    </xf>
    <xf numFmtId="3" fontId="31" fillId="77" borderId="0" xfId="88" applyNumberFormat="1" applyFont="1" applyFill="1" applyBorder="1" applyAlignment="1">
      <alignment horizontal="center" vertical="center"/>
    </xf>
    <xf numFmtId="0" fontId="32" fillId="31" borderId="0" xfId="88" applyNumberFormat="1" applyFont="1" applyFill="1" applyBorder="1" applyAlignment="1">
      <alignment horizontal="center" vertical="center" wrapText="1"/>
    </xf>
    <xf numFmtId="0" fontId="32" fillId="31" borderId="0" xfId="0" applyFont="1" applyFill="1" applyBorder="1" applyAlignment="1">
      <alignment vertical="center" wrapText="1"/>
    </xf>
    <xf numFmtId="0" fontId="32" fillId="31" borderId="0" xfId="76" applyFont="1" applyFill="1" applyBorder="1" applyAlignment="1">
      <alignment vertical="center" wrapText="1"/>
    </xf>
    <xf numFmtId="1" fontId="32" fillId="38" borderId="0" xfId="88" applyNumberFormat="1" applyFont="1" applyFill="1" applyBorder="1" applyAlignment="1">
      <alignment horizontal="center" vertical="center"/>
    </xf>
    <xf numFmtId="0" fontId="32" fillId="31" borderId="0" xfId="88" applyFont="1" applyFill="1" applyBorder="1" applyAlignment="1">
      <alignment vertical="center" wrapText="1"/>
    </xf>
    <xf numFmtId="2" fontId="32" fillId="32" borderId="0" xfId="0" applyNumberFormat="1" applyFont="1" applyFill="1" applyBorder="1" applyAlignment="1">
      <alignment horizontal="center" vertical="center" wrapText="1"/>
    </xf>
    <xf numFmtId="4" fontId="32" fillId="32" borderId="0" xfId="88" applyNumberFormat="1" applyFont="1" applyFill="1" applyBorder="1" applyAlignment="1">
      <alignment horizontal="center" vertical="center"/>
    </xf>
    <xf numFmtId="4" fontId="31" fillId="32" borderId="0" xfId="88" applyNumberFormat="1" applyFont="1" applyFill="1" applyBorder="1" applyAlignment="1">
      <alignment horizontal="center" vertical="center"/>
    </xf>
    <xf numFmtId="1" fontId="32" fillId="32" borderId="0" xfId="0" applyNumberFormat="1" applyFont="1" applyFill="1" applyBorder="1" applyAlignment="1">
      <alignment horizontal="center" vertical="center" wrapText="1"/>
    </xf>
    <xf numFmtId="3" fontId="32" fillId="32" borderId="0" xfId="88" applyNumberFormat="1" applyFont="1" applyFill="1" applyBorder="1" applyAlignment="1">
      <alignment horizontal="center" vertical="center"/>
    </xf>
    <xf numFmtId="3" fontId="31" fillId="32" borderId="0" xfId="88" applyNumberFormat="1" applyFont="1" applyFill="1" applyBorder="1" applyAlignment="1">
      <alignment horizontal="center" vertical="center"/>
    </xf>
    <xf numFmtId="2" fontId="32" fillId="44" borderId="0" xfId="0" applyNumberFormat="1" applyFont="1" applyFill="1" applyBorder="1" applyAlignment="1">
      <alignment horizontal="center" vertical="center" wrapText="1"/>
    </xf>
    <xf numFmtId="4" fontId="32" fillId="44" borderId="0" xfId="88" applyNumberFormat="1" applyFont="1" applyFill="1" applyBorder="1" applyAlignment="1">
      <alignment horizontal="center" vertical="center"/>
    </xf>
    <xf numFmtId="4" fontId="31" fillId="44" borderId="0" xfId="88" applyNumberFormat="1" applyFont="1" applyFill="1" applyBorder="1" applyAlignment="1">
      <alignment horizontal="center" vertical="center"/>
    </xf>
    <xf numFmtId="1" fontId="32" fillId="44" borderId="0" xfId="0" applyNumberFormat="1" applyFont="1" applyFill="1" applyBorder="1" applyAlignment="1">
      <alignment horizontal="center" vertical="center" wrapText="1"/>
    </xf>
    <xf numFmtId="3" fontId="32" fillId="44" borderId="0" xfId="88" applyNumberFormat="1" applyFont="1" applyFill="1" applyBorder="1" applyAlignment="1">
      <alignment horizontal="center" vertical="center"/>
    </xf>
    <xf numFmtId="3" fontId="31" fillId="44" borderId="0" xfId="88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/>
    </xf>
    <xf numFmtId="0" fontId="48" fillId="31" borderId="10" xfId="84" applyFont="1" applyFill="1" applyBorder="1" applyAlignment="1">
      <alignment horizontal="center" vertical="center"/>
    </xf>
    <xf numFmtId="14" fontId="48" fillId="31" borderId="10" xfId="84" applyNumberFormat="1" applyFont="1" applyFill="1" applyBorder="1" applyAlignment="1">
      <alignment horizontal="center" vertical="center"/>
    </xf>
    <xf numFmtId="1" fontId="32" fillId="31" borderId="10" xfId="88" applyNumberFormat="1" applyFont="1" applyFill="1" applyBorder="1" applyAlignment="1">
      <alignment horizontal="center" vertical="center"/>
    </xf>
    <xf numFmtId="3" fontId="31" fillId="31" borderId="10" xfId="0" applyNumberFormat="1" applyFont="1" applyFill="1" applyBorder="1" applyAlignment="1">
      <alignment horizontal="center" vertical="center" wrapText="1"/>
    </xf>
    <xf numFmtId="3" fontId="31" fillId="31" borderId="0" xfId="88" applyNumberFormat="1" applyFont="1" applyFill="1" applyBorder="1" applyAlignment="1">
      <alignment horizontal="center" vertical="center"/>
    </xf>
    <xf numFmtId="1" fontId="31" fillId="31" borderId="0" xfId="0" applyNumberFormat="1" applyFont="1" applyFill="1" applyBorder="1" applyAlignment="1">
      <alignment horizontal="center" vertical="center" wrapText="1"/>
    </xf>
    <xf numFmtId="1" fontId="31" fillId="31" borderId="0" xfId="88" applyNumberFormat="1" applyFont="1" applyFill="1" applyBorder="1" applyAlignment="1">
      <alignment horizontal="center" vertical="center"/>
    </xf>
    <xf numFmtId="1" fontId="31" fillId="31" borderId="0" xfId="0" applyNumberFormat="1" applyFont="1" applyFill="1"/>
    <xf numFmtId="0" fontId="32" fillId="31" borderId="0" xfId="0" applyFont="1" applyFill="1"/>
    <xf numFmtId="4" fontId="31" fillId="31" borderId="10" xfId="88" applyNumberFormat="1" applyFont="1" applyFill="1" applyBorder="1" applyAlignment="1">
      <alignment horizontal="center" vertical="center"/>
    </xf>
    <xf numFmtId="3" fontId="31" fillId="31" borderId="10" xfId="88" applyNumberFormat="1" applyFont="1" applyFill="1" applyBorder="1" applyAlignment="1">
      <alignment horizontal="center" vertical="center"/>
    </xf>
    <xf numFmtId="0" fontId="65" fillId="31" borderId="17" xfId="0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1" fontId="48" fillId="31" borderId="10" xfId="0" applyNumberFormat="1" applyFont="1" applyFill="1" applyBorder="1" applyAlignment="1">
      <alignment horizontal="center" vertical="center"/>
    </xf>
    <xf numFmtId="0" fontId="48" fillId="31" borderId="0" xfId="0" applyFont="1" applyFill="1" applyBorder="1" applyAlignment="1">
      <alignment horizontal="center" vertical="center"/>
    </xf>
    <xf numFmtId="0" fontId="65" fillId="31" borderId="0" xfId="0" applyFont="1" applyFill="1" applyBorder="1" applyAlignment="1">
      <alignment vertical="center"/>
    </xf>
    <xf numFmtId="0" fontId="65" fillId="31" borderId="0" xfId="0" applyFont="1" applyFill="1" applyBorder="1" applyAlignment="1">
      <alignment horizontal="center" vertical="center" wrapText="1"/>
    </xf>
    <xf numFmtId="0" fontId="65" fillId="31" borderId="0" xfId="0" applyFont="1" applyFill="1" applyBorder="1" applyAlignment="1">
      <alignment horizontal="center" vertical="center"/>
    </xf>
    <xf numFmtId="0" fontId="48" fillId="31" borderId="0" xfId="0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4" fontId="65" fillId="31" borderId="17" xfId="0" applyNumberFormat="1" applyFont="1" applyFill="1" applyBorder="1" applyAlignment="1">
      <alignment horizontal="center" vertical="center" wrapText="1"/>
    </xf>
    <xf numFmtId="4" fontId="65" fillId="31" borderId="24" xfId="0" applyNumberFormat="1" applyFont="1" applyFill="1" applyBorder="1" applyAlignment="1">
      <alignment horizontal="center" vertical="center"/>
    </xf>
    <xf numFmtId="0" fontId="48" fillId="31" borderId="10" xfId="0" applyNumberFormat="1" applyFont="1" applyFill="1" applyBorder="1" applyAlignment="1">
      <alignment horizontal="center" vertical="center" wrapText="1"/>
    </xf>
    <xf numFmtId="1" fontId="48" fillId="31" borderId="10" xfId="0" applyNumberFormat="1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left" vertical="center" wrapText="1"/>
    </xf>
    <xf numFmtId="14" fontId="48" fillId="31" borderId="10" xfId="0" applyNumberFormat="1" applyFont="1" applyFill="1" applyBorder="1" applyAlignment="1">
      <alignment horizontal="center" vertical="center"/>
    </xf>
    <xf numFmtId="3" fontId="48" fillId="31" borderId="10" xfId="0" applyNumberFormat="1" applyFont="1" applyFill="1" applyBorder="1" applyAlignment="1">
      <alignment horizontal="center" vertical="center"/>
    </xf>
    <xf numFmtId="4" fontId="65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 wrapText="1"/>
    </xf>
    <xf numFmtId="4" fontId="48" fillId="31" borderId="14" xfId="0" applyNumberFormat="1" applyFont="1" applyFill="1" applyBorder="1" applyAlignment="1">
      <alignment horizontal="center" vertical="center"/>
    </xf>
    <xf numFmtId="3" fontId="65" fillId="31" borderId="10" xfId="0" applyNumberFormat="1" applyFont="1" applyFill="1" applyBorder="1" applyAlignment="1">
      <alignment horizontal="center" vertical="center"/>
    </xf>
    <xf numFmtId="1" fontId="65" fillId="31" borderId="10" xfId="101" applyNumberFormat="1" applyFont="1" applyFill="1" applyBorder="1" applyAlignment="1">
      <alignment horizontal="center" vertical="center"/>
    </xf>
    <xf numFmtId="164" fontId="65" fillId="31" borderId="10" xfId="101" applyFont="1" applyFill="1" applyBorder="1" applyAlignment="1">
      <alignment horizontal="center" vertical="center"/>
    </xf>
    <xf numFmtId="2" fontId="65" fillId="31" borderId="10" xfId="101" applyNumberFormat="1" applyFont="1" applyFill="1" applyBorder="1" applyAlignment="1">
      <alignment horizontal="center" vertical="center"/>
    </xf>
    <xf numFmtId="2" fontId="48" fillId="31" borderId="10" xfId="0" applyNumberFormat="1" applyFont="1" applyFill="1" applyBorder="1" applyAlignment="1">
      <alignment vertical="center"/>
    </xf>
    <xf numFmtId="2" fontId="48" fillId="31" borderId="10" xfId="0" applyNumberFormat="1" applyFont="1" applyFill="1" applyBorder="1" applyAlignment="1">
      <alignment horizontal="center" vertical="center"/>
    </xf>
    <xf numFmtId="2" fontId="48" fillId="31" borderId="10" xfId="0" applyNumberFormat="1" applyFont="1" applyFill="1" applyBorder="1" applyAlignment="1">
      <alignment horizontal="center" vertical="center" wrapText="1"/>
    </xf>
    <xf numFmtId="4" fontId="48" fillId="31" borderId="10" xfId="0" applyNumberFormat="1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3" fontId="48" fillId="31" borderId="10" xfId="0" applyNumberFormat="1" applyFont="1" applyFill="1" applyBorder="1" applyAlignment="1">
      <alignment horizontal="center" vertical="center" wrapText="1"/>
    </xf>
    <xf numFmtId="0" fontId="48" fillId="31" borderId="35" xfId="0" applyFont="1" applyFill="1" applyBorder="1" applyAlignment="1">
      <alignment horizontal="left" vertical="center" wrapText="1"/>
    </xf>
    <xf numFmtId="0" fontId="48" fillId="31" borderId="35" xfId="0" applyFont="1" applyFill="1" applyBorder="1" applyAlignment="1">
      <alignment horizontal="center" vertical="center"/>
    </xf>
    <xf numFmtId="14" fontId="48" fillId="31" borderId="35" xfId="0" applyNumberFormat="1" applyFont="1" applyFill="1" applyBorder="1" applyAlignment="1">
      <alignment horizontal="center" vertical="center"/>
    </xf>
    <xf numFmtId="3" fontId="48" fillId="31" borderId="35" xfId="0" applyNumberFormat="1" applyFont="1" applyFill="1" applyBorder="1" applyAlignment="1">
      <alignment horizontal="center" vertical="center"/>
    </xf>
    <xf numFmtId="1" fontId="48" fillId="31" borderId="35" xfId="0" applyNumberFormat="1" applyFont="1" applyFill="1" applyBorder="1" applyAlignment="1">
      <alignment horizontal="center" vertical="center"/>
    </xf>
    <xf numFmtId="4" fontId="48" fillId="31" borderId="35" xfId="0" applyNumberFormat="1" applyFont="1" applyFill="1" applyBorder="1" applyAlignment="1">
      <alignment horizontal="center" vertical="center" wrapText="1"/>
    </xf>
    <xf numFmtId="1" fontId="48" fillId="31" borderId="35" xfId="0" applyNumberFormat="1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left" vertical="center"/>
    </xf>
    <xf numFmtId="0" fontId="48" fillId="31" borderId="10" xfId="72" applyFont="1" applyFill="1" applyBorder="1" applyAlignment="1">
      <alignment horizontal="center" vertical="center" wrapText="1"/>
    </xf>
    <xf numFmtId="14" fontId="48" fillId="31" borderId="10" xfId="0" applyNumberFormat="1" applyFont="1" applyFill="1" applyBorder="1" applyAlignment="1">
      <alignment horizontal="center" vertical="center" wrapText="1"/>
    </xf>
    <xf numFmtId="49" fontId="48" fillId="31" borderId="10" xfId="0" applyNumberFormat="1" applyFont="1" applyFill="1" applyBorder="1" applyAlignment="1">
      <alignment horizontal="center" vertical="center" wrapText="1"/>
    </xf>
    <xf numFmtId="49" fontId="48" fillId="31" borderId="10" xfId="0" applyNumberFormat="1" applyFont="1" applyFill="1" applyBorder="1" applyAlignment="1">
      <alignment horizontal="center" vertical="center"/>
    </xf>
    <xf numFmtId="4" fontId="48" fillId="31" borderId="10" xfId="84" applyNumberFormat="1" applyFont="1" applyFill="1" applyBorder="1" applyAlignment="1">
      <alignment horizontal="center" vertical="center"/>
    </xf>
    <xf numFmtId="1" fontId="48" fillId="31" borderId="10" xfId="84" applyNumberFormat="1" applyFont="1" applyFill="1" applyBorder="1" applyAlignment="1">
      <alignment horizontal="center" vertical="center"/>
    </xf>
    <xf numFmtId="1" fontId="65" fillId="31" borderId="10" xfId="0" applyNumberFormat="1" applyFont="1" applyFill="1" applyBorder="1" applyAlignment="1">
      <alignment horizontal="center" vertical="center"/>
    </xf>
    <xf numFmtId="2" fontId="65" fillId="31" borderId="10" xfId="0" applyNumberFormat="1" applyFont="1" applyFill="1" applyBorder="1" applyAlignment="1">
      <alignment horizontal="center" vertical="center"/>
    </xf>
    <xf numFmtId="0" fontId="48" fillId="31" borderId="24" xfId="0" applyFont="1" applyFill="1" applyBorder="1"/>
    <xf numFmtId="0" fontId="48" fillId="31" borderId="25" xfId="0" applyFont="1" applyFill="1" applyBorder="1"/>
    <xf numFmtId="0" fontId="48" fillId="31" borderId="25" xfId="0" applyFont="1" applyFill="1" applyBorder="1" applyAlignment="1">
      <alignment horizontal="center" vertical="center"/>
    </xf>
    <xf numFmtId="14" fontId="48" fillId="31" borderId="25" xfId="0" applyNumberFormat="1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left" vertical="center"/>
    </xf>
    <xf numFmtId="49" fontId="48" fillId="31" borderId="24" xfId="0" applyNumberFormat="1" applyFont="1" applyFill="1" applyBorder="1" applyAlignment="1">
      <alignment horizontal="center" vertical="center"/>
    </xf>
    <xf numFmtId="4" fontId="48" fillId="31" borderId="10" xfId="72" applyNumberFormat="1" applyFont="1" applyFill="1" applyBorder="1" applyAlignment="1">
      <alignment horizontal="center" vertical="center"/>
    </xf>
    <xf numFmtId="1" fontId="48" fillId="31" borderId="10" xfId="72" applyNumberFormat="1" applyFont="1" applyFill="1" applyBorder="1" applyAlignment="1">
      <alignment horizontal="center" vertical="center"/>
    </xf>
    <xf numFmtId="0" fontId="67" fillId="31" borderId="24" xfId="0" applyFont="1" applyFill="1" applyBorder="1" applyAlignment="1">
      <alignment horizontal="left" vertical="center"/>
    </xf>
    <xf numFmtId="0" fontId="67" fillId="31" borderId="24" xfId="0" applyFont="1" applyFill="1" applyBorder="1" applyAlignment="1">
      <alignment horizontal="center" vertical="center"/>
    </xf>
    <xf numFmtId="14" fontId="67" fillId="31" borderId="24" xfId="0" applyNumberFormat="1" applyFont="1" applyFill="1" applyBorder="1" applyAlignment="1">
      <alignment horizontal="center" vertical="center"/>
    </xf>
    <xf numFmtId="4" fontId="48" fillId="31" borderId="24" xfId="0" applyNumberFormat="1" applyFont="1" applyFill="1" applyBorder="1" applyAlignment="1">
      <alignment horizontal="center" vertical="center" wrapText="1"/>
    </xf>
    <xf numFmtId="0" fontId="48" fillId="31" borderId="24" xfId="0" applyFont="1" applyFill="1" applyBorder="1" applyAlignment="1">
      <alignment vertical="center"/>
    </xf>
    <xf numFmtId="0" fontId="67" fillId="31" borderId="24" xfId="0" applyFont="1" applyFill="1" applyBorder="1" applyAlignment="1">
      <alignment horizontal="center" vertical="center" wrapText="1"/>
    </xf>
    <xf numFmtId="1" fontId="67" fillId="31" borderId="24" xfId="0" applyNumberFormat="1" applyFont="1" applyFill="1" applyBorder="1" applyAlignment="1">
      <alignment horizontal="center" vertical="center" wrapText="1"/>
    </xf>
    <xf numFmtId="4" fontId="67" fillId="31" borderId="24" xfId="0" applyNumberFormat="1" applyFont="1" applyFill="1" applyBorder="1" applyAlignment="1">
      <alignment horizontal="center" vertical="center" wrapText="1"/>
    </xf>
    <xf numFmtId="0" fontId="48" fillId="31" borderId="10" xfId="91" applyFont="1" applyFill="1" applyBorder="1" applyAlignment="1">
      <alignment horizontal="center" vertical="center"/>
    </xf>
    <xf numFmtId="14" fontId="48" fillId="31" borderId="10" xfId="91" applyNumberFormat="1" applyFont="1" applyFill="1" applyBorder="1" applyAlignment="1">
      <alignment horizontal="center" vertical="center" wrapText="1"/>
    </xf>
    <xf numFmtId="0" fontId="48" fillId="31" borderId="10" xfId="76" applyFont="1" applyFill="1" applyBorder="1" applyAlignment="1">
      <alignment horizontal="center" vertical="center" wrapText="1"/>
    </xf>
    <xf numFmtId="3" fontId="65" fillId="31" borderId="24" xfId="0" applyNumberFormat="1" applyFont="1" applyFill="1" applyBorder="1" applyAlignment="1">
      <alignment horizontal="center" vertical="center"/>
    </xf>
    <xf numFmtId="4" fontId="65" fillId="31" borderId="35" xfId="0" applyNumberFormat="1" applyFont="1" applyFill="1" applyBorder="1" applyAlignment="1">
      <alignment horizontal="center" vertical="center"/>
    </xf>
    <xf numFmtId="0" fontId="48" fillId="31" borderId="0" xfId="0" applyFont="1" applyFill="1" applyBorder="1" applyAlignment="1">
      <alignment horizontal="left" vertical="center"/>
    </xf>
    <xf numFmtId="14" fontId="48" fillId="31" borderId="0" xfId="0" applyNumberFormat="1" applyFont="1" applyFill="1" applyBorder="1" applyAlignment="1">
      <alignment horizontal="center" vertical="center"/>
    </xf>
    <xf numFmtId="3" fontId="48" fillId="31" borderId="0" xfId="0" applyNumberFormat="1" applyFont="1" applyFill="1" applyBorder="1" applyAlignment="1">
      <alignment horizontal="center" vertical="center"/>
    </xf>
    <xf numFmtId="1" fontId="48" fillId="31" borderId="0" xfId="0" applyNumberFormat="1" applyFont="1" applyFill="1" applyBorder="1" applyAlignment="1">
      <alignment horizontal="center" vertical="center"/>
    </xf>
    <xf numFmtId="4" fontId="65" fillId="31" borderId="0" xfId="0" applyNumberFormat="1" applyFont="1" applyFill="1" applyBorder="1" applyAlignment="1">
      <alignment horizontal="center" vertical="center"/>
    </xf>
    <xf numFmtId="4" fontId="48" fillId="31" borderId="0" xfId="0" applyNumberFormat="1" applyFont="1" applyFill="1" applyBorder="1" applyAlignment="1">
      <alignment horizontal="center" vertical="center" wrapText="1"/>
    </xf>
    <xf numFmtId="1" fontId="48" fillId="31" borderId="0" xfId="0" applyNumberFormat="1" applyFont="1" applyFill="1" applyBorder="1" applyAlignment="1">
      <alignment horizontal="center" vertical="center" wrapText="1"/>
    </xf>
    <xf numFmtId="0" fontId="48" fillId="31" borderId="0" xfId="0" applyFont="1" applyFill="1" applyBorder="1" applyAlignment="1">
      <alignment horizontal="left" vertical="center" wrapText="1"/>
    </xf>
    <xf numFmtId="3" fontId="65" fillId="31" borderId="0" xfId="0" applyNumberFormat="1" applyFont="1" applyFill="1" applyBorder="1" applyAlignment="1">
      <alignment horizontal="center" vertical="center"/>
    </xf>
    <xf numFmtId="0" fontId="48" fillId="31" borderId="0" xfId="0" applyFont="1" applyFill="1" applyBorder="1" applyAlignment="1">
      <alignment vertical="center" wrapText="1"/>
    </xf>
    <xf numFmtId="3" fontId="48" fillId="31" borderId="0" xfId="0" applyNumberFormat="1" applyFont="1" applyFill="1" applyBorder="1" applyAlignment="1">
      <alignment horizontal="center" vertical="center" wrapText="1"/>
    </xf>
    <xf numFmtId="0" fontId="48" fillId="31" borderId="0" xfId="76" applyFont="1" applyFill="1" applyBorder="1" applyAlignment="1">
      <alignment horizontal="left" vertical="center" wrapText="1"/>
    </xf>
    <xf numFmtId="0" fontId="48" fillId="31" borderId="0" xfId="76" applyFont="1" applyFill="1" applyBorder="1" applyAlignment="1">
      <alignment horizontal="center" vertical="center"/>
    </xf>
    <xf numFmtId="14" fontId="48" fillId="31" borderId="0" xfId="76" applyNumberFormat="1" applyFont="1" applyFill="1" applyBorder="1" applyAlignment="1">
      <alignment horizontal="center" vertical="center"/>
    </xf>
    <xf numFmtId="4" fontId="48" fillId="31" borderId="0" xfId="76" applyNumberFormat="1" applyFont="1" applyFill="1" applyBorder="1" applyAlignment="1">
      <alignment horizontal="center" vertical="center"/>
    </xf>
    <xf numFmtId="0" fontId="48" fillId="31" borderId="0" xfId="76" applyFont="1" applyFill="1" applyBorder="1" applyAlignment="1">
      <alignment vertical="center" wrapText="1"/>
    </xf>
    <xf numFmtId="1" fontId="65" fillId="31" borderId="0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center" vertical="center"/>
    </xf>
    <xf numFmtId="3" fontId="65" fillId="31" borderId="0" xfId="0" applyNumberFormat="1" applyFont="1" applyFill="1" applyBorder="1" applyAlignment="1">
      <alignment horizontal="center" vertical="center" wrapText="1"/>
    </xf>
    <xf numFmtId="49" fontId="48" fillId="31" borderId="0" xfId="0" applyNumberFormat="1" applyFont="1" applyFill="1" applyBorder="1" applyAlignment="1">
      <alignment horizontal="center" vertical="center" wrapText="1"/>
    </xf>
    <xf numFmtId="14" fontId="48" fillId="31" borderId="0" xfId="0" applyNumberFormat="1" applyFont="1" applyFill="1" applyBorder="1" applyAlignment="1">
      <alignment horizontal="center" vertical="center" wrapText="1"/>
    </xf>
    <xf numFmtId="166" fontId="48" fillId="31" borderId="0" xfId="94" applyNumberFormat="1" applyFont="1" applyFill="1" applyBorder="1" applyAlignment="1">
      <alignment horizontal="center" vertical="center"/>
    </xf>
    <xf numFmtId="14" fontId="48" fillId="31" borderId="0" xfId="94" applyNumberFormat="1" applyFont="1" applyFill="1" applyBorder="1" applyAlignment="1">
      <alignment horizontal="center" vertical="center"/>
    </xf>
    <xf numFmtId="4" fontId="48" fillId="31" borderId="0" xfId="84" applyNumberFormat="1" applyFont="1" applyFill="1" applyBorder="1" applyAlignment="1">
      <alignment horizontal="center" vertical="center"/>
    </xf>
    <xf numFmtId="1" fontId="48" fillId="31" borderId="0" xfId="84" applyNumberFormat="1" applyFont="1" applyFill="1" applyBorder="1" applyAlignment="1">
      <alignment horizontal="center" vertical="center"/>
    </xf>
    <xf numFmtId="0" fontId="48" fillId="31" borderId="0" xfId="0" applyNumberFormat="1" applyFont="1" applyFill="1" applyBorder="1" applyAlignment="1">
      <alignment horizontal="center" vertical="center"/>
    </xf>
    <xf numFmtId="14" fontId="48" fillId="31" borderId="0" xfId="72" applyNumberFormat="1" applyFont="1" applyFill="1" applyBorder="1" applyAlignment="1">
      <alignment horizontal="center" vertical="center"/>
    </xf>
    <xf numFmtId="4" fontId="65" fillId="31" borderId="0" xfId="72" applyNumberFormat="1" applyFont="1" applyFill="1" applyBorder="1" applyAlignment="1">
      <alignment horizontal="center" vertical="center"/>
    </xf>
    <xf numFmtId="3" fontId="65" fillId="31" borderId="0" xfId="72" applyNumberFormat="1" applyFont="1" applyFill="1" applyBorder="1" applyAlignment="1">
      <alignment horizontal="center" vertical="center"/>
    </xf>
    <xf numFmtId="4" fontId="48" fillId="31" borderId="0" xfId="72" applyNumberFormat="1" applyFont="1" applyFill="1" applyBorder="1" applyAlignment="1">
      <alignment horizontal="center" vertical="center"/>
    </xf>
    <xf numFmtId="1" fontId="48" fillId="31" borderId="0" xfId="72" applyNumberFormat="1" applyFont="1" applyFill="1" applyBorder="1" applyAlignment="1">
      <alignment horizontal="center" vertical="center"/>
    </xf>
    <xf numFmtId="0" fontId="48" fillId="31" borderId="0" xfId="76" applyFont="1" applyFill="1" applyBorder="1" applyAlignment="1">
      <alignment horizontal="center" vertical="center" wrapText="1"/>
    </xf>
    <xf numFmtId="14" fontId="48" fillId="31" borderId="0" xfId="76" applyNumberFormat="1" applyFont="1" applyFill="1" applyBorder="1" applyAlignment="1">
      <alignment horizontal="center" vertical="center" wrapText="1"/>
    </xf>
    <xf numFmtId="1" fontId="48" fillId="31" borderId="0" xfId="0" applyNumberFormat="1" applyFont="1" applyFill="1" applyBorder="1" applyAlignment="1">
      <alignment vertical="center"/>
    </xf>
    <xf numFmtId="0" fontId="65" fillId="31" borderId="14" xfId="0" applyFont="1" applyFill="1" applyBorder="1" applyAlignment="1">
      <alignment horizontal="left" vertical="center" wrapText="1"/>
    </xf>
    <xf numFmtId="0" fontId="65" fillId="31" borderId="16" xfId="0" applyFont="1" applyFill="1" applyBorder="1" applyAlignment="1">
      <alignment horizontal="left" vertical="center" wrapText="1"/>
    </xf>
    <xf numFmtId="0" fontId="65" fillId="31" borderId="13" xfId="0" applyFont="1" applyFill="1" applyBorder="1" applyAlignment="1">
      <alignment horizontal="left" vertical="center" wrapText="1"/>
    </xf>
    <xf numFmtId="0" fontId="65" fillId="31" borderId="10" xfId="0" applyFont="1" applyFill="1" applyBorder="1" applyAlignment="1">
      <alignment horizontal="left" vertical="center" wrapText="1"/>
    </xf>
    <xf numFmtId="0" fontId="65" fillId="31" borderId="0" xfId="0" applyFont="1" applyFill="1" applyBorder="1" applyAlignment="1">
      <alignment vertical="center" wrapText="1"/>
    </xf>
    <xf numFmtId="0" fontId="65" fillId="31" borderId="10" xfId="0" applyFont="1" applyFill="1" applyBorder="1" applyAlignment="1">
      <alignment vertical="center" wrapText="1"/>
    </xf>
    <xf numFmtId="0" fontId="65" fillId="31" borderId="24" xfId="0" applyFont="1" applyFill="1" applyBorder="1" applyAlignment="1">
      <alignment horizontal="left" vertical="center" wrapText="1"/>
    </xf>
    <xf numFmtId="4" fontId="48" fillId="31" borderId="36" xfId="0" applyNumberFormat="1" applyFont="1" applyFill="1" applyBorder="1" applyAlignment="1">
      <alignment horizontal="center" vertical="center" wrapText="1"/>
    </xf>
    <xf numFmtId="4" fontId="48" fillId="31" borderId="37" xfId="0" applyNumberFormat="1" applyFont="1" applyFill="1" applyBorder="1" applyAlignment="1">
      <alignment horizontal="center" vertical="center" wrapText="1"/>
    </xf>
    <xf numFmtId="4" fontId="48" fillId="31" borderId="38" xfId="0" applyNumberFormat="1" applyFont="1" applyFill="1" applyBorder="1" applyAlignment="1">
      <alignment horizontal="center" vertical="center" wrapText="1"/>
    </xf>
    <xf numFmtId="0" fontId="65" fillId="31" borderId="0" xfId="0" applyFont="1" applyFill="1" applyBorder="1" applyAlignment="1">
      <alignment horizontal="right" vertical="center" wrapText="1"/>
    </xf>
    <xf numFmtId="0" fontId="65" fillId="31" borderId="0" xfId="0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4" fontId="48" fillId="31" borderId="10" xfId="0" applyNumberFormat="1" applyFont="1" applyFill="1" applyBorder="1" applyAlignment="1">
      <alignment horizontal="center" vertical="center" textRotation="90" wrapText="1"/>
    </xf>
    <xf numFmtId="4" fontId="48" fillId="31" borderId="10" xfId="0" applyNumberFormat="1" applyFont="1" applyFill="1" applyBorder="1" applyAlignment="1">
      <alignment horizontal="center" vertical="center" wrapText="1"/>
    </xf>
    <xf numFmtId="4" fontId="48" fillId="31" borderId="35" xfId="0" applyNumberFormat="1" applyFont="1" applyFill="1" applyBorder="1" applyAlignment="1">
      <alignment horizontal="center" vertical="center" wrapText="1"/>
    </xf>
    <xf numFmtId="1" fontId="48" fillId="31" borderId="10" xfId="0" applyNumberFormat="1" applyFont="1" applyFill="1" applyBorder="1" applyAlignment="1">
      <alignment horizontal="center" vertical="center" textRotation="90" wrapText="1"/>
    </xf>
    <xf numFmtId="1" fontId="48" fillId="31" borderId="10" xfId="0" applyNumberFormat="1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textRotation="90"/>
    </xf>
    <xf numFmtId="14" fontId="48" fillId="31" borderId="10" xfId="0" applyNumberFormat="1" applyFont="1" applyFill="1" applyBorder="1" applyAlignment="1">
      <alignment horizontal="center" vertical="center" textRotation="90"/>
    </xf>
    <xf numFmtId="0" fontId="48" fillId="31" borderId="10" xfId="0" applyFont="1" applyFill="1" applyBorder="1" applyAlignment="1">
      <alignment horizontal="center" vertical="center" textRotation="90" wrapText="1"/>
    </xf>
    <xf numFmtId="0" fontId="65" fillId="31" borderId="36" xfId="0" applyFont="1" applyFill="1" applyBorder="1" applyAlignment="1">
      <alignment horizontal="left" vertical="center" wrapText="1"/>
    </xf>
    <xf numFmtId="0" fontId="65" fillId="31" borderId="37" xfId="0" applyFont="1" applyFill="1" applyBorder="1" applyAlignment="1">
      <alignment horizontal="left" vertical="center" wrapText="1"/>
    </xf>
    <xf numFmtId="0" fontId="65" fillId="31" borderId="38" xfId="0" applyFont="1" applyFill="1" applyBorder="1" applyAlignment="1">
      <alignment horizontal="left" vertical="center" wrapText="1"/>
    </xf>
    <xf numFmtId="0" fontId="66" fillId="31" borderId="1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39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65" fillId="39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35" xfId="0" applyNumberFormat="1" applyFont="1" applyFill="1" applyBorder="1" applyAlignment="1">
      <alignment horizontal="center" vertical="center" wrapText="1"/>
    </xf>
    <xf numFmtId="4" fontId="48" fillId="0" borderId="36" xfId="0" applyNumberFormat="1" applyFont="1" applyFill="1" applyBorder="1" applyAlignment="1">
      <alignment horizontal="center" vertical="center" wrapText="1"/>
    </xf>
    <xf numFmtId="4" fontId="48" fillId="0" borderId="37" xfId="0" applyNumberFormat="1" applyFont="1" applyFill="1" applyBorder="1" applyAlignment="1">
      <alignment horizontal="center" vertical="center" wrapText="1"/>
    </xf>
    <xf numFmtId="4" fontId="48" fillId="0" borderId="38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/>
    </xf>
    <xf numFmtId="14" fontId="48" fillId="0" borderId="10" xfId="0" applyNumberFormat="1" applyFont="1" applyFill="1" applyBorder="1" applyAlignment="1">
      <alignment horizontal="center" vertical="center" textRotation="90"/>
    </xf>
    <xf numFmtId="1" fontId="48" fillId="0" borderId="10" xfId="0" applyNumberFormat="1" applyFont="1" applyFill="1" applyBorder="1" applyAlignment="1">
      <alignment horizontal="center" vertical="center" textRotation="90" wrapText="1"/>
    </xf>
    <xf numFmtId="0" fontId="65" fillId="0" borderId="36" xfId="0" applyFont="1" applyFill="1" applyBorder="1" applyAlignment="1">
      <alignment horizontal="left" vertical="center" wrapText="1"/>
    </xf>
    <xf numFmtId="0" fontId="65" fillId="0" borderId="37" xfId="0" applyFont="1" applyFill="1" applyBorder="1" applyAlignment="1">
      <alignment horizontal="left" vertical="center" wrapText="1"/>
    </xf>
    <xf numFmtId="0" fontId="65" fillId="0" borderId="38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left" vertical="center" wrapText="1"/>
    </xf>
    <xf numFmtId="0" fontId="37" fillId="31" borderId="10" xfId="0" applyFont="1" applyFill="1" applyBorder="1" applyAlignment="1">
      <alignment vertical="center" wrapText="1"/>
    </xf>
    <xf numFmtId="0" fontId="37" fillId="31" borderId="0" xfId="0" applyFont="1" applyFill="1" applyBorder="1" applyAlignment="1">
      <alignment vertical="center" wrapText="1"/>
    </xf>
    <xf numFmtId="4" fontId="36" fillId="31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 vertical="center" wrapText="1"/>
    </xf>
    <xf numFmtId="0" fontId="37" fillId="31" borderId="11" xfId="0" applyFont="1" applyFill="1" applyBorder="1" applyAlignment="1">
      <alignment horizontal="left" vertical="center" wrapText="1"/>
    </xf>
    <xf numFmtId="0" fontId="37" fillId="31" borderId="19" xfId="0" applyFont="1" applyFill="1" applyBorder="1" applyAlignment="1">
      <alignment horizontal="left" vertical="center" wrapText="1"/>
    </xf>
    <xf numFmtId="0" fontId="36" fillId="31" borderId="10" xfId="0" applyFont="1" applyFill="1" applyBorder="1" applyAlignment="1">
      <alignment horizontal="center" vertical="center" textRotation="90"/>
    </xf>
    <xf numFmtId="14" fontId="36" fillId="31" borderId="10" xfId="0" applyNumberFormat="1" applyFont="1" applyFill="1" applyBorder="1" applyAlignment="1">
      <alignment horizontal="center" vertical="center" textRotation="90"/>
    </xf>
    <xf numFmtId="1" fontId="36" fillId="31" borderId="10" xfId="0" applyNumberFormat="1" applyFont="1" applyFill="1" applyBorder="1" applyAlignment="1">
      <alignment horizontal="center" vertical="center" textRotation="90" wrapText="1"/>
    </xf>
    <xf numFmtId="4" fontId="36" fillId="31" borderId="10" xfId="0" applyNumberFormat="1" applyFont="1" applyFill="1" applyBorder="1" applyAlignment="1">
      <alignment horizontal="center" vertical="center" textRotation="90" wrapText="1"/>
    </xf>
    <xf numFmtId="0" fontId="37" fillId="31" borderId="0" xfId="0" applyFont="1" applyFill="1" applyBorder="1" applyAlignment="1">
      <alignment horizontal="right" vertical="center" wrapText="1"/>
    </xf>
    <xf numFmtId="0" fontId="38" fillId="31" borderId="0" xfId="0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textRotation="90" wrapText="1"/>
    </xf>
    <xf numFmtId="1" fontId="36" fillId="31" borderId="10" xfId="0" applyNumberFormat="1" applyFont="1" applyFill="1" applyBorder="1" applyAlignment="1">
      <alignment horizontal="center" vertical="center" wrapText="1"/>
    </xf>
    <xf numFmtId="49" fontId="31" fillId="45" borderId="0" xfId="88" applyNumberFormat="1" applyFont="1" applyFill="1" applyBorder="1" applyAlignment="1">
      <alignment horizontal="center" vertical="center" wrapText="1"/>
    </xf>
    <xf numFmtId="0" fontId="34" fillId="45" borderId="0" xfId="0" applyFont="1" applyFill="1" applyBorder="1" applyAlignment="1">
      <alignment vertical="center" wrapText="1"/>
    </xf>
    <xf numFmtId="49" fontId="31" fillId="31" borderId="0" xfId="88" applyNumberFormat="1" applyFont="1" applyFill="1" applyBorder="1" applyAlignment="1">
      <alignment horizontal="center" vertical="center" wrapText="1"/>
    </xf>
    <xf numFmtId="0" fontId="31" fillId="31" borderId="10" xfId="76" applyFont="1" applyFill="1" applyBorder="1" applyAlignment="1">
      <alignment horizontal="center" vertical="center" wrapText="1"/>
    </xf>
    <xf numFmtId="0" fontId="31" fillId="0" borderId="0" xfId="88" applyFont="1" applyFill="1" applyBorder="1" applyAlignment="1">
      <alignment horizontal="right" vertical="center" wrapText="1"/>
    </xf>
    <xf numFmtId="0" fontId="37" fillId="0" borderId="0" xfId="88" applyFont="1" applyFill="1" applyBorder="1" applyAlignment="1">
      <alignment horizontal="center" vertical="center" wrapText="1"/>
    </xf>
    <xf numFmtId="0" fontId="32" fillId="0" borderId="10" xfId="88" applyFont="1" applyFill="1" applyBorder="1" applyAlignment="1">
      <alignment horizontal="center" vertical="center" wrapText="1"/>
    </xf>
    <xf numFmtId="0" fontId="32" fillId="0" borderId="14" xfId="88" applyFont="1" applyFill="1" applyBorder="1" applyAlignment="1">
      <alignment horizontal="center" vertical="center" wrapText="1"/>
    </xf>
    <xf numFmtId="0" fontId="32" fillId="0" borderId="16" xfId="88" applyFont="1" applyFill="1" applyBorder="1" applyAlignment="1">
      <alignment horizontal="center" vertical="center" wrapText="1"/>
    </xf>
    <xf numFmtId="0" fontId="32" fillId="0" borderId="13" xfId="88" applyFont="1" applyFill="1" applyBorder="1" applyAlignment="1">
      <alignment horizontal="center" vertical="center" wrapText="1"/>
    </xf>
    <xf numFmtId="1" fontId="32" fillId="0" borderId="10" xfId="88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17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0" borderId="19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textRotation="90"/>
    </xf>
    <xf numFmtId="0" fontId="45" fillId="0" borderId="19" xfId="0" applyFont="1" applyFill="1" applyBorder="1" applyAlignment="1">
      <alignment horizontal="center" vertical="center" textRotation="90"/>
    </xf>
    <xf numFmtId="4" fontId="45" fillId="0" borderId="11" xfId="0" applyNumberFormat="1" applyFont="1" applyFill="1" applyBorder="1" applyAlignment="1">
      <alignment horizontal="center" vertical="center" textRotation="90"/>
    </xf>
    <xf numFmtId="4" fontId="45" fillId="0" borderId="19" xfId="0" applyNumberFormat="1" applyFont="1" applyFill="1" applyBorder="1" applyAlignment="1">
      <alignment horizontal="center" vertical="center" textRotation="90"/>
    </xf>
    <xf numFmtId="0" fontId="46" fillId="0" borderId="14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4" fontId="46" fillId="0" borderId="14" xfId="0" applyNumberFormat="1" applyFont="1" applyFill="1" applyBorder="1" applyAlignment="1">
      <alignment vertical="center" wrapText="1"/>
    </xf>
    <xf numFmtId="4" fontId="46" fillId="0" borderId="16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4" fontId="46" fillId="0" borderId="13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textRotation="90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textRotation="90" wrapText="1"/>
    </xf>
    <xf numFmtId="0" fontId="27" fillId="0" borderId="14" xfId="0" applyFont="1" applyFill="1" applyBorder="1" applyAlignment="1">
      <alignment horizontal="justify" vertical="center"/>
    </xf>
    <xf numFmtId="0" fontId="27" fillId="0" borderId="16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justify" vertical="top"/>
    </xf>
    <xf numFmtId="0" fontId="27" fillId="0" borderId="10" xfId="0" applyFont="1" applyFill="1" applyBorder="1" applyAlignment="1"/>
    <xf numFmtId="0" fontId="27" fillId="0" borderId="14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textRotation="90"/>
    </xf>
    <xf numFmtId="0" fontId="27" fillId="0" borderId="14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vertical="top" wrapText="1"/>
    </xf>
    <xf numFmtId="0" fontId="28" fillId="0" borderId="10" xfId="0" applyFont="1" applyFill="1" applyBorder="1" applyAlignment="1"/>
    <xf numFmtId="49" fontId="27" fillId="0" borderId="0" xfId="0" applyNumberFormat="1" applyFont="1" applyFill="1" applyBorder="1" applyAlignment="1">
      <alignment horizontal="center" wrapText="1"/>
    </xf>
    <xf numFmtId="49" fontId="27" fillId="0" borderId="17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justify" vertical="top"/>
    </xf>
    <xf numFmtId="0" fontId="28" fillId="0" borderId="16" xfId="0" applyFont="1" applyFill="1" applyBorder="1" applyAlignment="1"/>
    <xf numFmtId="0" fontId="27" fillId="0" borderId="2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31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5" fillId="31" borderId="10" xfId="0" applyFont="1" applyFill="1" applyBorder="1" applyAlignment="1">
      <alignment horizontal="left" vertical="center" wrapText="1"/>
    </xf>
    <xf numFmtId="0" fontId="31" fillId="31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37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04">
    <cellStyle name="20% — акцент1" xfId="179" builtinId="30" customBuiltin="1"/>
    <cellStyle name="20% - Акцент1 2" xfId="1"/>
    <cellStyle name="20% - Акцент1 2 2" xfId="2"/>
    <cellStyle name="20% - Акцент1 2 2 2" xfId="3"/>
    <cellStyle name="20% - Акцент1 2 3" xfId="4"/>
    <cellStyle name="20% — акцент2" xfId="183" builtinId="34" customBuiltin="1"/>
    <cellStyle name="20% - Акцент2 2" xfId="5"/>
    <cellStyle name="20% - Акцент2 2 2" xfId="6"/>
    <cellStyle name="20% - Акцент2 2 2 2" xfId="7"/>
    <cellStyle name="20% - Акцент2 2 3" xfId="8"/>
    <cellStyle name="20% — акцент3" xfId="187" builtinId="38" customBuiltin="1"/>
    <cellStyle name="20% - Акцент3 2" xfId="9"/>
    <cellStyle name="20% - Акцент3 2 2" xfId="10"/>
    <cellStyle name="20% - Акцент3 2 2 2" xfId="11"/>
    <cellStyle name="20% - Акцент3 2 3" xfId="12"/>
    <cellStyle name="20% — акцент4" xfId="191" builtinId="42" customBuiltin="1"/>
    <cellStyle name="20% - Акцент4 2" xfId="13"/>
    <cellStyle name="20% - Акцент4 2 2" xfId="14"/>
    <cellStyle name="20% - Акцент4 2 2 2" xfId="15"/>
    <cellStyle name="20% - Акцент4 2 3" xfId="16"/>
    <cellStyle name="20% — акцент5" xfId="195" builtinId="46" customBuiltin="1"/>
    <cellStyle name="20% - Акцент5 2" xfId="17"/>
    <cellStyle name="20% - Акцент5 2 2" xfId="18"/>
    <cellStyle name="20% - Акцент5 2 2 2" xfId="19"/>
    <cellStyle name="20% - Акцент5 2 3" xfId="20"/>
    <cellStyle name="20% — акцент6" xfId="199" builtinId="50" customBuiltin="1"/>
    <cellStyle name="20% - Акцент6 2" xfId="21"/>
    <cellStyle name="20% - Акцент6 2 2" xfId="22"/>
    <cellStyle name="20% - Акцент6 2 2 2" xfId="23"/>
    <cellStyle name="20% - Акцент6 2 3" xfId="24"/>
    <cellStyle name="40% — акцент1" xfId="180" builtinId="31" customBuiltin="1"/>
    <cellStyle name="40% - Акцент1 2" xfId="25"/>
    <cellStyle name="40% - Акцент1 2 2" xfId="26"/>
    <cellStyle name="40% - Акцент1 2 2 2" xfId="27"/>
    <cellStyle name="40% - Акцент1 2 3" xfId="28"/>
    <cellStyle name="40% — акцент2" xfId="184" builtinId="35" customBuiltin="1"/>
    <cellStyle name="40% - Акцент2 2" xfId="29"/>
    <cellStyle name="40% - Акцент2 2 2" xfId="30"/>
    <cellStyle name="40% - Акцент2 2 2 2" xfId="31"/>
    <cellStyle name="40% - Акцент2 2 3" xfId="32"/>
    <cellStyle name="40% — акцент3" xfId="188" builtinId="39" customBuiltin="1"/>
    <cellStyle name="40% - Акцент3 2" xfId="33"/>
    <cellStyle name="40% - Акцент3 2 2" xfId="34"/>
    <cellStyle name="40% - Акцент3 2 2 2" xfId="35"/>
    <cellStyle name="40% - Акцент3 2 3" xfId="36"/>
    <cellStyle name="40% — акцент4" xfId="192" builtinId="43" customBuiltin="1"/>
    <cellStyle name="40% - Акцент4 2" xfId="37"/>
    <cellStyle name="40% - Акцент4 2 2" xfId="38"/>
    <cellStyle name="40% - Акцент4 2 2 2" xfId="39"/>
    <cellStyle name="40% - Акцент4 2 3" xfId="40"/>
    <cellStyle name="40% — акцент5" xfId="196" builtinId="47" customBuiltin="1"/>
    <cellStyle name="40% - Акцент5 2" xfId="41"/>
    <cellStyle name="40% - Акцент5 2 2" xfId="42"/>
    <cellStyle name="40% - Акцент5 2 2 2" xfId="43"/>
    <cellStyle name="40% - Акцент5 2 3" xfId="44"/>
    <cellStyle name="40% — акцент6" xfId="200" builtinId="51" customBuiltin="1"/>
    <cellStyle name="40% - Акцент6 2" xfId="45"/>
    <cellStyle name="40% - Акцент6 2 2" xfId="46"/>
    <cellStyle name="40% - Акцент6 2 2 2" xfId="47"/>
    <cellStyle name="40% - Акцент6 2 3" xfId="48"/>
    <cellStyle name="60% — акцент1" xfId="181" builtinId="32" customBuiltin="1"/>
    <cellStyle name="60% - Акцент1 2" xfId="49"/>
    <cellStyle name="60% — акцент2" xfId="185" builtinId="36" customBuiltin="1"/>
    <cellStyle name="60% - Акцент2 2" xfId="50"/>
    <cellStyle name="60% — акцент3" xfId="189" builtinId="40" customBuiltin="1"/>
    <cellStyle name="60% - Акцент3 2" xfId="51"/>
    <cellStyle name="60% — акцент4" xfId="193" builtinId="44" customBuiltin="1"/>
    <cellStyle name="60% - Акцент4 2" xfId="52"/>
    <cellStyle name="60% — акцент5" xfId="197" builtinId="48" customBuiltin="1"/>
    <cellStyle name="60% - Акцент5 2" xfId="53"/>
    <cellStyle name="60% — акцент6" xfId="201" builtinId="52" customBuiltin="1"/>
    <cellStyle name="60% - Акцент6 2" xfId="54"/>
    <cellStyle name="Акцент1" xfId="178" builtinId="29" customBuiltin="1"/>
    <cellStyle name="Акцент1 2" xfId="55"/>
    <cellStyle name="Акцент2" xfId="182" builtinId="33" customBuiltin="1"/>
    <cellStyle name="Акцент2 2" xfId="56"/>
    <cellStyle name="Акцент3" xfId="186" builtinId="37" customBuiltin="1"/>
    <cellStyle name="Акцент3 2" xfId="57"/>
    <cellStyle name="Акцент4" xfId="190" builtinId="41" customBuiltin="1"/>
    <cellStyle name="Акцент4 2" xfId="58"/>
    <cellStyle name="Акцент5" xfId="194" builtinId="45" customBuiltin="1"/>
    <cellStyle name="Акцент5 2" xfId="59"/>
    <cellStyle name="Акцент6" xfId="198" builtinId="49" customBuiltin="1"/>
    <cellStyle name="Акцент6 2" xfId="60"/>
    <cellStyle name="Ввод " xfId="170" builtinId="20" customBuiltin="1"/>
    <cellStyle name="Ввод  2" xfId="61"/>
    <cellStyle name="Вывод" xfId="171" builtinId="21" customBuiltin="1"/>
    <cellStyle name="Вывод 2" xfId="62"/>
    <cellStyle name="Вычисление" xfId="172" builtinId="22" customBuiltin="1"/>
    <cellStyle name="Вычисление 2" xfId="63"/>
    <cellStyle name="Заголовок 1" xfId="163" builtinId="16" customBuiltin="1"/>
    <cellStyle name="Заголовок 1 2" xfId="64"/>
    <cellStyle name="Заголовок 2" xfId="164" builtinId="17" customBuiltin="1"/>
    <cellStyle name="Заголовок 2 2" xfId="65"/>
    <cellStyle name="Заголовок 3" xfId="165" builtinId="18" customBuiltin="1"/>
    <cellStyle name="Заголовок 3 2" xfId="66"/>
    <cellStyle name="Заголовок 4" xfId="166" builtinId="19" customBuiltin="1"/>
    <cellStyle name="Заголовок 4 2" xfId="67"/>
    <cellStyle name="Итог" xfId="177" builtinId="25" customBuiltin="1"/>
    <cellStyle name="Итог 2" xfId="68"/>
    <cellStyle name="Контрольная ячейка" xfId="174" builtinId="23" customBuiltin="1"/>
    <cellStyle name="Контрольная ячейка 2" xfId="69"/>
    <cellStyle name="Название" xfId="162" builtinId="15" customBuiltin="1"/>
    <cellStyle name="Название 2" xfId="70"/>
    <cellStyle name="Нейтральный" xfId="169" builtinId="28" customBuiltin="1"/>
    <cellStyle name="Нейтральный 2" xfId="71"/>
    <cellStyle name="Обычный" xfId="0" builtinId="0"/>
    <cellStyle name="Обычный 2" xfId="72"/>
    <cellStyle name="Обычный 2 2" xfId="73"/>
    <cellStyle name="Обычный 2 3" xfId="74"/>
    <cellStyle name="Обычный 2 4" xfId="75"/>
    <cellStyle name="Обычный 3" xfId="76"/>
    <cellStyle name="Обычный 4" xfId="77"/>
    <cellStyle name="Обычный 4 2" xfId="78"/>
    <cellStyle name="Обычный 4 2 2" xfId="79"/>
    <cellStyle name="Обычный 4 2 2 2" xfId="80"/>
    <cellStyle name="Обычный 4 2 2 2 2" xfId="153"/>
    <cellStyle name="Обычный 4 2 2 3" xfId="152"/>
    <cellStyle name="Обычный 4 2 3" xfId="81"/>
    <cellStyle name="Обычный 4 2 3 2" xfId="154"/>
    <cellStyle name="Обычный 4 2 4" xfId="151"/>
    <cellStyle name="Обычный 4 3" xfId="82"/>
    <cellStyle name="Обычный 4 3 2" xfId="83"/>
    <cellStyle name="Обычный 4 3 2 2" xfId="156"/>
    <cellStyle name="Обычный 4 3 3" xfId="155"/>
    <cellStyle name="Обычный 4 4" xfId="84"/>
    <cellStyle name="Обычный 4 4 2" xfId="85"/>
    <cellStyle name="Обычный 4 4 2 2" xfId="158"/>
    <cellStyle name="Обычный 4 4 3" xfId="157"/>
    <cellStyle name="Обычный 4 5" xfId="86"/>
    <cellStyle name="Обычный 4 6" xfId="87"/>
    <cellStyle name="Обычный 4 6 2" xfId="159"/>
    <cellStyle name="Обычный 4 7" xfId="150"/>
    <cellStyle name="Обычный 5" xfId="88"/>
    <cellStyle name="Обычный 6" xfId="89"/>
    <cellStyle name="Обычный 7" xfId="90"/>
    <cellStyle name="Обычный 7 2" xfId="91"/>
    <cellStyle name="Обычный 8" xfId="92"/>
    <cellStyle name="Обычный 8 2" xfId="93"/>
    <cellStyle name="Обычный 8 2 2" xfId="161"/>
    <cellStyle name="Обычный 8 3" xfId="160"/>
    <cellStyle name="Обычный 9" xfId="202"/>
    <cellStyle name="Обычный_таблица до 01.01.2012 до 01.01.2014 авар жф 2309" xfId="94"/>
    <cellStyle name="Плохой" xfId="168" builtinId="27" customBuiltin="1"/>
    <cellStyle name="Плохой 2" xfId="95"/>
    <cellStyle name="Пояснение" xfId="176" builtinId="53" customBuiltin="1"/>
    <cellStyle name="Пояснение 2" xfId="96"/>
    <cellStyle name="Примечание 2" xfId="97"/>
    <cellStyle name="Примечание 3" xfId="203"/>
    <cellStyle name="Процентный" xfId="98" builtinId="5"/>
    <cellStyle name="Связанная ячейка" xfId="173" builtinId="24" customBuiltin="1"/>
    <cellStyle name="Связанная ячейка 2" xfId="99"/>
    <cellStyle name="Текст предупреждения" xfId="175" builtinId="11" customBuiltin="1"/>
    <cellStyle name="Текст предупреждения 2" xfId="100"/>
    <cellStyle name="Финансовый" xfId="101" builtinId="3"/>
    <cellStyle name="Финансовый 2" xfId="102"/>
    <cellStyle name="Финансовый 2 2" xfId="103"/>
    <cellStyle name="Финансовый 2 2 2" xfId="104"/>
    <cellStyle name="Финансовый 2 2 2 2" xfId="105"/>
    <cellStyle name="Финансовый 2 2 2 2 2" xfId="106"/>
    <cellStyle name="Финансовый 2 2 2 3" xfId="107"/>
    <cellStyle name="Финансовый 2 2 2 3 2" xfId="108"/>
    <cellStyle name="Финансовый 2 2 2 4" xfId="109"/>
    <cellStyle name="Финансовый 2 2 3" xfId="110"/>
    <cellStyle name="Финансовый 2 2 3 2" xfId="111"/>
    <cellStyle name="Финансовый 2 2 4" xfId="112"/>
    <cellStyle name="Финансовый 2 2 4 2" xfId="113"/>
    <cellStyle name="Финансовый 2 2 5" xfId="114"/>
    <cellStyle name="Финансовый 2 3" xfId="115"/>
    <cellStyle name="Финансовый 2 3 2" xfId="116"/>
    <cellStyle name="Финансовый 2 3 2 2" xfId="117"/>
    <cellStyle name="Финансовый 2 3 3" xfId="118"/>
    <cellStyle name="Финансовый 2 3 3 2" xfId="119"/>
    <cellStyle name="Финансовый 2 3 4" xfId="120"/>
    <cellStyle name="Финансовый 2 4" xfId="121"/>
    <cellStyle name="Финансовый 2 4 2" xfId="122"/>
    <cellStyle name="Финансовый 2 5" xfId="123"/>
    <cellStyle name="Финансовый 2 5 2" xfId="124"/>
    <cellStyle name="Финансовый 2 6" xfId="125"/>
    <cellStyle name="Финансовый 3" xfId="126"/>
    <cellStyle name="Финансовый 3 2" xfId="127"/>
    <cellStyle name="Финансовый 3 2 2" xfId="128"/>
    <cellStyle name="Финансовый 3 2 2 2" xfId="129"/>
    <cellStyle name="Финансовый 3 2 3" xfId="130"/>
    <cellStyle name="Финансовый 3 2 3 2" xfId="131"/>
    <cellStyle name="Финансовый 3 2 4" xfId="132"/>
    <cellStyle name="Финансовый 3 3" xfId="133"/>
    <cellStyle name="Финансовый 3 3 2" xfId="134"/>
    <cellStyle name="Финансовый 3 4" xfId="135"/>
    <cellStyle name="Финансовый 3 4 2" xfId="136"/>
    <cellStyle name="Финансовый 3 5" xfId="137"/>
    <cellStyle name="Финансовый 4" xfId="138"/>
    <cellStyle name="Финансовый 4 2" xfId="139"/>
    <cellStyle name="Финансовый 4 2 2" xfId="140"/>
    <cellStyle name="Финансовый 4 3" xfId="141"/>
    <cellStyle name="Финансовый 4 3 2" xfId="142"/>
    <cellStyle name="Финансовый 4 4" xfId="143"/>
    <cellStyle name="Финансовый 5" xfId="144"/>
    <cellStyle name="Финансовый 5 2" xfId="145"/>
    <cellStyle name="Финансовый 6" xfId="146"/>
    <cellStyle name="Финансовый 6 2" xfId="147"/>
    <cellStyle name="Финансовый 7" xfId="148"/>
    <cellStyle name="Хороший" xfId="167" builtinId="26" customBuiltin="1"/>
    <cellStyle name="Хороший 2" xfId="1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CC2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298</xdr:row>
      <xdr:rowOff>0</xdr:rowOff>
    </xdr:from>
    <xdr:to>
      <xdr:col>2</xdr:col>
      <xdr:colOff>0</xdr:colOff>
      <xdr:row>298</xdr:row>
      <xdr:rowOff>200025</xdr:rowOff>
    </xdr:to>
    <xdr:sp macro="" textlink="">
      <xdr:nvSpPr>
        <xdr:cNvPr id="68458" name="Line 12"/>
        <xdr:cNvSpPr>
          <a:spLocks noChangeShapeType="1"/>
        </xdr:cNvSpPr>
      </xdr:nvSpPr>
      <xdr:spPr bwMode="auto">
        <a:xfrm>
          <a:off x="4800600" y="2928366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3200400</xdr:colOff>
      <xdr:row>306</xdr:row>
      <xdr:rowOff>9525</xdr:rowOff>
    </xdr:from>
    <xdr:to>
      <xdr:col>1</xdr:col>
      <xdr:colOff>2257425</xdr:colOff>
      <xdr:row>306</xdr:row>
      <xdr:rowOff>9525</xdr:rowOff>
    </xdr:to>
    <xdr:sp macro="" textlink="">
      <xdr:nvSpPr>
        <xdr:cNvPr id="68459" name="Line 1"/>
        <xdr:cNvSpPr>
          <a:spLocks noChangeShapeType="1"/>
        </xdr:cNvSpPr>
      </xdr:nvSpPr>
      <xdr:spPr bwMode="auto">
        <a:xfrm>
          <a:off x="3667125" y="29457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200025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4800600" y="3322796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303</xdr:row>
      <xdr:rowOff>0</xdr:rowOff>
    </xdr:from>
    <xdr:to>
      <xdr:col>2</xdr:col>
      <xdr:colOff>0</xdr:colOff>
      <xdr:row>303</xdr:row>
      <xdr:rowOff>200025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5086350" y="1173956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3200400</xdr:colOff>
      <xdr:row>311</xdr:row>
      <xdr:rowOff>9525</xdr:rowOff>
    </xdr:from>
    <xdr:to>
      <xdr:col>1</xdr:col>
      <xdr:colOff>2257425</xdr:colOff>
      <xdr:row>311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00500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200025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5086350" y="250698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957</xdr:row>
      <xdr:rowOff>0</xdr:rowOff>
    </xdr:from>
    <xdr:to>
      <xdr:col>2</xdr:col>
      <xdr:colOff>0</xdr:colOff>
      <xdr:row>957</xdr:row>
      <xdr:rowOff>200025</xdr:rowOff>
    </xdr:to>
    <xdr:sp macro="" textlink="">
      <xdr:nvSpPr>
        <xdr:cNvPr id="70492" name="Line 12"/>
        <xdr:cNvSpPr>
          <a:spLocks noChangeShapeType="1"/>
        </xdr:cNvSpPr>
      </xdr:nvSpPr>
      <xdr:spPr bwMode="auto">
        <a:xfrm>
          <a:off x="4800600" y="2752344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3200400</xdr:colOff>
      <xdr:row>965</xdr:row>
      <xdr:rowOff>9525</xdr:rowOff>
    </xdr:from>
    <xdr:to>
      <xdr:col>1</xdr:col>
      <xdr:colOff>2257425</xdr:colOff>
      <xdr:row>965</xdr:row>
      <xdr:rowOff>9525</xdr:rowOff>
    </xdr:to>
    <xdr:sp macro="" textlink="">
      <xdr:nvSpPr>
        <xdr:cNvPr id="70493" name="Line 1"/>
        <xdr:cNvSpPr>
          <a:spLocks noChangeShapeType="1"/>
        </xdr:cNvSpPr>
      </xdr:nvSpPr>
      <xdr:spPr bwMode="auto">
        <a:xfrm>
          <a:off x="3667125" y="27696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3200400</xdr:colOff>
      <xdr:row>174</xdr:row>
      <xdr:rowOff>9525</xdr:rowOff>
    </xdr:from>
    <xdr:to>
      <xdr:col>1</xdr:col>
      <xdr:colOff>2257425</xdr:colOff>
      <xdr:row>174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667125" y="2344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DRI~1/AppData/Local/Temp/&#1056;&#1072;&#1073;&#1086;&#1095;&#1072;&#1103;%20&#1055;&#1088;&#1086;&#1075;&#1088;&#1072;&#1084;&#1084;&#1072;%2016-20%20(&#1087;&#1077;&#1088;&#1077;&#1085;&#1086;&#1089;%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120.10\minstroy\Users\DorohovaNA\Downloads\&#1055;&#1088;&#1080;&#1083;&#1086;&#1078;&#1077;&#1085;&#1080;&#1077;%20&#1082;%20&#1055;&#1088;&#1086;&#1075;&#1088;&#1072;&#1084;&#1084;&#1077;%2016-19%20%20-%20&#1076;&#1083;&#1103;%20&#1053;&#1077;&#1083;&#1083;&#1080;%20&#1040;&#1085;&#1072;&#1090;&#1086;&#1083;&#1100;&#1077;&#1074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Приложение № 2"/>
      <sheetName val=" Старое"/>
      <sheetName val="Приложение № 3 "/>
      <sheetName val="Приложение № 3"/>
      <sheetName val="приложение 5"/>
      <sheetName val="Приложение № 4"/>
      <sheetName val="2 этап"/>
      <sheetName val="3 этап"/>
      <sheetName val="Лист1"/>
    </sheetNames>
    <sheetDataSet>
      <sheetData sheetId="0">
        <row r="746">
          <cell r="B746" t="str">
            <v>д. Авдотьино, ул. Советская д. 3</v>
          </cell>
        </row>
        <row r="748">
          <cell r="B748" t="str">
            <v>г. Волоколамск, пер. Большой Советский,  д. 14</v>
          </cell>
        </row>
        <row r="749">
          <cell r="B749" t="str">
            <v>г. Волоколамск, ул. Энтузиастов, д. 19</v>
          </cell>
        </row>
        <row r="750">
          <cell r="B750" t="str">
            <v>г. Волоколамск, д. Ченцы, ул. Фабричная, д. 15</v>
          </cell>
        </row>
        <row r="752">
          <cell r="B752" t="str">
            <v>Воскресенский район, д. Ашитково, ул.Юбилейная, д. 3а</v>
          </cell>
        </row>
        <row r="769">
          <cell r="B769" t="str">
            <v>п. Шувое, ул. Фабричная, д. 15</v>
          </cell>
        </row>
        <row r="770">
          <cell r="B770" t="str">
            <v>п. Шувое, ул. 40 лет Октября, д. 7</v>
          </cell>
        </row>
        <row r="771">
          <cell r="B771" t="str">
            <v>п. Шувое, ул. Фабричная, д. 18</v>
          </cell>
        </row>
        <row r="773">
          <cell r="B773" t="str">
            <v>г. Клин, пр. Ломоносовский, д. 12/8</v>
          </cell>
        </row>
        <row r="774">
          <cell r="B774" t="str">
            <v>г. Клин, Клин-9 городок, д. 72</v>
          </cell>
        </row>
        <row r="775">
          <cell r="B775" t="str">
            <v>г. Клин, пр. Ломоносовский, д. 10/8</v>
          </cell>
        </row>
        <row r="776">
          <cell r="B776" t="str">
            <v>г. Клин, ул. Молодёжная, д. 1/4</v>
          </cell>
        </row>
        <row r="781">
          <cell r="B781" t="str">
            <v>г. Красноармейск, ул.Академика Янгеля,  д. 15</v>
          </cell>
        </row>
        <row r="782">
          <cell r="B782" t="str">
            <v>г. Красноармейск, ул. Лермонтова, д. 7</v>
          </cell>
        </row>
        <row r="783">
          <cell r="B783" t="str">
            <v>г. Красноармейск, ул. Лермонтова, д. 12</v>
          </cell>
        </row>
        <row r="784">
          <cell r="B784" t="str">
            <v>г. Красноармейск, ул. Лермонтова, д. 6</v>
          </cell>
        </row>
        <row r="785">
          <cell r="B785" t="str">
            <v>г. Красноармейск, ул. Лермонтова, д. 11</v>
          </cell>
        </row>
        <row r="786">
          <cell r="B786" t="str">
            <v>г. Красноармейск, ул. Лермонтова, д. 14</v>
          </cell>
        </row>
        <row r="787">
          <cell r="B787" t="str">
            <v>г. Красноармейск, ул. Лермонтова, д. 19</v>
          </cell>
        </row>
        <row r="788">
          <cell r="B788" t="str">
            <v>г. Красноармейск, ул. Академика Янгеля, д. 7</v>
          </cell>
        </row>
        <row r="789">
          <cell r="B789" t="str">
            <v>г. Красноармейск, ул. Академика Янгеля, д. 9</v>
          </cell>
        </row>
        <row r="790">
          <cell r="B790" t="str">
            <v>г. Красноармейск, ул. Лермонтова, д. 8</v>
          </cell>
        </row>
        <row r="791">
          <cell r="B791" t="str">
            <v>г. Красноармейск,  ул. Свердлова, д. 21</v>
          </cell>
        </row>
        <row r="792">
          <cell r="B792" t="str">
            <v>г. Красноармейск,  ул. Свердлова, д. 23</v>
          </cell>
        </row>
        <row r="793">
          <cell r="B793" t="str">
            <v>г. Красноармейск, ул. Свердлова , д. 25</v>
          </cell>
        </row>
        <row r="794">
          <cell r="B794" t="str">
            <v>г. Красноармейск,  ул. Свердлова, д. 12</v>
          </cell>
        </row>
        <row r="795">
          <cell r="B795" t="str">
            <v>г. Красноармейск, ул. Трудпоселок,  д. 1а</v>
          </cell>
        </row>
        <row r="796">
          <cell r="B796" t="str">
            <v>г. Красноармейск, ул. Трудпоселок, д. 4</v>
          </cell>
        </row>
        <row r="797">
          <cell r="B797" t="str">
            <v>г. Красноармейск, ул. Трудпоселок, д. 6</v>
          </cell>
        </row>
        <row r="798">
          <cell r="B798" t="str">
            <v>г. Красноармейск, ул. Дачная, д. 37</v>
          </cell>
        </row>
        <row r="799">
          <cell r="B799" t="str">
            <v>г. Красноармейск, ул. Чкалова, д. 15</v>
          </cell>
        </row>
        <row r="800">
          <cell r="B800" t="str">
            <v>г. Красноармейск, ул.Академика Янгеля, д. 13</v>
          </cell>
        </row>
        <row r="802">
          <cell r="B802" t="str">
            <v>г. Озеры, ул. Воровского, д. 33</v>
          </cell>
        </row>
        <row r="804">
          <cell r="B804" t="str">
            <v>г. Ликино-Дулево, ул. Ленина, д. 32</v>
          </cell>
        </row>
        <row r="805">
          <cell r="B805" t="str">
            <v>г. Ликино-Дулево, ул. Ленина, д. 34</v>
          </cell>
        </row>
        <row r="806">
          <cell r="B806" t="str">
            <v>г. Ликино-Дулево, ул. Победы, д. 10</v>
          </cell>
        </row>
        <row r="808">
          <cell r="B808" t="str">
            <v>п. Большие Дворы, ул.М.Горького, д. 5</v>
          </cell>
          <cell r="M808">
            <v>637.4</v>
          </cell>
        </row>
        <row r="810">
          <cell r="B810" t="str">
            <v xml:space="preserve">г.п. Правдинский,  ул. 1-я Проектная, д. 75 </v>
          </cell>
          <cell r="H810">
            <v>21</v>
          </cell>
          <cell r="J810">
            <v>11</v>
          </cell>
          <cell r="M810">
            <v>509.5</v>
          </cell>
        </row>
        <row r="811">
          <cell r="B811" t="str">
            <v>г.п. Правдинский, ул. 1-я Станционная, д. 8</v>
          </cell>
          <cell r="H811">
            <v>54</v>
          </cell>
          <cell r="J811">
            <v>14</v>
          </cell>
          <cell r="M811">
            <v>601.20000000000005</v>
          </cell>
        </row>
        <row r="812">
          <cell r="B812" t="str">
            <v>г.п. Правдинский, ул. Народная, д. 11</v>
          </cell>
          <cell r="H812">
            <v>10</v>
          </cell>
          <cell r="J812">
            <v>7</v>
          </cell>
          <cell r="M812">
            <v>245.9</v>
          </cell>
        </row>
        <row r="813">
          <cell r="B813" t="str">
            <v>г.п. Правдинский, ул. Студенческая, д. 10</v>
          </cell>
          <cell r="H813">
            <v>32</v>
          </cell>
          <cell r="J813">
            <v>13</v>
          </cell>
          <cell r="M813">
            <v>686.2</v>
          </cell>
        </row>
        <row r="815">
          <cell r="B815" t="str">
            <v>г. Пушкино, ул.Институтская, д. 10</v>
          </cell>
          <cell r="H815">
            <v>30</v>
          </cell>
          <cell r="J815">
            <v>12</v>
          </cell>
          <cell r="M815">
            <v>478.8</v>
          </cell>
        </row>
        <row r="816">
          <cell r="B816" t="str">
            <v>г. Пушикно, ул.Лесная, д. 45</v>
          </cell>
          <cell r="H816">
            <v>24</v>
          </cell>
          <cell r="J816">
            <v>8</v>
          </cell>
          <cell r="M816">
            <v>491.9</v>
          </cell>
        </row>
        <row r="817">
          <cell r="B817" t="str">
            <v>г. Пушкино, 2-й  Фабричный пр., д. 10</v>
          </cell>
          <cell r="H817">
            <v>16</v>
          </cell>
          <cell r="J817">
            <v>8</v>
          </cell>
          <cell r="M817">
            <v>412.7</v>
          </cell>
        </row>
        <row r="818">
          <cell r="B818" t="str">
            <v>г. Пушкино, Ярославское шоссе, д. 185</v>
          </cell>
          <cell r="H818">
            <v>19</v>
          </cell>
          <cell r="J818">
            <v>4</v>
          </cell>
          <cell r="M818">
            <v>155.9</v>
          </cell>
        </row>
        <row r="819">
          <cell r="B819" t="str">
            <v>г. Пушкино, ул. И.Арманд, д. 16</v>
          </cell>
          <cell r="H819">
            <v>16</v>
          </cell>
          <cell r="J819">
            <v>5</v>
          </cell>
          <cell r="M819">
            <v>365.9</v>
          </cell>
        </row>
        <row r="820">
          <cell r="B820" t="str">
            <v>г. Пушкино, ул. Боголюбская, д. 15</v>
          </cell>
          <cell r="H820">
            <v>7</v>
          </cell>
          <cell r="J820">
            <v>4</v>
          </cell>
          <cell r="M820">
            <v>234.6</v>
          </cell>
        </row>
        <row r="821">
          <cell r="B821" t="str">
            <v>г. Пушкино, 2-й  Фабричный пр., д. 8</v>
          </cell>
          <cell r="H821">
            <v>8</v>
          </cell>
          <cell r="J821">
            <v>8</v>
          </cell>
          <cell r="M821">
            <v>518.20000000000005</v>
          </cell>
        </row>
        <row r="822">
          <cell r="B822" t="str">
            <v>г. Пушкино, Акуловское шоссе, д. 27</v>
          </cell>
          <cell r="H822">
            <v>23</v>
          </cell>
          <cell r="J822">
            <v>8</v>
          </cell>
          <cell r="M822">
            <v>504.1</v>
          </cell>
        </row>
        <row r="823">
          <cell r="B823" t="str">
            <v>г. Пушкино, Акуловское шоссе, д. 23/3</v>
          </cell>
          <cell r="H823">
            <v>32</v>
          </cell>
          <cell r="J823">
            <v>8</v>
          </cell>
          <cell r="M823">
            <v>498.6</v>
          </cell>
        </row>
        <row r="824">
          <cell r="B824" t="str">
            <v>г. Пушкино, Акуловское шоссе, д.15, корп.9</v>
          </cell>
          <cell r="H824">
            <v>21</v>
          </cell>
          <cell r="J824">
            <v>8</v>
          </cell>
          <cell r="M824">
            <v>503.6</v>
          </cell>
        </row>
        <row r="825">
          <cell r="B825" t="str">
            <v>г. Пушкино, Акуловское шоссе, д.15, корп. 13</v>
          </cell>
          <cell r="H825">
            <v>28</v>
          </cell>
          <cell r="J825">
            <v>8</v>
          </cell>
          <cell r="M825">
            <v>505.8</v>
          </cell>
        </row>
        <row r="826">
          <cell r="B826" t="str">
            <v>г. Пушкино, ул. Зеленая Роща, д. 6</v>
          </cell>
          <cell r="H826">
            <v>13</v>
          </cell>
          <cell r="J826">
            <v>7</v>
          </cell>
          <cell r="M826">
            <v>286.5</v>
          </cell>
        </row>
        <row r="827">
          <cell r="B827" t="str">
            <v>г. Пушкино, ул. Зеленая Роща, д. 7</v>
          </cell>
          <cell r="H827">
            <v>3</v>
          </cell>
          <cell r="J827">
            <v>2</v>
          </cell>
          <cell r="M827">
            <v>143.4</v>
          </cell>
        </row>
        <row r="828">
          <cell r="B828" t="str">
            <v>г. Пушкино, ул. Лермонтова, д. 35</v>
          </cell>
          <cell r="H828">
            <v>7</v>
          </cell>
          <cell r="J828">
            <v>4</v>
          </cell>
          <cell r="M828">
            <v>116.4</v>
          </cell>
        </row>
        <row r="829">
          <cell r="B829" t="str">
            <v>г. Пушкино, мкр. Мамонтовка, ул.Гоголевская, д. 29</v>
          </cell>
          <cell r="H829">
            <v>13</v>
          </cell>
          <cell r="J829">
            <v>4</v>
          </cell>
          <cell r="M829">
            <v>293.10000000000002</v>
          </cell>
        </row>
        <row r="830">
          <cell r="B830" t="str">
            <v>г. Пушкино, ул. Грибоедова, д. 5</v>
          </cell>
          <cell r="H830">
            <v>18</v>
          </cell>
          <cell r="J830">
            <v>9</v>
          </cell>
          <cell r="M830">
            <v>366.6</v>
          </cell>
        </row>
        <row r="831">
          <cell r="B831" t="str">
            <v>г. Пушкино, ул. Озерная, д.15, корпус 1</v>
          </cell>
          <cell r="H831">
            <v>31</v>
          </cell>
          <cell r="J831">
            <v>10</v>
          </cell>
          <cell r="M831">
            <v>510.5</v>
          </cell>
        </row>
        <row r="832">
          <cell r="B832" t="str">
            <v>г. Пушкино, ул. Островского, д. 2/6</v>
          </cell>
          <cell r="H832">
            <v>5</v>
          </cell>
          <cell r="J832">
            <v>2</v>
          </cell>
          <cell r="M832">
            <v>91.1</v>
          </cell>
        </row>
        <row r="834">
          <cell r="B834" t="str">
            <v>г. Пущино, мкр "В", д.  18</v>
          </cell>
          <cell r="H834">
            <v>144</v>
          </cell>
          <cell r="J834">
            <v>59</v>
          </cell>
          <cell r="M834">
            <v>2732.4</v>
          </cell>
        </row>
        <row r="835">
          <cell r="B835" t="str">
            <v>г. Пущино, мкр "В",  д. 19</v>
          </cell>
          <cell r="H835">
            <v>151</v>
          </cell>
          <cell r="J835">
            <v>58</v>
          </cell>
          <cell r="M835">
            <v>2640.9</v>
          </cell>
        </row>
        <row r="836">
          <cell r="B836" t="str">
            <v>г. Пущино, мкр. "В",  д. 10</v>
          </cell>
          <cell r="H836">
            <v>115</v>
          </cell>
          <cell r="J836">
            <v>44</v>
          </cell>
          <cell r="M836">
            <v>1915.4</v>
          </cell>
        </row>
        <row r="837">
          <cell r="B837" t="str">
            <v>г. Пущино, мкр. "В", д.  20</v>
          </cell>
          <cell r="H837">
            <v>24</v>
          </cell>
          <cell r="J837">
            <v>11</v>
          </cell>
          <cell r="M837">
            <v>535.20000000000005</v>
          </cell>
        </row>
        <row r="838">
          <cell r="B838" t="str">
            <v>г. Пущино, мкр "В", д.  17</v>
          </cell>
          <cell r="H838">
            <v>140</v>
          </cell>
          <cell r="J838">
            <v>57</v>
          </cell>
          <cell r="M838">
            <v>2577.8000000000002</v>
          </cell>
        </row>
        <row r="840">
          <cell r="B840" t="str">
            <v>п. Брикет, Профсоюзный проезд, д. 24</v>
          </cell>
          <cell r="H840">
            <v>31</v>
          </cell>
          <cell r="J840">
            <v>13</v>
          </cell>
          <cell r="M840">
            <v>611.25</v>
          </cell>
        </row>
        <row r="841">
          <cell r="B841" t="str">
            <v>п. Горбово, ул. Зеленая, д. 5</v>
          </cell>
          <cell r="H841">
            <v>8</v>
          </cell>
          <cell r="J841">
            <v>4</v>
          </cell>
          <cell r="M841">
            <v>98</v>
          </cell>
        </row>
        <row r="842">
          <cell r="B842" t="str">
            <v>п. Горбово, ул. Зеленая, д. 6</v>
          </cell>
          <cell r="H842">
            <v>8</v>
          </cell>
          <cell r="J842">
            <v>4</v>
          </cell>
          <cell r="M842">
            <v>195.5</v>
          </cell>
        </row>
        <row r="844">
          <cell r="B844" t="str">
            <v>г. Краснозаводск, ул. 1 Мая, д. 8</v>
          </cell>
          <cell r="H844">
            <v>31</v>
          </cell>
          <cell r="J844">
            <v>14</v>
          </cell>
          <cell r="M844">
            <v>429.8</v>
          </cell>
        </row>
        <row r="845">
          <cell r="B845" t="str">
            <v>г. Краснозаводск, ул. 1 Мая, д. 10</v>
          </cell>
          <cell r="H845">
            <v>76</v>
          </cell>
          <cell r="J845">
            <v>26</v>
          </cell>
          <cell r="M845">
            <v>639.66999999999996</v>
          </cell>
        </row>
        <row r="847">
          <cell r="B847" t="str">
            <v>г. Сергиев Посад, ул. Кирпичная, д. 12/2</v>
          </cell>
          <cell r="H847">
            <v>30</v>
          </cell>
          <cell r="J847">
            <v>9</v>
          </cell>
        </row>
        <row r="849">
          <cell r="B849" t="str">
            <v>г. Сергиев Посад, ул. Стахановская, д. 3</v>
          </cell>
          <cell r="H849">
            <v>31</v>
          </cell>
          <cell r="J849">
            <v>11</v>
          </cell>
        </row>
        <row r="850">
          <cell r="B850" t="str">
            <v>г. Сергиев Посад, ул. Стахановская, д. 4</v>
          </cell>
          <cell r="H850">
            <v>25</v>
          </cell>
          <cell r="J850">
            <v>12</v>
          </cell>
        </row>
        <row r="851">
          <cell r="B851" t="str">
            <v>г. Сергиев Посад, ул. Куликова, д. 2/2</v>
          </cell>
          <cell r="H851">
            <v>25</v>
          </cell>
          <cell r="J851">
            <v>8</v>
          </cell>
        </row>
        <row r="852">
          <cell r="B852" t="str">
            <v>г. Сергиев Посад, ул. Сергиевская, д. 20</v>
          </cell>
          <cell r="H852">
            <v>31</v>
          </cell>
          <cell r="J852">
            <v>19</v>
          </cell>
        </row>
        <row r="853">
          <cell r="B853" t="str">
            <v>г. Сергиев Посад, ул. Фаворского, д. 23/17</v>
          </cell>
          <cell r="H853">
            <v>9</v>
          </cell>
          <cell r="J853">
            <v>5</v>
          </cell>
        </row>
        <row r="854">
          <cell r="B854" t="str">
            <v>г. Сергиев Посад, ул. Фаворского, д. 25/18</v>
          </cell>
          <cell r="H854">
            <v>5</v>
          </cell>
          <cell r="J854">
            <v>2</v>
          </cell>
        </row>
        <row r="855">
          <cell r="B855" t="str">
            <v>г. Сергиев Посад, ул. Вифанская, д. 26а</v>
          </cell>
          <cell r="H855">
            <v>8</v>
          </cell>
          <cell r="J855">
            <v>3</v>
          </cell>
        </row>
        <row r="856">
          <cell r="B856" t="str">
            <v>г. Сергиев Посад, ул. Бероунская, д. 14</v>
          </cell>
          <cell r="H856">
            <v>25</v>
          </cell>
          <cell r="J856">
            <v>12</v>
          </cell>
        </row>
        <row r="857">
          <cell r="B857" t="str">
            <v>г. Сергиев Посад, ул. Инженерная, д. 13</v>
          </cell>
          <cell r="H857">
            <v>39</v>
          </cell>
          <cell r="J857">
            <v>13</v>
          </cell>
        </row>
        <row r="858">
          <cell r="B858" t="str">
            <v>г. Сергиев Посад, ул. Валовая, д. 7</v>
          </cell>
          <cell r="H858">
            <v>21</v>
          </cell>
          <cell r="J858">
            <v>9</v>
          </cell>
        </row>
        <row r="859">
          <cell r="B859" t="str">
            <v>г. Сергиев Посад, ул. Пионерская, д. 1/12</v>
          </cell>
          <cell r="H859">
            <v>7</v>
          </cell>
          <cell r="J859">
            <v>4</v>
          </cell>
        </row>
        <row r="860">
          <cell r="B860" t="str">
            <v>г. Сергиев Посад, ул. Ильинская, д. 11</v>
          </cell>
          <cell r="H860">
            <v>13</v>
          </cell>
          <cell r="J860">
            <v>5</v>
          </cell>
        </row>
        <row r="861">
          <cell r="B861" t="str">
            <v>г. Сергиев Посад, ул. Вифанская, д. 27а</v>
          </cell>
          <cell r="H861">
            <v>14</v>
          </cell>
          <cell r="J861">
            <v>6</v>
          </cell>
        </row>
        <row r="862">
          <cell r="B862" t="str">
            <v>г. Сергиев Посад, ул. Садовая, д. 8</v>
          </cell>
          <cell r="H862">
            <v>25</v>
          </cell>
          <cell r="J862">
            <v>8</v>
          </cell>
        </row>
        <row r="863">
          <cell r="B863" t="str">
            <v>г. Сергиев Посад, ул. Садовая, д. 10</v>
          </cell>
          <cell r="H863">
            <v>16</v>
          </cell>
          <cell r="J863">
            <v>8</v>
          </cell>
        </row>
        <row r="864">
          <cell r="B864" t="str">
            <v>г. Сергиев Посад, ул. Садовая, д. 14</v>
          </cell>
          <cell r="H864">
            <v>18</v>
          </cell>
          <cell r="J864">
            <v>9</v>
          </cell>
        </row>
        <row r="865">
          <cell r="B865" t="str">
            <v>г. Сергиев Посад, ул. Садовая, д. 14а</v>
          </cell>
          <cell r="H865">
            <v>24</v>
          </cell>
          <cell r="J865">
            <v>10</v>
          </cell>
        </row>
        <row r="866">
          <cell r="B866" t="str">
            <v>г. Сергиев Посад, ул. Садовая, д. 14б</v>
          </cell>
          <cell r="H866">
            <v>29</v>
          </cell>
          <cell r="J866">
            <v>10</v>
          </cell>
        </row>
        <row r="867">
          <cell r="B867" t="str">
            <v>г. Сергиев Посад, ул. Кирова, д. 34</v>
          </cell>
          <cell r="H867">
            <v>25</v>
          </cell>
          <cell r="J867">
            <v>7</v>
          </cell>
        </row>
        <row r="868">
          <cell r="B868" t="str">
            <v>г. Сергиев Посад, ул. Вифанская, д. 14</v>
          </cell>
          <cell r="H868">
            <v>10</v>
          </cell>
          <cell r="J868">
            <v>3</v>
          </cell>
        </row>
        <row r="869">
          <cell r="B869" t="str">
            <v>г. Сергиев Посад, ул. Кирова, д. 13а</v>
          </cell>
          <cell r="H869">
            <v>12</v>
          </cell>
          <cell r="J869">
            <v>4</v>
          </cell>
        </row>
        <row r="870">
          <cell r="B870" t="str">
            <v>г. Сергиев Посад, ул. Ильинская, д. 11а</v>
          </cell>
          <cell r="H870">
            <v>7</v>
          </cell>
          <cell r="J870">
            <v>5</v>
          </cell>
        </row>
        <row r="871">
          <cell r="B871" t="str">
            <v>г. Сергиев Посад, ул. 1-ой Ударной Армии, д. 20</v>
          </cell>
          <cell r="H871">
            <v>13</v>
          </cell>
          <cell r="J871">
            <v>5</v>
          </cell>
        </row>
        <row r="872">
          <cell r="B872" t="str">
            <v>г. Сергиев Посад, Березовый пер., д. 12/2</v>
          </cell>
          <cell r="H872">
            <v>5</v>
          </cell>
          <cell r="J872">
            <v>2</v>
          </cell>
        </row>
        <row r="873">
          <cell r="B873" t="str">
            <v>г. Сергиев Посад, Березовый пер., д. 17</v>
          </cell>
          <cell r="H873">
            <v>9</v>
          </cell>
          <cell r="J873">
            <v>4</v>
          </cell>
        </row>
        <row r="874">
          <cell r="B874" t="str">
            <v>г. Сергиев Посад, ул. Вифанская, д. 52</v>
          </cell>
          <cell r="H874">
            <v>2</v>
          </cell>
          <cell r="J874">
            <v>1</v>
          </cell>
        </row>
        <row r="875">
          <cell r="B875" t="str">
            <v>г. Сергиев Посад, ул. Фаворского, д. 14/14</v>
          </cell>
          <cell r="H875">
            <v>6</v>
          </cell>
          <cell r="J875">
            <v>2</v>
          </cell>
        </row>
        <row r="878">
          <cell r="B878" t="str">
            <v>г. Сергиев Посад, ул. Кузьминова, д. 28/18</v>
          </cell>
          <cell r="H878">
            <v>18</v>
          </cell>
          <cell r="J878">
            <v>5</v>
          </cell>
        </row>
        <row r="879">
          <cell r="B879" t="str">
            <v>г. Сергиев Посад, Спортивный пер, д. 6</v>
          </cell>
          <cell r="H879">
            <v>24</v>
          </cell>
          <cell r="J879">
            <v>4</v>
          </cell>
        </row>
        <row r="881">
          <cell r="B881" t="str">
            <v>с. Шеметово, ул. Центральная, д. 9</v>
          </cell>
          <cell r="H881">
            <v>12</v>
          </cell>
          <cell r="J881">
            <v>3</v>
          </cell>
          <cell r="M881">
            <v>93.7</v>
          </cell>
        </row>
        <row r="882">
          <cell r="B882" t="str">
            <v>с. Шеметово, ул. Центральная, д. 10</v>
          </cell>
          <cell r="H882">
            <v>8</v>
          </cell>
          <cell r="J882">
            <v>2</v>
          </cell>
          <cell r="M882">
            <v>61.4</v>
          </cell>
        </row>
        <row r="883">
          <cell r="B883" t="str">
            <v>с. Константиново, ул.Советская, д. 4</v>
          </cell>
          <cell r="H883">
            <v>13</v>
          </cell>
          <cell r="J883">
            <v>4</v>
          </cell>
          <cell r="M883">
            <v>305</v>
          </cell>
        </row>
        <row r="884">
          <cell r="B884" t="str">
            <v>с. Константиново, ул.Больничная, д. 40</v>
          </cell>
          <cell r="H884">
            <v>10</v>
          </cell>
          <cell r="J884">
            <v>4</v>
          </cell>
          <cell r="M884">
            <v>234.4</v>
          </cell>
        </row>
        <row r="888">
          <cell r="B888" t="str">
            <v xml:space="preserve">г. Хотьково, ул. Горбуновская ф-ка, д. 3 </v>
          </cell>
          <cell r="H888">
            <v>24</v>
          </cell>
          <cell r="J888">
            <v>5</v>
          </cell>
          <cell r="M888">
            <v>195.4</v>
          </cell>
        </row>
        <row r="889">
          <cell r="B889" t="str">
            <v>г. Хотьково, ул. Лихачева, д. 13</v>
          </cell>
          <cell r="H889">
            <v>21</v>
          </cell>
          <cell r="J889">
            <v>9</v>
          </cell>
          <cell r="M889">
            <v>410.6</v>
          </cell>
        </row>
        <row r="896">
          <cell r="B896" t="str">
            <v>г. Хотьково, ул. Кооперативная, д. 15а</v>
          </cell>
          <cell r="H896">
            <v>32</v>
          </cell>
          <cell r="J896">
            <v>10</v>
          </cell>
          <cell r="M896">
            <v>353.9</v>
          </cell>
        </row>
        <row r="897">
          <cell r="B897" t="str">
            <v>г. Хотьково, ул. 2-я Станционная, д. 13а</v>
          </cell>
          <cell r="H897">
            <v>13</v>
          </cell>
          <cell r="J897">
            <v>5</v>
          </cell>
          <cell r="M897">
            <v>237.9</v>
          </cell>
        </row>
        <row r="898">
          <cell r="B898" t="str">
            <v>г. Хотьково, ул. 2-я Станционная, д. 14а</v>
          </cell>
          <cell r="H898">
            <v>13</v>
          </cell>
          <cell r="J898">
            <v>5</v>
          </cell>
          <cell r="M898">
            <v>125.8</v>
          </cell>
        </row>
        <row r="899">
          <cell r="B899" t="str">
            <v>г. Хотьково, ул. 2-я Станционная, д. 15</v>
          </cell>
          <cell r="H899">
            <v>5</v>
          </cell>
          <cell r="J899">
            <v>3</v>
          </cell>
          <cell r="M899">
            <v>120.3</v>
          </cell>
        </row>
        <row r="900">
          <cell r="B900" t="str">
            <v>г. Хотьково, ул. 1-я Станционная, д. 17</v>
          </cell>
          <cell r="H900">
            <v>11</v>
          </cell>
          <cell r="J900">
            <v>4</v>
          </cell>
          <cell r="M900">
            <v>135</v>
          </cell>
        </row>
        <row r="901">
          <cell r="B901" t="str">
            <v>пос. Репихово, д. 8</v>
          </cell>
          <cell r="H901">
            <v>8</v>
          </cell>
          <cell r="J901">
            <v>6</v>
          </cell>
          <cell r="M901">
            <v>132.9</v>
          </cell>
        </row>
        <row r="903">
          <cell r="B903" t="str">
            <v>дер. Жучки, д. 5</v>
          </cell>
          <cell r="H903">
            <v>14</v>
          </cell>
          <cell r="J903">
            <v>8</v>
          </cell>
          <cell r="M903">
            <v>166.1</v>
          </cell>
        </row>
        <row r="904">
          <cell r="B904" t="str">
            <v>пос. Репихово, д. 11</v>
          </cell>
          <cell r="H904">
            <v>3</v>
          </cell>
          <cell r="J904">
            <v>3</v>
          </cell>
          <cell r="M904">
            <v>115.8</v>
          </cell>
        </row>
        <row r="906">
          <cell r="B906" t="str">
            <v>г. Хотьково, ул. 1-я Хотьковская, д.4а</v>
          </cell>
          <cell r="H906">
            <v>19</v>
          </cell>
          <cell r="J906">
            <v>10</v>
          </cell>
          <cell r="M906">
            <v>202.4</v>
          </cell>
        </row>
        <row r="914">
          <cell r="B914" t="str">
            <v>г. Серпухов, ул. Театральная, д. 26/21</v>
          </cell>
          <cell r="J914">
            <v>32</v>
          </cell>
        </row>
        <row r="916">
          <cell r="B916" t="str">
            <v>д. Колтышево, д. 1а</v>
          </cell>
          <cell r="H916">
            <v>22</v>
          </cell>
          <cell r="J916">
            <v>11</v>
          </cell>
          <cell r="M916">
            <v>308.5</v>
          </cell>
        </row>
        <row r="917">
          <cell r="B917" t="str">
            <v>д. Колтышево, д. 6</v>
          </cell>
          <cell r="H917">
            <v>18</v>
          </cell>
          <cell r="J917">
            <v>5</v>
          </cell>
          <cell r="M917">
            <v>231.1</v>
          </cell>
        </row>
        <row r="918">
          <cell r="B918" t="str">
            <v>сан. Мцыри, д. 24</v>
          </cell>
          <cell r="H918">
            <v>16</v>
          </cell>
          <cell r="J918">
            <v>4</v>
          </cell>
          <cell r="M918">
            <v>131.69999999999999</v>
          </cell>
        </row>
        <row r="919">
          <cell r="B919" t="str">
            <v>д. Колтышево, д. 7</v>
          </cell>
          <cell r="H919">
            <v>18</v>
          </cell>
          <cell r="J919">
            <v>9</v>
          </cell>
          <cell r="M919">
            <v>207.9</v>
          </cell>
        </row>
        <row r="920">
          <cell r="B920" t="str">
            <v>д. Колтышево, д. 8</v>
          </cell>
          <cell r="H920">
            <v>8</v>
          </cell>
          <cell r="J920">
            <v>4</v>
          </cell>
          <cell r="M920">
            <v>217.2</v>
          </cell>
        </row>
        <row r="922">
          <cell r="B922" t="str">
            <v>д.п. Поварово, мкр. 2, д. 12</v>
          </cell>
          <cell r="H922">
            <v>117</v>
          </cell>
          <cell r="J922">
            <v>60</v>
          </cell>
          <cell r="M922">
            <v>2763.6</v>
          </cell>
        </row>
        <row r="923">
          <cell r="B923" t="str">
            <v>д.п. Поварово, мкр. 2, д. 13</v>
          </cell>
          <cell r="H923">
            <v>115</v>
          </cell>
          <cell r="J923">
            <v>60</v>
          </cell>
          <cell r="M923">
            <v>2660.2</v>
          </cell>
        </row>
        <row r="929">
          <cell r="B929" t="str">
            <v>р.п. Михнево, ул. Советская, д. 38/23</v>
          </cell>
        </row>
        <row r="930">
          <cell r="B930" t="str">
            <v>р.п. Михнево, ул. Советская, д. 15</v>
          </cell>
        </row>
        <row r="931">
          <cell r="B931" t="str">
            <v>р.п. Михнево ул. Советская, д. 19</v>
          </cell>
        </row>
        <row r="932">
          <cell r="B932" t="str">
            <v>п. Усады, д. 1</v>
          </cell>
        </row>
        <row r="933">
          <cell r="B933" t="str">
            <v>р.п. Михнево, ул. Советская, д. 36а</v>
          </cell>
        </row>
        <row r="934">
          <cell r="B934" t="str">
            <v>р.п. Михнево, ул. Старомихневская, д. 37</v>
          </cell>
        </row>
        <row r="936">
          <cell r="B936" t="str">
            <v>п. Радовицкий, ул. Первомайская, д. 4</v>
          </cell>
          <cell r="H936">
            <v>28</v>
          </cell>
          <cell r="J936">
            <v>16</v>
          </cell>
          <cell r="M936">
            <v>530.6</v>
          </cell>
        </row>
        <row r="937">
          <cell r="B937" t="str">
            <v>п. Радовицкий, ул. Первомайская, д. 6</v>
          </cell>
          <cell r="H937">
            <v>27</v>
          </cell>
          <cell r="J937">
            <v>16</v>
          </cell>
          <cell r="M937">
            <v>531.6</v>
          </cell>
        </row>
        <row r="938">
          <cell r="B938" t="str">
            <v>п. Туголесский Бор, ул. 1 Мая, д. 6</v>
          </cell>
          <cell r="H938">
            <v>36</v>
          </cell>
          <cell r="J938">
            <v>16</v>
          </cell>
          <cell r="M938">
            <v>665.8</v>
          </cell>
        </row>
        <row r="939">
          <cell r="B939" t="str">
            <v>п. Воймежный, д. 1</v>
          </cell>
          <cell r="H939">
            <v>10</v>
          </cell>
          <cell r="J939">
            <v>7</v>
          </cell>
          <cell r="M939">
            <v>162.69999999999999</v>
          </cell>
        </row>
        <row r="940">
          <cell r="B940" t="str">
            <v>п. Туголесский Бор, ул. Горького, д. 1</v>
          </cell>
          <cell r="H940">
            <v>10</v>
          </cell>
          <cell r="J940">
            <v>8</v>
          </cell>
          <cell r="M940">
            <v>329.3</v>
          </cell>
        </row>
        <row r="941">
          <cell r="B941" t="str">
            <v>п. Туголесский Бор, ул. Советская, д. 12/6</v>
          </cell>
          <cell r="H941">
            <v>26</v>
          </cell>
          <cell r="J941">
            <v>9</v>
          </cell>
          <cell r="M941">
            <v>495.4</v>
          </cell>
        </row>
        <row r="942">
          <cell r="B942" t="str">
            <v>п. Радовицкий, ул. Клубная, д. 3</v>
          </cell>
          <cell r="H942">
            <v>26</v>
          </cell>
          <cell r="J942">
            <v>12</v>
          </cell>
          <cell r="M942">
            <v>731</v>
          </cell>
        </row>
        <row r="943">
          <cell r="B943" t="str">
            <v>п. Радовицкий, ул. Лесозаводская, д. 2а</v>
          </cell>
          <cell r="H943">
            <v>27</v>
          </cell>
          <cell r="J943">
            <v>8</v>
          </cell>
          <cell r="M943">
            <v>268.60000000000002</v>
          </cell>
        </row>
        <row r="944">
          <cell r="B944" t="str">
            <v>п. Радовицкий, ул. Лесозаводская, д. 2б</v>
          </cell>
          <cell r="H944">
            <v>20</v>
          </cell>
          <cell r="J944">
            <v>11</v>
          </cell>
          <cell r="M944">
            <v>481.5</v>
          </cell>
        </row>
        <row r="945">
          <cell r="B945" t="str">
            <v>п. Радовицкий, ул. Мира, д. 36</v>
          </cell>
          <cell r="H945">
            <v>7</v>
          </cell>
          <cell r="J945">
            <v>8</v>
          </cell>
          <cell r="M945">
            <v>246.9</v>
          </cell>
        </row>
        <row r="946">
          <cell r="B946" t="str">
            <v>п. Туголесский Бор, ул. Горького, д. 18</v>
          </cell>
          <cell r="H946">
            <v>35</v>
          </cell>
          <cell r="J946">
            <v>17</v>
          </cell>
          <cell r="M946">
            <v>646.5</v>
          </cell>
        </row>
        <row r="947">
          <cell r="B947" t="str">
            <v>п. Туголесский Бор, ул. Горького, д. 24</v>
          </cell>
          <cell r="H947">
            <v>31</v>
          </cell>
          <cell r="J947">
            <v>16</v>
          </cell>
          <cell r="M947">
            <v>661.3</v>
          </cell>
        </row>
        <row r="948">
          <cell r="B948" t="str">
            <v>п.Туголесский Бор, ул. Горького, д. 22</v>
          </cell>
          <cell r="H948">
            <v>42</v>
          </cell>
          <cell r="J948">
            <v>16</v>
          </cell>
          <cell r="M948">
            <v>648.6</v>
          </cell>
        </row>
        <row r="949">
          <cell r="B949" t="str">
            <v>п.Туголесский Бор, ул. Советская, д. 3</v>
          </cell>
          <cell r="H949">
            <v>11</v>
          </cell>
          <cell r="J949">
            <v>7</v>
          </cell>
          <cell r="M949">
            <v>440</v>
          </cell>
        </row>
        <row r="950">
          <cell r="B950" t="str">
            <v>п.Туголесский Бор, ул. Советская, д. 4/17</v>
          </cell>
          <cell r="H950">
            <v>30</v>
          </cell>
          <cell r="J950">
            <v>9</v>
          </cell>
          <cell r="M950">
            <v>501.3</v>
          </cell>
        </row>
        <row r="951">
          <cell r="B951" t="str">
            <v>п. Пустоши, ул. Центральная, д. 2</v>
          </cell>
          <cell r="H951">
            <v>8</v>
          </cell>
          <cell r="J951">
            <v>3</v>
          </cell>
          <cell r="M951">
            <v>153.19999999999999</v>
          </cell>
        </row>
        <row r="952">
          <cell r="B952" t="str">
            <v>п. Пустоши, ул. Центральная, д. 14</v>
          </cell>
          <cell r="H952">
            <v>46</v>
          </cell>
          <cell r="J952">
            <v>21</v>
          </cell>
          <cell r="M952">
            <v>593.20000000000005</v>
          </cell>
        </row>
        <row r="953">
          <cell r="B953" t="str">
            <v>п. Пустоши, ул. Центральная, д. 18/5</v>
          </cell>
          <cell r="H953">
            <v>45</v>
          </cell>
          <cell r="J953">
            <v>19</v>
          </cell>
          <cell r="M953">
            <v>608.29999999999995</v>
          </cell>
        </row>
        <row r="954">
          <cell r="B954" t="str">
            <v>п. Пустоши, ул. Вокзальная, д. 6</v>
          </cell>
          <cell r="H954">
            <v>20</v>
          </cell>
          <cell r="J954">
            <v>6</v>
          </cell>
          <cell r="M954">
            <v>201.7</v>
          </cell>
        </row>
        <row r="955">
          <cell r="B955" t="str">
            <v>п. Пустоши, ул. Заводская, д. 3</v>
          </cell>
          <cell r="H955">
            <v>35</v>
          </cell>
          <cell r="J955">
            <v>12</v>
          </cell>
          <cell r="M955">
            <v>368.1</v>
          </cell>
        </row>
        <row r="956">
          <cell r="B956" t="str">
            <v>п. Туголесский Бор, ул. Клубная, д. 3</v>
          </cell>
          <cell r="H956">
            <v>33</v>
          </cell>
          <cell r="J956">
            <v>9</v>
          </cell>
          <cell r="M956">
            <v>526.4</v>
          </cell>
        </row>
        <row r="957">
          <cell r="B957" t="str">
            <v>п. Туголесский Бор, ул. Советская, д. 10/7</v>
          </cell>
          <cell r="H957">
            <v>25</v>
          </cell>
          <cell r="J957">
            <v>16</v>
          </cell>
          <cell r="M957">
            <v>607.20000000000005</v>
          </cell>
        </row>
        <row r="959">
          <cell r="B959" t="str">
            <v>г. Электрогорск, ул. Ленина, д. 35</v>
          </cell>
          <cell r="H959">
            <v>27</v>
          </cell>
          <cell r="J959">
            <v>4</v>
          </cell>
          <cell r="M959">
            <v>432.5</v>
          </cell>
        </row>
        <row r="960">
          <cell r="B960" t="str">
            <v>г. Электрогорск, ул. Ленина, д. 45</v>
          </cell>
          <cell r="H960">
            <v>35</v>
          </cell>
          <cell r="J960">
            <v>4</v>
          </cell>
          <cell r="M960">
            <v>521.6</v>
          </cell>
        </row>
        <row r="961">
          <cell r="B961" t="str">
            <v>г. Электрогорск, ул. Ленина, д. 27</v>
          </cell>
          <cell r="H961">
            <v>30</v>
          </cell>
          <cell r="J961">
            <v>4</v>
          </cell>
          <cell r="M961">
            <v>435.9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Приложение № 2 "/>
      <sheetName val="Приложение № 3"/>
      <sheetName val="приложение 5"/>
      <sheetName val="Приложение № 3 "/>
      <sheetName val="Приложение № 4"/>
      <sheetName val="2 этап"/>
      <sheetName val="3 этап"/>
    </sheetNames>
    <sheetDataSet>
      <sheetData sheetId="0">
        <row r="501">
          <cell r="A501">
            <v>1</v>
          </cell>
        </row>
        <row r="575">
          <cell r="A575">
            <v>1</v>
          </cell>
        </row>
        <row r="576">
          <cell r="A576">
            <v>2</v>
          </cell>
        </row>
        <row r="577">
          <cell r="A577">
            <v>3</v>
          </cell>
        </row>
        <row r="578">
          <cell r="A578">
            <v>4</v>
          </cell>
        </row>
        <row r="579">
          <cell r="A579">
            <v>5</v>
          </cell>
        </row>
        <row r="580">
          <cell r="A580">
            <v>6</v>
          </cell>
        </row>
        <row r="581">
          <cell r="A581">
            <v>7</v>
          </cell>
        </row>
        <row r="582">
          <cell r="A582">
            <v>8</v>
          </cell>
        </row>
        <row r="604">
          <cell r="A604">
            <v>1</v>
          </cell>
        </row>
        <row r="605">
          <cell r="A60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23"/>
  <sheetViews>
    <sheetView tabSelected="1" zoomScale="70" zoomScaleNormal="70" zoomScaleSheetLayoutView="35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AG145" sqref="AG145"/>
    </sheetView>
  </sheetViews>
  <sheetFormatPr defaultRowHeight="56.25" customHeight="1" x14ac:dyDescent="0.2"/>
  <cols>
    <col min="1" max="1" width="12" style="633" customWidth="1"/>
    <col min="2" max="2" width="64.28515625" style="433" customWidth="1"/>
    <col min="3" max="3" width="15.42578125" style="633" customWidth="1"/>
    <col min="4" max="4" width="15.5703125" style="697" customWidth="1"/>
    <col min="5" max="5" width="17.28515625" style="633" customWidth="1"/>
    <col min="6" max="6" width="13.85546875" style="633" customWidth="1"/>
    <col min="7" max="7" width="10.28515625" style="729" customWidth="1"/>
    <col min="8" max="8" width="13.28515625" style="729" customWidth="1"/>
    <col min="9" max="9" width="16.85546875" style="432" customWidth="1"/>
    <col min="10" max="10" width="17.42578125" style="729" customWidth="1"/>
    <col min="11" max="11" width="13.85546875" style="729" customWidth="1"/>
    <col min="12" max="12" width="15.5703125" style="729" customWidth="1"/>
    <col min="13" max="13" width="24.42578125" style="431" customWidth="1"/>
    <col min="14" max="14" width="12.28515625" style="431" customWidth="1"/>
    <col min="15" max="15" width="14" style="431" customWidth="1"/>
    <col min="16" max="16" width="25" style="432" customWidth="1"/>
    <col min="17" max="17" width="24.85546875" style="432" customWidth="1"/>
    <col min="18" max="18" width="19.42578125" style="432" customWidth="1"/>
    <col min="19" max="19" width="21.28515625" style="432" customWidth="1"/>
    <col min="20" max="20" width="20" style="432" customWidth="1"/>
    <col min="21" max="21" width="21" style="432" customWidth="1"/>
    <col min="22" max="22" width="22" style="432" customWidth="1"/>
    <col min="23" max="23" width="18.85546875" style="432" customWidth="1"/>
    <col min="24" max="24" width="19.42578125" style="432" customWidth="1"/>
    <col min="25" max="25" width="21" style="432" customWidth="1"/>
    <col min="26" max="26" width="18" style="432" customWidth="1"/>
    <col min="27" max="27" width="21" style="432" customWidth="1"/>
    <col min="28" max="28" width="30.7109375" style="432" customWidth="1"/>
    <col min="29" max="31" width="12.7109375" style="433" bestFit="1" customWidth="1"/>
    <col min="32" max="16384" width="9.140625" style="433"/>
  </cols>
  <sheetData>
    <row r="1" spans="1:31" ht="48" customHeight="1" x14ac:dyDescent="0.2">
      <c r="A1" s="740" t="s">
        <v>1321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</row>
    <row r="2" spans="1:31" ht="18" customHeight="1" x14ac:dyDescent="0.2">
      <c r="A2" s="741" t="s">
        <v>983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</row>
    <row r="3" spans="1:31" ht="28.5" customHeight="1" x14ac:dyDescent="0.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9"/>
      <c r="S3" s="630"/>
      <c r="T3" s="630"/>
      <c r="U3" s="630"/>
      <c r="V3" s="630"/>
      <c r="W3" s="639"/>
      <c r="X3" s="630"/>
      <c r="Y3" s="630"/>
      <c r="Z3" s="630"/>
      <c r="AA3" s="630"/>
      <c r="AB3" s="630"/>
    </row>
    <row r="4" spans="1:31" ht="33.75" customHeight="1" x14ac:dyDescent="0.2">
      <c r="A4" s="742" t="s">
        <v>599</v>
      </c>
      <c r="B4" s="742" t="s">
        <v>1677</v>
      </c>
      <c r="C4" s="742" t="s">
        <v>984</v>
      </c>
      <c r="D4" s="742"/>
      <c r="E4" s="750" t="s">
        <v>985</v>
      </c>
      <c r="F4" s="750" t="s">
        <v>1338</v>
      </c>
      <c r="G4" s="746" t="s">
        <v>1207</v>
      </c>
      <c r="H4" s="746" t="s">
        <v>1208</v>
      </c>
      <c r="I4" s="743" t="s">
        <v>986</v>
      </c>
      <c r="J4" s="747" t="s">
        <v>987</v>
      </c>
      <c r="K4" s="747"/>
      <c r="L4" s="747"/>
      <c r="M4" s="744" t="s">
        <v>661</v>
      </c>
      <c r="N4" s="744"/>
      <c r="O4" s="744"/>
      <c r="P4" s="744" t="s">
        <v>662</v>
      </c>
      <c r="Q4" s="744"/>
      <c r="R4" s="744"/>
      <c r="S4" s="744"/>
      <c r="T4" s="745"/>
      <c r="U4" s="745"/>
      <c r="V4" s="744"/>
      <c r="W4" s="744"/>
      <c r="X4" s="744"/>
      <c r="Y4" s="745"/>
      <c r="Z4" s="745"/>
      <c r="AA4" s="744"/>
      <c r="AB4" s="744"/>
    </row>
    <row r="5" spans="1:31" ht="43.5" customHeight="1" x14ac:dyDescent="0.2">
      <c r="A5" s="742"/>
      <c r="B5" s="742"/>
      <c r="C5" s="742"/>
      <c r="D5" s="742"/>
      <c r="E5" s="750"/>
      <c r="F5" s="750"/>
      <c r="G5" s="746"/>
      <c r="H5" s="746"/>
      <c r="I5" s="743"/>
      <c r="J5" s="746" t="s">
        <v>988</v>
      </c>
      <c r="K5" s="747" t="s">
        <v>989</v>
      </c>
      <c r="L5" s="747"/>
      <c r="M5" s="743" t="s">
        <v>988</v>
      </c>
      <c r="N5" s="744" t="s">
        <v>989</v>
      </c>
      <c r="O5" s="744"/>
      <c r="P5" s="744" t="s">
        <v>990</v>
      </c>
      <c r="Q5" s="744" t="s">
        <v>989</v>
      </c>
      <c r="R5" s="744"/>
      <c r="S5" s="744"/>
      <c r="T5" s="745"/>
      <c r="U5" s="745"/>
      <c r="V5" s="744"/>
      <c r="W5" s="744"/>
      <c r="X5" s="744"/>
      <c r="Y5" s="745"/>
      <c r="Z5" s="745"/>
      <c r="AA5" s="744"/>
      <c r="AB5" s="744"/>
    </row>
    <row r="6" spans="1:31" ht="99" customHeight="1" x14ac:dyDescent="0.2">
      <c r="A6" s="742"/>
      <c r="B6" s="742"/>
      <c r="C6" s="748" t="s">
        <v>991</v>
      </c>
      <c r="D6" s="749" t="s">
        <v>992</v>
      </c>
      <c r="E6" s="750"/>
      <c r="F6" s="750"/>
      <c r="G6" s="746"/>
      <c r="H6" s="746"/>
      <c r="I6" s="743"/>
      <c r="J6" s="746"/>
      <c r="K6" s="746" t="s">
        <v>993</v>
      </c>
      <c r="L6" s="746" t="s">
        <v>994</v>
      </c>
      <c r="M6" s="743"/>
      <c r="N6" s="743" t="s">
        <v>993</v>
      </c>
      <c r="O6" s="743" t="s">
        <v>994</v>
      </c>
      <c r="P6" s="744"/>
      <c r="Q6" s="737" t="s">
        <v>751</v>
      </c>
      <c r="R6" s="738"/>
      <c r="S6" s="738"/>
      <c r="T6" s="738"/>
      <c r="U6" s="739"/>
      <c r="V6" s="737" t="s">
        <v>1201</v>
      </c>
      <c r="W6" s="738"/>
      <c r="X6" s="738"/>
      <c r="Y6" s="738"/>
      <c r="Z6" s="739"/>
      <c r="AA6" s="744" t="s">
        <v>1425</v>
      </c>
      <c r="AB6" s="744"/>
    </row>
    <row r="7" spans="1:31" ht="75" customHeight="1" x14ac:dyDescent="0.2">
      <c r="A7" s="742"/>
      <c r="B7" s="742"/>
      <c r="C7" s="748"/>
      <c r="D7" s="749"/>
      <c r="E7" s="750"/>
      <c r="F7" s="750"/>
      <c r="G7" s="746"/>
      <c r="H7" s="746"/>
      <c r="I7" s="743"/>
      <c r="J7" s="746"/>
      <c r="K7" s="746"/>
      <c r="L7" s="746"/>
      <c r="M7" s="743"/>
      <c r="N7" s="743"/>
      <c r="O7" s="743"/>
      <c r="P7" s="744"/>
      <c r="Q7" s="428" t="s">
        <v>988</v>
      </c>
      <c r="R7" s="641" t="s">
        <v>995</v>
      </c>
      <c r="S7" s="428" t="s">
        <v>1827</v>
      </c>
      <c r="T7" s="428" t="s">
        <v>1972</v>
      </c>
      <c r="U7" s="428" t="s">
        <v>1973</v>
      </c>
      <c r="V7" s="428" t="s">
        <v>988</v>
      </c>
      <c r="W7" s="641" t="s">
        <v>995</v>
      </c>
      <c r="X7" s="428" t="s">
        <v>1827</v>
      </c>
      <c r="Y7" s="428" t="s">
        <v>1972</v>
      </c>
      <c r="Z7" s="428" t="s">
        <v>1973</v>
      </c>
      <c r="AA7" s="428" t="s">
        <v>996</v>
      </c>
      <c r="AB7" s="428" t="s">
        <v>997</v>
      </c>
    </row>
    <row r="8" spans="1:31" ht="26.25" customHeight="1" x14ac:dyDescent="0.2">
      <c r="A8" s="742"/>
      <c r="B8" s="742"/>
      <c r="C8" s="748"/>
      <c r="D8" s="749"/>
      <c r="E8" s="750"/>
      <c r="F8" s="750"/>
      <c r="G8" s="642" t="s">
        <v>663</v>
      </c>
      <c r="H8" s="642" t="s">
        <v>663</v>
      </c>
      <c r="I8" s="428" t="s">
        <v>664</v>
      </c>
      <c r="J8" s="642" t="s">
        <v>665</v>
      </c>
      <c r="K8" s="642" t="s">
        <v>665</v>
      </c>
      <c r="L8" s="642" t="s">
        <v>665</v>
      </c>
      <c r="M8" s="428" t="s">
        <v>664</v>
      </c>
      <c r="N8" s="428" t="s">
        <v>664</v>
      </c>
      <c r="O8" s="428" t="s">
        <v>664</v>
      </c>
      <c r="P8" s="428" t="s">
        <v>666</v>
      </c>
      <c r="Q8" s="428" t="s">
        <v>666</v>
      </c>
      <c r="R8" s="641" t="s">
        <v>666</v>
      </c>
      <c r="S8" s="428" t="s">
        <v>666</v>
      </c>
      <c r="T8" s="428" t="s">
        <v>666</v>
      </c>
      <c r="U8" s="428" t="s">
        <v>666</v>
      </c>
      <c r="V8" s="428" t="s">
        <v>666</v>
      </c>
      <c r="W8" s="641" t="s">
        <v>666</v>
      </c>
      <c r="X8" s="428" t="s">
        <v>666</v>
      </c>
      <c r="Y8" s="428" t="s">
        <v>666</v>
      </c>
      <c r="Z8" s="428" t="s">
        <v>666</v>
      </c>
      <c r="AA8" s="428" t="s">
        <v>666</v>
      </c>
      <c r="AB8" s="428" t="s">
        <v>666</v>
      </c>
    </row>
    <row r="9" spans="1:31" ht="42" customHeight="1" x14ac:dyDescent="0.2">
      <c r="A9" s="638">
        <v>1</v>
      </c>
      <c r="B9" s="638">
        <v>2</v>
      </c>
      <c r="C9" s="638">
        <v>3</v>
      </c>
      <c r="D9" s="638">
        <v>4</v>
      </c>
      <c r="E9" s="638">
        <v>5</v>
      </c>
      <c r="F9" s="638">
        <v>6</v>
      </c>
      <c r="G9" s="638">
        <v>7</v>
      </c>
      <c r="H9" s="638">
        <v>8</v>
      </c>
      <c r="I9" s="638">
        <v>9</v>
      </c>
      <c r="J9" s="638">
        <v>10</v>
      </c>
      <c r="K9" s="638">
        <v>11</v>
      </c>
      <c r="L9" s="638">
        <v>12</v>
      </c>
      <c r="M9" s="638">
        <v>13</v>
      </c>
      <c r="N9" s="638">
        <v>14</v>
      </c>
      <c r="O9" s="638">
        <v>15</v>
      </c>
      <c r="P9" s="638">
        <v>16</v>
      </c>
      <c r="Q9" s="638">
        <v>17</v>
      </c>
      <c r="R9" s="638">
        <v>18</v>
      </c>
      <c r="S9" s="638">
        <v>19</v>
      </c>
      <c r="T9" s="638">
        <v>20</v>
      </c>
      <c r="U9" s="638">
        <v>21</v>
      </c>
      <c r="V9" s="638">
        <v>22</v>
      </c>
      <c r="W9" s="638">
        <v>23</v>
      </c>
      <c r="X9" s="638">
        <v>24</v>
      </c>
      <c r="Y9" s="638">
        <v>25</v>
      </c>
      <c r="Z9" s="638">
        <v>26</v>
      </c>
      <c r="AA9" s="638">
        <v>27</v>
      </c>
      <c r="AB9" s="638">
        <v>28</v>
      </c>
    </row>
    <row r="10" spans="1:31" ht="42" hidden="1" customHeight="1" x14ac:dyDescent="0.2">
      <c r="A10" s="751" t="s">
        <v>1982</v>
      </c>
      <c r="B10" s="752"/>
      <c r="C10" s="752"/>
      <c r="D10" s="752"/>
      <c r="E10" s="752"/>
      <c r="F10" s="753"/>
      <c r="G10" s="467">
        <f t="shared" ref="G10:I10" si="0">SUM(G11+G18+G20+G57+G61+G70+G75+G96+G98+G102+G104+G110+G112+G117+G137+G143+G152+G165+G168+G200+G205+G217+G220+G227+G233+G236+G257+G264+G287+G291)</f>
        <v>6719</v>
      </c>
      <c r="H10" s="467">
        <f t="shared" si="0"/>
        <v>6718</v>
      </c>
      <c r="I10" s="435">
        <f t="shared" si="0"/>
        <v>118060.68</v>
      </c>
      <c r="J10" s="467">
        <f t="shared" ref="J10:L10" si="1">SUM(J11+J18+J20+J57+J61+J70+J75+J96+J98+J102+J104+J110+J112+J117+J137+J143+J152+J165+J168+J200+J205+J217+J220+J227+J233+J236+J257+J264+J287+J291)</f>
        <v>2784</v>
      </c>
      <c r="K10" s="467">
        <f t="shared" si="1"/>
        <v>1618</v>
      </c>
      <c r="L10" s="467">
        <f t="shared" si="1"/>
        <v>1167</v>
      </c>
      <c r="M10" s="435">
        <f t="shared" ref="M10:P10" si="2">SUM(M11+M18+M20+M57+M61+M70+M75+M96+M98+M102+M104+M110+M112+M117+M137+M143+M152+M165+M168+M200+M205+M217+M220+M227+M233+M236+M257+M264+M287+M291)</f>
        <v>113483.13</v>
      </c>
      <c r="N10" s="435">
        <f t="shared" si="2"/>
        <v>64622.36</v>
      </c>
      <c r="O10" s="435">
        <f t="shared" si="2"/>
        <v>48804.07</v>
      </c>
      <c r="P10" s="435">
        <f t="shared" si="2"/>
        <v>6425641621.1099997</v>
      </c>
      <c r="Q10" s="435">
        <f>SUM(Q11+Q18+Q20+Q57+Q61+Q70+Q75+Q96+Q98+Q102+Q104+Q110+Q112+Q117+Q137+Q143+Q152+Q165+Q168+Q200+Q205+Q217+Q220+Q227+Q233+Q236+Q257+Q264+Q287+Q291)</f>
        <v>5665076134.96</v>
      </c>
      <c r="R10" s="435">
        <f t="shared" ref="R10" si="3">SUM(R11+R18+R20+R57+R61+R70+R75+R96+R98+R102+R104+R110+R112+R117+R137+R143+R152+R165+R168+R200+R205+R217+R220+R227+R233+R236+R257+R264+R287+R291)</f>
        <v>392102593.06</v>
      </c>
      <c r="S10" s="435">
        <f t="shared" ref="S10:T10" si="4">SUM(S11+S18+S20+S57+S61+S70+S75+S96+S98+S102+S104+S110+S112+S117+S137+S143+S152+S165+S168+S200+S205+S217+S220+S227+S233+S236+S257+S264+S287+S291)</f>
        <v>1451819184.05</v>
      </c>
      <c r="T10" s="435">
        <f t="shared" si="4"/>
        <v>2725663998.5500002</v>
      </c>
      <c r="U10" s="435">
        <f t="shared" ref="U10" si="5">SUM(U11+U18+U20+U57+U61+U70+U75+U96+U98+U102+U104+U110+U112+U117+U137+U143+U152+U165+U168+U200+U205+U217+U220+U227+U233+U236+U257+U264+U287+U291)</f>
        <v>1095490359.3</v>
      </c>
      <c r="V10" s="435">
        <f t="shared" ref="V10:W10" si="6">SUM(V11+V18+V20+V57+V61+V70+V75+V96+V98+V102+V104+V110+V112+V117+V137+V143+V152+V165+V168+V200+V205+V217+V220+V227+V233+V236+V257+V264+V287+V291)</f>
        <v>746863930.40999997</v>
      </c>
      <c r="W10" s="435">
        <f t="shared" si="6"/>
        <v>132615558.94</v>
      </c>
      <c r="X10" s="435">
        <f t="shared" ref="X10" si="7">SUM(X11+X18+X20+X57+X61+X70+X75+X96+X98+X102+X104+X110+X112+X117+X137+X143+X152+X165+X168+X200+X205+X217+X220+X227+X233+X236+X257+X264+X287+X291)</f>
        <v>370249321.14999998</v>
      </c>
      <c r="Y10" s="435">
        <f t="shared" ref="Y10:Z10" si="8">SUM(Y11+Y18+Y20+Y57+Y61+Y70+Y75+Y96+Y98+Y102+Y104+Y110+Y112+Y117+Y137+Y143+Y152+Y165+Y168+Y200+Y205+Y217+Y220+Y227+Y233+Y236+Y257+Y264+Y287+Y291)</f>
        <v>161749945.41</v>
      </c>
      <c r="Z10" s="435">
        <f t="shared" si="8"/>
        <v>82249104.909999996</v>
      </c>
      <c r="AA10" s="435">
        <f>AA11+AA70+AA75+AA112+AA117+AA137+AA143+AA165+AA168+AA200+AA220+AA264+AA287+AA18+AA20+AA57+AA96+AA98+AA102+AA104+AA205+AA227+AA233+AA236+AA257+AA61+AA152+AA217+AA110+AA291</f>
        <v>11409202.16</v>
      </c>
      <c r="AB10" s="435">
        <f>AB11+AB70+AB75+AB112+AB117+AB137+AB143+AB165+AB168+AB200+AB220+AB264+AB287+AB18+AB20+AB57+AB96+AB98+AB102+AB104+AB205+AB227+AB233+AB236+AB257+AB61+AB152+AB217+AB110+AB291</f>
        <v>11409202.16</v>
      </c>
      <c r="AD10" s="432"/>
    </row>
    <row r="11" spans="1:31" ht="42" hidden="1" customHeight="1" x14ac:dyDescent="0.2">
      <c r="A11" s="733" t="s">
        <v>1950</v>
      </c>
      <c r="B11" s="733"/>
      <c r="C11" s="733"/>
      <c r="D11" s="733"/>
      <c r="E11" s="733"/>
      <c r="F11" s="733"/>
      <c r="G11" s="467">
        <f>SUM(G12:G17)</f>
        <v>140</v>
      </c>
      <c r="H11" s="467">
        <f t="shared" ref="H11:M11" si="9">SUM(H12:H17)</f>
        <v>140</v>
      </c>
      <c r="I11" s="435">
        <f t="shared" si="9"/>
        <v>1886.81</v>
      </c>
      <c r="J11" s="467">
        <f t="shared" si="9"/>
        <v>54</v>
      </c>
      <c r="K11" s="467">
        <f t="shared" si="9"/>
        <v>40</v>
      </c>
      <c r="L11" s="467">
        <f t="shared" si="9"/>
        <v>14</v>
      </c>
      <c r="M11" s="435">
        <f t="shared" si="9"/>
        <v>1560.01</v>
      </c>
      <c r="N11" s="435">
        <f t="shared" ref="N11" si="10">SUM(N12:N17)</f>
        <v>1146.6099999999999</v>
      </c>
      <c r="O11" s="435">
        <f t="shared" ref="O11" si="11">SUM(O12:O17)</f>
        <v>413.4</v>
      </c>
      <c r="P11" s="435">
        <f t="shared" ref="P11" si="12">SUM(P12:P17)</f>
        <v>95223010.219999999</v>
      </c>
      <c r="Q11" s="435">
        <f t="shared" ref="Q11" si="13">SUM(Q12:Q17)</f>
        <v>75607070.079999998</v>
      </c>
      <c r="R11" s="435">
        <f t="shared" ref="R11:U11" si="14">SUM(R12:R17)</f>
        <v>0</v>
      </c>
      <c r="S11" s="435">
        <f t="shared" si="14"/>
        <v>30596434.100000001</v>
      </c>
      <c r="T11" s="435">
        <f t="shared" si="14"/>
        <v>45010635.979999997</v>
      </c>
      <c r="U11" s="435">
        <f t="shared" si="14"/>
        <v>0</v>
      </c>
      <c r="V11" s="435">
        <f t="shared" ref="V11" si="15">SUM(V12:V17)</f>
        <v>19615940.140000001</v>
      </c>
      <c r="W11" s="435">
        <f t="shared" ref="W11:Z11" si="16">SUM(W12:W17)</f>
        <v>0</v>
      </c>
      <c r="X11" s="435">
        <f t="shared" si="16"/>
        <v>7938117.7199999997</v>
      </c>
      <c r="Y11" s="435">
        <f t="shared" si="16"/>
        <v>11677822.42</v>
      </c>
      <c r="Z11" s="435">
        <f t="shared" si="16"/>
        <v>0</v>
      </c>
      <c r="AA11" s="435">
        <f t="shared" ref="AA11" si="17">SUM(AA12:AA17)</f>
        <v>0</v>
      </c>
      <c r="AB11" s="435">
        <f t="shared" ref="AB11" si="18">SUM(AB12:AB17)</f>
        <v>0</v>
      </c>
      <c r="AD11" s="432"/>
    </row>
    <row r="12" spans="1:31" ht="30" hidden="1" customHeight="1" x14ac:dyDescent="0.2">
      <c r="A12" s="424">
        <v>1</v>
      </c>
      <c r="B12" s="643" t="s">
        <v>1376</v>
      </c>
      <c r="C12" s="424">
        <v>64</v>
      </c>
      <c r="D12" s="644">
        <v>41689</v>
      </c>
      <c r="E12" s="424" t="s">
        <v>1846</v>
      </c>
      <c r="F12" s="424" t="s">
        <v>1974</v>
      </c>
      <c r="G12" s="645">
        <v>18</v>
      </c>
      <c r="H12" s="645">
        <v>18</v>
      </c>
      <c r="I12" s="429">
        <v>289.51</v>
      </c>
      <c r="J12" s="645">
        <v>13</v>
      </c>
      <c r="K12" s="632">
        <v>12</v>
      </c>
      <c r="L12" s="632">
        <v>1</v>
      </c>
      <c r="M12" s="429">
        <v>289.51</v>
      </c>
      <c r="N12" s="429">
        <v>266.11</v>
      </c>
      <c r="O12" s="429">
        <v>23.4</v>
      </c>
      <c r="P12" s="428">
        <f t="shared" ref="P12:P17" si="19">Q12+V12+AA12+AB12</f>
        <v>17671690.399999999</v>
      </c>
      <c r="Q12" s="428">
        <f>R12+S12+T12+U12</f>
        <v>14031322.18</v>
      </c>
      <c r="R12" s="429">
        <v>0</v>
      </c>
      <c r="S12" s="429">
        <v>0</v>
      </c>
      <c r="T12" s="430">
        <f>'Приложение № 4'!J12</f>
        <v>14031322.18</v>
      </c>
      <c r="U12" s="430">
        <v>0</v>
      </c>
      <c r="V12" s="428">
        <f>W12+X12+Y12+Z12</f>
        <v>3640368.22</v>
      </c>
      <c r="W12" s="428">
        <v>0</v>
      </c>
      <c r="X12" s="429">
        <v>0</v>
      </c>
      <c r="Y12" s="430">
        <f>'Приложение № 4'!L12</f>
        <v>3640368.22</v>
      </c>
      <c r="Z12" s="430">
        <v>0</v>
      </c>
      <c r="AA12" s="428">
        <v>0</v>
      </c>
      <c r="AB12" s="428">
        <v>0</v>
      </c>
      <c r="AD12" s="432"/>
    </row>
    <row r="13" spans="1:31" s="634" customFormat="1" ht="30" hidden="1" customHeight="1" x14ac:dyDescent="0.2">
      <c r="A13" s="424">
        <v>2</v>
      </c>
      <c r="B13" s="643" t="s">
        <v>1078</v>
      </c>
      <c r="C13" s="424">
        <v>461</v>
      </c>
      <c r="D13" s="644">
        <v>41900</v>
      </c>
      <c r="E13" s="424" t="s">
        <v>1846</v>
      </c>
      <c r="F13" s="424" t="s">
        <v>1974</v>
      </c>
      <c r="G13" s="645">
        <v>27</v>
      </c>
      <c r="H13" s="645">
        <v>27</v>
      </c>
      <c r="I13" s="429">
        <v>418.6</v>
      </c>
      <c r="J13" s="645">
        <v>16</v>
      </c>
      <c r="K13" s="632">
        <v>8</v>
      </c>
      <c r="L13" s="632">
        <v>8</v>
      </c>
      <c r="M13" s="429">
        <v>418.6</v>
      </c>
      <c r="N13" s="429">
        <v>204.5</v>
      </c>
      <c r="O13" s="429">
        <v>214.1</v>
      </c>
      <c r="P13" s="428">
        <f t="shared" si="19"/>
        <v>25551344</v>
      </c>
      <c r="Q13" s="428">
        <f t="shared" ref="Q13:Q17" si="20">R13+S13+T13+U13</f>
        <v>20287767.140000001</v>
      </c>
      <c r="R13" s="429">
        <v>0</v>
      </c>
      <c r="S13" s="429">
        <v>0</v>
      </c>
      <c r="T13" s="430">
        <f>'Приложение № 4'!J13</f>
        <v>20287767.140000001</v>
      </c>
      <c r="U13" s="430">
        <v>0</v>
      </c>
      <c r="V13" s="428">
        <f t="shared" ref="V13:V56" si="21">W13+X13+Y13+Z13</f>
        <v>5263576.8600000003</v>
      </c>
      <c r="W13" s="428">
        <v>0</v>
      </c>
      <c r="X13" s="429">
        <v>0</v>
      </c>
      <c r="Y13" s="430">
        <f>'Приложение № 4'!L13</f>
        <v>5263576.8600000003</v>
      </c>
      <c r="Z13" s="430">
        <v>0</v>
      </c>
      <c r="AA13" s="428">
        <v>0</v>
      </c>
      <c r="AB13" s="428">
        <v>0</v>
      </c>
      <c r="AC13" s="433"/>
      <c r="AD13" s="432"/>
      <c r="AE13" s="433"/>
    </row>
    <row r="14" spans="1:31" ht="30" hidden="1" customHeight="1" x14ac:dyDescent="0.2">
      <c r="A14" s="424">
        <v>3</v>
      </c>
      <c r="B14" s="643" t="s">
        <v>1079</v>
      </c>
      <c r="C14" s="424">
        <v>142</v>
      </c>
      <c r="D14" s="644">
        <v>41731</v>
      </c>
      <c r="E14" s="424" t="s">
        <v>1846</v>
      </c>
      <c r="F14" s="424" t="s">
        <v>1974</v>
      </c>
      <c r="G14" s="645">
        <v>25</v>
      </c>
      <c r="H14" s="645">
        <v>25</v>
      </c>
      <c r="I14" s="429">
        <v>220.6</v>
      </c>
      <c r="J14" s="645">
        <v>4</v>
      </c>
      <c r="K14" s="632">
        <v>3</v>
      </c>
      <c r="L14" s="632">
        <v>1</v>
      </c>
      <c r="M14" s="429">
        <v>220.6</v>
      </c>
      <c r="N14" s="429">
        <v>162</v>
      </c>
      <c r="O14" s="429">
        <v>58.6</v>
      </c>
      <c r="P14" s="428">
        <f t="shared" si="19"/>
        <v>13465424</v>
      </c>
      <c r="Q14" s="428">
        <f t="shared" si="20"/>
        <v>10691546.66</v>
      </c>
      <c r="R14" s="429">
        <v>0</v>
      </c>
      <c r="S14" s="429">
        <v>0</v>
      </c>
      <c r="T14" s="430">
        <f>'Приложение № 4'!J14</f>
        <v>10691546.66</v>
      </c>
      <c r="U14" s="430">
        <v>0</v>
      </c>
      <c r="V14" s="428">
        <f t="shared" si="21"/>
        <v>2773877.34</v>
      </c>
      <c r="W14" s="428">
        <v>0</v>
      </c>
      <c r="X14" s="429">
        <v>0</v>
      </c>
      <c r="Y14" s="430">
        <f>'Приложение № 4'!L14</f>
        <v>2773877.34</v>
      </c>
      <c r="Z14" s="430">
        <v>0</v>
      </c>
      <c r="AA14" s="428">
        <v>0</v>
      </c>
      <c r="AB14" s="428">
        <v>0</v>
      </c>
      <c r="AD14" s="432"/>
    </row>
    <row r="15" spans="1:31" ht="30" hidden="1" customHeight="1" x14ac:dyDescent="0.2">
      <c r="A15" s="421">
        <v>4</v>
      </c>
      <c r="B15" s="422" t="s">
        <v>1951</v>
      </c>
      <c r="C15" s="421">
        <v>86</v>
      </c>
      <c r="D15" s="423">
        <v>43231</v>
      </c>
      <c r="E15" s="424" t="s">
        <v>1801</v>
      </c>
      <c r="F15" s="424" t="s">
        <v>1846</v>
      </c>
      <c r="G15" s="425">
        <v>28</v>
      </c>
      <c r="H15" s="425">
        <v>28</v>
      </c>
      <c r="I15" s="426">
        <v>428</v>
      </c>
      <c r="J15" s="425">
        <v>10</v>
      </c>
      <c r="K15" s="427">
        <v>8</v>
      </c>
      <c r="L15" s="427">
        <v>2</v>
      </c>
      <c r="M15" s="426">
        <v>282.89999999999998</v>
      </c>
      <c r="N15" s="426">
        <v>209.2</v>
      </c>
      <c r="O15" s="426">
        <v>73.7</v>
      </c>
      <c r="P15" s="428">
        <f t="shared" si="19"/>
        <v>17268216</v>
      </c>
      <c r="Q15" s="428">
        <f t="shared" si="20"/>
        <v>13710963.5</v>
      </c>
      <c r="R15" s="429">
        <v>0</v>
      </c>
      <c r="S15" s="429">
        <f>'Приложение № 4'!J15</f>
        <v>13710963.5</v>
      </c>
      <c r="T15" s="430">
        <v>0</v>
      </c>
      <c r="U15" s="430">
        <v>0</v>
      </c>
      <c r="V15" s="428">
        <f t="shared" si="21"/>
        <v>3557252.5</v>
      </c>
      <c r="W15" s="428">
        <v>0</v>
      </c>
      <c r="X15" s="429">
        <f>'Приложение № 4'!L15</f>
        <v>3557252.5</v>
      </c>
      <c r="Y15" s="430">
        <v>0</v>
      </c>
      <c r="Z15" s="430">
        <v>0</v>
      </c>
      <c r="AA15" s="428">
        <v>0</v>
      </c>
      <c r="AB15" s="428">
        <v>0</v>
      </c>
      <c r="AD15" s="432"/>
    </row>
    <row r="16" spans="1:31" ht="30" hidden="1" customHeight="1" x14ac:dyDescent="0.2">
      <c r="A16" s="421">
        <v>5</v>
      </c>
      <c r="B16" s="422" t="s">
        <v>1969</v>
      </c>
      <c r="C16" s="421">
        <v>75</v>
      </c>
      <c r="D16" s="423">
        <v>43216</v>
      </c>
      <c r="E16" s="424" t="s">
        <v>1801</v>
      </c>
      <c r="F16" s="424" t="s">
        <v>1846</v>
      </c>
      <c r="G16" s="425">
        <v>32</v>
      </c>
      <c r="H16" s="425">
        <v>32</v>
      </c>
      <c r="I16" s="426">
        <v>311.2</v>
      </c>
      <c r="J16" s="425">
        <v>7</v>
      </c>
      <c r="K16" s="427">
        <v>5</v>
      </c>
      <c r="L16" s="427">
        <v>2</v>
      </c>
      <c r="M16" s="426">
        <v>199</v>
      </c>
      <c r="N16" s="426">
        <v>155.4</v>
      </c>
      <c r="O16" s="426">
        <v>43.6</v>
      </c>
      <c r="P16" s="428">
        <f t="shared" si="19"/>
        <v>12146960</v>
      </c>
      <c r="Q16" s="428">
        <f t="shared" si="20"/>
        <v>9644686.2400000002</v>
      </c>
      <c r="R16" s="429">
        <v>0</v>
      </c>
      <c r="S16" s="429">
        <f>'Приложение № 4'!J16</f>
        <v>9644686.2400000002</v>
      </c>
      <c r="T16" s="430">
        <v>0</v>
      </c>
      <c r="U16" s="430">
        <v>0</v>
      </c>
      <c r="V16" s="428">
        <f t="shared" si="21"/>
        <v>2502273.7599999998</v>
      </c>
      <c r="W16" s="428">
        <v>0</v>
      </c>
      <c r="X16" s="429">
        <f>'Приложение № 4'!L16</f>
        <v>2502273.7599999998</v>
      </c>
      <c r="Y16" s="430">
        <v>0</v>
      </c>
      <c r="Z16" s="430">
        <v>0</v>
      </c>
      <c r="AA16" s="428">
        <v>0</v>
      </c>
      <c r="AB16" s="428">
        <v>0</v>
      </c>
      <c r="AD16" s="432"/>
    </row>
    <row r="17" spans="1:31" ht="30" hidden="1" customHeight="1" x14ac:dyDescent="0.2">
      <c r="A17" s="421">
        <v>6</v>
      </c>
      <c r="B17" s="422" t="s">
        <v>1952</v>
      </c>
      <c r="C17" s="421">
        <v>117</v>
      </c>
      <c r="D17" s="423">
        <v>43273</v>
      </c>
      <c r="E17" s="424" t="s">
        <v>1801</v>
      </c>
      <c r="F17" s="424" t="s">
        <v>1846</v>
      </c>
      <c r="G17" s="425">
        <v>10</v>
      </c>
      <c r="H17" s="425">
        <v>10</v>
      </c>
      <c r="I17" s="426">
        <v>218.9</v>
      </c>
      <c r="J17" s="425">
        <v>4</v>
      </c>
      <c r="K17" s="427">
        <v>4</v>
      </c>
      <c r="L17" s="427">
        <v>0</v>
      </c>
      <c r="M17" s="426">
        <v>149.4</v>
      </c>
      <c r="N17" s="426">
        <v>149.4</v>
      </c>
      <c r="O17" s="426">
        <v>0</v>
      </c>
      <c r="P17" s="428">
        <f t="shared" si="19"/>
        <v>9119375.8200000003</v>
      </c>
      <c r="Q17" s="428">
        <f t="shared" si="20"/>
        <v>7240784.3600000003</v>
      </c>
      <c r="R17" s="429">
        <v>0</v>
      </c>
      <c r="S17" s="429">
        <f>'Приложение № 4'!J17</f>
        <v>7240784.3600000003</v>
      </c>
      <c r="T17" s="430">
        <v>0</v>
      </c>
      <c r="U17" s="430">
        <v>0</v>
      </c>
      <c r="V17" s="428">
        <f t="shared" si="21"/>
        <v>1878591.46</v>
      </c>
      <c r="W17" s="428">
        <v>0</v>
      </c>
      <c r="X17" s="429">
        <f>'Приложение № 4'!L17</f>
        <v>1878591.46</v>
      </c>
      <c r="Y17" s="430">
        <v>0</v>
      </c>
      <c r="Z17" s="430">
        <v>0</v>
      </c>
      <c r="AA17" s="428">
        <v>0</v>
      </c>
      <c r="AB17" s="428">
        <v>0</v>
      </c>
      <c r="AD17" s="432"/>
    </row>
    <row r="18" spans="1:31" ht="30" hidden="1" customHeight="1" x14ac:dyDescent="0.2">
      <c r="A18" s="733" t="s">
        <v>1865</v>
      </c>
      <c r="B18" s="733"/>
      <c r="C18" s="733"/>
      <c r="D18" s="733"/>
      <c r="E18" s="733"/>
      <c r="F18" s="733"/>
      <c r="G18" s="467">
        <f>G19</f>
        <v>6</v>
      </c>
      <c r="H18" s="467">
        <f t="shared" ref="H18" si="22">H19</f>
        <v>6</v>
      </c>
      <c r="I18" s="435">
        <f>SUM(I19:I19)</f>
        <v>68.900000000000006</v>
      </c>
      <c r="J18" s="467">
        <f t="shared" ref="J18" si="23">J19</f>
        <v>3</v>
      </c>
      <c r="K18" s="467">
        <f t="shared" ref="K18" si="24">K19</f>
        <v>1</v>
      </c>
      <c r="L18" s="467">
        <f t="shared" ref="L18" si="25">L19</f>
        <v>2</v>
      </c>
      <c r="M18" s="646">
        <f t="shared" ref="M18" si="26">M19</f>
        <v>68.900000000000006</v>
      </c>
      <c r="N18" s="435">
        <f t="shared" ref="N18" si="27">N19</f>
        <v>21.1</v>
      </c>
      <c r="O18" s="435">
        <f t="shared" ref="O18" si="28">O19</f>
        <v>47.8</v>
      </c>
      <c r="P18" s="435">
        <f t="shared" ref="P18" si="29">P19</f>
        <v>4205656</v>
      </c>
      <c r="Q18" s="435">
        <f t="shared" ref="Q18" si="30">Q19</f>
        <v>3995373.2</v>
      </c>
      <c r="R18" s="435">
        <f t="shared" ref="R18:U18" si="31">R19</f>
        <v>0</v>
      </c>
      <c r="S18" s="435">
        <f t="shared" si="31"/>
        <v>3995373.2</v>
      </c>
      <c r="T18" s="435">
        <f t="shared" si="31"/>
        <v>0</v>
      </c>
      <c r="U18" s="435">
        <f t="shared" si="31"/>
        <v>0</v>
      </c>
      <c r="V18" s="435">
        <f t="shared" si="21"/>
        <v>210282.8</v>
      </c>
      <c r="W18" s="435">
        <f>W19</f>
        <v>0</v>
      </c>
      <c r="X18" s="435">
        <f>X19</f>
        <v>210282.8</v>
      </c>
      <c r="Y18" s="435">
        <f t="shared" ref="Y18:Z18" si="32">Y19</f>
        <v>0</v>
      </c>
      <c r="Z18" s="435">
        <f t="shared" si="32"/>
        <v>0</v>
      </c>
      <c r="AA18" s="435">
        <f>AA19</f>
        <v>0</v>
      </c>
      <c r="AB18" s="435">
        <f>AB19</f>
        <v>0</v>
      </c>
      <c r="AD18" s="432"/>
    </row>
    <row r="19" spans="1:31" ht="30" hidden="1" customHeight="1" x14ac:dyDescent="0.2">
      <c r="A19" s="424">
        <v>1</v>
      </c>
      <c r="B19" s="647" t="s">
        <v>1860</v>
      </c>
      <c r="C19" s="424">
        <v>179</v>
      </c>
      <c r="D19" s="644">
        <v>42835</v>
      </c>
      <c r="E19" s="424" t="s">
        <v>1801</v>
      </c>
      <c r="F19" s="424" t="s">
        <v>1846</v>
      </c>
      <c r="G19" s="645">
        <v>6</v>
      </c>
      <c r="H19" s="632">
        <v>6</v>
      </c>
      <c r="I19" s="429">
        <v>68.900000000000006</v>
      </c>
      <c r="J19" s="645">
        <v>3</v>
      </c>
      <c r="K19" s="632">
        <v>1</v>
      </c>
      <c r="L19" s="632">
        <v>2</v>
      </c>
      <c r="M19" s="429">
        <f>N19+O19</f>
        <v>68.900000000000006</v>
      </c>
      <c r="N19" s="429">
        <v>21.1</v>
      </c>
      <c r="O19" s="648">
        <v>47.8</v>
      </c>
      <c r="P19" s="428">
        <f>Q19+V19+AA19+AB19</f>
        <v>4205656</v>
      </c>
      <c r="Q19" s="428">
        <f>R19+S19+T19+U19</f>
        <v>3995373.2</v>
      </c>
      <c r="R19" s="429">
        <v>0</v>
      </c>
      <c r="S19" s="429">
        <f>'Приложение № 4'!J19</f>
        <v>3995373.2</v>
      </c>
      <c r="T19" s="430">
        <v>0</v>
      </c>
      <c r="U19" s="430">
        <v>0</v>
      </c>
      <c r="V19" s="428">
        <f t="shared" si="21"/>
        <v>210282.8</v>
      </c>
      <c r="W19" s="429">
        <v>0</v>
      </c>
      <c r="X19" s="429">
        <f>'Приложение № 4'!L19</f>
        <v>210282.8</v>
      </c>
      <c r="Y19" s="430">
        <v>0</v>
      </c>
      <c r="Z19" s="430">
        <v>0</v>
      </c>
      <c r="AA19" s="428">
        <v>0</v>
      </c>
      <c r="AB19" s="428">
        <v>0</v>
      </c>
      <c r="AD19" s="432"/>
    </row>
    <row r="20" spans="1:31" ht="30" hidden="1" customHeight="1" x14ac:dyDescent="0.2">
      <c r="A20" s="733" t="s">
        <v>1853</v>
      </c>
      <c r="B20" s="733"/>
      <c r="C20" s="733"/>
      <c r="D20" s="733"/>
      <c r="E20" s="733"/>
      <c r="F20" s="733"/>
      <c r="G20" s="649">
        <f>SUM(G21:G56)</f>
        <v>800</v>
      </c>
      <c r="H20" s="650">
        <f>SUM(H21:H56)</f>
        <v>800</v>
      </c>
      <c r="I20" s="651">
        <f>SUM(I21:I56)</f>
        <v>13353.35</v>
      </c>
      <c r="J20" s="650">
        <f t="shared" ref="J20:O20" si="33">SUM(J21:J56)</f>
        <v>343</v>
      </c>
      <c r="K20" s="650">
        <f t="shared" ref="K20" si="34">SUM(K21:K56)</f>
        <v>164</v>
      </c>
      <c r="L20" s="650">
        <f t="shared" ref="L20" si="35">SUM(L21:L56)</f>
        <v>179</v>
      </c>
      <c r="M20" s="652">
        <f t="shared" si="33"/>
        <v>13365.75</v>
      </c>
      <c r="N20" s="652">
        <f t="shared" si="33"/>
        <v>6409.17</v>
      </c>
      <c r="O20" s="652">
        <f t="shared" si="33"/>
        <v>6956.58</v>
      </c>
      <c r="P20" s="646">
        <f>SUM(P21:P56)</f>
        <v>684529802.14999998</v>
      </c>
      <c r="Q20" s="646">
        <f t="shared" ref="Q20:Z20" si="36">SUM(Q21:Q56)</f>
        <v>667361520.85000002</v>
      </c>
      <c r="R20" s="646">
        <f t="shared" si="36"/>
        <v>0</v>
      </c>
      <c r="S20" s="646">
        <f t="shared" si="36"/>
        <v>77162934.700000003</v>
      </c>
      <c r="T20" s="646">
        <f t="shared" si="36"/>
        <v>590198586.14999998</v>
      </c>
      <c r="U20" s="646">
        <f t="shared" si="36"/>
        <v>0</v>
      </c>
      <c r="V20" s="646">
        <f t="shared" si="36"/>
        <v>17168281.300000001</v>
      </c>
      <c r="W20" s="646">
        <f t="shared" si="36"/>
        <v>0</v>
      </c>
      <c r="X20" s="646">
        <f t="shared" si="36"/>
        <v>17168281.300000001</v>
      </c>
      <c r="Y20" s="646">
        <f t="shared" si="36"/>
        <v>0</v>
      </c>
      <c r="Z20" s="646">
        <f t="shared" si="36"/>
        <v>0</v>
      </c>
      <c r="AA20" s="646">
        <f t="shared" ref="AA20:AB20" si="37">SUM(AA21:AA32)</f>
        <v>0</v>
      </c>
      <c r="AB20" s="646">
        <f t="shared" si="37"/>
        <v>0</v>
      </c>
      <c r="AD20" s="432"/>
    </row>
    <row r="21" spans="1:31" ht="30" hidden="1" customHeight="1" x14ac:dyDescent="0.2">
      <c r="A21" s="632">
        <v>1</v>
      </c>
      <c r="B21" s="653" t="s">
        <v>1345</v>
      </c>
      <c r="C21" s="654" t="s">
        <v>1346</v>
      </c>
      <c r="D21" s="654">
        <v>42685</v>
      </c>
      <c r="E21" s="654" t="s">
        <v>1846</v>
      </c>
      <c r="F21" s="654" t="s">
        <v>1974</v>
      </c>
      <c r="G21" s="632">
        <v>20</v>
      </c>
      <c r="H21" s="632">
        <v>20</v>
      </c>
      <c r="I21" s="655">
        <v>530.79999999999995</v>
      </c>
      <c r="J21" s="632">
        <v>8</v>
      </c>
      <c r="K21" s="642">
        <v>4</v>
      </c>
      <c r="L21" s="642">
        <v>4</v>
      </c>
      <c r="M21" s="654">
        <v>530.79999999999995</v>
      </c>
      <c r="N21" s="655">
        <v>347.7</v>
      </c>
      <c r="O21" s="655">
        <v>183.1</v>
      </c>
      <c r="P21" s="428">
        <f>Q21+V21+AA21+AB21</f>
        <v>26503226.18</v>
      </c>
      <c r="Q21" s="428">
        <f>R21+S21+T21+U21</f>
        <v>26503226.18</v>
      </c>
      <c r="R21" s="428">
        <v>0</v>
      </c>
      <c r="S21" s="428">
        <v>0</v>
      </c>
      <c r="T21" s="428">
        <f>'Приложение № 4'!J21</f>
        <v>26503226.18</v>
      </c>
      <c r="U21" s="428">
        <v>0</v>
      </c>
      <c r="V21" s="428">
        <f t="shared" si="21"/>
        <v>0</v>
      </c>
      <c r="W21" s="428">
        <v>0</v>
      </c>
      <c r="X21" s="428">
        <v>0</v>
      </c>
      <c r="Y21" s="428">
        <v>0</v>
      </c>
      <c r="Z21" s="428">
        <v>0</v>
      </c>
      <c r="AA21" s="655">
        <v>0</v>
      </c>
      <c r="AB21" s="655">
        <v>0</v>
      </c>
      <c r="AD21" s="432"/>
    </row>
    <row r="22" spans="1:31" ht="30" hidden="1" customHeight="1" x14ac:dyDescent="0.2">
      <c r="A22" s="632">
        <v>2</v>
      </c>
      <c r="B22" s="656" t="s">
        <v>1347</v>
      </c>
      <c r="C22" s="424" t="s">
        <v>1346</v>
      </c>
      <c r="D22" s="644">
        <v>42685</v>
      </c>
      <c r="E22" s="654" t="s">
        <v>1846</v>
      </c>
      <c r="F22" s="654" t="s">
        <v>1974</v>
      </c>
      <c r="G22" s="645">
        <v>24</v>
      </c>
      <c r="H22" s="632">
        <v>24</v>
      </c>
      <c r="I22" s="428">
        <v>367.7</v>
      </c>
      <c r="J22" s="645">
        <v>16</v>
      </c>
      <c r="K22" s="642">
        <v>11</v>
      </c>
      <c r="L22" s="642">
        <v>5</v>
      </c>
      <c r="M22" s="429">
        <v>367.7</v>
      </c>
      <c r="N22" s="428">
        <v>253.8</v>
      </c>
      <c r="O22" s="428">
        <v>113.9</v>
      </c>
      <c r="P22" s="428">
        <f t="shared" ref="P22:P56" si="38">Q22+V22+AA22+AB22</f>
        <v>18359525.739999998</v>
      </c>
      <c r="Q22" s="428">
        <f t="shared" ref="Q22:Q56" si="39">R22+S22+T22+U22</f>
        <v>18359525.739999998</v>
      </c>
      <c r="R22" s="428">
        <v>0</v>
      </c>
      <c r="S22" s="428">
        <v>0</v>
      </c>
      <c r="T22" s="428">
        <f>'Приложение № 4'!J22</f>
        <v>18359525.739999998</v>
      </c>
      <c r="U22" s="428">
        <v>0</v>
      </c>
      <c r="V22" s="428">
        <f t="shared" si="21"/>
        <v>0</v>
      </c>
      <c r="W22" s="428">
        <v>0</v>
      </c>
      <c r="X22" s="428">
        <v>0</v>
      </c>
      <c r="Y22" s="428">
        <v>0</v>
      </c>
      <c r="Z22" s="428">
        <v>0</v>
      </c>
      <c r="AA22" s="428">
        <v>0</v>
      </c>
      <c r="AB22" s="428">
        <v>0</v>
      </c>
      <c r="AC22" s="657"/>
      <c r="AD22" s="432"/>
      <c r="AE22" s="657"/>
    </row>
    <row r="23" spans="1:31" ht="30" hidden="1" customHeight="1" x14ac:dyDescent="0.2">
      <c r="A23" s="632">
        <v>3</v>
      </c>
      <c r="B23" s="656" t="s">
        <v>1503</v>
      </c>
      <c r="C23" s="424" t="s">
        <v>1272</v>
      </c>
      <c r="D23" s="644">
        <v>42138</v>
      </c>
      <c r="E23" s="654" t="s">
        <v>1846</v>
      </c>
      <c r="F23" s="654" t="s">
        <v>1974</v>
      </c>
      <c r="G23" s="645">
        <v>14</v>
      </c>
      <c r="H23" s="632">
        <v>14</v>
      </c>
      <c r="I23" s="428">
        <v>132.6</v>
      </c>
      <c r="J23" s="645">
        <v>4</v>
      </c>
      <c r="K23" s="642">
        <v>2</v>
      </c>
      <c r="L23" s="642">
        <v>2</v>
      </c>
      <c r="M23" s="429">
        <v>132.6</v>
      </c>
      <c r="N23" s="428">
        <v>67.599999999999994</v>
      </c>
      <c r="O23" s="428">
        <v>65</v>
      </c>
      <c r="P23" s="428">
        <f t="shared" si="38"/>
        <v>6620813.4699999997</v>
      </c>
      <c r="Q23" s="428">
        <f t="shared" si="39"/>
        <v>6620813.4699999997</v>
      </c>
      <c r="R23" s="428">
        <v>0</v>
      </c>
      <c r="S23" s="428">
        <v>0</v>
      </c>
      <c r="T23" s="428">
        <f>'Приложение № 4'!J23</f>
        <v>6620813.4699999997</v>
      </c>
      <c r="U23" s="428">
        <v>0</v>
      </c>
      <c r="V23" s="428">
        <f t="shared" si="21"/>
        <v>0</v>
      </c>
      <c r="W23" s="428">
        <v>0</v>
      </c>
      <c r="X23" s="428">
        <v>0</v>
      </c>
      <c r="Y23" s="428">
        <v>0</v>
      </c>
      <c r="Z23" s="428">
        <v>0</v>
      </c>
      <c r="AA23" s="428">
        <v>0</v>
      </c>
      <c r="AB23" s="428">
        <v>0</v>
      </c>
      <c r="AC23" s="657"/>
      <c r="AD23" s="432"/>
      <c r="AE23" s="657"/>
    </row>
    <row r="24" spans="1:31" ht="30" hidden="1" customHeight="1" x14ac:dyDescent="0.2">
      <c r="A24" s="632">
        <v>4</v>
      </c>
      <c r="B24" s="656" t="s">
        <v>1505</v>
      </c>
      <c r="C24" s="424" t="s">
        <v>1272</v>
      </c>
      <c r="D24" s="644">
        <v>42138</v>
      </c>
      <c r="E24" s="654" t="s">
        <v>1846</v>
      </c>
      <c r="F24" s="654" t="s">
        <v>1974</v>
      </c>
      <c r="G24" s="645">
        <v>20</v>
      </c>
      <c r="H24" s="632">
        <v>20</v>
      </c>
      <c r="I24" s="428">
        <v>137.30000000000001</v>
      </c>
      <c r="J24" s="645">
        <v>3</v>
      </c>
      <c r="K24" s="642">
        <v>1</v>
      </c>
      <c r="L24" s="642">
        <v>2</v>
      </c>
      <c r="M24" s="429">
        <v>137.30000000000001</v>
      </c>
      <c r="N24" s="428">
        <v>44.4</v>
      </c>
      <c r="O24" s="428">
        <v>92.9</v>
      </c>
      <c r="P24" s="428">
        <f t="shared" si="38"/>
        <v>6855487.8600000003</v>
      </c>
      <c r="Q24" s="428">
        <f t="shared" si="39"/>
        <v>6855487.8600000003</v>
      </c>
      <c r="R24" s="428">
        <v>0</v>
      </c>
      <c r="S24" s="428">
        <v>0</v>
      </c>
      <c r="T24" s="428">
        <f>'Приложение № 4'!J24</f>
        <v>6855487.8600000003</v>
      </c>
      <c r="U24" s="428">
        <v>0</v>
      </c>
      <c r="V24" s="428">
        <f t="shared" si="21"/>
        <v>0</v>
      </c>
      <c r="W24" s="428">
        <v>0</v>
      </c>
      <c r="X24" s="428">
        <v>0</v>
      </c>
      <c r="Y24" s="428">
        <v>0</v>
      </c>
      <c r="Z24" s="428">
        <v>0</v>
      </c>
      <c r="AA24" s="428">
        <v>0</v>
      </c>
      <c r="AB24" s="428">
        <v>0</v>
      </c>
      <c r="AC24" s="657"/>
      <c r="AD24" s="432"/>
      <c r="AE24" s="657"/>
    </row>
    <row r="25" spans="1:31" ht="30" hidden="1" customHeight="1" x14ac:dyDescent="0.2">
      <c r="A25" s="632">
        <v>5</v>
      </c>
      <c r="B25" s="643" t="s">
        <v>1166</v>
      </c>
      <c r="C25" s="424">
        <v>20</v>
      </c>
      <c r="D25" s="644">
        <v>42138</v>
      </c>
      <c r="E25" s="654" t="s">
        <v>1846</v>
      </c>
      <c r="F25" s="654" t="s">
        <v>1974</v>
      </c>
      <c r="G25" s="645">
        <v>24</v>
      </c>
      <c r="H25" s="645">
        <v>24</v>
      </c>
      <c r="I25" s="429">
        <v>488.2</v>
      </c>
      <c r="J25" s="645">
        <v>12</v>
      </c>
      <c r="K25" s="632">
        <v>4</v>
      </c>
      <c r="L25" s="632">
        <v>8</v>
      </c>
      <c r="M25" s="429">
        <v>488.2</v>
      </c>
      <c r="N25" s="429">
        <v>165</v>
      </c>
      <c r="O25" s="429">
        <v>323.2</v>
      </c>
      <c r="P25" s="428">
        <f t="shared" si="38"/>
        <v>24376177.5</v>
      </c>
      <c r="Q25" s="428">
        <f t="shared" si="39"/>
        <v>24376177.5</v>
      </c>
      <c r="R25" s="428">
        <v>0</v>
      </c>
      <c r="S25" s="428">
        <v>0</v>
      </c>
      <c r="T25" s="428">
        <f>'Приложение № 4'!J25</f>
        <v>24376177.5</v>
      </c>
      <c r="U25" s="428">
        <v>0</v>
      </c>
      <c r="V25" s="428">
        <f t="shared" si="21"/>
        <v>0</v>
      </c>
      <c r="W25" s="428">
        <v>0</v>
      </c>
      <c r="X25" s="428">
        <v>0</v>
      </c>
      <c r="Y25" s="428">
        <v>0</v>
      </c>
      <c r="Z25" s="428">
        <v>0</v>
      </c>
      <c r="AA25" s="428">
        <v>0</v>
      </c>
      <c r="AB25" s="428">
        <v>0</v>
      </c>
      <c r="AC25" s="657"/>
      <c r="AD25" s="432"/>
      <c r="AE25" s="657"/>
    </row>
    <row r="26" spans="1:31" ht="30" hidden="1" customHeight="1" x14ac:dyDescent="0.2">
      <c r="A26" s="632">
        <v>6</v>
      </c>
      <c r="B26" s="643" t="s">
        <v>1168</v>
      </c>
      <c r="C26" s="424">
        <v>25</v>
      </c>
      <c r="D26" s="644">
        <v>42139</v>
      </c>
      <c r="E26" s="654" t="s">
        <v>1846</v>
      </c>
      <c r="F26" s="654" t="s">
        <v>1974</v>
      </c>
      <c r="G26" s="645">
        <v>5</v>
      </c>
      <c r="H26" s="645">
        <v>5</v>
      </c>
      <c r="I26" s="429">
        <v>75</v>
      </c>
      <c r="J26" s="645">
        <v>2</v>
      </c>
      <c r="K26" s="632">
        <v>0</v>
      </c>
      <c r="L26" s="632">
        <v>2</v>
      </c>
      <c r="M26" s="429">
        <v>75</v>
      </c>
      <c r="N26" s="429">
        <v>0</v>
      </c>
      <c r="O26" s="429">
        <v>75</v>
      </c>
      <c r="P26" s="428">
        <f t="shared" si="38"/>
        <v>3744804</v>
      </c>
      <c r="Q26" s="428">
        <f t="shared" si="39"/>
        <v>3744804</v>
      </c>
      <c r="R26" s="428">
        <v>0</v>
      </c>
      <c r="S26" s="428">
        <v>0</v>
      </c>
      <c r="T26" s="428">
        <f>'Приложение № 4'!J26</f>
        <v>3744804</v>
      </c>
      <c r="U26" s="428">
        <v>0</v>
      </c>
      <c r="V26" s="428">
        <f t="shared" si="21"/>
        <v>0</v>
      </c>
      <c r="W26" s="428">
        <v>0</v>
      </c>
      <c r="X26" s="428">
        <v>0</v>
      </c>
      <c r="Y26" s="428">
        <v>0</v>
      </c>
      <c r="Z26" s="428">
        <v>0</v>
      </c>
      <c r="AA26" s="428">
        <v>0</v>
      </c>
      <c r="AB26" s="428">
        <v>0</v>
      </c>
      <c r="AC26" s="657"/>
      <c r="AD26" s="432"/>
      <c r="AE26" s="657"/>
    </row>
    <row r="27" spans="1:31" ht="30" hidden="1" customHeight="1" x14ac:dyDescent="0.2">
      <c r="A27" s="632">
        <v>7</v>
      </c>
      <c r="B27" s="643" t="s">
        <v>1428</v>
      </c>
      <c r="C27" s="424">
        <v>19</v>
      </c>
      <c r="D27" s="644">
        <v>42138</v>
      </c>
      <c r="E27" s="654" t="s">
        <v>1846</v>
      </c>
      <c r="F27" s="654" t="s">
        <v>1974</v>
      </c>
      <c r="G27" s="645">
        <v>5</v>
      </c>
      <c r="H27" s="645">
        <v>5</v>
      </c>
      <c r="I27" s="429">
        <v>129.1</v>
      </c>
      <c r="J27" s="645">
        <v>5</v>
      </c>
      <c r="K27" s="632">
        <v>3</v>
      </c>
      <c r="L27" s="632">
        <v>2</v>
      </c>
      <c r="M27" s="429">
        <v>129.1</v>
      </c>
      <c r="N27" s="429">
        <v>87.1</v>
      </c>
      <c r="O27" s="429">
        <v>42</v>
      </c>
      <c r="P27" s="428">
        <f t="shared" si="38"/>
        <v>6446055.9500000002</v>
      </c>
      <c r="Q27" s="428">
        <f t="shared" si="39"/>
        <v>6446055.9500000002</v>
      </c>
      <c r="R27" s="428">
        <v>0</v>
      </c>
      <c r="S27" s="428">
        <v>0</v>
      </c>
      <c r="T27" s="428">
        <f>'Приложение № 4'!J27</f>
        <v>6446055.9500000002</v>
      </c>
      <c r="U27" s="428">
        <v>0</v>
      </c>
      <c r="V27" s="428">
        <f t="shared" si="21"/>
        <v>0</v>
      </c>
      <c r="W27" s="428">
        <v>0</v>
      </c>
      <c r="X27" s="428">
        <v>0</v>
      </c>
      <c r="Y27" s="428">
        <v>0</v>
      </c>
      <c r="Z27" s="428">
        <v>0</v>
      </c>
      <c r="AA27" s="428">
        <v>0</v>
      </c>
      <c r="AB27" s="428">
        <v>0</v>
      </c>
      <c r="AC27" s="657"/>
      <c r="AD27" s="432"/>
      <c r="AE27" s="657"/>
    </row>
    <row r="28" spans="1:31" ht="30" hidden="1" customHeight="1" x14ac:dyDescent="0.2">
      <c r="A28" s="632">
        <v>8</v>
      </c>
      <c r="B28" s="618" t="s">
        <v>1509</v>
      </c>
      <c r="C28" s="424">
        <v>1</v>
      </c>
      <c r="D28" s="644">
        <v>42185</v>
      </c>
      <c r="E28" s="654" t="s">
        <v>1846</v>
      </c>
      <c r="F28" s="654" t="s">
        <v>1974</v>
      </c>
      <c r="G28" s="658">
        <v>26</v>
      </c>
      <c r="H28" s="658">
        <v>26</v>
      </c>
      <c r="I28" s="428">
        <v>681.2</v>
      </c>
      <c r="J28" s="658">
        <v>14</v>
      </c>
      <c r="K28" s="658">
        <v>8</v>
      </c>
      <c r="L28" s="658">
        <v>6</v>
      </c>
      <c r="M28" s="428">
        <v>660.2</v>
      </c>
      <c r="N28" s="428">
        <v>312.3</v>
      </c>
      <c r="O28" s="428">
        <v>347.9</v>
      </c>
      <c r="P28" s="428">
        <f t="shared" si="38"/>
        <v>32964261.34</v>
      </c>
      <c r="Q28" s="428">
        <f t="shared" si="39"/>
        <v>32964261.34</v>
      </c>
      <c r="R28" s="428">
        <v>0</v>
      </c>
      <c r="S28" s="428">
        <v>0</v>
      </c>
      <c r="T28" s="428">
        <f>'Приложение № 4'!J28</f>
        <v>32964261.34</v>
      </c>
      <c r="U28" s="428">
        <v>0</v>
      </c>
      <c r="V28" s="428">
        <f t="shared" si="21"/>
        <v>0</v>
      </c>
      <c r="W28" s="428">
        <v>0</v>
      </c>
      <c r="X28" s="428">
        <v>0</v>
      </c>
      <c r="Y28" s="428">
        <v>0</v>
      </c>
      <c r="Z28" s="428">
        <v>0</v>
      </c>
      <c r="AA28" s="428">
        <v>0</v>
      </c>
      <c r="AB28" s="428">
        <v>0</v>
      </c>
      <c r="AD28" s="432"/>
    </row>
    <row r="29" spans="1:31" ht="30" hidden="1" customHeight="1" x14ac:dyDescent="0.2">
      <c r="A29" s="632">
        <v>9</v>
      </c>
      <c r="B29" s="656" t="s">
        <v>1210</v>
      </c>
      <c r="C29" s="424">
        <v>1</v>
      </c>
      <c r="D29" s="644">
        <v>42185</v>
      </c>
      <c r="E29" s="654" t="s">
        <v>1846</v>
      </c>
      <c r="F29" s="654" t="s">
        <v>1974</v>
      </c>
      <c r="G29" s="645">
        <v>46</v>
      </c>
      <c r="H29" s="632">
        <v>46</v>
      </c>
      <c r="I29" s="428">
        <v>687.9</v>
      </c>
      <c r="J29" s="645">
        <v>16</v>
      </c>
      <c r="K29" s="642">
        <v>11</v>
      </c>
      <c r="L29" s="642">
        <v>5</v>
      </c>
      <c r="M29" s="429">
        <v>687.4</v>
      </c>
      <c r="N29" s="428">
        <v>407.3</v>
      </c>
      <c r="O29" s="428">
        <v>280.10000000000002</v>
      </c>
      <c r="P29" s="428">
        <f t="shared" si="38"/>
        <v>34322376.93</v>
      </c>
      <c r="Q29" s="428">
        <f t="shared" si="39"/>
        <v>34322376.93</v>
      </c>
      <c r="R29" s="428">
        <v>0</v>
      </c>
      <c r="S29" s="428">
        <v>0</v>
      </c>
      <c r="T29" s="428">
        <f>'Приложение № 4'!J29</f>
        <v>34322376.93</v>
      </c>
      <c r="U29" s="428">
        <v>0</v>
      </c>
      <c r="V29" s="428">
        <f t="shared" si="21"/>
        <v>0</v>
      </c>
      <c r="W29" s="428">
        <v>0</v>
      </c>
      <c r="X29" s="428">
        <v>0</v>
      </c>
      <c r="Y29" s="428">
        <v>0</v>
      </c>
      <c r="Z29" s="428">
        <v>0</v>
      </c>
      <c r="AA29" s="428">
        <v>0</v>
      </c>
      <c r="AB29" s="428">
        <v>0</v>
      </c>
      <c r="AC29" s="657"/>
      <c r="AD29" s="432"/>
      <c r="AE29" s="657"/>
    </row>
    <row r="30" spans="1:31" ht="30" hidden="1" customHeight="1" x14ac:dyDescent="0.2">
      <c r="A30" s="632">
        <v>10</v>
      </c>
      <c r="B30" s="656" t="s">
        <v>1211</v>
      </c>
      <c r="C30" s="424">
        <v>1</v>
      </c>
      <c r="D30" s="644">
        <v>42185</v>
      </c>
      <c r="E30" s="654" t="s">
        <v>1846</v>
      </c>
      <c r="F30" s="654" t="s">
        <v>1974</v>
      </c>
      <c r="G30" s="645">
        <v>33</v>
      </c>
      <c r="H30" s="632">
        <v>33</v>
      </c>
      <c r="I30" s="428">
        <v>341.28</v>
      </c>
      <c r="J30" s="645">
        <v>17</v>
      </c>
      <c r="K30" s="642">
        <v>1</v>
      </c>
      <c r="L30" s="642">
        <v>16</v>
      </c>
      <c r="M30" s="429">
        <v>341.28</v>
      </c>
      <c r="N30" s="428">
        <v>45.5</v>
      </c>
      <c r="O30" s="428">
        <v>295.77999999999997</v>
      </c>
      <c r="P30" s="428">
        <f t="shared" si="38"/>
        <v>17040356.120000001</v>
      </c>
      <c r="Q30" s="428">
        <f t="shared" si="39"/>
        <v>17040356.120000001</v>
      </c>
      <c r="R30" s="428">
        <v>0</v>
      </c>
      <c r="S30" s="428">
        <v>0</v>
      </c>
      <c r="T30" s="428">
        <f>'Приложение № 4'!J30</f>
        <v>17040356.120000001</v>
      </c>
      <c r="U30" s="428">
        <v>0</v>
      </c>
      <c r="V30" s="428">
        <f t="shared" si="21"/>
        <v>0</v>
      </c>
      <c r="W30" s="428">
        <v>0</v>
      </c>
      <c r="X30" s="428">
        <v>0</v>
      </c>
      <c r="Y30" s="428">
        <v>0</v>
      </c>
      <c r="Z30" s="428">
        <v>0</v>
      </c>
      <c r="AA30" s="428">
        <v>0</v>
      </c>
      <c r="AB30" s="428">
        <v>0</v>
      </c>
      <c r="AC30" s="657"/>
      <c r="AD30" s="432"/>
      <c r="AE30" s="657"/>
    </row>
    <row r="31" spans="1:31" ht="30" hidden="1" customHeight="1" x14ac:dyDescent="0.2">
      <c r="A31" s="632">
        <v>11</v>
      </c>
      <c r="B31" s="618" t="s">
        <v>1508</v>
      </c>
      <c r="C31" s="424">
        <v>1</v>
      </c>
      <c r="D31" s="644">
        <v>42185</v>
      </c>
      <c r="E31" s="654" t="s">
        <v>1846</v>
      </c>
      <c r="F31" s="654" t="s">
        <v>1974</v>
      </c>
      <c r="G31" s="658">
        <v>24</v>
      </c>
      <c r="H31" s="658">
        <v>24</v>
      </c>
      <c r="I31" s="428">
        <v>453.3</v>
      </c>
      <c r="J31" s="658">
        <v>12</v>
      </c>
      <c r="K31" s="658">
        <v>7</v>
      </c>
      <c r="L31" s="658">
        <v>5</v>
      </c>
      <c r="M31" s="428">
        <v>467.9</v>
      </c>
      <c r="N31" s="428">
        <v>281.60000000000002</v>
      </c>
      <c r="O31" s="428">
        <v>186.3</v>
      </c>
      <c r="P31" s="428">
        <f t="shared" si="38"/>
        <v>23362583.890000001</v>
      </c>
      <c r="Q31" s="428">
        <f t="shared" si="39"/>
        <v>23362583.890000001</v>
      </c>
      <c r="R31" s="428">
        <v>0</v>
      </c>
      <c r="S31" s="428">
        <v>0</v>
      </c>
      <c r="T31" s="428">
        <f>'Приложение № 4'!J31</f>
        <v>23362583.890000001</v>
      </c>
      <c r="U31" s="428">
        <v>0</v>
      </c>
      <c r="V31" s="428">
        <f t="shared" si="21"/>
        <v>0</v>
      </c>
      <c r="W31" s="428">
        <v>0</v>
      </c>
      <c r="X31" s="428">
        <v>0</v>
      </c>
      <c r="Y31" s="428">
        <v>0</v>
      </c>
      <c r="Z31" s="428">
        <v>0</v>
      </c>
      <c r="AA31" s="428">
        <v>0</v>
      </c>
      <c r="AB31" s="428">
        <v>0</v>
      </c>
      <c r="AD31" s="432"/>
    </row>
    <row r="32" spans="1:31" ht="30" hidden="1" customHeight="1" x14ac:dyDescent="0.2">
      <c r="A32" s="632">
        <v>12</v>
      </c>
      <c r="B32" s="618" t="s">
        <v>1581</v>
      </c>
      <c r="C32" s="424" t="s">
        <v>1350</v>
      </c>
      <c r="D32" s="644">
        <v>41820</v>
      </c>
      <c r="E32" s="654" t="s">
        <v>1846</v>
      </c>
      <c r="F32" s="654" t="s">
        <v>1974</v>
      </c>
      <c r="G32" s="658">
        <v>132</v>
      </c>
      <c r="H32" s="658">
        <v>132</v>
      </c>
      <c r="I32" s="428">
        <v>2734.5</v>
      </c>
      <c r="J32" s="658">
        <v>60</v>
      </c>
      <c r="K32" s="658">
        <v>37</v>
      </c>
      <c r="L32" s="658">
        <v>23</v>
      </c>
      <c r="M32" s="428">
        <v>2734.6</v>
      </c>
      <c r="N32" s="428">
        <v>1609.7</v>
      </c>
      <c r="O32" s="428">
        <v>1124.9000000000001</v>
      </c>
      <c r="P32" s="428">
        <f t="shared" si="38"/>
        <v>136540546.91</v>
      </c>
      <c r="Q32" s="428">
        <f t="shared" si="39"/>
        <v>136540546.91</v>
      </c>
      <c r="R32" s="428">
        <v>0</v>
      </c>
      <c r="S32" s="428">
        <v>0</v>
      </c>
      <c r="T32" s="428">
        <f>'Приложение № 4'!J32</f>
        <v>136540546.91</v>
      </c>
      <c r="U32" s="428">
        <v>0</v>
      </c>
      <c r="V32" s="428">
        <f t="shared" si="21"/>
        <v>0</v>
      </c>
      <c r="W32" s="428">
        <v>0</v>
      </c>
      <c r="X32" s="428">
        <v>0</v>
      </c>
      <c r="Y32" s="428">
        <v>0</v>
      </c>
      <c r="Z32" s="428">
        <v>0</v>
      </c>
      <c r="AA32" s="428">
        <v>0</v>
      </c>
      <c r="AB32" s="428">
        <v>0</v>
      </c>
      <c r="AD32" s="432"/>
    </row>
    <row r="33" spans="1:30" ht="30" hidden="1" customHeight="1" x14ac:dyDescent="0.2">
      <c r="A33" s="632">
        <v>13</v>
      </c>
      <c r="B33" s="656" t="s">
        <v>1499</v>
      </c>
      <c r="C33" s="424" t="s">
        <v>1272</v>
      </c>
      <c r="D33" s="644">
        <v>42138</v>
      </c>
      <c r="E33" s="654" t="s">
        <v>1846</v>
      </c>
      <c r="F33" s="654" t="s">
        <v>1974</v>
      </c>
      <c r="G33" s="645">
        <v>9</v>
      </c>
      <c r="H33" s="632">
        <v>9</v>
      </c>
      <c r="I33" s="428">
        <v>221.6</v>
      </c>
      <c r="J33" s="645">
        <v>4</v>
      </c>
      <c r="K33" s="642">
        <v>3</v>
      </c>
      <c r="L33" s="642">
        <v>1</v>
      </c>
      <c r="M33" s="429">
        <v>221.6</v>
      </c>
      <c r="N33" s="428">
        <v>162.19999999999999</v>
      </c>
      <c r="O33" s="428">
        <v>59.4</v>
      </c>
      <c r="P33" s="428">
        <f t="shared" si="38"/>
        <v>11064647.550000001</v>
      </c>
      <c r="Q33" s="428">
        <f t="shared" si="39"/>
        <v>11064647.550000001</v>
      </c>
      <c r="R33" s="428">
        <v>0</v>
      </c>
      <c r="S33" s="428">
        <v>0</v>
      </c>
      <c r="T33" s="428">
        <f>'Приложение № 4'!J33</f>
        <v>11064647.550000001</v>
      </c>
      <c r="U33" s="428">
        <v>0</v>
      </c>
      <c r="V33" s="428">
        <f t="shared" si="21"/>
        <v>0</v>
      </c>
      <c r="W33" s="428">
        <v>0</v>
      </c>
      <c r="X33" s="428">
        <v>0</v>
      </c>
      <c r="Y33" s="428">
        <v>0</v>
      </c>
      <c r="Z33" s="428">
        <v>0</v>
      </c>
      <c r="AA33" s="428">
        <v>0</v>
      </c>
      <c r="AB33" s="428">
        <v>0</v>
      </c>
      <c r="AD33" s="432"/>
    </row>
    <row r="34" spans="1:30" ht="30" hidden="1" customHeight="1" x14ac:dyDescent="0.2">
      <c r="A34" s="632">
        <v>14</v>
      </c>
      <c r="B34" s="656" t="s">
        <v>1500</v>
      </c>
      <c r="C34" s="424" t="s">
        <v>1272</v>
      </c>
      <c r="D34" s="644">
        <v>42138</v>
      </c>
      <c r="E34" s="654" t="s">
        <v>1846</v>
      </c>
      <c r="F34" s="654" t="s">
        <v>1974</v>
      </c>
      <c r="G34" s="645">
        <v>19</v>
      </c>
      <c r="H34" s="632">
        <v>19</v>
      </c>
      <c r="I34" s="428">
        <v>383</v>
      </c>
      <c r="J34" s="645">
        <v>8</v>
      </c>
      <c r="K34" s="642">
        <v>6</v>
      </c>
      <c r="L34" s="642">
        <v>2</v>
      </c>
      <c r="M34" s="429">
        <v>383</v>
      </c>
      <c r="N34" s="428">
        <v>295.5</v>
      </c>
      <c r="O34" s="428">
        <v>87.5</v>
      </c>
      <c r="P34" s="428">
        <f t="shared" si="38"/>
        <v>19123465.760000002</v>
      </c>
      <c r="Q34" s="428">
        <f t="shared" si="39"/>
        <v>19123465.760000002</v>
      </c>
      <c r="R34" s="428">
        <v>0</v>
      </c>
      <c r="S34" s="428">
        <v>0</v>
      </c>
      <c r="T34" s="428">
        <f>'Приложение № 4'!J34</f>
        <v>19123465.760000002</v>
      </c>
      <c r="U34" s="428">
        <v>0</v>
      </c>
      <c r="V34" s="428">
        <f t="shared" si="21"/>
        <v>0</v>
      </c>
      <c r="W34" s="428">
        <v>0</v>
      </c>
      <c r="X34" s="428">
        <v>0</v>
      </c>
      <c r="Y34" s="428">
        <v>0</v>
      </c>
      <c r="Z34" s="428">
        <v>0</v>
      </c>
      <c r="AA34" s="428">
        <v>0</v>
      </c>
      <c r="AB34" s="428">
        <v>0</v>
      </c>
      <c r="AD34" s="432"/>
    </row>
    <row r="35" spans="1:30" ht="30" hidden="1" customHeight="1" x14ac:dyDescent="0.2">
      <c r="A35" s="632">
        <v>15</v>
      </c>
      <c r="B35" s="656" t="s">
        <v>1501</v>
      </c>
      <c r="C35" s="424" t="s">
        <v>1272</v>
      </c>
      <c r="D35" s="644">
        <v>42138</v>
      </c>
      <c r="E35" s="654" t="s">
        <v>1846</v>
      </c>
      <c r="F35" s="654" t="s">
        <v>1974</v>
      </c>
      <c r="G35" s="645">
        <v>33</v>
      </c>
      <c r="H35" s="632">
        <v>33</v>
      </c>
      <c r="I35" s="428">
        <v>286.39999999999998</v>
      </c>
      <c r="J35" s="645">
        <v>15</v>
      </c>
      <c r="K35" s="642">
        <v>14</v>
      </c>
      <c r="L35" s="642">
        <v>1</v>
      </c>
      <c r="M35" s="429">
        <v>286.39999999999998</v>
      </c>
      <c r="N35" s="428">
        <v>262</v>
      </c>
      <c r="O35" s="428">
        <v>24.4</v>
      </c>
      <c r="P35" s="428">
        <f t="shared" si="38"/>
        <v>14300158.210000001</v>
      </c>
      <c r="Q35" s="428">
        <f t="shared" si="39"/>
        <v>14300158.210000001</v>
      </c>
      <c r="R35" s="428">
        <v>0</v>
      </c>
      <c r="S35" s="428">
        <v>0</v>
      </c>
      <c r="T35" s="428">
        <f>'Приложение № 4'!J35</f>
        <v>14300158.210000001</v>
      </c>
      <c r="U35" s="428">
        <v>0</v>
      </c>
      <c r="V35" s="428">
        <f t="shared" si="21"/>
        <v>0</v>
      </c>
      <c r="W35" s="428">
        <v>0</v>
      </c>
      <c r="X35" s="428">
        <v>0</v>
      </c>
      <c r="Y35" s="428">
        <v>0</v>
      </c>
      <c r="Z35" s="428">
        <v>0</v>
      </c>
      <c r="AA35" s="428">
        <v>0</v>
      </c>
      <c r="AB35" s="428">
        <v>0</v>
      </c>
      <c r="AD35" s="432"/>
    </row>
    <row r="36" spans="1:30" ht="30" hidden="1" customHeight="1" x14ac:dyDescent="0.2">
      <c r="A36" s="632">
        <v>16</v>
      </c>
      <c r="B36" s="656" t="s">
        <v>1502</v>
      </c>
      <c r="C36" s="424" t="s">
        <v>1272</v>
      </c>
      <c r="D36" s="644">
        <v>42138</v>
      </c>
      <c r="E36" s="654" t="s">
        <v>1846</v>
      </c>
      <c r="F36" s="654" t="s">
        <v>1974</v>
      </c>
      <c r="G36" s="645">
        <v>11</v>
      </c>
      <c r="H36" s="632">
        <v>11</v>
      </c>
      <c r="I36" s="428">
        <v>160.9</v>
      </c>
      <c r="J36" s="645">
        <v>6</v>
      </c>
      <c r="K36" s="642">
        <v>1</v>
      </c>
      <c r="L36" s="642">
        <v>5</v>
      </c>
      <c r="M36" s="429">
        <v>160.9</v>
      </c>
      <c r="N36" s="428">
        <v>28</v>
      </c>
      <c r="O36" s="428">
        <v>132.9</v>
      </c>
      <c r="P36" s="428">
        <f t="shared" si="38"/>
        <v>8033852.8499999996</v>
      </c>
      <c r="Q36" s="428">
        <f t="shared" si="39"/>
        <v>8033852.8499999996</v>
      </c>
      <c r="R36" s="428">
        <v>0</v>
      </c>
      <c r="S36" s="428">
        <v>0</v>
      </c>
      <c r="T36" s="428">
        <f>'Приложение № 4'!J36</f>
        <v>8033852.8499999996</v>
      </c>
      <c r="U36" s="428">
        <v>0</v>
      </c>
      <c r="V36" s="428">
        <f t="shared" si="21"/>
        <v>0</v>
      </c>
      <c r="W36" s="428">
        <v>0</v>
      </c>
      <c r="X36" s="428">
        <v>0</v>
      </c>
      <c r="Y36" s="428">
        <v>0</v>
      </c>
      <c r="Z36" s="428">
        <v>0</v>
      </c>
      <c r="AA36" s="428">
        <v>0</v>
      </c>
      <c r="AB36" s="428">
        <v>0</v>
      </c>
      <c r="AD36" s="432"/>
    </row>
    <row r="37" spans="1:30" ht="30" hidden="1" customHeight="1" x14ac:dyDescent="0.2">
      <c r="A37" s="632">
        <v>17</v>
      </c>
      <c r="B37" s="656" t="s">
        <v>1660</v>
      </c>
      <c r="C37" s="424" t="s">
        <v>1302</v>
      </c>
      <c r="D37" s="644">
        <v>42004</v>
      </c>
      <c r="E37" s="654" t="s">
        <v>1846</v>
      </c>
      <c r="F37" s="654" t="s">
        <v>1974</v>
      </c>
      <c r="G37" s="645">
        <v>34</v>
      </c>
      <c r="H37" s="632">
        <v>34</v>
      </c>
      <c r="I37" s="428">
        <v>484.95</v>
      </c>
      <c r="J37" s="645">
        <v>12</v>
      </c>
      <c r="K37" s="642">
        <v>9</v>
      </c>
      <c r="L37" s="642">
        <v>3</v>
      </c>
      <c r="M37" s="429">
        <v>484.95</v>
      </c>
      <c r="N37" s="428">
        <v>363.95</v>
      </c>
      <c r="O37" s="428">
        <v>121</v>
      </c>
      <c r="P37" s="428">
        <f t="shared" si="38"/>
        <v>24213902.66</v>
      </c>
      <c r="Q37" s="428">
        <f t="shared" si="39"/>
        <v>24213902.66</v>
      </c>
      <c r="R37" s="428">
        <v>0</v>
      </c>
      <c r="S37" s="428">
        <v>0</v>
      </c>
      <c r="T37" s="428">
        <f>'Приложение № 4'!J37</f>
        <v>24213902.66</v>
      </c>
      <c r="U37" s="428">
        <v>0</v>
      </c>
      <c r="V37" s="428">
        <f t="shared" si="21"/>
        <v>0</v>
      </c>
      <c r="W37" s="428">
        <v>0</v>
      </c>
      <c r="X37" s="428">
        <v>0</v>
      </c>
      <c r="Y37" s="428">
        <v>0</v>
      </c>
      <c r="Z37" s="428">
        <v>0</v>
      </c>
      <c r="AA37" s="428">
        <v>0</v>
      </c>
      <c r="AB37" s="428">
        <v>0</v>
      </c>
      <c r="AD37" s="432"/>
    </row>
    <row r="38" spans="1:30" ht="30" hidden="1" customHeight="1" x14ac:dyDescent="0.2">
      <c r="A38" s="632">
        <v>18</v>
      </c>
      <c r="B38" s="643" t="s">
        <v>1310</v>
      </c>
      <c r="C38" s="424">
        <v>16</v>
      </c>
      <c r="D38" s="644">
        <v>42138</v>
      </c>
      <c r="E38" s="654" t="s">
        <v>1846</v>
      </c>
      <c r="F38" s="654" t="s">
        <v>1974</v>
      </c>
      <c r="G38" s="645">
        <v>20</v>
      </c>
      <c r="H38" s="632">
        <v>20</v>
      </c>
      <c r="I38" s="428">
        <v>381.8</v>
      </c>
      <c r="J38" s="645">
        <v>9</v>
      </c>
      <c r="K38" s="642">
        <v>1</v>
      </c>
      <c r="L38" s="642">
        <v>8</v>
      </c>
      <c r="M38" s="429">
        <v>381.8</v>
      </c>
      <c r="N38" s="428">
        <v>41.6</v>
      </c>
      <c r="O38" s="428">
        <v>340.2</v>
      </c>
      <c r="P38" s="428">
        <f t="shared" si="38"/>
        <v>19063548.899999999</v>
      </c>
      <c r="Q38" s="428">
        <f t="shared" si="39"/>
        <v>19063548.899999999</v>
      </c>
      <c r="R38" s="428">
        <v>0</v>
      </c>
      <c r="S38" s="428">
        <v>0</v>
      </c>
      <c r="T38" s="428">
        <f>'Приложение № 4'!J38</f>
        <v>19063548.899999999</v>
      </c>
      <c r="U38" s="428">
        <v>0</v>
      </c>
      <c r="V38" s="428">
        <f t="shared" si="21"/>
        <v>0</v>
      </c>
      <c r="W38" s="428">
        <v>0</v>
      </c>
      <c r="X38" s="428">
        <v>0</v>
      </c>
      <c r="Y38" s="428">
        <v>0</v>
      </c>
      <c r="Z38" s="428">
        <v>0</v>
      </c>
      <c r="AA38" s="428">
        <v>0</v>
      </c>
      <c r="AB38" s="428">
        <v>0</v>
      </c>
      <c r="AD38" s="432"/>
    </row>
    <row r="39" spans="1:30" ht="30" hidden="1" customHeight="1" x14ac:dyDescent="0.2">
      <c r="A39" s="632">
        <v>19</v>
      </c>
      <c r="B39" s="643" t="s">
        <v>1163</v>
      </c>
      <c r="C39" s="424">
        <v>17</v>
      </c>
      <c r="D39" s="644">
        <v>42138</v>
      </c>
      <c r="E39" s="654" t="s">
        <v>1846</v>
      </c>
      <c r="F39" s="654" t="s">
        <v>1974</v>
      </c>
      <c r="G39" s="645">
        <v>11</v>
      </c>
      <c r="H39" s="632">
        <v>11</v>
      </c>
      <c r="I39" s="428">
        <v>66</v>
      </c>
      <c r="J39" s="645">
        <v>2</v>
      </c>
      <c r="K39" s="642">
        <v>0</v>
      </c>
      <c r="L39" s="642">
        <v>2</v>
      </c>
      <c r="M39" s="429">
        <v>66</v>
      </c>
      <c r="N39" s="428">
        <v>0</v>
      </c>
      <c r="O39" s="428">
        <v>66</v>
      </c>
      <c r="P39" s="428">
        <f t="shared" si="38"/>
        <v>3295427.52</v>
      </c>
      <c r="Q39" s="428">
        <f t="shared" si="39"/>
        <v>3295427.52</v>
      </c>
      <c r="R39" s="428">
        <v>0</v>
      </c>
      <c r="S39" s="428">
        <v>0</v>
      </c>
      <c r="T39" s="428">
        <f>'Приложение № 4'!J39</f>
        <v>3295427.52</v>
      </c>
      <c r="U39" s="428">
        <v>0</v>
      </c>
      <c r="V39" s="428">
        <f t="shared" si="21"/>
        <v>0</v>
      </c>
      <c r="W39" s="428">
        <v>0</v>
      </c>
      <c r="X39" s="428">
        <v>0</v>
      </c>
      <c r="Y39" s="428">
        <v>0</v>
      </c>
      <c r="Z39" s="428">
        <v>0</v>
      </c>
      <c r="AA39" s="428">
        <v>0</v>
      </c>
      <c r="AB39" s="428">
        <v>0</v>
      </c>
      <c r="AD39" s="432"/>
    </row>
    <row r="40" spans="1:30" ht="30" hidden="1" customHeight="1" x14ac:dyDescent="0.2">
      <c r="A40" s="632">
        <v>20</v>
      </c>
      <c r="B40" s="643" t="s">
        <v>1164</v>
      </c>
      <c r="C40" s="424">
        <v>18</v>
      </c>
      <c r="D40" s="644">
        <v>42138</v>
      </c>
      <c r="E40" s="654" t="s">
        <v>1846</v>
      </c>
      <c r="F40" s="654" t="s">
        <v>1974</v>
      </c>
      <c r="G40" s="645">
        <v>7</v>
      </c>
      <c r="H40" s="632">
        <v>7</v>
      </c>
      <c r="I40" s="428">
        <v>115.7</v>
      </c>
      <c r="J40" s="645">
        <v>4</v>
      </c>
      <c r="K40" s="642">
        <v>1</v>
      </c>
      <c r="L40" s="642">
        <v>3</v>
      </c>
      <c r="M40" s="429">
        <v>115.7</v>
      </c>
      <c r="N40" s="428">
        <v>45.6</v>
      </c>
      <c r="O40" s="428">
        <v>70.099999999999994</v>
      </c>
      <c r="P40" s="428">
        <f t="shared" si="38"/>
        <v>5776984.2999999998</v>
      </c>
      <c r="Q40" s="428">
        <f t="shared" si="39"/>
        <v>5776984.2999999998</v>
      </c>
      <c r="R40" s="428">
        <v>0</v>
      </c>
      <c r="S40" s="428">
        <v>0</v>
      </c>
      <c r="T40" s="428">
        <f>'Приложение № 4'!J40</f>
        <v>5776984.2999999998</v>
      </c>
      <c r="U40" s="428">
        <v>0</v>
      </c>
      <c r="V40" s="428">
        <f t="shared" si="21"/>
        <v>0</v>
      </c>
      <c r="W40" s="428">
        <v>0</v>
      </c>
      <c r="X40" s="428">
        <v>0</v>
      </c>
      <c r="Y40" s="428">
        <v>0</v>
      </c>
      <c r="Z40" s="428">
        <v>0</v>
      </c>
      <c r="AA40" s="428">
        <v>0</v>
      </c>
      <c r="AB40" s="428">
        <v>0</v>
      </c>
      <c r="AD40" s="432"/>
    </row>
    <row r="41" spans="1:30" ht="30" hidden="1" customHeight="1" x14ac:dyDescent="0.2">
      <c r="A41" s="632">
        <v>21</v>
      </c>
      <c r="B41" s="643" t="s">
        <v>1167</v>
      </c>
      <c r="C41" s="424">
        <v>24</v>
      </c>
      <c r="D41" s="644">
        <v>42139</v>
      </c>
      <c r="E41" s="654" t="s">
        <v>1846</v>
      </c>
      <c r="F41" s="654" t="s">
        <v>1974</v>
      </c>
      <c r="G41" s="645">
        <v>7</v>
      </c>
      <c r="H41" s="632">
        <v>7</v>
      </c>
      <c r="I41" s="428">
        <v>85.4</v>
      </c>
      <c r="J41" s="645">
        <v>2</v>
      </c>
      <c r="K41" s="642">
        <v>1</v>
      </c>
      <c r="L41" s="642">
        <v>1</v>
      </c>
      <c r="M41" s="429">
        <v>85.4</v>
      </c>
      <c r="N41" s="428">
        <v>47.9</v>
      </c>
      <c r="O41" s="428">
        <v>37.5</v>
      </c>
      <c r="P41" s="428">
        <f t="shared" si="38"/>
        <v>4264083.49</v>
      </c>
      <c r="Q41" s="428">
        <f t="shared" si="39"/>
        <v>4264083.49</v>
      </c>
      <c r="R41" s="428">
        <v>0</v>
      </c>
      <c r="S41" s="428">
        <v>0</v>
      </c>
      <c r="T41" s="428">
        <f>'Приложение № 4'!J41</f>
        <v>4264083.49</v>
      </c>
      <c r="U41" s="428">
        <v>0</v>
      </c>
      <c r="V41" s="428">
        <f t="shared" si="21"/>
        <v>0</v>
      </c>
      <c r="W41" s="428">
        <v>0</v>
      </c>
      <c r="X41" s="428">
        <v>0</v>
      </c>
      <c r="Y41" s="428">
        <v>0</v>
      </c>
      <c r="Z41" s="428">
        <v>0</v>
      </c>
      <c r="AA41" s="428">
        <v>0</v>
      </c>
      <c r="AB41" s="428">
        <v>0</v>
      </c>
      <c r="AD41" s="432"/>
    </row>
    <row r="42" spans="1:30" ht="30" hidden="1" customHeight="1" x14ac:dyDescent="0.2">
      <c r="A42" s="632">
        <v>22</v>
      </c>
      <c r="B42" s="643" t="s">
        <v>1217</v>
      </c>
      <c r="C42" s="424">
        <v>29</v>
      </c>
      <c r="D42" s="644">
        <v>42139</v>
      </c>
      <c r="E42" s="654" t="s">
        <v>1846</v>
      </c>
      <c r="F42" s="654" t="s">
        <v>1974</v>
      </c>
      <c r="G42" s="645">
        <v>30</v>
      </c>
      <c r="H42" s="632">
        <v>30</v>
      </c>
      <c r="I42" s="428">
        <v>631.82000000000005</v>
      </c>
      <c r="J42" s="645">
        <v>16</v>
      </c>
      <c r="K42" s="642">
        <v>12</v>
      </c>
      <c r="L42" s="642">
        <v>4</v>
      </c>
      <c r="M42" s="429">
        <v>631.82000000000005</v>
      </c>
      <c r="N42" s="428">
        <v>449.22</v>
      </c>
      <c r="O42" s="428">
        <v>182.6</v>
      </c>
      <c r="P42" s="428">
        <f t="shared" si="38"/>
        <v>31547227.510000002</v>
      </c>
      <c r="Q42" s="428">
        <f t="shared" si="39"/>
        <v>31547227.510000002</v>
      </c>
      <c r="R42" s="428">
        <v>0</v>
      </c>
      <c r="S42" s="428">
        <v>0</v>
      </c>
      <c r="T42" s="428">
        <f>'Приложение № 4'!J42</f>
        <v>31547227.510000002</v>
      </c>
      <c r="U42" s="428">
        <v>0</v>
      </c>
      <c r="V42" s="428">
        <f t="shared" si="21"/>
        <v>0</v>
      </c>
      <c r="W42" s="428">
        <v>0</v>
      </c>
      <c r="X42" s="428">
        <v>0</v>
      </c>
      <c r="Y42" s="428">
        <v>0</v>
      </c>
      <c r="Z42" s="428">
        <v>0</v>
      </c>
      <c r="AA42" s="428">
        <v>0</v>
      </c>
      <c r="AB42" s="428">
        <v>0</v>
      </c>
      <c r="AD42" s="432"/>
    </row>
    <row r="43" spans="1:30" ht="30" hidden="1" customHeight="1" x14ac:dyDescent="0.2">
      <c r="A43" s="632">
        <v>23</v>
      </c>
      <c r="B43" s="643" t="s">
        <v>1172</v>
      </c>
      <c r="C43" s="424">
        <v>35</v>
      </c>
      <c r="D43" s="644">
        <v>42139</v>
      </c>
      <c r="E43" s="654" t="s">
        <v>1846</v>
      </c>
      <c r="F43" s="654" t="s">
        <v>1974</v>
      </c>
      <c r="G43" s="645">
        <v>20</v>
      </c>
      <c r="H43" s="632">
        <v>20</v>
      </c>
      <c r="I43" s="428">
        <v>203.8</v>
      </c>
      <c r="J43" s="645">
        <v>6</v>
      </c>
      <c r="K43" s="642">
        <v>3</v>
      </c>
      <c r="L43" s="642">
        <v>3</v>
      </c>
      <c r="M43" s="429">
        <v>203.8</v>
      </c>
      <c r="N43" s="428">
        <v>128.5</v>
      </c>
      <c r="O43" s="428">
        <v>75.3</v>
      </c>
      <c r="P43" s="428">
        <f t="shared" si="38"/>
        <v>10175880.74</v>
      </c>
      <c r="Q43" s="428">
        <f t="shared" si="39"/>
        <v>10175880.74</v>
      </c>
      <c r="R43" s="428">
        <v>0</v>
      </c>
      <c r="S43" s="428">
        <v>0</v>
      </c>
      <c r="T43" s="428">
        <f>'Приложение № 4'!J43</f>
        <v>10175880.74</v>
      </c>
      <c r="U43" s="428">
        <v>0</v>
      </c>
      <c r="V43" s="428">
        <f t="shared" si="21"/>
        <v>0</v>
      </c>
      <c r="W43" s="428">
        <v>0</v>
      </c>
      <c r="X43" s="428">
        <v>0</v>
      </c>
      <c r="Y43" s="428">
        <v>0</v>
      </c>
      <c r="Z43" s="428">
        <v>0</v>
      </c>
      <c r="AA43" s="428">
        <v>0</v>
      </c>
      <c r="AB43" s="428">
        <v>0</v>
      </c>
      <c r="AD43" s="432"/>
    </row>
    <row r="44" spans="1:30" ht="30" hidden="1" customHeight="1" x14ac:dyDescent="0.2">
      <c r="A44" s="632">
        <v>24</v>
      </c>
      <c r="B44" s="643" t="s">
        <v>1173</v>
      </c>
      <c r="C44" s="424">
        <v>36</v>
      </c>
      <c r="D44" s="644">
        <v>42139</v>
      </c>
      <c r="E44" s="654" t="s">
        <v>1846</v>
      </c>
      <c r="F44" s="654" t="s">
        <v>1974</v>
      </c>
      <c r="G44" s="645">
        <v>12</v>
      </c>
      <c r="H44" s="632">
        <v>12</v>
      </c>
      <c r="I44" s="428">
        <v>228.8</v>
      </c>
      <c r="J44" s="645">
        <v>6</v>
      </c>
      <c r="K44" s="642">
        <v>3</v>
      </c>
      <c r="L44" s="642">
        <v>3</v>
      </c>
      <c r="M44" s="429">
        <v>228.8</v>
      </c>
      <c r="N44" s="428">
        <v>114.3</v>
      </c>
      <c r="O44" s="428">
        <v>114.5</v>
      </c>
      <c r="P44" s="428">
        <f t="shared" si="38"/>
        <v>11424148.74</v>
      </c>
      <c r="Q44" s="428">
        <f t="shared" si="39"/>
        <v>11424148.74</v>
      </c>
      <c r="R44" s="428">
        <v>0</v>
      </c>
      <c r="S44" s="428">
        <v>0</v>
      </c>
      <c r="T44" s="428">
        <f>'Приложение № 4'!J44</f>
        <v>11424148.74</v>
      </c>
      <c r="U44" s="428">
        <v>0</v>
      </c>
      <c r="V44" s="428">
        <f t="shared" si="21"/>
        <v>0</v>
      </c>
      <c r="W44" s="428">
        <v>0</v>
      </c>
      <c r="X44" s="428">
        <v>0</v>
      </c>
      <c r="Y44" s="428">
        <v>0</v>
      </c>
      <c r="Z44" s="428">
        <v>0</v>
      </c>
      <c r="AA44" s="428">
        <v>0</v>
      </c>
      <c r="AB44" s="428">
        <v>0</v>
      </c>
      <c r="AD44" s="432"/>
    </row>
    <row r="45" spans="1:30" ht="30" hidden="1" customHeight="1" x14ac:dyDescent="0.2">
      <c r="A45" s="632">
        <v>25</v>
      </c>
      <c r="B45" s="643" t="s">
        <v>1174</v>
      </c>
      <c r="C45" s="424">
        <v>37</v>
      </c>
      <c r="D45" s="644">
        <v>42139</v>
      </c>
      <c r="E45" s="654" t="s">
        <v>1846</v>
      </c>
      <c r="F45" s="654" t="s">
        <v>1974</v>
      </c>
      <c r="G45" s="645">
        <v>11</v>
      </c>
      <c r="H45" s="632">
        <v>11</v>
      </c>
      <c r="I45" s="428">
        <v>217</v>
      </c>
      <c r="J45" s="645">
        <v>7</v>
      </c>
      <c r="K45" s="642">
        <v>0</v>
      </c>
      <c r="L45" s="642">
        <v>7</v>
      </c>
      <c r="M45" s="429">
        <v>217</v>
      </c>
      <c r="N45" s="428">
        <v>0</v>
      </c>
      <c r="O45" s="428">
        <v>217</v>
      </c>
      <c r="P45" s="428">
        <f t="shared" si="38"/>
        <v>10834966.24</v>
      </c>
      <c r="Q45" s="428">
        <f t="shared" si="39"/>
        <v>10834966.24</v>
      </c>
      <c r="R45" s="428">
        <v>0</v>
      </c>
      <c r="S45" s="428">
        <v>0</v>
      </c>
      <c r="T45" s="428">
        <f>'Приложение № 4'!J45</f>
        <v>10834966.24</v>
      </c>
      <c r="U45" s="428">
        <v>0</v>
      </c>
      <c r="V45" s="428">
        <f t="shared" si="21"/>
        <v>0</v>
      </c>
      <c r="W45" s="428">
        <v>0</v>
      </c>
      <c r="X45" s="428">
        <v>0</v>
      </c>
      <c r="Y45" s="428">
        <v>0</v>
      </c>
      <c r="Z45" s="428">
        <v>0</v>
      </c>
      <c r="AA45" s="428">
        <v>0</v>
      </c>
      <c r="AB45" s="428">
        <v>0</v>
      </c>
      <c r="AD45" s="432"/>
    </row>
    <row r="46" spans="1:30" ht="30" hidden="1" customHeight="1" x14ac:dyDescent="0.2">
      <c r="A46" s="632">
        <v>26</v>
      </c>
      <c r="B46" s="643" t="s">
        <v>1218</v>
      </c>
      <c r="C46" s="424">
        <v>40</v>
      </c>
      <c r="D46" s="644">
        <v>42139</v>
      </c>
      <c r="E46" s="654" t="s">
        <v>1846</v>
      </c>
      <c r="F46" s="654" t="s">
        <v>1974</v>
      </c>
      <c r="G46" s="645">
        <v>5</v>
      </c>
      <c r="H46" s="632">
        <v>5</v>
      </c>
      <c r="I46" s="428">
        <v>122</v>
      </c>
      <c r="J46" s="645">
        <v>2</v>
      </c>
      <c r="K46" s="642">
        <v>0</v>
      </c>
      <c r="L46" s="642">
        <v>2</v>
      </c>
      <c r="M46" s="429">
        <v>122</v>
      </c>
      <c r="N46" s="428">
        <v>0</v>
      </c>
      <c r="O46" s="428">
        <v>122</v>
      </c>
      <c r="P46" s="428">
        <f t="shared" si="38"/>
        <v>6091547.8399999999</v>
      </c>
      <c r="Q46" s="428">
        <f t="shared" si="39"/>
        <v>6091547.8399999999</v>
      </c>
      <c r="R46" s="428">
        <v>0</v>
      </c>
      <c r="S46" s="428">
        <v>0</v>
      </c>
      <c r="T46" s="428">
        <f>'Приложение № 4'!J46</f>
        <v>6091547.8399999999</v>
      </c>
      <c r="U46" s="428">
        <v>0</v>
      </c>
      <c r="V46" s="428">
        <f t="shared" si="21"/>
        <v>0</v>
      </c>
      <c r="W46" s="428">
        <v>0</v>
      </c>
      <c r="X46" s="428">
        <v>0</v>
      </c>
      <c r="Y46" s="428">
        <v>0</v>
      </c>
      <c r="Z46" s="428">
        <v>0</v>
      </c>
      <c r="AA46" s="428">
        <v>0</v>
      </c>
      <c r="AB46" s="428">
        <v>0</v>
      </c>
      <c r="AD46" s="432"/>
    </row>
    <row r="47" spans="1:30" ht="30" hidden="1" customHeight="1" x14ac:dyDescent="0.2">
      <c r="A47" s="632">
        <v>27</v>
      </c>
      <c r="B47" s="643" t="s">
        <v>1219</v>
      </c>
      <c r="C47" s="424">
        <v>41</v>
      </c>
      <c r="D47" s="644">
        <v>42139</v>
      </c>
      <c r="E47" s="654" t="s">
        <v>1846</v>
      </c>
      <c r="F47" s="654" t="s">
        <v>1974</v>
      </c>
      <c r="G47" s="645">
        <v>19</v>
      </c>
      <c r="H47" s="632">
        <v>19</v>
      </c>
      <c r="I47" s="428">
        <v>165.4</v>
      </c>
      <c r="J47" s="645">
        <v>5</v>
      </c>
      <c r="K47" s="642">
        <v>0</v>
      </c>
      <c r="L47" s="642">
        <v>5</v>
      </c>
      <c r="M47" s="429">
        <v>165.4</v>
      </c>
      <c r="N47" s="428">
        <v>0</v>
      </c>
      <c r="O47" s="428">
        <v>165.4</v>
      </c>
      <c r="P47" s="428">
        <f t="shared" si="38"/>
        <v>8258541.0899999999</v>
      </c>
      <c r="Q47" s="428">
        <f t="shared" si="39"/>
        <v>8258541.0899999999</v>
      </c>
      <c r="R47" s="428">
        <v>0</v>
      </c>
      <c r="S47" s="428">
        <v>0</v>
      </c>
      <c r="T47" s="428">
        <f>'Приложение № 4'!J47</f>
        <v>8258541.0899999999</v>
      </c>
      <c r="U47" s="428">
        <v>0</v>
      </c>
      <c r="V47" s="428">
        <f t="shared" si="21"/>
        <v>0</v>
      </c>
      <c r="W47" s="428">
        <v>0</v>
      </c>
      <c r="X47" s="428">
        <v>0</v>
      </c>
      <c r="Y47" s="428">
        <v>0</v>
      </c>
      <c r="Z47" s="428">
        <v>0</v>
      </c>
      <c r="AA47" s="428">
        <v>0</v>
      </c>
      <c r="AB47" s="428">
        <v>0</v>
      </c>
      <c r="AD47" s="432"/>
    </row>
    <row r="48" spans="1:30" ht="30" hidden="1" customHeight="1" x14ac:dyDescent="0.2">
      <c r="A48" s="632">
        <v>28</v>
      </c>
      <c r="B48" s="659" t="s">
        <v>1176</v>
      </c>
      <c r="C48" s="660">
        <v>42</v>
      </c>
      <c r="D48" s="661">
        <v>42139</v>
      </c>
      <c r="E48" s="654" t="s">
        <v>1846</v>
      </c>
      <c r="F48" s="654" t="s">
        <v>1974</v>
      </c>
      <c r="G48" s="662">
        <v>5</v>
      </c>
      <c r="H48" s="663">
        <v>5</v>
      </c>
      <c r="I48" s="664">
        <v>137.30000000000001</v>
      </c>
      <c r="J48" s="662">
        <v>4</v>
      </c>
      <c r="K48" s="665">
        <v>1</v>
      </c>
      <c r="L48" s="665">
        <v>3</v>
      </c>
      <c r="M48" s="430">
        <v>168.5</v>
      </c>
      <c r="N48" s="664">
        <v>64.3</v>
      </c>
      <c r="O48" s="664">
        <v>104.2</v>
      </c>
      <c r="P48" s="428">
        <f t="shared" si="38"/>
        <v>8413326.3200000003</v>
      </c>
      <c r="Q48" s="428">
        <f t="shared" si="39"/>
        <v>8413326.3200000003</v>
      </c>
      <c r="R48" s="428">
        <v>0</v>
      </c>
      <c r="S48" s="428">
        <v>0</v>
      </c>
      <c r="T48" s="428">
        <f>'Приложение № 4'!J48</f>
        <v>8413326.3200000003</v>
      </c>
      <c r="U48" s="428">
        <v>0</v>
      </c>
      <c r="V48" s="428">
        <f t="shared" si="21"/>
        <v>0</v>
      </c>
      <c r="W48" s="428">
        <v>0</v>
      </c>
      <c r="X48" s="428">
        <v>0</v>
      </c>
      <c r="Y48" s="428">
        <v>0</v>
      </c>
      <c r="Z48" s="428">
        <v>0</v>
      </c>
      <c r="AA48" s="664">
        <v>0</v>
      </c>
      <c r="AB48" s="664">
        <v>0</v>
      </c>
      <c r="AD48" s="432"/>
    </row>
    <row r="49" spans="1:31" ht="30" hidden="1" customHeight="1" x14ac:dyDescent="0.2">
      <c r="A49" s="632">
        <v>29</v>
      </c>
      <c r="B49" s="659" t="s">
        <v>1616</v>
      </c>
      <c r="C49" s="660">
        <v>275</v>
      </c>
      <c r="D49" s="661">
        <v>41799</v>
      </c>
      <c r="E49" s="654" t="s">
        <v>1846</v>
      </c>
      <c r="F49" s="654" t="s">
        <v>1974</v>
      </c>
      <c r="G49" s="662">
        <v>7</v>
      </c>
      <c r="H49" s="663">
        <v>7</v>
      </c>
      <c r="I49" s="664">
        <v>129.30000000000001</v>
      </c>
      <c r="J49" s="662">
        <v>4</v>
      </c>
      <c r="K49" s="665">
        <v>1</v>
      </c>
      <c r="L49" s="665">
        <v>3</v>
      </c>
      <c r="M49" s="430">
        <v>129.30000000000001</v>
      </c>
      <c r="N49" s="664">
        <v>23.1</v>
      </c>
      <c r="O49" s="664">
        <v>106.2</v>
      </c>
      <c r="P49" s="428">
        <f t="shared" si="38"/>
        <v>6456042.0999999996</v>
      </c>
      <c r="Q49" s="428">
        <f t="shared" si="39"/>
        <v>6456042.0999999996</v>
      </c>
      <c r="R49" s="428">
        <v>0</v>
      </c>
      <c r="S49" s="428">
        <v>0</v>
      </c>
      <c r="T49" s="428">
        <f>'Приложение № 4'!J49</f>
        <v>6456042.0999999996</v>
      </c>
      <c r="U49" s="428">
        <v>0</v>
      </c>
      <c r="V49" s="428">
        <f t="shared" si="21"/>
        <v>0</v>
      </c>
      <c r="W49" s="428">
        <v>0</v>
      </c>
      <c r="X49" s="428">
        <v>0</v>
      </c>
      <c r="Y49" s="428">
        <v>0</v>
      </c>
      <c r="Z49" s="428">
        <v>0</v>
      </c>
      <c r="AA49" s="664">
        <v>0</v>
      </c>
      <c r="AB49" s="664">
        <v>0</v>
      </c>
      <c r="AD49" s="432"/>
    </row>
    <row r="50" spans="1:31" ht="30" hidden="1" customHeight="1" x14ac:dyDescent="0.2">
      <c r="A50" s="632">
        <v>30</v>
      </c>
      <c r="B50" s="659" t="s">
        <v>1617</v>
      </c>
      <c r="C50" s="660">
        <v>276</v>
      </c>
      <c r="D50" s="661">
        <v>41799</v>
      </c>
      <c r="E50" s="654" t="s">
        <v>1846</v>
      </c>
      <c r="F50" s="654" t="s">
        <v>1974</v>
      </c>
      <c r="G50" s="662">
        <v>22</v>
      </c>
      <c r="H50" s="663">
        <v>22</v>
      </c>
      <c r="I50" s="664">
        <v>314.10000000000002</v>
      </c>
      <c r="J50" s="662">
        <v>7</v>
      </c>
      <c r="K50" s="665">
        <v>4</v>
      </c>
      <c r="L50" s="665">
        <v>3</v>
      </c>
      <c r="M50" s="430">
        <v>314.10000000000002</v>
      </c>
      <c r="N50" s="664">
        <v>193.2</v>
      </c>
      <c r="O50" s="664">
        <v>120.9</v>
      </c>
      <c r="P50" s="428">
        <f t="shared" si="38"/>
        <v>15683239.15</v>
      </c>
      <c r="Q50" s="428">
        <f t="shared" si="39"/>
        <v>15683239.15</v>
      </c>
      <c r="R50" s="428">
        <v>0</v>
      </c>
      <c r="S50" s="428">
        <v>0</v>
      </c>
      <c r="T50" s="428">
        <f>'Приложение № 4'!J50</f>
        <v>15683239.15</v>
      </c>
      <c r="U50" s="428">
        <v>0</v>
      </c>
      <c r="V50" s="428">
        <f t="shared" si="21"/>
        <v>0</v>
      </c>
      <c r="W50" s="428">
        <v>0</v>
      </c>
      <c r="X50" s="428">
        <v>0</v>
      </c>
      <c r="Y50" s="428">
        <v>0</v>
      </c>
      <c r="Z50" s="428">
        <v>0</v>
      </c>
      <c r="AA50" s="664">
        <v>0</v>
      </c>
      <c r="AB50" s="664">
        <v>0</v>
      </c>
      <c r="AD50" s="432"/>
    </row>
    <row r="51" spans="1:31" ht="30" hidden="1" customHeight="1" x14ac:dyDescent="0.2">
      <c r="A51" s="632">
        <v>31</v>
      </c>
      <c r="B51" s="659" t="s">
        <v>1507</v>
      </c>
      <c r="C51" s="660">
        <v>140</v>
      </c>
      <c r="D51" s="661">
        <v>41729</v>
      </c>
      <c r="E51" s="654" t="s">
        <v>1846</v>
      </c>
      <c r="F51" s="654" t="s">
        <v>1974</v>
      </c>
      <c r="G51" s="662">
        <v>7</v>
      </c>
      <c r="H51" s="663">
        <v>7</v>
      </c>
      <c r="I51" s="664">
        <v>180.2</v>
      </c>
      <c r="J51" s="662">
        <v>4</v>
      </c>
      <c r="K51" s="665">
        <v>3</v>
      </c>
      <c r="L51" s="665">
        <v>1</v>
      </c>
      <c r="M51" s="430">
        <v>168.2</v>
      </c>
      <c r="N51" s="664">
        <v>120.9</v>
      </c>
      <c r="O51" s="664">
        <v>47.3</v>
      </c>
      <c r="P51" s="428">
        <f t="shared" si="38"/>
        <v>8398347.0999999996</v>
      </c>
      <c r="Q51" s="428">
        <f t="shared" si="39"/>
        <v>8398347.0999999996</v>
      </c>
      <c r="R51" s="428">
        <v>0</v>
      </c>
      <c r="S51" s="428">
        <v>0</v>
      </c>
      <c r="T51" s="428">
        <f>'Приложение № 4'!J51</f>
        <v>8398347.0999999996</v>
      </c>
      <c r="U51" s="428">
        <v>0</v>
      </c>
      <c r="V51" s="428">
        <f t="shared" si="21"/>
        <v>0</v>
      </c>
      <c r="W51" s="428">
        <v>0</v>
      </c>
      <c r="X51" s="428">
        <v>0</v>
      </c>
      <c r="Y51" s="428">
        <v>0</v>
      </c>
      <c r="Z51" s="428">
        <v>0</v>
      </c>
      <c r="AA51" s="664">
        <v>0</v>
      </c>
      <c r="AB51" s="664">
        <v>0</v>
      </c>
      <c r="AD51" s="432"/>
    </row>
    <row r="52" spans="1:31" ht="30" hidden="1" customHeight="1" x14ac:dyDescent="0.2">
      <c r="A52" s="632">
        <v>32</v>
      </c>
      <c r="B52" s="643" t="s">
        <v>926</v>
      </c>
      <c r="C52" s="424">
        <v>139</v>
      </c>
      <c r="D52" s="644">
        <v>41729</v>
      </c>
      <c r="E52" s="654" t="s">
        <v>1846</v>
      </c>
      <c r="F52" s="654" t="s">
        <v>1974</v>
      </c>
      <c r="G52" s="645">
        <v>30</v>
      </c>
      <c r="H52" s="632">
        <v>30</v>
      </c>
      <c r="I52" s="428">
        <v>533.6</v>
      </c>
      <c r="J52" s="645">
        <v>10</v>
      </c>
      <c r="K52" s="642">
        <v>2</v>
      </c>
      <c r="L52" s="642">
        <v>8</v>
      </c>
      <c r="M52" s="429">
        <v>533.6</v>
      </c>
      <c r="N52" s="428">
        <v>96.2</v>
      </c>
      <c r="O52" s="428">
        <v>437.4</v>
      </c>
      <c r="P52" s="428">
        <f t="shared" si="38"/>
        <v>26643032.190000001</v>
      </c>
      <c r="Q52" s="428">
        <f t="shared" si="39"/>
        <v>26643032.190000001</v>
      </c>
      <c r="R52" s="428">
        <v>0</v>
      </c>
      <c r="S52" s="428">
        <v>0</v>
      </c>
      <c r="T52" s="428">
        <f>'Приложение № 4'!J52</f>
        <v>26643032.190000001</v>
      </c>
      <c r="U52" s="428">
        <v>0</v>
      </c>
      <c r="V52" s="428">
        <f t="shared" si="21"/>
        <v>0</v>
      </c>
      <c r="W52" s="428">
        <v>0</v>
      </c>
      <c r="X52" s="428">
        <v>0</v>
      </c>
      <c r="Y52" s="428">
        <v>0</v>
      </c>
      <c r="Z52" s="428">
        <v>0</v>
      </c>
      <c r="AA52" s="428">
        <v>0</v>
      </c>
      <c r="AB52" s="428">
        <v>0</v>
      </c>
      <c r="AD52" s="432"/>
    </row>
    <row r="53" spans="1:31" ht="30" hidden="1" customHeight="1" x14ac:dyDescent="0.2">
      <c r="A53" s="632">
        <v>33</v>
      </c>
      <c r="B53" s="656" t="s">
        <v>1374</v>
      </c>
      <c r="C53" s="424" t="s">
        <v>1373</v>
      </c>
      <c r="D53" s="644">
        <v>41997</v>
      </c>
      <c r="E53" s="654" t="s">
        <v>1801</v>
      </c>
      <c r="F53" s="654" t="s">
        <v>1846</v>
      </c>
      <c r="G53" s="645">
        <v>34</v>
      </c>
      <c r="H53" s="632">
        <v>34</v>
      </c>
      <c r="I53" s="428">
        <v>488.4</v>
      </c>
      <c r="J53" s="645">
        <v>9</v>
      </c>
      <c r="K53" s="642">
        <v>0</v>
      </c>
      <c r="L53" s="642">
        <v>9</v>
      </c>
      <c r="M53" s="429">
        <v>488.4</v>
      </c>
      <c r="N53" s="428">
        <v>0</v>
      </c>
      <c r="O53" s="428">
        <v>488.4</v>
      </c>
      <c r="P53" s="428">
        <f t="shared" si="38"/>
        <v>29811936</v>
      </c>
      <c r="Q53" s="428">
        <f t="shared" si="39"/>
        <v>24386163.649999999</v>
      </c>
      <c r="R53" s="428">
        <v>0</v>
      </c>
      <c r="S53" s="428">
        <f>'Приложение № 4'!J53</f>
        <v>24386163.649999999</v>
      </c>
      <c r="T53" s="428">
        <v>0</v>
      </c>
      <c r="U53" s="428">
        <v>0</v>
      </c>
      <c r="V53" s="428">
        <f t="shared" si="21"/>
        <v>5425772.3499999996</v>
      </c>
      <c r="W53" s="428">
        <v>0</v>
      </c>
      <c r="X53" s="428">
        <f>'Приложение № 4'!L53</f>
        <v>5425772.3499999996</v>
      </c>
      <c r="Y53" s="428">
        <v>0</v>
      </c>
      <c r="Z53" s="428">
        <v>0</v>
      </c>
      <c r="AA53" s="429">
        <v>0</v>
      </c>
      <c r="AB53" s="429">
        <v>0</v>
      </c>
      <c r="AD53" s="432"/>
    </row>
    <row r="54" spans="1:31" ht="30" hidden="1" customHeight="1" x14ac:dyDescent="0.2">
      <c r="A54" s="632">
        <v>34</v>
      </c>
      <c r="B54" s="656" t="s">
        <v>1375</v>
      </c>
      <c r="C54" s="424" t="s">
        <v>1373</v>
      </c>
      <c r="D54" s="644">
        <v>41997</v>
      </c>
      <c r="E54" s="654" t="s">
        <v>1801</v>
      </c>
      <c r="F54" s="654" t="s">
        <v>1846</v>
      </c>
      <c r="G54" s="645">
        <v>48</v>
      </c>
      <c r="H54" s="632">
        <v>48</v>
      </c>
      <c r="I54" s="428">
        <v>566.9</v>
      </c>
      <c r="J54" s="645">
        <v>20</v>
      </c>
      <c r="K54" s="642">
        <v>0</v>
      </c>
      <c r="L54" s="642">
        <v>20</v>
      </c>
      <c r="M54" s="429">
        <v>566.9</v>
      </c>
      <c r="N54" s="428">
        <v>0</v>
      </c>
      <c r="O54" s="428">
        <v>566.9</v>
      </c>
      <c r="P54" s="428">
        <f t="shared" si="38"/>
        <v>34603576</v>
      </c>
      <c r="Q54" s="428">
        <f t="shared" si="39"/>
        <v>28305725.170000002</v>
      </c>
      <c r="R54" s="428">
        <v>0</v>
      </c>
      <c r="S54" s="428">
        <f>'Приложение № 4'!J54</f>
        <v>28305725.170000002</v>
      </c>
      <c r="T54" s="428">
        <v>0</v>
      </c>
      <c r="U54" s="428">
        <v>0</v>
      </c>
      <c r="V54" s="428">
        <f t="shared" si="21"/>
        <v>6297850.8300000001</v>
      </c>
      <c r="W54" s="428">
        <v>0</v>
      </c>
      <c r="X54" s="428">
        <f>'Приложение № 4'!L54</f>
        <v>6297850.8300000001</v>
      </c>
      <c r="Y54" s="428">
        <v>0</v>
      </c>
      <c r="Z54" s="428">
        <v>0</v>
      </c>
      <c r="AA54" s="429">
        <v>0</v>
      </c>
      <c r="AB54" s="429">
        <v>0</v>
      </c>
      <c r="AD54" s="432"/>
    </row>
    <row r="55" spans="1:31" ht="30" hidden="1" customHeight="1" x14ac:dyDescent="0.2">
      <c r="A55" s="632">
        <v>35</v>
      </c>
      <c r="B55" s="643" t="s">
        <v>1209</v>
      </c>
      <c r="C55" s="638" t="s">
        <v>1025</v>
      </c>
      <c r="D55" s="644">
        <v>40988</v>
      </c>
      <c r="E55" s="654" t="s">
        <v>1801</v>
      </c>
      <c r="F55" s="654" t="s">
        <v>1846</v>
      </c>
      <c r="G55" s="645">
        <v>16</v>
      </c>
      <c r="H55" s="632">
        <v>16</v>
      </c>
      <c r="I55" s="428">
        <v>284.3</v>
      </c>
      <c r="J55" s="645">
        <v>8</v>
      </c>
      <c r="K55" s="642">
        <v>7</v>
      </c>
      <c r="L55" s="642">
        <v>1</v>
      </c>
      <c r="M55" s="429">
        <v>284.3</v>
      </c>
      <c r="N55" s="428">
        <v>211.9</v>
      </c>
      <c r="O55" s="428">
        <v>72.400000000000006</v>
      </c>
      <c r="P55" s="428">
        <f t="shared" si="38"/>
        <v>17353672</v>
      </c>
      <c r="Q55" s="428">
        <f t="shared" si="39"/>
        <v>14195303.699999999</v>
      </c>
      <c r="R55" s="428">
        <v>0</v>
      </c>
      <c r="S55" s="428">
        <f>'Приложение № 4'!J55</f>
        <v>14195303.699999999</v>
      </c>
      <c r="T55" s="428">
        <v>0</v>
      </c>
      <c r="U55" s="428">
        <v>0</v>
      </c>
      <c r="V55" s="428">
        <f t="shared" si="21"/>
        <v>3158368.3</v>
      </c>
      <c r="W55" s="428">
        <v>0</v>
      </c>
      <c r="X55" s="428">
        <f>'Приложение № 4'!L55</f>
        <v>3158368.3</v>
      </c>
      <c r="Y55" s="428">
        <v>0</v>
      </c>
      <c r="Z55" s="428">
        <v>0</v>
      </c>
      <c r="AA55" s="428">
        <v>0</v>
      </c>
      <c r="AB55" s="428">
        <v>0</v>
      </c>
      <c r="AD55" s="432"/>
    </row>
    <row r="56" spans="1:31" ht="30" hidden="1" customHeight="1" x14ac:dyDescent="0.2">
      <c r="A56" s="632">
        <v>36</v>
      </c>
      <c r="B56" s="643" t="s">
        <v>1329</v>
      </c>
      <c r="C56" s="638" t="s">
        <v>1025</v>
      </c>
      <c r="D56" s="644">
        <v>40988</v>
      </c>
      <c r="E56" s="654" t="s">
        <v>1801</v>
      </c>
      <c r="F56" s="654" t="s">
        <v>1846</v>
      </c>
      <c r="G56" s="645">
        <v>10</v>
      </c>
      <c r="H56" s="632">
        <v>10</v>
      </c>
      <c r="I56" s="428">
        <v>205.8</v>
      </c>
      <c r="J56" s="645">
        <v>4</v>
      </c>
      <c r="K56" s="642">
        <v>3</v>
      </c>
      <c r="L56" s="642">
        <v>1</v>
      </c>
      <c r="M56" s="429">
        <v>205.8</v>
      </c>
      <c r="N56" s="428">
        <v>138.80000000000001</v>
      </c>
      <c r="O56" s="428">
        <v>67</v>
      </c>
      <c r="P56" s="428">
        <f t="shared" si="38"/>
        <v>12562032</v>
      </c>
      <c r="Q56" s="428">
        <f t="shared" si="39"/>
        <v>10275742.18</v>
      </c>
      <c r="R56" s="428">
        <v>0</v>
      </c>
      <c r="S56" s="428">
        <f>'Приложение № 4'!J56</f>
        <v>10275742.18</v>
      </c>
      <c r="T56" s="428">
        <v>0</v>
      </c>
      <c r="U56" s="428">
        <v>0</v>
      </c>
      <c r="V56" s="428">
        <f t="shared" si="21"/>
        <v>2286289.8199999998</v>
      </c>
      <c r="W56" s="428">
        <v>0</v>
      </c>
      <c r="X56" s="428">
        <f>'Приложение № 4'!L56</f>
        <v>2286289.8199999998</v>
      </c>
      <c r="Y56" s="428">
        <v>0</v>
      </c>
      <c r="Z56" s="428">
        <v>0</v>
      </c>
      <c r="AA56" s="428">
        <v>0</v>
      </c>
      <c r="AB56" s="428">
        <v>0</v>
      </c>
      <c r="AD56" s="432"/>
    </row>
    <row r="57" spans="1:31" s="469" customFormat="1" ht="30" hidden="1" customHeight="1" x14ac:dyDescent="0.2">
      <c r="A57" s="733" t="s">
        <v>1872</v>
      </c>
      <c r="B57" s="754"/>
      <c r="C57" s="754"/>
      <c r="D57" s="754"/>
      <c r="E57" s="754"/>
      <c r="F57" s="754"/>
      <c r="G57" s="467">
        <f>SUM(G58:G60)</f>
        <v>58</v>
      </c>
      <c r="H57" s="467">
        <f>SUM(H58:H60)</f>
        <v>58</v>
      </c>
      <c r="I57" s="435">
        <f>SUM(I58:I60)</f>
        <v>802.4</v>
      </c>
      <c r="J57" s="467">
        <f t="shared" ref="J57:O57" si="40">SUM(J58:J60)</f>
        <v>21</v>
      </c>
      <c r="K57" s="467">
        <f t="shared" si="40"/>
        <v>10</v>
      </c>
      <c r="L57" s="467">
        <f t="shared" si="40"/>
        <v>11</v>
      </c>
      <c r="M57" s="435">
        <f t="shared" si="40"/>
        <v>802.4</v>
      </c>
      <c r="N57" s="435">
        <f t="shared" si="40"/>
        <v>404.3</v>
      </c>
      <c r="O57" s="435">
        <f t="shared" si="40"/>
        <v>398.1</v>
      </c>
      <c r="P57" s="435">
        <f>SUM(P58:P60)</f>
        <v>48978496</v>
      </c>
      <c r="Q57" s="435">
        <f>SUM(Q58:Q60)</f>
        <v>44570431.359999999</v>
      </c>
      <c r="R57" s="435">
        <f>SUM(R58:R60)</f>
        <v>0</v>
      </c>
      <c r="S57" s="435">
        <f t="shared" ref="S57:AB57" si="41">SUM(S58:S60)</f>
        <v>44570431.359999999</v>
      </c>
      <c r="T57" s="435">
        <f t="shared" si="41"/>
        <v>0</v>
      </c>
      <c r="U57" s="435">
        <f t="shared" si="41"/>
        <v>0</v>
      </c>
      <c r="V57" s="435">
        <f t="shared" si="41"/>
        <v>4408064.6399999997</v>
      </c>
      <c r="W57" s="435">
        <f t="shared" si="41"/>
        <v>0</v>
      </c>
      <c r="X57" s="435">
        <f t="shared" si="41"/>
        <v>4408064.6399999997</v>
      </c>
      <c r="Y57" s="435">
        <f t="shared" si="41"/>
        <v>0</v>
      </c>
      <c r="Z57" s="435">
        <f t="shared" si="41"/>
        <v>0</v>
      </c>
      <c r="AA57" s="435">
        <f t="shared" si="41"/>
        <v>0</v>
      </c>
      <c r="AB57" s="435">
        <f t="shared" si="41"/>
        <v>0</v>
      </c>
      <c r="AC57" s="433"/>
      <c r="AD57" s="432"/>
      <c r="AE57" s="433"/>
    </row>
    <row r="58" spans="1:31" ht="30" hidden="1" customHeight="1" x14ac:dyDescent="0.2">
      <c r="A58" s="424">
        <v>1</v>
      </c>
      <c r="B58" s="666" t="s">
        <v>877</v>
      </c>
      <c r="C58" s="667">
        <v>710</v>
      </c>
      <c r="D58" s="668">
        <v>41635</v>
      </c>
      <c r="E58" s="424" t="s">
        <v>1801</v>
      </c>
      <c r="F58" s="424" t="s">
        <v>1846</v>
      </c>
      <c r="G58" s="645">
        <f>H58</f>
        <v>9</v>
      </c>
      <c r="H58" s="632">
        <v>9</v>
      </c>
      <c r="I58" s="429">
        <f>M58</f>
        <v>221.1</v>
      </c>
      <c r="J58" s="632">
        <v>5</v>
      </c>
      <c r="K58" s="632">
        <v>4</v>
      </c>
      <c r="L58" s="632">
        <v>1</v>
      </c>
      <c r="M58" s="429">
        <v>221.1</v>
      </c>
      <c r="N58" s="429">
        <v>181</v>
      </c>
      <c r="O58" s="429">
        <v>40.1</v>
      </c>
      <c r="P58" s="428">
        <f>Q58+V58+AA58+AB58</f>
        <v>13495944</v>
      </c>
      <c r="Q58" s="428">
        <f>R58+S58+T58+U58</f>
        <v>12281309.039999999</v>
      </c>
      <c r="R58" s="429">
        <v>0</v>
      </c>
      <c r="S58" s="429">
        <f>'Приложение № 4'!J58</f>
        <v>12281309.039999999</v>
      </c>
      <c r="T58" s="429">
        <v>0</v>
      </c>
      <c r="U58" s="429">
        <v>0</v>
      </c>
      <c r="V58" s="428">
        <f>W58+X58+Y58+Z58</f>
        <v>1214634.96</v>
      </c>
      <c r="W58" s="429">
        <v>0</v>
      </c>
      <c r="X58" s="429">
        <f>'Приложение № 4'!L58</f>
        <v>1214634.96</v>
      </c>
      <c r="Y58" s="429">
        <v>0</v>
      </c>
      <c r="Z58" s="429">
        <v>0</v>
      </c>
      <c r="AA58" s="428">
        <v>0</v>
      </c>
      <c r="AB58" s="428">
        <v>0</v>
      </c>
      <c r="AD58" s="432"/>
    </row>
    <row r="59" spans="1:31" ht="30" hidden="1" customHeight="1" x14ac:dyDescent="0.2">
      <c r="A59" s="424">
        <v>2</v>
      </c>
      <c r="B59" s="666" t="s">
        <v>878</v>
      </c>
      <c r="C59" s="667">
        <v>713</v>
      </c>
      <c r="D59" s="668">
        <v>41635</v>
      </c>
      <c r="E59" s="424" t="s">
        <v>1801</v>
      </c>
      <c r="F59" s="424" t="s">
        <v>1846</v>
      </c>
      <c r="G59" s="645">
        <f>H59</f>
        <v>24</v>
      </c>
      <c r="H59" s="632">
        <v>24</v>
      </c>
      <c r="I59" s="429">
        <f>M59</f>
        <v>445</v>
      </c>
      <c r="J59" s="632">
        <v>11</v>
      </c>
      <c r="K59" s="632">
        <v>6</v>
      </c>
      <c r="L59" s="632">
        <v>5</v>
      </c>
      <c r="M59" s="429">
        <v>445</v>
      </c>
      <c r="N59" s="429">
        <v>223.3</v>
      </c>
      <c r="O59" s="429">
        <v>221.7</v>
      </c>
      <c r="P59" s="428">
        <f>Q59+V59+AA59+AB59</f>
        <v>27162800</v>
      </c>
      <c r="Q59" s="428">
        <f t="shared" ref="Q59:Q60" si="42">R59+S59+T59+U59</f>
        <v>24718148</v>
      </c>
      <c r="R59" s="429">
        <v>0</v>
      </c>
      <c r="S59" s="429">
        <f>'Приложение № 4'!J59</f>
        <v>24718148</v>
      </c>
      <c r="T59" s="429">
        <v>0</v>
      </c>
      <c r="U59" s="429">
        <v>0</v>
      </c>
      <c r="V59" s="428">
        <f t="shared" ref="V59:V60" si="43">W59+X59+Y59+Z59</f>
        <v>2444652</v>
      </c>
      <c r="W59" s="429">
        <v>0</v>
      </c>
      <c r="X59" s="429">
        <f>'Приложение № 4'!L59</f>
        <v>2444652</v>
      </c>
      <c r="Y59" s="429">
        <v>0</v>
      </c>
      <c r="Z59" s="429">
        <v>0</v>
      </c>
      <c r="AA59" s="428">
        <v>0</v>
      </c>
      <c r="AB59" s="428">
        <v>0</v>
      </c>
      <c r="AD59" s="432"/>
    </row>
    <row r="60" spans="1:31" ht="30" hidden="1" customHeight="1" x14ac:dyDescent="0.2">
      <c r="A60" s="424">
        <v>3</v>
      </c>
      <c r="B60" s="666" t="s">
        <v>917</v>
      </c>
      <c r="C60" s="667">
        <v>711</v>
      </c>
      <c r="D60" s="668">
        <v>41635</v>
      </c>
      <c r="E60" s="424" t="s">
        <v>1801</v>
      </c>
      <c r="F60" s="424" t="s">
        <v>1846</v>
      </c>
      <c r="G60" s="645">
        <f>H60</f>
        <v>25</v>
      </c>
      <c r="H60" s="632">
        <v>25</v>
      </c>
      <c r="I60" s="429">
        <f>M60</f>
        <v>136.30000000000001</v>
      </c>
      <c r="J60" s="632">
        <v>5</v>
      </c>
      <c r="K60" s="632">
        <v>0</v>
      </c>
      <c r="L60" s="632">
        <v>5</v>
      </c>
      <c r="M60" s="429">
        <v>136.30000000000001</v>
      </c>
      <c r="N60" s="429">
        <v>0</v>
      </c>
      <c r="O60" s="429">
        <v>136.30000000000001</v>
      </c>
      <c r="P60" s="428">
        <f>Q60+V60+AA60+AB60</f>
        <v>8319752</v>
      </c>
      <c r="Q60" s="428">
        <f t="shared" si="42"/>
        <v>7570974.3200000003</v>
      </c>
      <c r="R60" s="429">
        <v>0</v>
      </c>
      <c r="S60" s="429">
        <f>'Приложение № 4'!J60</f>
        <v>7570974.3200000003</v>
      </c>
      <c r="T60" s="429">
        <v>0</v>
      </c>
      <c r="U60" s="429">
        <v>0</v>
      </c>
      <c r="V60" s="428">
        <f t="shared" si="43"/>
        <v>748777.68</v>
      </c>
      <c r="W60" s="429">
        <v>0</v>
      </c>
      <c r="X60" s="429">
        <f>'Приложение № 4'!L60</f>
        <v>748777.68</v>
      </c>
      <c r="Y60" s="429">
        <v>0</v>
      </c>
      <c r="Z60" s="429">
        <v>0</v>
      </c>
      <c r="AA60" s="428">
        <v>0</v>
      </c>
      <c r="AB60" s="428">
        <v>0</v>
      </c>
      <c r="AD60" s="432"/>
    </row>
    <row r="61" spans="1:31" s="469" customFormat="1" ht="30" hidden="1" customHeight="1" x14ac:dyDescent="0.2">
      <c r="A61" s="733" t="s">
        <v>1912</v>
      </c>
      <c r="B61" s="754"/>
      <c r="C61" s="754"/>
      <c r="D61" s="754"/>
      <c r="E61" s="754"/>
      <c r="F61" s="754"/>
      <c r="G61" s="467">
        <f>SUM(G62:G69)</f>
        <v>253</v>
      </c>
      <c r="H61" s="467">
        <f t="shared" ref="H61:L61" si="44">SUM(H62:H69)</f>
        <v>253</v>
      </c>
      <c r="I61" s="435">
        <f t="shared" si="44"/>
        <v>4244.3</v>
      </c>
      <c r="J61" s="467">
        <f t="shared" si="44"/>
        <v>104</v>
      </c>
      <c r="K61" s="467">
        <f t="shared" si="44"/>
        <v>69</v>
      </c>
      <c r="L61" s="467">
        <f t="shared" si="44"/>
        <v>35</v>
      </c>
      <c r="M61" s="435">
        <f t="shared" ref="M61" si="45">SUM(M62:M69)</f>
        <v>4244.3</v>
      </c>
      <c r="N61" s="435">
        <f t="shared" ref="N61" si="46">SUM(N62:N69)</f>
        <v>2868.4</v>
      </c>
      <c r="O61" s="435">
        <f t="shared" ref="O61" si="47">SUM(O62:O69)</f>
        <v>1375.2</v>
      </c>
      <c r="P61" s="435">
        <f>SUM(P62:P69)</f>
        <v>259072072</v>
      </c>
      <c r="Q61" s="435">
        <f t="shared" ref="Q61:AB61" si="48">SUM(Q62:Q69)</f>
        <v>208034873.81</v>
      </c>
      <c r="R61" s="435">
        <f t="shared" si="48"/>
        <v>0</v>
      </c>
      <c r="S61" s="435">
        <f t="shared" si="48"/>
        <v>208034873.81</v>
      </c>
      <c r="T61" s="435">
        <f t="shared" si="48"/>
        <v>0</v>
      </c>
      <c r="U61" s="435">
        <f t="shared" si="48"/>
        <v>0</v>
      </c>
      <c r="V61" s="435">
        <f t="shared" si="48"/>
        <v>51037198.189999998</v>
      </c>
      <c r="W61" s="435">
        <f t="shared" si="48"/>
        <v>0</v>
      </c>
      <c r="X61" s="435">
        <f t="shared" si="48"/>
        <v>51037198.189999998</v>
      </c>
      <c r="Y61" s="435">
        <f t="shared" si="48"/>
        <v>0</v>
      </c>
      <c r="Z61" s="435">
        <f t="shared" si="48"/>
        <v>0</v>
      </c>
      <c r="AA61" s="435">
        <f t="shared" si="48"/>
        <v>0</v>
      </c>
      <c r="AB61" s="435">
        <f t="shared" si="48"/>
        <v>0</v>
      </c>
      <c r="AC61" s="433"/>
      <c r="AD61" s="432"/>
      <c r="AE61" s="433"/>
    </row>
    <row r="62" spans="1:31" ht="30" hidden="1" customHeight="1" x14ac:dyDescent="0.2">
      <c r="A62" s="424">
        <v>1</v>
      </c>
      <c r="B62" s="666" t="s">
        <v>1904</v>
      </c>
      <c r="C62" s="667">
        <v>2065</v>
      </c>
      <c r="D62" s="668">
        <v>43463</v>
      </c>
      <c r="E62" s="424" t="s">
        <v>1801</v>
      </c>
      <c r="F62" s="424" t="s">
        <v>1846</v>
      </c>
      <c r="G62" s="645">
        <v>37</v>
      </c>
      <c r="H62" s="632">
        <v>37</v>
      </c>
      <c r="I62" s="429">
        <v>486.7</v>
      </c>
      <c r="J62" s="632">
        <v>12</v>
      </c>
      <c r="K62" s="632">
        <v>6</v>
      </c>
      <c r="L62" s="632">
        <v>6</v>
      </c>
      <c r="M62" s="429">
        <v>486.7</v>
      </c>
      <c r="N62" s="429">
        <v>246.4</v>
      </c>
      <c r="O62" s="429">
        <v>240.3</v>
      </c>
      <c r="P62" s="428">
        <f t="shared" ref="P62:P69" si="49">Q62+V62+AA62+AB62</f>
        <v>29708168</v>
      </c>
      <c r="Q62" s="428">
        <f>R62+S62+T62+U62</f>
        <v>23855658.899999999</v>
      </c>
      <c r="R62" s="429">
        <v>0</v>
      </c>
      <c r="S62" s="429">
        <f>'Приложение № 4'!J62</f>
        <v>23855658.899999999</v>
      </c>
      <c r="T62" s="429">
        <v>0</v>
      </c>
      <c r="U62" s="429">
        <v>0</v>
      </c>
      <c r="V62" s="428">
        <f>W62+X62+Y62+Z62</f>
        <v>5852509.0999999996</v>
      </c>
      <c r="W62" s="429">
        <v>0</v>
      </c>
      <c r="X62" s="429">
        <f>'Приложение № 4'!L62</f>
        <v>5852509.0999999996</v>
      </c>
      <c r="Y62" s="429">
        <v>0</v>
      </c>
      <c r="Z62" s="429">
        <v>0</v>
      </c>
      <c r="AA62" s="428">
        <v>0</v>
      </c>
      <c r="AB62" s="428">
        <v>0</v>
      </c>
      <c r="AD62" s="432"/>
    </row>
    <row r="63" spans="1:31" ht="30" hidden="1" customHeight="1" x14ac:dyDescent="0.2">
      <c r="A63" s="424">
        <v>2</v>
      </c>
      <c r="B63" s="666" t="s">
        <v>1905</v>
      </c>
      <c r="C63" s="667">
        <v>2065</v>
      </c>
      <c r="D63" s="668">
        <v>43463</v>
      </c>
      <c r="E63" s="424" t="s">
        <v>1801</v>
      </c>
      <c r="F63" s="424" t="s">
        <v>1846</v>
      </c>
      <c r="G63" s="645">
        <v>40</v>
      </c>
      <c r="H63" s="632">
        <v>40</v>
      </c>
      <c r="I63" s="429">
        <v>691.6</v>
      </c>
      <c r="J63" s="632">
        <v>16</v>
      </c>
      <c r="K63" s="632">
        <v>15</v>
      </c>
      <c r="L63" s="632">
        <v>1</v>
      </c>
      <c r="M63" s="429">
        <v>691.6</v>
      </c>
      <c r="N63" s="429">
        <v>643.5</v>
      </c>
      <c r="O63" s="429">
        <v>48.1</v>
      </c>
      <c r="P63" s="428">
        <f t="shared" si="49"/>
        <v>42215264</v>
      </c>
      <c r="Q63" s="428">
        <f t="shared" ref="Q63:Q126" si="50">R63+S63+T63+U63</f>
        <v>33898856.990000002</v>
      </c>
      <c r="R63" s="429">
        <v>0</v>
      </c>
      <c r="S63" s="429">
        <f>'Приложение № 4'!J63</f>
        <v>33898856.990000002</v>
      </c>
      <c r="T63" s="429">
        <v>0</v>
      </c>
      <c r="U63" s="429">
        <v>0</v>
      </c>
      <c r="V63" s="428">
        <f t="shared" ref="V63:V126" si="51">W63+X63+Y63+Z63</f>
        <v>8316407.0099999998</v>
      </c>
      <c r="W63" s="429">
        <v>0</v>
      </c>
      <c r="X63" s="429">
        <f>'Приложение № 4'!L63</f>
        <v>8316407.0099999998</v>
      </c>
      <c r="Y63" s="429">
        <v>0</v>
      </c>
      <c r="Z63" s="429">
        <v>0</v>
      </c>
      <c r="AA63" s="428">
        <v>0</v>
      </c>
      <c r="AB63" s="428">
        <v>0</v>
      </c>
      <c r="AD63" s="432"/>
    </row>
    <row r="64" spans="1:31" ht="30" hidden="1" customHeight="1" x14ac:dyDescent="0.2">
      <c r="A64" s="424">
        <v>3</v>
      </c>
      <c r="B64" s="666" t="s">
        <v>1906</v>
      </c>
      <c r="C64" s="667">
        <v>2065</v>
      </c>
      <c r="D64" s="668">
        <v>43463</v>
      </c>
      <c r="E64" s="424" t="s">
        <v>1801</v>
      </c>
      <c r="F64" s="424" t="s">
        <v>1846</v>
      </c>
      <c r="G64" s="645">
        <v>44</v>
      </c>
      <c r="H64" s="632">
        <v>44</v>
      </c>
      <c r="I64" s="429">
        <v>512.9</v>
      </c>
      <c r="J64" s="632">
        <v>12</v>
      </c>
      <c r="K64" s="632">
        <v>8</v>
      </c>
      <c r="L64" s="632">
        <v>4</v>
      </c>
      <c r="M64" s="429">
        <v>512.9</v>
      </c>
      <c r="N64" s="429">
        <v>366.4</v>
      </c>
      <c r="O64" s="429">
        <v>146.5</v>
      </c>
      <c r="P64" s="428">
        <f t="shared" si="49"/>
        <v>31307416</v>
      </c>
      <c r="Q64" s="428">
        <f t="shared" si="50"/>
        <v>25139855.050000001</v>
      </c>
      <c r="R64" s="429">
        <v>0</v>
      </c>
      <c r="S64" s="429">
        <f>'Приложение № 4'!J64</f>
        <v>25139855.050000001</v>
      </c>
      <c r="T64" s="429">
        <v>0</v>
      </c>
      <c r="U64" s="429">
        <v>0</v>
      </c>
      <c r="V64" s="428">
        <f t="shared" si="51"/>
        <v>6167560.9500000002</v>
      </c>
      <c r="W64" s="429">
        <v>0</v>
      </c>
      <c r="X64" s="429">
        <f>'Приложение № 4'!L64</f>
        <v>6167560.9500000002</v>
      </c>
      <c r="Y64" s="429">
        <v>0</v>
      </c>
      <c r="Z64" s="429">
        <v>0</v>
      </c>
      <c r="AA64" s="428">
        <v>0</v>
      </c>
      <c r="AB64" s="428">
        <v>0</v>
      </c>
      <c r="AD64" s="432"/>
    </row>
    <row r="65" spans="1:31" ht="30" hidden="1" customHeight="1" x14ac:dyDescent="0.2">
      <c r="A65" s="424">
        <v>4</v>
      </c>
      <c r="B65" s="666" t="s">
        <v>1907</v>
      </c>
      <c r="C65" s="667">
        <v>2065</v>
      </c>
      <c r="D65" s="668">
        <v>43463</v>
      </c>
      <c r="E65" s="424" t="s">
        <v>1801</v>
      </c>
      <c r="F65" s="424" t="s">
        <v>1846</v>
      </c>
      <c r="G65" s="645">
        <v>19</v>
      </c>
      <c r="H65" s="632">
        <v>19</v>
      </c>
      <c r="I65" s="429">
        <v>335.3</v>
      </c>
      <c r="J65" s="632">
        <v>8</v>
      </c>
      <c r="K65" s="632">
        <v>3</v>
      </c>
      <c r="L65" s="632">
        <v>5</v>
      </c>
      <c r="M65" s="429">
        <v>335.3</v>
      </c>
      <c r="N65" s="429">
        <v>152.69999999999999</v>
      </c>
      <c r="O65" s="429">
        <v>182.6</v>
      </c>
      <c r="P65" s="428">
        <f t="shared" si="49"/>
        <v>20466712</v>
      </c>
      <c r="Q65" s="428">
        <f t="shared" si="50"/>
        <v>16434769.74</v>
      </c>
      <c r="R65" s="429">
        <v>0</v>
      </c>
      <c r="S65" s="429">
        <f>'Приложение № 4'!J65</f>
        <v>16434769.74</v>
      </c>
      <c r="T65" s="429">
        <v>0</v>
      </c>
      <c r="U65" s="429">
        <v>0</v>
      </c>
      <c r="V65" s="428">
        <f t="shared" si="51"/>
        <v>4031942.26</v>
      </c>
      <c r="W65" s="429">
        <v>0</v>
      </c>
      <c r="X65" s="429">
        <f>'Приложение № 4'!L65</f>
        <v>4031942.26</v>
      </c>
      <c r="Y65" s="429">
        <v>0</v>
      </c>
      <c r="Z65" s="429">
        <v>0</v>
      </c>
      <c r="AA65" s="428">
        <v>0</v>
      </c>
      <c r="AB65" s="428">
        <v>0</v>
      </c>
      <c r="AD65" s="432"/>
    </row>
    <row r="66" spans="1:31" ht="30" hidden="1" customHeight="1" x14ac:dyDescent="0.2">
      <c r="A66" s="424">
        <v>5</v>
      </c>
      <c r="B66" s="666" t="s">
        <v>1908</v>
      </c>
      <c r="C66" s="667">
        <v>2065</v>
      </c>
      <c r="D66" s="668">
        <v>43463</v>
      </c>
      <c r="E66" s="424" t="s">
        <v>1801</v>
      </c>
      <c r="F66" s="424" t="s">
        <v>1846</v>
      </c>
      <c r="G66" s="645">
        <v>23</v>
      </c>
      <c r="H66" s="632">
        <v>23</v>
      </c>
      <c r="I66" s="429">
        <v>400.2</v>
      </c>
      <c r="J66" s="632">
        <v>8</v>
      </c>
      <c r="K66" s="632">
        <v>6</v>
      </c>
      <c r="L66" s="632">
        <v>2</v>
      </c>
      <c r="M66" s="429">
        <v>400.2</v>
      </c>
      <c r="N66" s="429">
        <v>299.2</v>
      </c>
      <c r="O66" s="429">
        <v>100.3</v>
      </c>
      <c r="P66" s="428">
        <f t="shared" si="49"/>
        <v>24428208</v>
      </c>
      <c r="Q66" s="428">
        <f t="shared" si="50"/>
        <v>19615851.02</v>
      </c>
      <c r="R66" s="429">
        <v>0</v>
      </c>
      <c r="S66" s="429">
        <f>'Приложение № 4'!J66</f>
        <v>19615851.02</v>
      </c>
      <c r="T66" s="429">
        <v>0</v>
      </c>
      <c r="U66" s="429">
        <v>0</v>
      </c>
      <c r="V66" s="428">
        <f t="shared" si="51"/>
        <v>4812356.9800000004</v>
      </c>
      <c r="W66" s="429">
        <v>0</v>
      </c>
      <c r="X66" s="429">
        <f>'Приложение № 4'!L66</f>
        <v>4812356.9800000004</v>
      </c>
      <c r="Y66" s="429">
        <v>0</v>
      </c>
      <c r="Z66" s="429">
        <v>0</v>
      </c>
      <c r="AA66" s="428">
        <v>0</v>
      </c>
      <c r="AB66" s="428">
        <v>0</v>
      </c>
      <c r="AD66" s="432"/>
    </row>
    <row r="67" spans="1:31" ht="30" hidden="1" customHeight="1" x14ac:dyDescent="0.2">
      <c r="A67" s="424">
        <v>6</v>
      </c>
      <c r="B67" s="666" t="s">
        <v>1909</v>
      </c>
      <c r="C67" s="667">
        <v>2065</v>
      </c>
      <c r="D67" s="668">
        <v>43463</v>
      </c>
      <c r="E67" s="424" t="s">
        <v>1801</v>
      </c>
      <c r="F67" s="424" t="s">
        <v>1846</v>
      </c>
      <c r="G67" s="645">
        <v>40</v>
      </c>
      <c r="H67" s="632">
        <v>40</v>
      </c>
      <c r="I67" s="429">
        <v>606.6</v>
      </c>
      <c r="J67" s="632">
        <v>16</v>
      </c>
      <c r="K67" s="632">
        <v>9</v>
      </c>
      <c r="L67" s="632">
        <v>7</v>
      </c>
      <c r="M67" s="429">
        <v>606.6</v>
      </c>
      <c r="N67" s="429">
        <v>322.2</v>
      </c>
      <c r="O67" s="429">
        <v>284.39999999999998</v>
      </c>
      <c r="P67" s="428">
        <f t="shared" si="49"/>
        <v>37026864</v>
      </c>
      <c r="Q67" s="428">
        <f t="shared" si="50"/>
        <v>29732571.789999999</v>
      </c>
      <c r="R67" s="429">
        <v>0</v>
      </c>
      <c r="S67" s="429">
        <f>'Приложение № 4'!J67</f>
        <v>29732571.789999999</v>
      </c>
      <c r="T67" s="429">
        <v>0</v>
      </c>
      <c r="U67" s="429">
        <v>0</v>
      </c>
      <c r="V67" s="428">
        <f t="shared" si="51"/>
        <v>7294292.21</v>
      </c>
      <c r="W67" s="429">
        <v>0</v>
      </c>
      <c r="X67" s="429">
        <f>'Приложение № 4'!L67</f>
        <v>7294292.21</v>
      </c>
      <c r="Y67" s="429">
        <v>0</v>
      </c>
      <c r="Z67" s="429">
        <v>0</v>
      </c>
      <c r="AA67" s="428">
        <v>0</v>
      </c>
      <c r="AB67" s="428">
        <v>0</v>
      </c>
      <c r="AD67" s="432"/>
    </row>
    <row r="68" spans="1:31" ht="30" hidden="1" customHeight="1" x14ac:dyDescent="0.2">
      <c r="A68" s="424">
        <v>7</v>
      </c>
      <c r="B68" s="666" t="s">
        <v>1910</v>
      </c>
      <c r="C68" s="667">
        <v>2065</v>
      </c>
      <c r="D68" s="668">
        <v>43463</v>
      </c>
      <c r="E68" s="424" t="s">
        <v>1801</v>
      </c>
      <c r="F68" s="424" t="s">
        <v>1846</v>
      </c>
      <c r="G68" s="645">
        <v>26</v>
      </c>
      <c r="H68" s="632">
        <v>26</v>
      </c>
      <c r="I68" s="429">
        <v>604.1</v>
      </c>
      <c r="J68" s="632">
        <v>16</v>
      </c>
      <c r="K68" s="632">
        <v>12</v>
      </c>
      <c r="L68" s="632">
        <v>4</v>
      </c>
      <c r="M68" s="429">
        <v>604.1</v>
      </c>
      <c r="N68" s="429">
        <v>457.7</v>
      </c>
      <c r="O68" s="429">
        <v>146.4</v>
      </c>
      <c r="P68" s="428">
        <f t="shared" si="49"/>
        <v>36874264</v>
      </c>
      <c r="Q68" s="428">
        <f t="shared" si="50"/>
        <v>29610033.989999998</v>
      </c>
      <c r="R68" s="429">
        <v>0</v>
      </c>
      <c r="S68" s="429">
        <f>'Приложение № 4'!J68</f>
        <v>29610033.989999998</v>
      </c>
      <c r="T68" s="429">
        <v>0</v>
      </c>
      <c r="U68" s="429">
        <v>0</v>
      </c>
      <c r="V68" s="428">
        <f t="shared" si="51"/>
        <v>7264230.0099999998</v>
      </c>
      <c r="W68" s="429">
        <v>0</v>
      </c>
      <c r="X68" s="429">
        <f>'Приложение № 4'!L68</f>
        <v>7264230.0099999998</v>
      </c>
      <c r="Y68" s="429">
        <v>0</v>
      </c>
      <c r="Z68" s="429">
        <v>0</v>
      </c>
      <c r="AA68" s="428">
        <v>0</v>
      </c>
      <c r="AB68" s="428">
        <v>0</v>
      </c>
      <c r="AD68" s="432"/>
    </row>
    <row r="69" spans="1:31" ht="30" hidden="1" customHeight="1" x14ac:dyDescent="0.2">
      <c r="A69" s="424">
        <v>8</v>
      </c>
      <c r="B69" s="666" t="s">
        <v>1911</v>
      </c>
      <c r="C69" s="667">
        <v>2065</v>
      </c>
      <c r="D69" s="668">
        <v>43463</v>
      </c>
      <c r="E69" s="424" t="s">
        <v>1801</v>
      </c>
      <c r="F69" s="424" t="s">
        <v>1846</v>
      </c>
      <c r="G69" s="645">
        <v>24</v>
      </c>
      <c r="H69" s="632">
        <v>24</v>
      </c>
      <c r="I69" s="429">
        <v>606.9</v>
      </c>
      <c r="J69" s="632">
        <v>16</v>
      </c>
      <c r="K69" s="632">
        <v>10</v>
      </c>
      <c r="L69" s="632">
        <v>6</v>
      </c>
      <c r="M69" s="429">
        <v>606.9</v>
      </c>
      <c r="N69" s="429">
        <v>380.3</v>
      </c>
      <c r="O69" s="429">
        <v>226.6</v>
      </c>
      <c r="P69" s="428">
        <f t="shared" si="49"/>
        <v>37045176</v>
      </c>
      <c r="Q69" s="428">
        <f t="shared" si="50"/>
        <v>29747276.329999998</v>
      </c>
      <c r="R69" s="429">
        <v>0</v>
      </c>
      <c r="S69" s="429">
        <f>'Приложение № 4'!J69</f>
        <v>29747276.329999998</v>
      </c>
      <c r="T69" s="429">
        <v>0</v>
      </c>
      <c r="U69" s="429">
        <v>0</v>
      </c>
      <c r="V69" s="428">
        <f t="shared" si="51"/>
        <v>7297899.6699999999</v>
      </c>
      <c r="W69" s="429">
        <v>0</v>
      </c>
      <c r="X69" s="429">
        <f>'Приложение № 4'!L69</f>
        <v>7297899.6699999999</v>
      </c>
      <c r="Y69" s="429">
        <v>0</v>
      </c>
      <c r="Z69" s="429">
        <v>0</v>
      </c>
      <c r="AA69" s="428">
        <v>0</v>
      </c>
      <c r="AB69" s="428">
        <v>0</v>
      </c>
      <c r="AD69" s="432"/>
    </row>
    <row r="70" spans="1:31" ht="30" hidden="1" customHeight="1" x14ac:dyDescent="0.2">
      <c r="A70" s="730" t="s">
        <v>1855</v>
      </c>
      <c r="B70" s="731"/>
      <c r="C70" s="731"/>
      <c r="D70" s="731"/>
      <c r="E70" s="731"/>
      <c r="F70" s="732"/>
      <c r="G70" s="467">
        <f>SUM(G71:G74)</f>
        <v>117</v>
      </c>
      <c r="H70" s="467">
        <f t="shared" ref="H70:O70" si="52">SUM(H71:H74)</f>
        <v>117</v>
      </c>
      <c r="I70" s="435">
        <f t="shared" si="52"/>
        <v>1729.3</v>
      </c>
      <c r="J70" s="467">
        <f t="shared" si="52"/>
        <v>38</v>
      </c>
      <c r="K70" s="467">
        <f t="shared" si="52"/>
        <v>10</v>
      </c>
      <c r="L70" s="467">
        <f t="shared" si="52"/>
        <v>28</v>
      </c>
      <c r="M70" s="435">
        <f t="shared" si="52"/>
        <v>1569.98</v>
      </c>
      <c r="N70" s="435">
        <f t="shared" si="52"/>
        <v>461.19</v>
      </c>
      <c r="O70" s="435">
        <f t="shared" si="52"/>
        <v>1108.79</v>
      </c>
      <c r="P70" s="435">
        <f>SUM(P71:P74)</f>
        <v>95831579.200000003</v>
      </c>
      <c r="Q70" s="435">
        <f t="shared" ref="Q70:AB70" si="53">SUM(Q71:Q74)</f>
        <v>76281937.030000001</v>
      </c>
      <c r="R70" s="435">
        <f t="shared" si="53"/>
        <v>0</v>
      </c>
      <c r="S70" s="435">
        <f t="shared" si="53"/>
        <v>0</v>
      </c>
      <c r="T70" s="435">
        <f t="shared" si="53"/>
        <v>76281937.030000001</v>
      </c>
      <c r="U70" s="435">
        <f t="shared" si="53"/>
        <v>0</v>
      </c>
      <c r="V70" s="435">
        <f t="shared" si="53"/>
        <v>19549642.170000002</v>
      </c>
      <c r="W70" s="435">
        <f t="shared" si="53"/>
        <v>0</v>
      </c>
      <c r="X70" s="435">
        <f t="shared" si="53"/>
        <v>0</v>
      </c>
      <c r="Y70" s="435">
        <f t="shared" si="53"/>
        <v>19549642.170000002</v>
      </c>
      <c r="Z70" s="435">
        <v>0</v>
      </c>
      <c r="AA70" s="435">
        <f t="shared" si="53"/>
        <v>0</v>
      </c>
      <c r="AB70" s="435">
        <f t="shared" si="53"/>
        <v>0</v>
      </c>
      <c r="AD70" s="432"/>
    </row>
    <row r="71" spans="1:31" ht="30" hidden="1" customHeight="1" x14ac:dyDescent="0.2">
      <c r="A71" s="424">
        <v>1</v>
      </c>
      <c r="B71" s="643" t="s">
        <v>897</v>
      </c>
      <c r="C71" s="669" t="s">
        <v>1004</v>
      </c>
      <c r="D71" s="644">
        <v>41774</v>
      </c>
      <c r="E71" s="424" t="s">
        <v>1846</v>
      </c>
      <c r="F71" s="424" t="s">
        <v>1974</v>
      </c>
      <c r="G71" s="658">
        <v>23</v>
      </c>
      <c r="H71" s="658">
        <v>23</v>
      </c>
      <c r="I71" s="428">
        <v>422.2</v>
      </c>
      <c r="J71" s="658">
        <v>11</v>
      </c>
      <c r="K71" s="658">
        <v>4</v>
      </c>
      <c r="L71" s="658">
        <v>7</v>
      </c>
      <c r="M71" s="428">
        <v>405.5</v>
      </c>
      <c r="N71" s="428">
        <v>159.31</v>
      </c>
      <c r="O71" s="428">
        <v>246.19</v>
      </c>
      <c r="P71" s="428">
        <f>Q71+V71+AA71+AB71</f>
        <v>24751720</v>
      </c>
      <c r="Q71" s="428">
        <f t="shared" si="50"/>
        <v>19702369.120000001</v>
      </c>
      <c r="R71" s="428">
        <v>0</v>
      </c>
      <c r="S71" s="428">
        <v>0</v>
      </c>
      <c r="T71" s="428">
        <f>'Приложение № 4'!J71</f>
        <v>19702369.120000001</v>
      </c>
      <c r="U71" s="428">
        <v>0</v>
      </c>
      <c r="V71" s="428">
        <f t="shared" si="51"/>
        <v>5049350.88</v>
      </c>
      <c r="W71" s="428">
        <v>0</v>
      </c>
      <c r="X71" s="428">
        <v>0</v>
      </c>
      <c r="Y71" s="428">
        <f>'Приложение № 4'!L71</f>
        <v>5049350.88</v>
      </c>
      <c r="Z71" s="428">
        <v>0</v>
      </c>
      <c r="AA71" s="428">
        <v>0</v>
      </c>
      <c r="AB71" s="428">
        <v>0</v>
      </c>
      <c r="AD71" s="432"/>
    </row>
    <row r="72" spans="1:31" ht="30" hidden="1" customHeight="1" x14ac:dyDescent="0.2">
      <c r="A72" s="424">
        <v>2</v>
      </c>
      <c r="B72" s="666" t="s">
        <v>1475</v>
      </c>
      <c r="C72" s="669" t="s">
        <v>1139</v>
      </c>
      <c r="D72" s="668">
        <v>41628</v>
      </c>
      <c r="E72" s="424" t="s">
        <v>1846</v>
      </c>
      <c r="F72" s="424" t="s">
        <v>1974</v>
      </c>
      <c r="G72" s="645">
        <v>31</v>
      </c>
      <c r="H72" s="645">
        <v>31</v>
      </c>
      <c r="I72" s="429">
        <v>451.4</v>
      </c>
      <c r="J72" s="645">
        <v>10</v>
      </c>
      <c r="K72" s="632">
        <v>0</v>
      </c>
      <c r="L72" s="632">
        <v>10</v>
      </c>
      <c r="M72" s="429">
        <v>404.1</v>
      </c>
      <c r="N72" s="429">
        <v>0</v>
      </c>
      <c r="O72" s="429">
        <v>404.1</v>
      </c>
      <c r="P72" s="428">
        <f>Q72+V72+AA72+AB72</f>
        <v>24666264</v>
      </c>
      <c r="Q72" s="428">
        <f t="shared" si="50"/>
        <v>19634346.140000001</v>
      </c>
      <c r="R72" s="428">
        <v>0</v>
      </c>
      <c r="S72" s="428">
        <v>0</v>
      </c>
      <c r="T72" s="428">
        <f>'Приложение № 4'!J72</f>
        <v>19634346.140000001</v>
      </c>
      <c r="U72" s="428">
        <v>0</v>
      </c>
      <c r="V72" s="428">
        <f t="shared" si="51"/>
        <v>5031917.8600000003</v>
      </c>
      <c r="W72" s="428">
        <v>0</v>
      </c>
      <c r="X72" s="428">
        <v>0</v>
      </c>
      <c r="Y72" s="428">
        <f>'Приложение № 4'!L72</f>
        <v>5031917.8600000003</v>
      </c>
      <c r="Z72" s="428">
        <v>0</v>
      </c>
      <c r="AA72" s="428">
        <v>0</v>
      </c>
      <c r="AB72" s="428">
        <v>0</v>
      </c>
      <c r="AD72" s="432"/>
    </row>
    <row r="73" spans="1:31" s="469" customFormat="1" ht="30" hidden="1" customHeight="1" x14ac:dyDescent="0.2">
      <c r="A73" s="424">
        <v>3</v>
      </c>
      <c r="B73" s="666" t="s">
        <v>896</v>
      </c>
      <c r="C73" s="670" t="s">
        <v>1145</v>
      </c>
      <c r="D73" s="668">
        <v>41793</v>
      </c>
      <c r="E73" s="424" t="s">
        <v>1846</v>
      </c>
      <c r="F73" s="424" t="s">
        <v>1974</v>
      </c>
      <c r="G73" s="645">
        <v>20</v>
      </c>
      <c r="H73" s="645">
        <v>20</v>
      </c>
      <c r="I73" s="671">
        <v>421.3</v>
      </c>
      <c r="J73" s="645">
        <v>7</v>
      </c>
      <c r="K73" s="672">
        <v>2</v>
      </c>
      <c r="L73" s="672">
        <v>5</v>
      </c>
      <c r="M73" s="429">
        <v>335.41</v>
      </c>
      <c r="N73" s="671">
        <v>150.72999999999999</v>
      </c>
      <c r="O73" s="671">
        <v>184.68</v>
      </c>
      <c r="P73" s="428">
        <f>Q73+V73+AA73+AB73</f>
        <v>20473426.399999999</v>
      </c>
      <c r="Q73" s="428">
        <f t="shared" si="50"/>
        <v>16296847.41</v>
      </c>
      <c r="R73" s="428">
        <v>0</v>
      </c>
      <c r="S73" s="428">
        <v>0</v>
      </c>
      <c r="T73" s="428">
        <f>'Приложение № 4'!J73</f>
        <v>16296847.41</v>
      </c>
      <c r="U73" s="428">
        <v>0</v>
      </c>
      <c r="V73" s="428">
        <f t="shared" si="51"/>
        <v>4176578.99</v>
      </c>
      <c r="W73" s="428">
        <v>0</v>
      </c>
      <c r="X73" s="428">
        <v>0</v>
      </c>
      <c r="Y73" s="428">
        <f>'Приложение № 4'!L73</f>
        <v>4176578.99</v>
      </c>
      <c r="Z73" s="428">
        <v>0</v>
      </c>
      <c r="AA73" s="428">
        <v>0</v>
      </c>
      <c r="AB73" s="428">
        <v>0</v>
      </c>
      <c r="AC73" s="433"/>
      <c r="AD73" s="432"/>
      <c r="AE73" s="433"/>
    </row>
    <row r="74" spans="1:31" ht="30" hidden="1" customHeight="1" x14ac:dyDescent="0.2">
      <c r="A74" s="424">
        <v>4</v>
      </c>
      <c r="B74" s="666" t="s">
        <v>790</v>
      </c>
      <c r="C74" s="670" t="s">
        <v>1145</v>
      </c>
      <c r="D74" s="668">
        <v>41793</v>
      </c>
      <c r="E74" s="424" t="s">
        <v>1846</v>
      </c>
      <c r="F74" s="424" t="s">
        <v>1974</v>
      </c>
      <c r="G74" s="645">
        <v>43</v>
      </c>
      <c r="H74" s="645">
        <v>43</v>
      </c>
      <c r="I74" s="671">
        <v>434.4</v>
      </c>
      <c r="J74" s="645">
        <v>10</v>
      </c>
      <c r="K74" s="672">
        <v>4</v>
      </c>
      <c r="L74" s="672">
        <v>6</v>
      </c>
      <c r="M74" s="429">
        <v>424.97</v>
      </c>
      <c r="N74" s="671">
        <v>151.15</v>
      </c>
      <c r="O74" s="671">
        <v>273.82</v>
      </c>
      <c r="P74" s="428">
        <f>Q74+V74+AA74+AB74</f>
        <v>25940168.800000001</v>
      </c>
      <c r="Q74" s="428">
        <f t="shared" si="50"/>
        <v>20648374.359999999</v>
      </c>
      <c r="R74" s="428">
        <v>0</v>
      </c>
      <c r="S74" s="428">
        <v>0</v>
      </c>
      <c r="T74" s="428">
        <f>'Приложение № 4'!J74</f>
        <v>20648374.359999999</v>
      </c>
      <c r="U74" s="428">
        <v>0</v>
      </c>
      <c r="V74" s="428">
        <f t="shared" si="51"/>
        <v>5291794.4400000004</v>
      </c>
      <c r="W74" s="428">
        <v>0</v>
      </c>
      <c r="X74" s="428">
        <v>0</v>
      </c>
      <c r="Y74" s="428">
        <f>'Приложение № 4'!L74</f>
        <v>5291794.4400000004</v>
      </c>
      <c r="Z74" s="428">
        <v>0</v>
      </c>
      <c r="AA74" s="428">
        <v>0</v>
      </c>
      <c r="AB74" s="428">
        <v>0</v>
      </c>
      <c r="AD74" s="432"/>
    </row>
    <row r="75" spans="1:31" s="634" customFormat="1" ht="30" hidden="1" customHeight="1" x14ac:dyDescent="0.2">
      <c r="A75" s="733" t="s">
        <v>1967</v>
      </c>
      <c r="B75" s="733"/>
      <c r="C75" s="733"/>
      <c r="D75" s="733"/>
      <c r="E75" s="733"/>
      <c r="F75" s="733"/>
      <c r="G75" s="467">
        <f>SUM(G76:G95)</f>
        <v>661</v>
      </c>
      <c r="H75" s="467">
        <f t="shared" ref="H75:Z75" si="54">SUM(H76:H95)</f>
        <v>661</v>
      </c>
      <c r="I75" s="435">
        <f t="shared" si="54"/>
        <v>11878</v>
      </c>
      <c r="J75" s="467">
        <f t="shared" si="54"/>
        <v>291</v>
      </c>
      <c r="K75" s="467">
        <f t="shared" si="54"/>
        <v>210</v>
      </c>
      <c r="L75" s="467">
        <f t="shared" si="54"/>
        <v>81</v>
      </c>
      <c r="M75" s="435">
        <f t="shared" si="54"/>
        <v>10601.4</v>
      </c>
      <c r="N75" s="435">
        <f t="shared" si="54"/>
        <v>7477.4</v>
      </c>
      <c r="O75" s="435">
        <f t="shared" si="54"/>
        <v>3124</v>
      </c>
      <c r="P75" s="435">
        <f t="shared" si="54"/>
        <v>647109456</v>
      </c>
      <c r="Q75" s="435">
        <f t="shared" si="54"/>
        <v>537747957.91999996</v>
      </c>
      <c r="R75" s="435">
        <f t="shared" si="54"/>
        <v>0</v>
      </c>
      <c r="S75" s="435">
        <v>299045219.87</v>
      </c>
      <c r="T75" s="435">
        <v>238702738.05000001</v>
      </c>
      <c r="U75" s="435">
        <f t="shared" si="54"/>
        <v>0</v>
      </c>
      <c r="V75" s="435">
        <f t="shared" si="54"/>
        <v>109361498.08</v>
      </c>
      <c r="W75" s="435">
        <f t="shared" si="54"/>
        <v>0</v>
      </c>
      <c r="X75" s="435">
        <f t="shared" si="54"/>
        <v>109361498.08</v>
      </c>
      <c r="Y75" s="435">
        <f t="shared" si="54"/>
        <v>0</v>
      </c>
      <c r="Z75" s="435">
        <f t="shared" si="54"/>
        <v>0</v>
      </c>
      <c r="AA75" s="435">
        <f t="shared" ref="AA75:AB75" si="55">SUM(AA76:AA95)</f>
        <v>0</v>
      </c>
      <c r="AB75" s="435">
        <f t="shared" si="55"/>
        <v>0</v>
      </c>
      <c r="AC75" s="433"/>
      <c r="AD75" s="432"/>
      <c r="AE75" s="433"/>
    </row>
    <row r="76" spans="1:31" ht="30" hidden="1" customHeight="1" x14ac:dyDescent="0.2">
      <c r="A76" s="424">
        <v>1</v>
      </c>
      <c r="B76" s="666" t="s">
        <v>1255</v>
      </c>
      <c r="C76" s="424" t="s">
        <v>1000</v>
      </c>
      <c r="D76" s="644">
        <v>42004</v>
      </c>
      <c r="E76" s="424" t="s">
        <v>1801</v>
      </c>
      <c r="F76" s="424" t="s">
        <v>1846</v>
      </c>
      <c r="G76" s="645">
        <v>33</v>
      </c>
      <c r="H76" s="632">
        <v>33</v>
      </c>
      <c r="I76" s="429">
        <v>649.9</v>
      </c>
      <c r="J76" s="645">
        <v>17</v>
      </c>
      <c r="K76" s="632">
        <v>15</v>
      </c>
      <c r="L76" s="632">
        <v>2</v>
      </c>
      <c r="M76" s="429">
        <v>649.9</v>
      </c>
      <c r="N76" s="429">
        <v>581.6</v>
      </c>
      <c r="O76" s="429">
        <v>68.3</v>
      </c>
      <c r="P76" s="428">
        <f t="shared" ref="P76:P95" si="56">Q76+V76+AA76+AB76</f>
        <v>39669896</v>
      </c>
      <c r="Q76" s="428">
        <f t="shared" si="50"/>
        <v>32965683.579999998</v>
      </c>
      <c r="R76" s="428">
        <v>0</v>
      </c>
      <c r="S76" s="428">
        <f>'Приложение № 4'!J76</f>
        <v>32965683.579999998</v>
      </c>
      <c r="T76" s="428">
        <v>0</v>
      </c>
      <c r="U76" s="428">
        <v>0</v>
      </c>
      <c r="V76" s="428">
        <f t="shared" si="51"/>
        <v>6704212.4199999999</v>
      </c>
      <c r="W76" s="428">
        <v>0</v>
      </c>
      <c r="X76" s="428">
        <f>'Приложение № 4'!L76</f>
        <v>6704212.4199999999</v>
      </c>
      <c r="Y76" s="428">
        <v>0</v>
      </c>
      <c r="Z76" s="428">
        <v>0</v>
      </c>
      <c r="AA76" s="428">
        <v>0</v>
      </c>
      <c r="AB76" s="428">
        <v>0</v>
      </c>
      <c r="AD76" s="432"/>
    </row>
    <row r="77" spans="1:31" ht="30" hidden="1" customHeight="1" x14ac:dyDescent="0.2">
      <c r="A77" s="424">
        <v>2</v>
      </c>
      <c r="B77" s="666" t="s">
        <v>1336</v>
      </c>
      <c r="C77" s="424" t="s">
        <v>1000</v>
      </c>
      <c r="D77" s="644">
        <v>42004</v>
      </c>
      <c r="E77" s="424" t="s">
        <v>1801</v>
      </c>
      <c r="F77" s="424" t="s">
        <v>1846</v>
      </c>
      <c r="G77" s="645">
        <v>98</v>
      </c>
      <c r="H77" s="632">
        <v>98</v>
      </c>
      <c r="I77" s="429">
        <v>1780.6</v>
      </c>
      <c r="J77" s="645">
        <v>46</v>
      </c>
      <c r="K77" s="632">
        <v>37</v>
      </c>
      <c r="L77" s="632">
        <v>9</v>
      </c>
      <c r="M77" s="429">
        <v>1704.8</v>
      </c>
      <c r="N77" s="429">
        <v>1417.8</v>
      </c>
      <c r="O77" s="429">
        <v>287</v>
      </c>
      <c r="P77" s="428">
        <f t="shared" si="56"/>
        <v>104060992</v>
      </c>
      <c r="Q77" s="428">
        <f t="shared" si="50"/>
        <v>86474684.349999994</v>
      </c>
      <c r="R77" s="428">
        <v>0</v>
      </c>
      <c r="S77" s="428">
        <f>'Приложение № 4'!J77</f>
        <v>86474684.349999994</v>
      </c>
      <c r="T77" s="428">
        <v>0</v>
      </c>
      <c r="U77" s="428">
        <v>0</v>
      </c>
      <c r="V77" s="428">
        <f t="shared" si="51"/>
        <v>17586307.649999999</v>
      </c>
      <c r="W77" s="428">
        <v>0</v>
      </c>
      <c r="X77" s="428">
        <f>'Приложение № 4'!L77</f>
        <v>17586307.649999999</v>
      </c>
      <c r="Y77" s="428">
        <v>0</v>
      </c>
      <c r="Z77" s="428">
        <v>0</v>
      </c>
      <c r="AA77" s="428">
        <v>0</v>
      </c>
      <c r="AB77" s="428">
        <v>0</v>
      </c>
      <c r="AD77" s="432"/>
    </row>
    <row r="78" spans="1:31" ht="30" hidden="1" customHeight="1" x14ac:dyDescent="0.2">
      <c r="A78" s="424">
        <v>3</v>
      </c>
      <c r="B78" s="666" t="s">
        <v>1337</v>
      </c>
      <c r="C78" s="424" t="s">
        <v>1000</v>
      </c>
      <c r="D78" s="644">
        <v>42004</v>
      </c>
      <c r="E78" s="424" t="s">
        <v>1801</v>
      </c>
      <c r="F78" s="424" t="s">
        <v>1846</v>
      </c>
      <c r="G78" s="645">
        <v>26</v>
      </c>
      <c r="H78" s="632">
        <v>26</v>
      </c>
      <c r="I78" s="429">
        <v>502.4</v>
      </c>
      <c r="J78" s="645">
        <v>9</v>
      </c>
      <c r="K78" s="632">
        <v>7</v>
      </c>
      <c r="L78" s="632">
        <v>2</v>
      </c>
      <c r="M78" s="429">
        <v>502.4</v>
      </c>
      <c r="N78" s="429">
        <v>368.8</v>
      </c>
      <c r="O78" s="429">
        <v>133.6</v>
      </c>
      <c r="P78" s="428">
        <f t="shared" si="56"/>
        <v>30666496</v>
      </c>
      <c r="Q78" s="428">
        <f t="shared" si="50"/>
        <v>25483858.18</v>
      </c>
      <c r="R78" s="428">
        <v>0</v>
      </c>
      <c r="S78" s="428">
        <f>'Приложение № 4'!J78</f>
        <v>25483858.18</v>
      </c>
      <c r="T78" s="428">
        <v>0</v>
      </c>
      <c r="U78" s="428">
        <v>0</v>
      </c>
      <c r="V78" s="428">
        <f t="shared" si="51"/>
        <v>5182637.82</v>
      </c>
      <c r="W78" s="428">
        <v>0</v>
      </c>
      <c r="X78" s="428">
        <f>'Приложение № 4'!L78</f>
        <v>5182637.82</v>
      </c>
      <c r="Y78" s="428">
        <v>0</v>
      </c>
      <c r="Z78" s="428">
        <v>0</v>
      </c>
      <c r="AA78" s="428">
        <v>0</v>
      </c>
      <c r="AB78" s="428">
        <v>0</v>
      </c>
      <c r="AD78" s="432"/>
    </row>
    <row r="79" spans="1:31" ht="30" hidden="1" customHeight="1" x14ac:dyDescent="0.2">
      <c r="A79" s="424">
        <v>4</v>
      </c>
      <c r="B79" s="666" t="s">
        <v>1261</v>
      </c>
      <c r="C79" s="424" t="s">
        <v>1000</v>
      </c>
      <c r="D79" s="644">
        <v>42004</v>
      </c>
      <c r="E79" s="424" t="s">
        <v>1801</v>
      </c>
      <c r="F79" s="424" t="s">
        <v>1846</v>
      </c>
      <c r="G79" s="645">
        <v>69</v>
      </c>
      <c r="H79" s="632">
        <v>69</v>
      </c>
      <c r="I79" s="429">
        <v>1304.3</v>
      </c>
      <c r="J79" s="645">
        <v>40</v>
      </c>
      <c r="K79" s="632">
        <v>36</v>
      </c>
      <c r="L79" s="632">
        <v>4</v>
      </c>
      <c r="M79" s="429">
        <v>1304.3</v>
      </c>
      <c r="N79" s="429">
        <v>1128.0999999999999</v>
      </c>
      <c r="O79" s="429">
        <v>176.2</v>
      </c>
      <c r="P79" s="428">
        <f t="shared" si="56"/>
        <v>79614472</v>
      </c>
      <c r="Q79" s="428">
        <f t="shared" si="50"/>
        <v>66159626.229999997</v>
      </c>
      <c r="R79" s="428">
        <v>0</v>
      </c>
      <c r="S79" s="428">
        <f>'Приложение № 4'!J79</f>
        <v>66159626.229999997</v>
      </c>
      <c r="T79" s="428">
        <v>0</v>
      </c>
      <c r="U79" s="428">
        <v>0</v>
      </c>
      <c r="V79" s="428">
        <f t="shared" si="51"/>
        <v>13454845.77</v>
      </c>
      <c r="W79" s="428">
        <v>0</v>
      </c>
      <c r="X79" s="428">
        <f>'Приложение № 4'!L79</f>
        <v>13454845.77</v>
      </c>
      <c r="Y79" s="428">
        <v>0</v>
      </c>
      <c r="Z79" s="428">
        <v>0</v>
      </c>
      <c r="AA79" s="428">
        <v>0</v>
      </c>
      <c r="AB79" s="428">
        <v>0</v>
      </c>
      <c r="AD79" s="432"/>
    </row>
    <row r="80" spans="1:31" ht="30" hidden="1" customHeight="1" x14ac:dyDescent="0.2">
      <c r="A80" s="424">
        <v>5</v>
      </c>
      <c r="B80" s="666" t="s">
        <v>859</v>
      </c>
      <c r="C80" s="424" t="s">
        <v>1000</v>
      </c>
      <c r="D80" s="644">
        <v>42004</v>
      </c>
      <c r="E80" s="424" t="s">
        <v>1801</v>
      </c>
      <c r="F80" s="424" t="s">
        <v>1846</v>
      </c>
      <c r="G80" s="645">
        <v>31</v>
      </c>
      <c r="H80" s="632">
        <v>31</v>
      </c>
      <c r="I80" s="429">
        <v>508.6</v>
      </c>
      <c r="J80" s="645">
        <v>12</v>
      </c>
      <c r="K80" s="632">
        <v>6</v>
      </c>
      <c r="L80" s="632">
        <v>6</v>
      </c>
      <c r="M80" s="429">
        <v>508.6</v>
      </c>
      <c r="N80" s="429">
        <v>226.1</v>
      </c>
      <c r="O80" s="429">
        <v>282.5</v>
      </c>
      <c r="P80" s="428">
        <f t="shared" si="56"/>
        <v>31044944</v>
      </c>
      <c r="Q80" s="428">
        <f t="shared" si="50"/>
        <v>25798348.460000001</v>
      </c>
      <c r="R80" s="428">
        <v>0</v>
      </c>
      <c r="S80" s="428">
        <f>'Приложение № 4'!J80</f>
        <v>25798348.460000001</v>
      </c>
      <c r="T80" s="428">
        <v>0</v>
      </c>
      <c r="U80" s="428">
        <v>0</v>
      </c>
      <c r="V80" s="428">
        <f t="shared" si="51"/>
        <v>5246595.54</v>
      </c>
      <c r="W80" s="428">
        <v>0</v>
      </c>
      <c r="X80" s="428">
        <f>'Приложение № 4'!L80</f>
        <v>5246595.54</v>
      </c>
      <c r="Y80" s="428">
        <v>0</v>
      </c>
      <c r="Z80" s="428">
        <v>0</v>
      </c>
      <c r="AA80" s="428">
        <v>0</v>
      </c>
      <c r="AB80" s="428">
        <v>0</v>
      </c>
      <c r="AD80" s="432"/>
    </row>
    <row r="81" spans="1:31" s="634" customFormat="1" ht="30" hidden="1" customHeight="1" x14ac:dyDescent="0.2">
      <c r="A81" s="424">
        <v>6</v>
      </c>
      <c r="B81" s="666" t="s">
        <v>860</v>
      </c>
      <c r="C81" s="424" t="s">
        <v>1000</v>
      </c>
      <c r="D81" s="644">
        <v>42004</v>
      </c>
      <c r="E81" s="424" t="s">
        <v>1801</v>
      </c>
      <c r="F81" s="424" t="s">
        <v>1846</v>
      </c>
      <c r="G81" s="645">
        <v>4</v>
      </c>
      <c r="H81" s="632">
        <v>4</v>
      </c>
      <c r="I81" s="429">
        <v>101.2</v>
      </c>
      <c r="J81" s="645">
        <v>3</v>
      </c>
      <c r="K81" s="632">
        <v>3</v>
      </c>
      <c r="L81" s="632">
        <v>0</v>
      </c>
      <c r="M81" s="429">
        <v>101.2</v>
      </c>
      <c r="N81" s="429">
        <v>101.2</v>
      </c>
      <c r="O81" s="429">
        <v>0</v>
      </c>
      <c r="P81" s="428">
        <f t="shared" si="56"/>
        <v>6177248</v>
      </c>
      <c r="Q81" s="428">
        <f t="shared" si="50"/>
        <v>5133293.09</v>
      </c>
      <c r="R81" s="428">
        <v>0</v>
      </c>
      <c r="S81" s="428">
        <f>'Приложение № 4'!J81</f>
        <v>5133293.09</v>
      </c>
      <c r="T81" s="428">
        <v>0</v>
      </c>
      <c r="U81" s="428">
        <v>0</v>
      </c>
      <c r="V81" s="428">
        <f t="shared" si="51"/>
        <v>1043954.91</v>
      </c>
      <c r="W81" s="428">
        <v>0</v>
      </c>
      <c r="X81" s="428">
        <f>'Приложение № 4'!L81</f>
        <v>1043954.91</v>
      </c>
      <c r="Y81" s="428">
        <v>0</v>
      </c>
      <c r="Z81" s="428">
        <v>0</v>
      </c>
      <c r="AA81" s="428">
        <v>0</v>
      </c>
      <c r="AB81" s="428">
        <v>0</v>
      </c>
      <c r="AC81" s="433"/>
      <c r="AD81" s="432"/>
      <c r="AE81" s="433"/>
    </row>
    <row r="82" spans="1:31" ht="30" hidden="1" customHeight="1" x14ac:dyDescent="0.2">
      <c r="A82" s="424">
        <v>7</v>
      </c>
      <c r="B82" s="666" t="s">
        <v>861</v>
      </c>
      <c r="C82" s="424" t="s">
        <v>1000</v>
      </c>
      <c r="D82" s="644">
        <v>42004</v>
      </c>
      <c r="E82" s="424" t="s">
        <v>1801</v>
      </c>
      <c r="F82" s="424" t="s">
        <v>1846</v>
      </c>
      <c r="G82" s="645">
        <v>20</v>
      </c>
      <c r="H82" s="632">
        <v>20</v>
      </c>
      <c r="I82" s="429">
        <v>450</v>
      </c>
      <c r="J82" s="645">
        <v>10</v>
      </c>
      <c r="K82" s="632">
        <v>7</v>
      </c>
      <c r="L82" s="632">
        <v>3</v>
      </c>
      <c r="M82" s="429">
        <v>450</v>
      </c>
      <c r="N82" s="429">
        <v>315.10000000000002</v>
      </c>
      <c r="O82" s="429">
        <v>134.9</v>
      </c>
      <c r="P82" s="428">
        <f t="shared" si="56"/>
        <v>27468000</v>
      </c>
      <c r="Q82" s="428">
        <f t="shared" si="50"/>
        <v>22825908</v>
      </c>
      <c r="R82" s="428">
        <v>0</v>
      </c>
      <c r="S82" s="428">
        <f>'Приложение № 4'!J82</f>
        <v>22825908</v>
      </c>
      <c r="T82" s="428">
        <v>0</v>
      </c>
      <c r="U82" s="428">
        <v>0</v>
      </c>
      <c r="V82" s="428">
        <f t="shared" si="51"/>
        <v>4642092</v>
      </c>
      <c r="W82" s="428">
        <v>0</v>
      </c>
      <c r="X82" s="428">
        <f>'Приложение № 4'!L82</f>
        <v>4642092</v>
      </c>
      <c r="Y82" s="428">
        <v>0</v>
      </c>
      <c r="Z82" s="428">
        <v>0</v>
      </c>
      <c r="AA82" s="428">
        <v>0</v>
      </c>
      <c r="AB82" s="428">
        <v>0</v>
      </c>
      <c r="AD82" s="432"/>
    </row>
    <row r="83" spans="1:31" ht="30" hidden="1" customHeight="1" x14ac:dyDescent="0.2">
      <c r="A83" s="424">
        <v>8</v>
      </c>
      <c r="B83" s="618" t="s">
        <v>1070</v>
      </c>
      <c r="C83" s="424" t="s">
        <v>1000</v>
      </c>
      <c r="D83" s="644">
        <v>42004</v>
      </c>
      <c r="E83" s="424" t="s">
        <v>1801</v>
      </c>
      <c r="F83" s="424" t="s">
        <v>1846</v>
      </c>
      <c r="G83" s="645">
        <v>46</v>
      </c>
      <c r="H83" s="632">
        <v>46</v>
      </c>
      <c r="I83" s="428">
        <v>634.6</v>
      </c>
      <c r="J83" s="645">
        <v>14</v>
      </c>
      <c r="K83" s="642">
        <v>6</v>
      </c>
      <c r="L83" s="642">
        <v>8</v>
      </c>
      <c r="M83" s="429">
        <v>564.6</v>
      </c>
      <c r="N83" s="429">
        <v>244.3</v>
      </c>
      <c r="O83" s="429">
        <v>320.3</v>
      </c>
      <c r="P83" s="428">
        <f t="shared" si="56"/>
        <v>34463184</v>
      </c>
      <c r="Q83" s="428">
        <f t="shared" si="50"/>
        <v>28638905.899999999</v>
      </c>
      <c r="R83" s="428">
        <v>0</v>
      </c>
      <c r="S83" s="428">
        <f>'Приложение № 4'!J83</f>
        <v>28638905.899999999</v>
      </c>
      <c r="T83" s="428">
        <v>0</v>
      </c>
      <c r="U83" s="428">
        <v>0</v>
      </c>
      <c r="V83" s="428">
        <f t="shared" si="51"/>
        <v>5824278.0999999996</v>
      </c>
      <c r="W83" s="428">
        <v>0</v>
      </c>
      <c r="X83" s="428">
        <f>'Приложение № 4'!L83</f>
        <v>5824278.0999999996</v>
      </c>
      <c r="Y83" s="428">
        <v>0</v>
      </c>
      <c r="Z83" s="428">
        <v>0</v>
      </c>
      <c r="AA83" s="428">
        <v>0</v>
      </c>
      <c r="AB83" s="428">
        <v>0</v>
      </c>
      <c r="AD83" s="432"/>
    </row>
    <row r="84" spans="1:31" ht="30" hidden="1" customHeight="1" x14ac:dyDescent="0.2">
      <c r="A84" s="424">
        <v>9</v>
      </c>
      <c r="B84" s="618" t="s">
        <v>1071</v>
      </c>
      <c r="C84" s="424" t="s">
        <v>1000</v>
      </c>
      <c r="D84" s="644">
        <v>42004</v>
      </c>
      <c r="E84" s="424" t="s">
        <v>1801</v>
      </c>
      <c r="F84" s="424" t="s">
        <v>1846</v>
      </c>
      <c r="G84" s="645">
        <v>15</v>
      </c>
      <c r="H84" s="632">
        <v>15</v>
      </c>
      <c r="I84" s="428">
        <v>176</v>
      </c>
      <c r="J84" s="645">
        <v>4</v>
      </c>
      <c r="K84" s="642">
        <v>3</v>
      </c>
      <c r="L84" s="642">
        <v>1</v>
      </c>
      <c r="M84" s="429">
        <v>115.6</v>
      </c>
      <c r="N84" s="429">
        <v>77.599999999999994</v>
      </c>
      <c r="O84" s="429">
        <v>38</v>
      </c>
      <c r="P84" s="428">
        <f t="shared" si="56"/>
        <v>7056224</v>
      </c>
      <c r="Q84" s="428">
        <f t="shared" si="50"/>
        <v>5863722.1399999997</v>
      </c>
      <c r="R84" s="428">
        <v>0</v>
      </c>
      <c r="S84" s="428">
        <f>'Приложение № 4'!J84</f>
        <v>5863722.1399999997</v>
      </c>
      <c r="T84" s="428">
        <v>0</v>
      </c>
      <c r="U84" s="428">
        <v>0</v>
      </c>
      <c r="V84" s="428">
        <f t="shared" si="51"/>
        <v>1192501.8600000001</v>
      </c>
      <c r="W84" s="428">
        <v>0</v>
      </c>
      <c r="X84" s="428">
        <f>'Приложение № 4'!L84</f>
        <v>1192501.8600000001</v>
      </c>
      <c r="Y84" s="428">
        <v>0</v>
      </c>
      <c r="Z84" s="428">
        <v>0</v>
      </c>
      <c r="AA84" s="428">
        <v>0</v>
      </c>
      <c r="AB84" s="428">
        <v>0</v>
      </c>
      <c r="AD84" s="432"/>
    </row>
    <row r="85" spans="1:31" ht="30" hidden="1" customHeight="1" x14ac:dyDescent="0.2">
      <c r="A85" s="424">
        <v>10</v>
      </c>
      <c r="B85" s="618" t="s">
        <v>858</v>
      </c>
      <c r="C85" s="424" t="s">
        <v>1000</v>
      </c>
      <c r="D85" s="644">
        <v>42004</v>
      </c>
      <c r="E85" s="424" t="s">
        <v>1801</v>
      </c>
      <c r="F85" s="424" t="s">
        <v>1846</v>
      </c>
      <c r="G85" s="645">
        <v>32</v>
      </c>
      <c r="H85" s="632">
        <v>32</v>
      </c>
      <c r="I85" s="428">
        <v>436.2</v>
      </c>
      <c r="J85" s="645">
        <v>16</v>
      </c>
      <c r="K85" s="642">
        <v>14</v>
      </c>
      <c r="L85" s="642">
        <v>2</v>
      </c>
      <c r="M85" s="429">
        <v>410.6</v>
      </c>
      <c r="N85" s="429">
        <v>359.5</v>
      </c>
      <c r="O85" s="429">
        <v>51.1</v>
      </c>
      <c r="P85" s="428">
        <f t="shared" si="56"/>
        <v>25063024</v>
      </c>
      <c r="Q85" s="428">
        <f t="shared" si="50"/>
        <v>20827372.940000001</v>
      </c>
      <c r="R85" s="428">
        <v>0</v>
      </c>
      <c r="S85" s="428">
        <f>'Приложение № 4'!J85</f>
        <v>20827372.940000001</v>
      </c>
      <c r="T85" s="428">
        <v>0</v>
      </c>
      <c r="U85" s="428">
        <v>0</v>
      </c>
      <c r="V85" s="428">
        <f t="shared" si="51"/>
        <v>4235651.0599999996</v>
      </c>
      <c r="W85" s="428">
        <v>0</v>
      </c>
      <c r="X85" s="428">
        <f>'Приложение № 4'!L85</f>
        <v>4235651.0599999996</v>
      </c>
      <c r="Y85" s="428">
        <v>0</v>
      </c>
      <c r="Z85" s="428">
        <v>0</v>
      </c>
      <c r="AA85" s="428">
        <v>0</v>
      </c>
      <c r="AB85" s="428">
        <v>0</v>
      </c>
      <c r="AD85" s="432"/>
    </row>
    <row r="86" spans="1:31" s="634" customFormat="1" ht="30" hidden="1" customHeight="1" x14ac:dyDescent="0.2">
      <c r="A86" s="424">
        <v>11</v>
      </c>
      <c r="B86" s="618" t="s">
        <v>1027</v>
      </c>
      <c r="C86" s="424" t="s">
        <v>1000</v>
      </c>
      <c r="D86" s="644">
        <v>42004</v>
      </c>
      <c r="E86" s="424" t="s">
        <v>1801</v>
      </c>
      <c r="F86" s="424" t="s">
        <v>1846</v>
      </c>
      <c r="G86" s="645">
        <v>26</v>
      </c>
      <c r="H86" s="632">
        <v>26</v>
      </c>
      <c r="I86" s="429">
        <v>385.6</v>
      </c>
      <c r="J86" s="645">
        <v>9</v>
      </c>
      <c r="K86" s="632">
        <v>4</v>
      </c>
      <c r="L86" s="632">
        <v>5</v>
      </c>
      <c r="M86" s="429">
        <v>385.6</v>
      </c>
      <c r="N86" s="429">
        <v>191.8</v>
      </c>
      <c r="O86" s="429">
        <v>193.8</v>
      </c>
      <c r="P86" s="428">
        <f t="shared" si="56"/>
        <v>23537024</v>
      </c>
      <c r="Q86" s="428">
        <f t="shared" si="50"/>
        <v>19559266.940000001</v>
      </c>
      <c r="R86" s="428">
        <v>0</v>
      </c>
      <c r="S86" s="428">
        <f>'Приложение № 4'!J86</f>
        <v>19559266.940000001</v>
      </c>
      <c r="T86" s="428">
        <v>0</v>
      </c>
      <c r="U86" s="428">
        <v>0</v>
      </c>
      <c r="V86" s="428">
        <f t="shared" si="51"/>
        <v>3977757.06</v>
      </c>
      <c r="W86" s="428">
        <v>0</v>
      </c>
      <c r="X86" s="428">
        <f>'Приложение № 4'!L86</f>
        <v>3977757.06</v>
      </c>
      <c r="Y86" s="428">
        <v>0</v>
      </c>
      <c r="Z86" s="428">
        <v>0</v>
      </c>
      <c r="AA86" s="428">
        <v>0</v>
      </c>
      <c r="AB86" s="428">
        <v>0</v>
      </c>
      <c r="AC86" s="433"/>
      <c r="AD86" s="432"/>
      <c r="AE86" s="433"/>
    </row>
    <row r="87" spans="1:31" s="634" customFormat="1" ht="30" hidden="1" customHeight="1" x14ac:dyDescent="0.2">
      <c r="A87" s="424">
        <v>12</v>
      </c>
      <c r="B87" s="618" t="s">
        <v>1028</v>
      </c>
      <c r="C87" s="424" t="s">
        <v>1000</v>
      </c>
      <c r="D87" s="644">
        <v>42004</v>
      </c>
      <c r="E87" s="424" t="s">
        <v>1801</v>
      </c>
      <c r="F87" s="424" t="s">
        <v>1846</v>
      </c>
      <c r="G87" s="645">
        <v>45</v>
      </c>
      <c r="H87" s="632">
        <v>45</v>
      </c>
      <c r="I87" s="429">
        <v>483.6</v>
      </c>
      <c r="J87" s="645">
        <v>15</v>
      </c>
      <c r="K87" s="632">
        <v>10</v>
      </c>
      <c r="L87" s="632">
        <v>5</v>
      </c>
      <c r="M87" s="429">
        <v>452.1</v>
      </c>
      <c r="N87" s="428">
        <v>300.8</v>
      </c>
      <c r="O87" s="428">
        <v>151.30000000000001</v>
      </c>
      <c r="P87" s="428">
        <f t="shared" si="56"/>
        <v>27596184</v>
      </c>
      <c r="Q87" s="428">
        <f t="shared" si="50"/>
        <v>22932428.899999999</v>
      </c>
      <c r="R87" s="428">
        <v>0</v>
      </c>
      <c r="S87" s="428">
        <f>'Приложение № 4'!J87</f>
        <v>22932428.899999999</v>
      </c>
      <c r="T87" s="428">
        <v>0</v>
      </c>
      <c r="U87" s="428">
        <v>0</v>
      </c>
      <c r="V87" s="428">
        <f t="shared" si="51"/>
        <v>4663755.0999999996</v>
      </c>
      <c r="W87" s="428">
        <v>0</v>
      </c>
      <c r="X87" s="428">
        <f>'Приложение № 4'!L87</f>
        <v>4663755.0999999996</v>
      </c>
      <c r="Y87" s="428">
        <v>0</v>
      </c>
      <c r="Z87" s="428">
        <v>0</v>
      </c>
      <c r="AA87" s="428">
        <v>0</v>
      </c>
      <c r="AB87" s="428">
        <v>0</v>
      </c>
      <c r="AC87" s="433"/>
      <c r="AD87" s="432"/>
      <c r="AE87" s="433"/>
    </row>
    <row r="88" spans="1:31" s="634" customFormat="1" ht="30" hidden="1" customHeight="1" x14ac:dyDescent="0.2">
      <c r="A88" s="424">
        <v>13</v>
      </c>
      <c r="B88" s="618" t="s">
        <v>857</v>
      </c>
      <c r="C88" s="424" t="s">
        <v>1000</v>
      </c>
      <c r="D88" s="644">
        <v>42004</v>
      </c>
      <c r="E88" s="424" t="s">
        <v>1801</v>
      </c>
      <c r="F88" s="424" t="s">
        <v>1846</v>
      </c>
      <c r="G88" s="645">
        <v>23</v>
      </c>
      <c r="H88" s="632">
        <v>23</v>
      </c>
      <c r="I88" s="429">
        <v>520.6</v>
      </c>
      <c r="J88" s="645">
        <v>10</v>
      </c>
      <c r="K88" s="632">
        <v>4</v>
      </c>
      <c r="L88" s="632">
        <v>6</v>
      </c>
      <c r="M88" s="429">
        <v>398.5</v>
      </c>
      <c r="N88" s="429">
        <v>167.6</v>
      </c>
      <c r="O88" s="429">
        <v>230.9</v>
      </c>
      <c r="P88" s="428">
        <f t="shared" si="56"/>
        <v>24324440</v>
      </c>
      <c r="Q88" s="428">
        <f t="shared" si="50"/>
        <v>20213609.640000001</v>
      </c>
      <c r="R88" s="428">
        <v>0</v>
      </c>
      <c r="S88" s="428">
        <f>'Приложение № 4'!J88</f>
        <v>20213609.640000001</v>
      </c>
      <c r="T88" s="428">
        <v>0</v>
      </c>
      <c r="U88" s="428">
        <v>0</v>
      </c>
      <c r="V88" s="428">
        <f t="shared" si="51"/>
        <v>4110830.36</v>
      </c>
      <c r="W88" s="428">
        <v>0</v>
      </c>
      <c r="X88" s="428">
        <f>'Приложение № 4'!L88</f>
        <v>4110830.36</v>
      </c>
      <c r="Y88" s="428">
        <v>0</v>
      </c>
      <c r="Z88" s="428">
        <v>0</v>
      </c>
      <c r="AA88" s="428">
        <v>0</v>
      </c>
      <c r="AB88" s="428">
        <v>0</v>
      </c>
      <c r="AC88" s="433"/>
      <c r="AD88" s="432"/>
      <c r="AE88" s="433"/>
    </row>
    <row r="89" spans="1:31" s="634" customFormat="1" ht="30" hidden="1" customHeight="1" x14ac:dyDescent="0.2">
      <c r="A89" s="424">
        <v>14</v>
      </c>
      <c r="B89" s="618" t="s">
        <v>1026</v>
      </c>
      <c r="C89" s="424" t="s">
        <v>1000</v>
      </c>
      <c r="D89" s="644">
        <v>42004</v>
      </c>
      <c r="E89" s="424" t="s">
        <v>1801</v>
      </c>
      <c r="F89" s="424" t="s">
        <v>1846</v>
      </c>
      <c r="G89" s="645">
        <v>41</v>
      </c>
      <c r="H89" s="632">
        <v>41</v>
      </c>
      <c r="I89" s="429">
        <v>428.9</v>
      </c>
      <c r="J89" s="645">
        <v>14</v>
      </c>
      <c r="K89" s="632">
        <v>7</v>
      </c>
      <c r="L89" s="632">
        <v>7</v>
      </c>
      <c r="M89" s="429">
        <v>428.9</v>
      </c>
      <c r="N89" s="429">
        <v>147.4</v>
      </c>
      <c r="O89" s="429">
        <v>281.5</v>
      </c>
      <c r="P89" s="428">
        <f t="shared" si="56"/>
        <v>26180056</v>
      </c>
      <c r="Q89" s="428">
        <f t="shared" si="50"/>
        <v>21755626.539999999</v>
      </c>
      <c r="R89" s="428">
        <v>0</v>
      </c>
      <c r="S89" s="428">
        <f>'Приложение № 4'!J89</f>
        <v>21755626.539999999</v>
      </c>
      <c r="T89" s="428">
        <v>0</v>
      </c>
      <c r="U89" s="428">
        <v>0</v>
      </c>
      <c r="V89" s="428">
        <f t="shared" si="51"/>
        <v>4424429.46</v>
      </c>
      <c r="W89" s="428">
        <v>0</v>
      </c>
      <c r="X89" s="428">
        <f>'Приложение № 4'!L89</f>
        <v>4424429.46</v>
      </c>
      <c r="Y89" s="428">
        <v>0</v>
      </c>
      <c r="Z89" s="428">
        <v>0</v>
      </c>
      <c r="AA89" s="428">
        <v>0</v>
      </c>
      <c r="AB89" s="428">
        <v>0</v>
      </c>
      <c r="AC89" s="433"/>
      <c r="AD89" s="432"/>
      <c r="AE89" s="433"/>
    </row>
    <row r="90" spans="1:31" s="634" customFormat="1" ht="30" hidden="1" customHeight="1" x14ac:dyDescent="0.2">
      <c r="A90" s="424">
        <v>15</v>
      </c>
      <c r="B90" s="618" t="s">
        <v>1572</v>
      </c>
      <c r="C90" s="424" t="s">
        <v>1000</v>
      </c>
      <c r="D90" s="644">
        <v>42004</v>
      </c>
      <c r="E90" s="424" t="s">
        <v>1801</v>
      </c>
      <c r="F90" s="424" t="s">
        <v>1846</v>
      </c>
      <c r="G90" s="645">
        <v>22</v>
      </c>
      <c r="H90" s="632">
        <v>22</v>
      </c>
      <c r="I90" s="429">
        <v>509.5</v>
      </c>
      <c r="J90" s="645">
        <v>11</v>
      </c>
      <c r="K90" s="632">
        <v>7</v>
      </c>
      <c r="L90" s="632">
        <v>4</v>
      </c>
      <c r="M90" s="429">
        <v>460</v>
      </c>
      <c r="N90" s="429">
        <v>300.5</v>
      </c>
      <c r="O90" s="429">
        <v>159.5</v>
      </c>
      <c r="P90" s="428">
        <f t="shared" si="56"/>
        <v>28078400</v>
      </c>
      <c r="Q90" s="428">
        <f t="shared" si="50"/>
        <v>23333150.399999999</v>
      </c>
      <c r="R90" s="428">
        <v>0</v>
      </c>
      <c r="S90" s="428">
        <f>'Приложение № 4'!J90</f>
        <v>23333150.399999999</v>
      </c>
      <c r="T90" s="428">
        <v>0</v>
      </c>
      <c r="U90" s="428">
        <v>0</v>
      </c>
      <c r="V90" s="428">
        <f t="shared" si="51"/>
        <v>4745249.5999999996</v>
      </c>
      <c r="W90" s="428">
        <v>0</v>
      </c>
      <c r="X90" s="428">
        <f>'Приложение № 4'!L90</f>
        <v>4745249.5999999996</v>
      </c>
      <c r="Y90" s="428">
        <v>0</v>
      </c>
      <c r="Z90" s="428">
        <v>0</v>
      </c>
      <c r="AA90" s="428">
        <v>0</v>
      </c>
      <c r="AB90" s="428">
        <v>0</v>
      </c>
      <c r="AC90" s="433"/>
      <c r="AD90" s="432"/>
      <c r="AE90" s="433"/>
    </row>
    <row r="91" spans="1:31" s="634" customFormat="1" ht="30" hidden="1" customHeight="1" x14ac:dyDescent="0.2">
      <c r="A91" s="424">
        <v>16</v>
      </c>
      <c r="B91" s="618" t="s">
        <v>1072</v>
      </c>
      <c r="C91" s="424" t="s">
        <v>1000</v>
      </c>
      <c r="D91" s="644">
        <v>42004</v>
      </c>
      <c r="E91" s="424" t="s">
        <v>1801</v>
      </c>
      <c r="F91" s="424" t="s">
        <v>1846</v>
      </c>
      <c r="G91" s="645">
        <v>15</v>
      </c>
      <c r="H91" s="632">
        <v>15</v>
      </c>
      <c r="I91" s="429">
        <v>1011.4</v>
      </c>
      <c r="J91" s="645">
        <v>10</v>
      </c>
      <c r="K91" s="632">
        <v>5</v>
      </c>
      <c r="L91" s="632">
        <v>5</v>
      </c>
      <c r="M91" s="429">
        <v>266.60000000000002</v>
      </c>
      <c r="N91" s="429">
        <v>159.9</v>
      </c>
      <c r="O91" s="429">
        <v>106.7</v>
      </c>
      <c r="P91" s="428">
        <f t="shared" si="56"/>
        <v>16273264</v>
      </c>
      <c r="Q91" s="428">
        <f t="shared" si="50"/>
        <v>13523082.380000001</v>
      </c>
      <c r="R91" s="428">
        <v>0</v>
      </c>
      <c r="S91" s="428">
        <f>'Приложение № 4'!J91</f>
        <v>13523082.380000001</v>
      </c>
      <c r="T91" s="428">
        <v>0</v>
      </c>
      <c r="U91" s="428">
        <v>0</v>
      </c>
      <c r="V91" s="428">
        <f t="shared" si="51"/>
        <v>2750181.62</v>
      </c>
      <c r="W91" s="428">
        <v>0</v>
      </c>
      <c r="X91" s="428">
        <f>'Приложение № 4'!L91</f>
        <v>2750181.62</v>
      </c>
      <c r="Y91" s="428">
        <v>0</v>
      </c>
      <c r="Z91" s="428">
        <v>0</v>
      </c>
      <c r="AA91" s="428">
        <v>0</v>
      </c>
      <c r="AB91" s="428">
        <v>0</v>
      </c>
      <c r="AC91" s="433"/>
      <c r="AD91" s="432"/>
      <c r="AE91" s="433"/>
    </row>
    <row r="92" spans="1:31" s="634" customFormat="1" ht="30" hidden="1" customHeight="1" x14ac:dyDescent="0.2">
      <c r="A92" s="424">
        <v>17</v>
      </c>
      <c r="B92" s="618" t="s">
        <v>1073</v>
      </c>
      <c r="C92" s="424" t="s">
        <v>1000</v>
      </c>
      <c r="D92" s="644">
        <v>42004</v>
      </c>
      <c r="E92" s="424" t="s">
        <v>1801</v>
      </c>
      <c r="F92" s="424" t="s">
        <v>1846</v>
      </c>
      <c r="G92" s="645">
        <v>20</v>
      </c>
      <c r="H92" s="632">
        <v>20</v>
      </c>
      <c r="I92" s="429">
        <v>344.1</v>
      </c>
      <c r="J92" s="645">
        <v>7</v>
      </c>
      <c r="K92" s="632">
        <v>5</v>
      </c>
      <c r="L92" s="632">
        <v>2</v>
      </c>
      <c r="M92" s="429">
        <v>247.2</v>
      </c>
      <c r="N92" s="429">
        <v>190.5</v>
      </c>
      <c r="O92" s="429">
        <v>56.7</v>
      </c>
      <c r="P92" s="428">
        <f t="shared" si="56"/>
        <v>15089088</v>
      </c>
      <c r="Q92" s="428">
        <f t="shared" si="50"/>
        <v>12539032.130000001</v>
      </c>
      <c r="R92" s="428">
        <v>0</v>
      </c>
      <c r="S92" s="428">
        <f>'Приложение № 4'!J92</f>
        <v>12539032.130000001</v>
      </c>
      <c r="T92" s="428">
        <v>0</v>
      </c>
      <c r="U92" s="428">
        <v>0</v>
      </c>
      <c r="V92" s="428">
        <f t="shared" si="51"/>
        <v>2550055.87</v>
      </c>
      <c r="W92" s="428">
        <v>0</v>
      </c>
      <c r="X92" s="428">
        <f>'Приложение № 4'!L92</f>
        <v>2550055.87</v>
      </c>
      <c r="Y92" s="428">
        <v>0</v>
      </c>
      <c r="Z92" s="428">
        <v>0</v>
      </c>
      <c r="AA92" s="428">
        <v>0</v>
      </c>
      <c r="AB92" s="428">
        <v>0</v>
      </c>
      <c r="AC92" s="433"/>
      <c r="AD92" s="432"/>
      <c r="AE92" s="433"/>
    </row>
    <row r="93" spans="1:31" ht="30" hidden="1" customHeight="1" x14ac:dyDescent="0.2">
      <c r="A93" s="424">
        <v>18</v>
      </c>
      <c r="B93" s="618" t="s">
        <v>1074</v>
      </c>
      <c r="C93" s="424" t="s">
        <v>1000</v>
      </c>
      <c r="D93" s="644">
        <v>42004</v>
      </c>
      <c r="E93" s="424" t="s">
        <v>1801</v>
      </c>
      <c r="F93" s="424" t="s">
        <v>1846</v>
      </c>
      <c r="G93" s="645">
        <v>39</v>
      </c>
      <c r="H93" s="632">
        <v>39</v>
      </c>
      <c r="I93" s="428">
        <v>676.7</v>
      </c>
      <c r="J93" s="645">
        <v>19</v>
      </c>
      <c r="K93" s="642">
        <v>14</v>
      </c>
      <c r="L93" s="642">
        <v>5</v>
      </c>
      <c r="M93" s="429">
        <v>676.7</v>
      </c>
      <c r="N93" s="429">
        <v>463.2</v>
      </c>
      <c r="O93" s="429">
        <v>213.5</v>
      </c>
      <c r="P93" s="428">
        <f t="shared" si="56"/>
        <v>41305768</v>
      </c>
      <c r="Q93" s="428">
        <f t="shared" si="50"/>
        <v>34325093.210000001</v>
      </c>
      <c r="R93" s="428">
        <v>0</v>
      </c>
      <c r="S93" s="428">
        <f>'Приложение № 4'!J93</f>
        <v>34325093.210000001</v>
      </c>
      <c r="T93" s="428">
        <v>0</v>
      </c>
      <c r="U93" s="428">
        <v>0</v>
      </c>
      <c r="V93" s="428">
        <f t="shared" si="51"/>
        <v>6980674.79</v>
      </c>
      <c r="W93" s="428">
        <v>0</v>
      </c>
      <c r="X93" s="428">
        <f>'Приложение № 4'!L93</f>
        <v>6980674.79</v>
      </c>
      <c r="Y93" s="428">
        <v>0</v>
      </c>
      <c r="Z93" s="428">
        <v>0</v>
      </c>
      <c r="AA93" s="428">
        <v>0</v>
      </c>
      <c r="AB93" s="428">
        <v>0</v>
      </c>
      <c r="AD93" s="432"/>
    </row>
    <row r="94" spans="1:31" ht="30" hidden="1" customHeight="1" x14ac:dyDescent="0.2">
      <c r="A94" s="424">
        <v>19</v>
      </c>
      <c r="B94" s="618" t="s">
        <v>1076</v>
      </c>
      <c r="C94" s="424" t="s">
        <v>1000</v>
      </c>
      <c r="D94" s="644">
        <v>42004</v>
      </c>
      <c r="E94" s="424" t="s">
        <v>1801</v>
      </c>
      <c r="F94" s="424" t="s">
        <v>1846</v>
      </c>
      <c r="G94" s="645">
        <v>25</v>
      </c>
      <c r="H94" s="632">
        <v>25</v>
      </c>
      <c r="I94" s="428">
        <v>333.6</v>
      </c>
      <c r="J94" s="645">
        <v>9</v>
      </c>
      <c r="K94" s="642">
        <v>5</v>
      </c>
      <c r="L94" s="642">
        <v>4</v>
      </c>
      <c r="M94" s="429">
        <v>333.6</v>
      </c>
      <c r="N94" s="429">
        <v>136.80000000000001</v>
      </c>
      <c r="O94" s="429">
        <v>196.8</v>
      </c>
      <c r="P94" s="428">
        <f t="shared" si="56"/>
        <v>20362944</v>
      </c>
      <c r="Q94" s="428">
        <f t="shared" si="50"/>
        <v>16921606.460000001</v>
      </c>
      <c r="R94" s="428">
        <v>0</v>
      </c>
      <c r="S94" s="428">
        <f>'Приложение № 4'!J94</f>
        <v>16921606.460000001</v>
      </c>
      <c r="T94" s="428">
        <v>0</v>
      </c>
      <c r="U94" s="428">
        <v>0</v>
      </c>
      <c r="V94" s="428">
        <f t="shared" si="51"/>
        <v>3441337.54</v>
      </c>
      <c r="W94" s="428">
        <v>0</v>
      </c>
      <c r="X94" s="428">
        <f>'Приложение № 4'!L94</f>
        <v>3441337.54</v>
      </c>
      <c r="Y94" s="428">
        <v>0</v>
      </c>
      <c r="Z94" s="428">
        <v>0</v>
      </c>
      <c r="AA94" s="428">
        <v>0</v>
      </c>
      <c r="AB94" s="428">
        <v>0</v>
      </c>
      <c r="AD94" s="432"/>
    </row>
    <row r="95" spans="1:31" ht="30" hidden="1" customHeight="1" x14ac:dyDescent="0.2">
      <c r="A95" s="424">
        <v>20</v>
      </c>
      <c r="B95" s="666" t="s">
        <v>1254</v>
      </c>
      <c r="C95" s="424" t="s">
        <v>1000</v>
      </c>
      <c r="D95" s="644">
        <v>42004</v>
      </c>
      <c r="E95" s="424" t="s">
        <v>1801</v>
      </c>
      <c r="F95" s="424" t="s">
        <v>1846</v>
      </c>
      <c r="G95" s="645">
        <v>31</v>
      </c>
      <c r="H95" s="632">
        <v>31</v>
      </c>
      <c r="I95" s="429">
        <v>640.20000000000005</v>
      </c>
      <c r="J95" s="645">
        <v>16</v>
      </c>
      <c r="K95" s="632">
        <v>15</v>
      </c>
      <c r="L95" s="632">
        <v>1</v>
      </c>
      <c r="M95" s="429">
        <v>640.20000000000005</v>
      </c>
      <c r="N95" s="429">
        <v>598.79999999999995</v>
      </c>
      <c r="O95" s="429">
        <v>41.4</v>
      </c>
      <c r="P95" s="428">
        <f t="shared" si="56"/>
        <v>39077808</v>
      </c>
      <c r="Q95" s="428">
        <f t="shared" si="50"/>
        <v>32473658.449999999</v>
      </c>
      <c r="R95" s="428">
        <v>0</v>
      </c>
      <c r="S95" s="428">
        <f>'Приложение № 4'!J95</f>
        <v>32473658.449999999</v>
      </c>
      <c r="T95" s="428">
        <v>0</v>
      </c>
      <c r="U95" s="428">
        <v>0</v>
      </c>
      <c r="V95" s="428">
        <f t="shared" si="51"/>
        <v>6604149.5499999998</v>
      </c>
      <c r="W95" s="428">
        <v>0</v>
      </c>
      <c r="X95" s="428">
        <f>'Приложение № 4'!L95</f>
        <v>6604149.5499999998</v>
      </c>
      <c r="Y95" s="428">
        <v>0</v>
      </c>
      <c r="Z95" s="428">
        <v>0</v>
      </c>
      <c r="AA95" s="428">
        <v>0</v>
      </c>
      <c r="AB95" s="428">
        <v>0</v>
      </c>
      <c r="AD95" s="432"/>
    </row>
    <row r="96" spans="1:31" ht="30" hidden="1" customHeight="1" x14ac:dyDescent="0.2">
      <c r="A96" s="735" t="s">
        <v>1698</v>
      </c>
      <c r="B96" s="735"/>
      <c r="C96" s="735"/>
      <c r="D96" s="735"/>
      <c r="E96" s="735"/>
      <c r="F96" s="735"/>
      <c r="G96" s="649">
        <f>G97</f>
        <v>126</v>
      </c>
      <c r="H96" s="649">
        <f t="shared" ref="H96:O96" si="57">H97</f>
        <v>126</v>
      </c>
      <c r="I96" s="646">
        <f>SUM(I97:I97)</f>
        <v>2494.3000000000002</v>
      </c>
      <c r="J96" s="649">
        <f t="shared" si="57"/>
        <v>61</v>
      </c>
      <c r="K96" s="649">
        <f t="shared" si="57"/>
        <v>48</v>
      </c>
      <c r="L96" s="649">
        <f t="shared" si="57"/>
        <v>13</v>
      </c>
      <c r="M96" s="646">
        <f t="shared" si="57"/>
        <v>2494.3000000000002</v>
      </c>
      <c r="N96" s="646">
        <f t="shared" si="57"/>
        <v>1916.48</v>
      </c>
      <c r="O96" s="646">
        <f t="shared" si="57"/>
        <v>577.82000000000005</v>
      </c>
      <c r="P96" s="646">
        <f>SUM(P97)</f>
        <v>152252072</v>
      </c>
      <c r="Q96" s="646">
        <f t="shared" ref="Q96:Z96" si="58">SUM(Q97)</f>
        <v>122562917.95999999</v>
      </c>
      <c r="R96" s="646">
        <f t="shared" si="58"/>
        <v>0</v>
      </c>
      <c r="S96" s="646">
        <f t="shared" si="58"/>
        <v>122562917.95999999</v>
      </c>
      <c r="T96" s="646">
        <f t="shared" si="58"/>
        <v>0</v>
      </c>
      <c r="U96" s="646">
        <f t="shared" si="58"/>
        <v>0</v>
      </c>
      <c r="V96" s="646">
        <f t="shared" si="58"/>
        <v>29689154.039999999</v>
      </c>
      <c r="W96" s="646">
        <f t="shared" si="58"/>
        <v>0</v>
      </c>
      <c r="X96" s="646">
        <f t="shared" si="58"/>
        <v>29689154.039999999</v>
      </c>
      <c r="Y96" s="646">
        <f t="shared" si="58"/>
        <v>0</v>
      </c>
      <c r="Z96" s="646">
        <f t="shared" si="58"/>
        <v>0</v>
      </c>
      <c r="AA96" s="646">
        <f>AA97</f>
        <v>0</v>
      </c>
      <c r="AB96" s="646">
        <f>AB97</f>
        <v>0</v>
      </c>
      <c r="AD96" s="432"/>
    </row>
    <row r="97" spans="1:31" ht="30" hidden="1" customHeight="1" x14ac:dyDescent="0.2">
      <c r="A97" s="424">
        <v>1</v>
      </c>
      <c r="B97" s="618" t="s">
        <v>1699</v>
      </c>
      <c r="C97" s="619">
        <v>2</v>
      </c>
      <c r="D97" s="620">
        <v>42928</v>
      </c>
      <c r="E97" s="424" t="s">
        <v>1801</v>
      </c>
      <c r="F97" s="424" t="s">
        <v>1846</v>
      </c>
      <c r="G97" s="645">
        <v>126</v>
      </c>
      <c r="H97" s="632">
        <v>126</v>
      </c>
      <c r="I97" s="429">
        <v>2494.3000000000002</v>
      </c>
      <c r="J97" s="645">
        <v>61</v>
      </c>
      <c r="K97" s="632">
        <v>48</v>
      </c>
      <c r="L97" s="632">
        <v>13</v>
      </c>
      <c r="M97" s="429">
        <v>2494.3000000000002</v>
      </c>
      <c r="N97" s="429">
        <v>1916.48</v>
      </c>
      <c r="O97" s="429">
        <v>577.82000000000005</v>
      </c>
      <c r="P97" s="428">
        <f>Q97+V97+AA97+AB97</f>
        <v>152252072</v>
      </c>
      <c r="Q97" s="428">
        <f t="shared" si="50"/>
        <v>122562917.95999999</v>
      </c>
      <c r="R97" s="428">
        <v>0</v>
      </c>
      <c r="S97" s="428">
        <f>'Приложение № 4'!J97</f>
        <v>122562917.95999999</v>
      </c>
      <c r="T97" s="428">
        <v>0</v>
      </c>
      <c r="U97" s="428">
        <v>0</v>
      </c>
      <c r="V97" s="428">
        <f t="shared" si="51"/>
        <v>29689154.039999999</v>
      </c>
      <c r="W97" s="428">
        <v>0</v>
      </c>
      <c r="X97" s="428">
        <f>'Приложение № 4'!L97</f>
        <v>29689154.039999999</v>
      </c>
      <c r="Y97" s="428">
        <v>0</v>
      </c>
      <c r="Z97" s="428">
        <v>0</v>
      </c>
      <c r="AA97" s="428">
        <v>0</v>
      </c>
      <c r="AB97" s="428">
        <v>0</v>
      </c>
      <c r="AD97" s="432"/>
    </row>
    <row r="98" spans="1:31" ht="30" hidden="1" customHeight="1" x14ac:dyDescent="0.2">
      <c r="A98" s="735" t="s">
        <v>1866</v>
      </c>
      <c r="B98" s="735"/>
      <c r="C98" s="735"/>
      <c r="D98" s="735"/>
      <c r="E98" s="735"/>
      <c r="F98" s="735"/>
      <c r="G98" s="673">
        <f>SUM(G99:G101)</f>
        <v>31</v>
      </c>
      <c r="H98" s="673">
        <f t="shared" ref="H98:AB98" si="59">SUM(H99:H101)</f>
        <v>31</v>
      </c>
      <c r="I98" s="674">
        <f t="shared" si="59"/>
        <v>662.9</v>
      </c>
      <c r="J98" s="673">
        <f t="shared" si="59"/>
        <v>14</v>
      </c>
      <c r="K98" s="673">
        <f t="shared" si="59"/>
        <v>12</v>
      </c>
      <c r="L98" s="673">
        <f t="shared" si="59"/>
        <v>2</v>
      </c>
      <c r="M98" s="646">
        <f t="shared" si="59"/>
        <v>662.9</v>
      </c>
      <c r="N98" s="674">
        <f t="shared" si="59"/>
        <v>567.70000000000005</v>
      </c>
      <c r="O98" s="674">
        <f t="shared" si="59"/>
        <v>95.2</v>
      </c>
      <c r="P98" s="435">
        <f t="shared" si="59"/>
        <v>33867879.200000003</v>
      </c>
      <c r="Q98" s="435">
        <f t="shared" si="59"/>
        <v>33867879.200000003</v>
      </c>
      <c r="R98" s="435">
        <f t="shared" si="59"/>
        <v>0</v>
      </c>
      <c r="S98" s="435">
        <f t="shared" si="59"/>
        <v>0</v>
      </c>
      <c r="T98" s="435">
        <f t="shared" si="59"/>
        <v>33867879.200000003</v>
      </c>
      <c r="U98" s="435">
        <f t="shared" si="59"/>
        <v>0</v>
      </c>
      <c r="V98" s="435">
        <f t="shared" si="59"/>
        <v>0</v>
      </c>
      <c r="W98" s="435">
        <f t="shared" si="59"/>
        <v>0</v>
      </c>
      <c r="X98" s="435">
        <f t="shared" si="59"/>
        <v>0</v>
      </c>
      <c r="Y98" s="435">
        <f t="shared" si="59"/>
        <v>0</v>
      </c>
      <c r="Z98" s="435">
        <f t="shared" si="59"/>
        <v>0</v>
      </c>
      <c r="AA98" s="435">
        <f t="shared" si="59"/>
        <v>0</v>
      </c>
      <c r="AB98" s="435">
        <f t="shared" si="59"/>
        <v>0</v>
      </c>
      <c r="AD98" s="432"/>
    </row>
    <row r="99" spans="1:31" ht="30" hidden="1" customHeight="1" x14ac:dyDescent="0.2">
      <c r="A99" s="424">
        <v>1</v>
      </c>
      <c r="B99" s="618" t="s">
        <v>778</v>
      </c>
      <c r="C99" s="670" t="s">
        <v>1023</v>
      </c>
      <c r="D99" s="644">
        <v>42004</v>
      </c>
      <c r="E99" s="424" t="s">
        <v>1846</v>
      </c>
      <c r="F99" s="424" t="s">
        <v>1974</v>
      </c>
      <c r="G99" s="645">
        <v>8</v>
      </c>
      <c r="H99" s="632">
        <v>8</v>
      </c>
      <c r="I99" s="429">
        <v>176.5</v>
      </c>
      <c r="J99" s="645">
        <v>4</v>
      </c>
      <c r="K99" s="632">
        <v>4</v>
      </c>
      <c r="L99" s="632">
        <v>0</v>
      </c>
      <c r="M99" s="429">
        <v>176.5</v>
      </c>
      <c r="N99" s="429">
        <v>176.5</v>
      </c>
      <c r="O99" s="429">
        <v>0</v>
      </c>
      <c r="P99" s="428">
        <f>Q99+V99+AA99+AB99</f>
        <v>9017469.7200000007</v>
      </c>
      <c r="Q99" s="428">
        <f t="shared" si="50"/>
        <v>9017469.7200000007</v>
      </c>
      <c r="R99" s="428">
        <v>0</v>
      </c>
      <c r="S99" s="428">
        <v>0</v>
      </c>
      <c r="T99" s="428">
        <f>'Приложение № 4'!J99</f>
        <v>9017469.7200000007</v>
      </c>
      <c r="U99" s="428">
        <v>0</v>
      </c>
      <c r="V99" s="428">
        <f t="shared" si="51"/>
        <v>0</v>
      </c>
      <c r="W99" s="428">
        <v>0</v>
      </c>
      <c r="X99" s="428">
        <v>0</v>
      </c>
      <c r="Y99" s="428">
        <v>0</v>
      </c>
      <c r="Z99" s="428">
        <v>0</v>
      </c>
      <c r="AA99" s="428">
        <v>0</v>
      </c>
      <c r="AB99" s="428">
        <v>0</v>
      </c>
      <c r="AD99" s="432"/>
    </row>
    <row r="100" spans="1:31" ht="30" hidden="1" customHeight="1" x14ac:dyDescent="0.2">
      <c r="A100" s="424">
        <v>2</v>
      </c>
      <c r="B100" s="618" t="s">
        <v>779</v>
      </c>
      <c r="C100" s="670" t="s">
        <v>1024</v>
      </c>
      <c r="D100" s="644">
        <v>42004</v>
      </c>
      <c r="E100" s="424" t="s">
        <v>1846</v>
      </c>
      <c r="F100" s="424" t="s">
        <v>1974</v>
      </c>
      <c r="G100" s="645">
        <v>8</v>
      </c>
      <c r="H100" s="632">
        <v>8</v>
      </c>
      <c r="I100" s="429">
        <v>150.69999999999999</v>
      </c>
      <c r="J100" s="645">
        <v>4</v>
      </c>
      <c r="K100" s="632">
        <v>3</v>
      </c>
      <c r="L100" s="632">
        <v>1</v>
      </c>
      <c r="M100" s="429">
        <v>150.69999999999999</v>
      </c>
      <c r="N100" s="429">
        <v>113.3</v>
      </c>
      <c r="O100" s="429">
        <v>37.4</v>
      </c>
      <c r="P100" s="428">
        <f>Q100+V100+AA100+AB100</f>
        <v>7699335.3399999999</v>
      </c>
      <c r="Q100" s="428">
        <f t="shared" si="50"/>
        <v>7699335.3399999999</v>
      </c>
      <c r="R100" s="428">
        <v>0</v>
      </c>
      <c r="S100" s="428">
        <v>0</v>
      </c>
      <c r="T100" s="428">
        <f>'Приложение № 4'!J100</f>
        <v>7699335.3399999999</v>
      </c>
      <c r="U100" s="428">
        <v>0</v>
      </c>
      <c r="V100" s="428">
        <f t="shared" si="51"/>
        <v>0</v>
      </c>
      <c r="W100" s="428">
        <v>0</v>
      </c>
      <c r="X100" s="428">
        <v>0</v>
      </c>
      <c r="Y100" s="428">
        <v>0</v>
      </c>
      <c r="Z100" s="428">
        <v>0</v>
      </c>
      <c r="AA100" s="428">
        <v>0</v>
      </c>
      <c r="AB100" s="428">
        <v>0</v>
      </c>
      <c r="AD100" s="432"/>
    </row>
    <row r="101" spans="1:31" s="634" customFormat="1" ht="30" hidden="1" customHeight="1" x14ac:dyDescent="0.2">
      <c r="A101" s="424">
        <v>3</v>
      </c>
      <c r="B101" s="618" t="s">
        <v>796</v>
      </c>
      <c r="C101" s="670" t="s">
        <v>1286</v>
      </c>
      <c r="D101" s="644">
        <v>42004</v>
      </c>
      <c r="E101" s="424" t="s">
        <v>1846</v>
      </c>
      <c r="F101" s="424" t="s">
        <v>1974</v>
      </c>
      <c r="G101" s="645">
        <v>15</v>
      </c>
      <c r="H101" s="632">
        <v>15</v>
      </c>
      <c r="I101" s="429">
        <v>335.7</v>
      </c>
      <c r="J101" s="645">
        <v>6</v>
      </c>
      <c r="K101" s="632">
        <v>5</v>
      </c>
      <c r="L101" s="632">
        <v>1</v>
      </c>
      <c r="M101" s="429">
        <v>335.7</v>
      </c>
      <c r="N101" s="429">
        <v>277.89999999999998</v>
      </c>
      <c r="O101" s="429">
        <v>57.8</v>
      </c>
      <c r="P101" s="428">
        <f>Q101+V101+AA101+AB101</f>
        <v>17151074.140000001</v>
      </c>
      <c r="Q101" s="428">
        <f t="shared" si="50"/>
        <v>17151074.140000001</v>
      </c>
      <c r="R101" s="428">
        <v>0</v>
      </c>
      <c r="S101" s="428">
        <v>0</v>
      </c>
      <c r="T101" s="428">
        <f>'Приложение № 4'!J101</f>
        <v>17151074.140000001</v>
      </c>
      <c r="U101" s="428">
        <v>0</v>
      </c>
      <c r="V101" s="428">
        <f t="shared" si="51"/>
        <v>0</v>
      </c>
      <c r="W101" s="428">
        <v>0</v>
      </c>
      <c r="X101" s="428">
        <v>0</v>
      </c>
      <c r="Y101" s="428">
        <v>0</v>
      </c>
      <c r="Z101" s="428">
        <v>0</v>
      </c>
      <c r="AA101" s="428">
        <v>0</v>
      </c>
      <c r="AB101" s="428">
        <v>0</v>
      </c>
      <c r="AC101" s="433"/>
      <c r="AD101" s="432"/>
      <c r="AE101" s="433"/>
    </row>
    <row r="102" spans="1:31" s="634" customFormat="1" ht="30" hidden="1" customHeight="1" x14ac:dyDescent="0.2">
      <c r="A102" s="730" t="s">
        <v>1867</v>
      </c>
      <c r="B102" s="731"/>
      <c r="C102" s="731"/>
      <c r="D102" s="731"/>
      <c r="E102" s="731"/>
      <c r="F102" s="732"/>
      <c r="G102" s="467">
        <f>SUM(G103:G103)</f>
        <v>53</v>
      </c>
      <c r="H102" s="467">
        <f t="shared" ref="H102:AB102" si="60">SUM(H103:H103)</f>
        <v>53</v>
      </c>
      <c r="I102" s="435">
        <f t="shared" si="60"/>
        <v>807.1</v>
      </c>
      <c r="J102" s="467">
        <f t="shared" si="60"/>
        <v>16</v>
      </c>
      <c r="K102" s="467">
        <f t="shared" si="60"/>
        <v>3</v>
      </c>
      <c r="L102" s="467">
        <f t="shared" si="60"/>
        <v>13</v>
      </c>
      <c r="M102" s="435">
        <f t="shared" si="60"/>
        <v>807.1</v>
      </c>
      <c r="N102" s="435">
        <f t="shared" si="60"/>
        <v>142.19999999999999</v>
      </c>
      <c r="O102" s="435">
        <f t="shared" si="60"/>
        <v>664.9</v>
      </c>
      <c r="P102" s="435">
        <f t="shared" si="60"/>
        <v>49265384</v>
      </c>
      <c r="Q102" s="435">
        <f t="shared" si="60"/>
        <v>37047568.770000003</v>
      </c>
      <c r="R102" s="435">
        <f t="shared" si="60"/>
        <v>0</v>
      </c>
      <c r="S102" s="435">
        <f t="shared" si="60"/>
        <v>37047568.770000003</v>
      </c>
      <c r="T102" s="435">
        <f t="shared" si="60"/>
        <v>0</v>
      </c>
      <c r="U102" s="435">
        <f t="shared" si="60"/>
        <v>0</v>
      </c>
      <c r="V102" s="435">
        <f t="shared" si="60"/>
        <v>12217815.23</v>
      </c>
      <c r="W102" s="435">
        <f t="shared" si="60"/>
        <v>0</v>
      </c>
      <c r="X102" s="435">
        <f t="shared" si="60"/>
        <v>12217815.23</v>
      </c>
      <c r="Y102" s="435">
        <f t="shared" si="60"/>
        <v>0</v>
      </c>
      <c r="Z102" s="435">
        <f t="shared" si="60"/>
        <v>0</v>
      </c>
      <c r="AA102" s="435">
        <f t="shared" si="60"/>
        <v>0</v>
      </c>
      <c r="AB102" s="435">
        <f t="shared" si="60"/>
        <v>0</v>
      </c>
      <c r="AC102" s="433"/>
      <c r="AD102" s="432"/>
      <c r="AE102" s="433"/>
    </row>
    <row r="103" spans="1:31" s="634" customFormat="1" ht="30" hidden="1" customHeight="1" x14ac:dyDescent="0.2">
      <c r="A103" s="424">
        <v>1</v>
      </c>
      <c r="B103" s="647" t="s">
        <v>1489</v>
      </c>
      <c r="C103" s="670" t="s">
        <v>1444</v>
      </c>
      <c r="D103" s="620">
        <v>42088</v>
      </c>
      <c r="E103" s="424" t="s">
        <v>1801</v>
      </c>
      <c r="F103" s="424" t="s">
        <v>1846</v>
      </c>
      <c r="G103" s="645">
        <v>53</v>
      </c>
      <c r="H103" s="632">
        <v>53</v>
      </c>
      <c r="I103" s="429">
        <v>807.1</v>
      </c>
      <c r="J103" s="645">
        <v>16</v>
      </c>
      <c r="K103" s="632">
        <v>3</v>
      </c>
      <c r="L103" s="632">
        <v>13</v>
      </c>
      <c r="M103" s="429">
        <f>N103+O103</f>
        <v>807.1</v>
      </c>
      <c r="N103" s="429">
        <v>142.19999999999999</v>
      </c>
      <c r="O103" s="429">
        <v>664.9</v>
      </c>
      <c r="P103" s="428">
        <f>Q103+V103+AA103+AB103</f>
        <v>49265384</v>
      </c>
      <c r="Q103" s="428">
        <f t="shared" si="50"/>
        <v>37047568.770000003</v>
      </c>
      <c r="R103" s="428">
        <v>0</v>
      </c>
      <c r="S103" s="428">
        <f>'Приложение № 4'!J103</f>
        <v>37047568.770000003</v>
      </c>
      <c r="T103" s="428">
        <v>0</v>
      </c>
      <c r="U103" s="428">
        <v>0</v>
      </c>
      <c r="V103" s="428">
        <f t="shared" si="51"/>
        <v>12217815.23</v>
      </c>
      <c r="W103" s="428">
        <v>0</v>
      </c>
      <c r="X103" s="428">
        <f>'Приложение № 4'!L103</f>
        <v>12217815.23</v>
      </c>
      <c r="Y103" s="428">
        <v>0</v>
      </c>
      <c r="Z103" s="428">
        <v>0</v>
      </c>
      <c r="AA103" s="428">
        <v>0</v>
      </c>
      <c r="AB103" s="428">
        <v>0</v>
      </c>
      <c r="AC103" s="433"/>
      <c r="AD103" s="432"/>
      <c r="AE103" s="433"/>
    </row>
    <row r="104" spans="1:31" s="634" customFormat="1" ht="30" hidden="1" customHeight="1" x14ac:dyDescent="0.2">
      <c r="A104" s="735" t="s">
        <v>1914</v>
      </c>
      <c r="B104" s="735"/>
      <c r="C104" s="735"/>
      <c r="D104" s="735"/>
      <c r="E104" s="735"/>
      <c r="F104" s="735"/>
      <c r="G104" s="649">
        <f>SUM(G105:G109)</f>
        <v>146</v>
      </c>
      <c r="H104" s="649">
        <f t="shared" ref="H104:O104" si="61">SUM(H105:H109)</f>
        <v>146</v>
      </c>
      <c r="I104" s="646">
        <f t="shared" si="61"/>
        <v>2539.4</v>
      </c>
      <c r="J104" s="649">
        <f t="shared" si="61"/>
        <v>57</v>
      </c>
      <c r="K104" s="649">
        <f t="shared" si="61"/>
        <v>25</v>
      </c>
      <c r="L104" s="649">
        <f t="shared" si="61"/>
        <v>32</v>
      </c>
      <c r="M104" s="646">
        <f t="shared" si="61"/>
        <v>2446.1</v>
      </c>
      <c r="N104" s="646">
        <f t="shared" si="61"/>
        <v>1012.4</v>
      </c>
      <c r="O104" s="646">
        <f t="shared" si="61"/>
        <v>1434</v>
      </c>
      <c r="P104" s="646">
        <f t="shared" ref="P104:AB104" si="62">SUM(P105:P109)</f>
        <v>119000025.40000001</v>
      </c>
      <c r="Q104" s="646">
        <f t="shared" si="62"/>
        <v>119000025.40000001</v>
      </c>
      <c r="R104" s="646">
        <f t="shared" si="62"/>
        <v>0</v>
      </c>
      <c r="S104" s="646">
        <f t="shared" si="62"/>
        <v>0</v>
      </c>
      <c r="T104" s="646">
        <f t="shared" si="62"/>
        <v>59500012.700000003</v>
      </c>
      <c r="U104" s="646">
        <f t="shared" si="62"/>
        <v>59500012.700000003</v>
      </c>
      <c r="V104" s="646">
        <f t="shared" si="62"/>
        <v>0</v>
      </c>
      <c r="W104" s="646">
        <f t="shared" si="62"/>
        <v>0</v>
      </c>
      <c r="X104" s="646">
        <f t="shared" si="62"/>
        <v>0</v>
      </c>
      <c r="Y104" s="646">
        <f t="shared" si="62"/>
        <v>0</v>
      </c>
      <c r="Z104" s="646">
        <f t="shared" si="62"/>
        <v>0</v>
      </c>
      <c r="AA104" s="646">
        <f t="shared" si="62"/>
        <v>0</v>
      </c>
      <c r="AB104" s="646">
        <f t="shared" si="62"/>
        <v>0</v>
      </c>
      <c r="AC104" s="433"/>
      <c r="AD104" s="432"/>
      <c r="AE104" s="433"/>
    </row>
    <row r="105" spans="1:31" s="634" customFormat="1" ht="30" hidden="1" customHeight="1" x14ac:dyDescent="0.25">
      <c r="A105" s="424">
        <v>1</v>
      </c>
      <c r="B105" s="675" t="s">
        <v>1922</v>
      </c>
      <c r="C105" s="421">
        <v>159</v>
      </c>
      <c r="D105" s="423">
        <v>43136</v>
      </c>
      <c r="E105" s="424" t="s">
        <v>1974</v>
      </c>
      <c r="F105" s="424" t="s">
        <v>1974</v>
      </c>
      <c r="G105" s="645">
        <v>29</v>
      </c>
      <c r="H105" s="645">
        <v>29</v>
      </c>
      <c r="I105" s="429">
        <v>413</v>
      </c>
      <c r="J105" s="645">
        <v>11</v>
      </c>
      <c r="K105" s="645">
        <v>4</v>
      </c>
      <c r="L105" s="645">
        <v>7</v>
      </c>
      <c r="M105" s="429">
        <v>412.9</v>
      </c>
      <c r="N105" s="429">
        <v>148.5</v>
      </c>
      <c r="O105" s="429">
        <v>264.39999999999998</v>
      </c>
      <c r="P105" s="428">
        <f>Q105+V105+AA105+AB105</f>
        <v>20087122.559999999</v>
      </c>
      <c r="Q105" s="428">
        <f t="shared" si="50"/>
        <v>20087122.559999999</v>
      </c>
      <c r="R105" s="428">
        <v>0</v>
      </c>
      <c r="S105" s="428">
        <v>0</v>
      </c>
      <c r="T105" s="428">
        <v>10043561.279999999</v>
      </c>
      <c r="U105" s="428">
        <v>10043561.279999999</v>
      </c>
      <c r="V105" s="428">
        <f t="shared" si="51"/>
        <v>0</v>
      </c>
      <c r="W105" s="428">
        <v>0</v>
      </c>
      <c r="X105" s="428">
        <v>0</v>
      </c>
      <c r="Y105" s="428">
        <v>0</v>
      </c>
      <c r="Z105" s="428">
        <v>0</v>
      </c>
      <c r="AA105" s="428">
        <v>0</v>
      </c>
      <c r="AB105" s="428">
        <v>0</v>
      </c>
      <c r="AC105" s="433"/>
      <c r="AD105" s="432"/>
      <c r="AE105" s="433"/>
    </row>
    <row r="106" spans="1:31" s="634" customFormat="1" ht="30" hidden="1" customHeight="1" x14ac:dyDescent="0.25">
      <c r="A106" s="424">
        <v>2</v>
      </c>
      <c r="B106" s="675" t="s">
        <v>1923</v>
      </c>
      <c r="C106" s="421">
        <v>158</v>
      </c>
      <c r="D106" s="423">
        <v>43136</v>
      </c>
      <c r="E106" s="424" t="s">
        <v>1974</v>
      </c>
      <c r="F106" s="424" t="s">
        <v>1974</v>
      </c>
      <c r="G106" s="645">
        <v>23</v>
      </c>
      <c r="H106" s="645">
        <v>23</v>
      </c>
      <c r="I106" s="429">
        <v>417</v>
      </c>
      <c r="J106" s="645">
        <v>10</v>
      </c>
      <c r="K106" s="645">
        <v>4</v>
      </c>
      <c r="L106" s="645">
        <v>6</v>
      </c>
      <c r="M106" s="429">
        <v>417.4</v>
      </c>
      <c r="N106" s="429">
        <v>115.3</v>
      </c>
      <c r="O106" s="429">
        <v>302.39999999999998</v>
      </c>
      <c r="P106" s="428">
        <f>Q106+V106+AA106+AB106</f>
        <v>20306042.52</v>
      </c>
      <c r="Q106" s="428">
        <f t="shared" si="50"/>
        <v>20306042.52</v>
      </c>
      <c r="R106" s="428">
        <v>0</v>
      </c>
      <c r="S106" s="428">
        <v>0</v>
      </c>
      <c r="T106" s="428">
        <v>10153021.26</v>
      </c>
      <c r="U106" s="428">
        <v>10153021.26</v>
      </c>
      <c r="V106" s="428">
        <f t="shared" si="51"/>
        <v>0</v>
      </c>
      <c r="W106" s="428">
        <v>0</v>
      </c>
      <c r="X106" s="428">
        <v>0</v>
      </c>
      <c r="Y106" s="428">
        <v>0</v>
      </c>
      <c r="Z106" s="428">
        <v>0</v>
      </c>
      <c r="AA106" s="428">
        <v>0</v>
      </c>
      <c r="AB106" s="428">
        <v>0</v>
      </c>
      <c r="AC106" s="433"/>
      <c r="AD106" s="432"/>
      <c r="AE106" s="433"/>
    </row>
    <row r="107" spans="1:31" s="634" customFormat="1" ht="30" hidden="1" customHeight="1" x14ac:dyDescent="0.25">
      <c r="A107" s="424">
        <v>3</v>
      </c>
      <c r="B107" s="676" t="s">
        <v>1921</v>
      </c>
      <c r="C107" s="677">
        <v>156</v>
      </c>
      <c r="D107" s="678">
        <v>43136</v>
      </c>
      <c r="E107" s="424" t="s">
        <v>1974</v>
      </c>
      <c r="F107" s="424" t="s">
        <v>1974</v>
      </c>
      <c r="G107" s="645">
        <v>24</v>
      </c>
      <c r="H107" s="645">
        <v>24</v>
      </c>
      <c r="I107" s="429">
        <v>418</v>
      </c>
      <c r="J107" s="645">
        <v>9</v>
      </c>
      <c r="K107" s="645">
        <v>3</v>
      </c>
      <c r="L107" s="645">
        <v>6</v>
      </c>
      <c r="M107" s="429">
        <v>417.5</v>
      </c>
      <c r="N107" s="429">
        <v>115.9</v>
      </c>
      <c r="O107" s="429">
        <v>301.60000000000002</v>
      </c>
      <c r="P107" s="428">
        <f>Q107+V107+AA107+AB107</f>
        <v>20310907.399999999</v>
      </c>
      <c r="Q107" s="428">
        <f t="shared" si="50"/>
        <v>20310907.399999999</v>
      </c>
      <c r="R107" s="428">
        <v>0</v>
      </c>
      <c r="S107" s="428">
        <v>0</v>
      </c>
      <c r="T107" s="428">
        <v>10155453.699999999</v>
      </c>
      <c r="U107" s="428">
        <v>10155453.699999999</v>
      </c>
      <c r="V107" s="428">
        <f t="shared" si="51"/>
        <v>0</v>
      </c>
      <c r="W107" s="428">
        <v>0</v>
      </c>
      <c r="X107" s="428">
        <v>0</v>
      </c>
      <c r="Y107" s="428">
        <v>0</v>
      </c>
      <c r="Z107" s="428">
        <v>0</v>
      </c>
      <c r="AA107" s="428">
        <v>0</v>
      </c>
      <c r="AB107" s="428">
        <v>0</v>
      </c>
      <c r="AC107" s="433"/>
      <c r="AD107" s="432"/>
      <c r="AE107" s="433"/>
    </row>
    <row r="108" spans="1:31" s="634" customFormat="1" ht="30" hidden="1" customHeight="1" x14ac:dyDescent="0.25">
      <c r="A108" s="424">
        <v>4</v>
      </c>
      <c r="B108" s="675" t="s">
        <v>1924</v>
      </c>
      <c r="C108" s="421">
        <v>157</v>
      </c>
      <c r="D108" s="423">
        <v>43136</v>
      </c>
      <c r="E108" s="424" t="s">
        <v>1974</v>
      </c>
      <c r="F108" s="424" t="s">
        <v>1974</v>
      </c>
      <c r="G108" s="645">
        <v>38</v>
      </c>
      <c r="H108" s="645">
        <v>38</v>
      </c>
      <c r="I108" s="429">
        <v>654</v>
      </c>
      <c r="J108" s="645">
        <v>15</v>
      </c>
      <c r="K108" s="645">
        <v>6</v>
      </c>
      <c r="L108" s="645">
        <v>9</v>
      </c>
      <c r="M108" s="429">
        <v>560.9</v>
      </c>
      <c r="N108" s="429">
        <v>201.1</v>
      </c>
      <c r="O108" s="429">
        <v>359.8</v>
      </c>
      <c r="P108" s="428">
        <f>Q108+V108+AA108+AB108</f>
        <v>27287156.800000001</v>
      </c>
      <c r="Q108" s="428">
        <f t="shared" si="50"/>
        <v>27287156.800000001</v>
      </c>
      <c r="R108" s="428">
        <v>0</v>
      </c>
      <c r="S108" s="428">
        <v>0</v>
      </c>
      <c r="T108" s="428">
        <v>13643578.4</v>
      </c>
      <c r="U108" s="428">
        <v>13643578.4</v>
      </c>
      <c r="V108" s="428">
        <f t="shared" si="51"/>
        <v>0</v>
      </c>
      <c r="W108" s="428">
        <v>0</v>
      </c>
      <c r="X108" s="428">
        <v>0</v>
      </c>
      <c r="Y108" s="428">
        <v>0</v>
      </c>
      <c r="Z108" s="428">
        <v>0</v>
      </c>
      <c r="AA108" s="428">
        <v>0</v>
      </c>
      <c r="AB108" s="428">
        <v>0</v>
      </c>
      <c r="AC108" s="433"/>
      <c r="AD108" s="432"/>
      <c r="AE108" s="433"/>
    </row>
    <row r="109" spans="1:31" ht="30" hidden="1" customHeight="1" x14ac:dyDescent="0.2">
      <c r="A109" s="424">
        <v>5</v>
      </c>
      <c r="B109" s="618" t="s">
        <v>1611</v>
      </c>
      <c r="C109" s="619">
        <v>1</v>
      </c>
      <c r="D109" s="620">
        <v>42859</v>
      </c>
      <c r="E109" s="424" t="s">
        <v>1974</v>
      </c>
      <c r="F109" s="424" t="s">
        <v>1974</v>
      </c>
      <c r="G109" s="645">
        <v>32</v>
      </c>
      <c r="H109" s="632">
        <v>32</v>
      </c>
      <c r="I109" s="429">
        <v>637.4</v>
      </c>
      <c r="J109" s="645">
        <v>12</v>
      </c>
      <c r="K109" s="632">
        <v>8</v>
      </c>
      <c r="L109" s="632">
        <v>4</v>
      </c>
      <c r="M109" s="429">
        <v>637.4</v>
      </c>
      <c r="N109" s="429">
        <v>431.6</v>
      </c>
      <c r="O109" s="429">
        <v>205.8</v>
      </c>
      <c r="P109" s="428">
        <f>Q109+V109+AA109+AB109</f>
        <v>31008796.120000001</v>
      </c>
      <c r="Q109" s="428">
        <f t="shared" si="50"/>
        <v>31008796.120000001</v>
      </c>
      <c r="R109" s="428">
        <v>0</v>
      </c>
      <c r="S109" s="428">
        <v>0</v>
      </c>
      <c r="T109" s="428">
        <v>15504398.060000001</v>
      </c>
      <c r="U109" s="428">
        <v>15504398.060000001</v>
      </c>
      <c r="V109" s="428">
        <f t="shared" si="51"/>
        <v>0</v>
      </c>
      <c r="W109" s="428">
        <v>0</v>
      </c>
      <c r="X109" s="428">
        <v>0</v>
      </c>
      <c r="Y109" s="428">
        <v>0</v>
      </c>
      <c r="Z109" s="428">
        <v>0</v>
      </c>
      <c r="AA109" s="428">
        <v>0</v>
      </c>
      <c r="AB109" s="428">
        <v>0</v>
      </c>
      <c r="AD109" s="432"/>
    </row>
    <row r="110" spans="1:31" s="634" customFormat="1" ht="30" hidden="1" customHeight="1" x14ac:dyDescent="0.2">
      <c r="A110" s="730" t="s">
        <v>1915</v>
      </c>
      <c r="B110" s="731"/>
      <c r="C110" s="731"/>
      <c r="D110" s="731"/>
      <c r="E110" s="731"/>
      <c r="F110" s="732"/>
      <c r="G110" s="467">
        <f>SUM(G111:G111)</f>
        <v>39</v>
      </c>
      <c r="H110" s="467">
        <f t="shared" ref="H110:AB110" si="63">SUM(H111:H111)</f>
        <v>39</v>
      </c>
      <c r="I110" s="435">
        <f t="shared" si="63"/>
        <v>656.81</v>
      </c>
      <c r="J110" s="467">
        <f t="shared" si="63"/>
        <v>17</v>
      </c>
      <c r="K110" s="467">
        <f t="shared" si="63"/>
        <v>7</v>
      </c>
      <c r="L110" s="467">
        <f t="shared" si="63"/>
        <v>10</v>
      </c>
      <c r="M110" s="435">
        <f t="shared" si="63"/>
        <v>656.81</v>
      </c>
      <c r="N110" s="435">
        <f t="shared" si="63"/>
        <v>285.95999999999998</v>
      </c>
      <c r="O110" s="435">
        <f t="shared" si="63"/>
        <v>370.85</v>
      </c>
      <c r="P110" s="435">
        <f t="shared" si="63"/>
        <v>44650106.689999998</v>
      </c>
      <c r="Q110" s="435">
        <f t="shared" si="63"/>
        <v>30389495.260000002</v>
      </c>
      <c r="R110" s="435">
        <f t="shared" si="63"/>
        <v>0</v>
      </c>
      <c r="S110" s="435">
        <f t="shared" si="63"/>
        <v>30389495.260000002</v>
      </c>
      <c r="T110" s="435">
        <f t="shared" si="63"/>
        <v>0</v>
      </c>
      <c r="U110" s="435">
        <f t="shared" si="63"/>
        <v>0</v>
      </c>
      <c r="V110" s="435">
        <f t="shared" si="63"/>
        <v>14260611.43</v>
      </c>
      <c r="W110" s="435">
        <f t="shared" si="63"/>
        <v>0</v>
      </c>
      <c r="X110" s="435">
        <f t="shared" si="63"/>
        <v>14260611.43</v>
      </c>
      <c r="Y110" s="435">
        <f t="shared" si="63"/>
        <v>0</v>
      </c>
      <c r="Z110" s="435">
        <f t="shared" si="63"/>
        <v>0</v>
      </c>
      <c r="AA110" s="435">
        <f t="shared" si="63"/>
        <v>4558424.29</v>
      </c>
      <c r="AB110" s="435">
        <f t="shared" si="63"/>
        <v>4558424.29</v>
      </c>
      <c r="AC110" s="433"/>
      <c r="AD110" s="432"/>
      <c r="AE110" s="433"/>
    </row>
    <row r="111" spans="1:31" s="634" customFormat="1" ht="30" hidden="1" customHeight="1" x14ac:dyDescent="0.2">
      <c r="A111" s="424">
        <v>1</v>
      </c>
      <c r="B111" s="679" t="s">
        <v>1916</v>
      </c>
      <c r="C111" s="680" t="s">
        <v>1917</v>
      </c>
      <c r="D111" s="423">
        <v>43098</v>
      </c>
      <c r="E111" s="421" t="s">
        <v>1801</v>
      </c>
      <c r="F111" s="421" t="s">
        <v>1846</v>
      </c>
      <c r="G111" s="645">
        <v>39</v>
      </c>
      <c r="H111" s="632">
        <v>39</v>
      </c>
      <c r="I111" s="429">
        <v>656.81</v>
      </c>
      <c r="J111" s="645">
        <v>17</v>
      </c>
      <c r="K111" s="632">
        <v>7</v>
      </c>
      <c r="L111" s="632">
        <v>10</v>
      </c>
      <c r="M111" s="429">
        <v>656.81</v>
      </c>
      <c r="N111" s="429">
        <v>285.95999999999998</v>
      </c>
      <c r="O111" s="429">
        <v>370.85</v>
      </c>
      <c r="P111" s="428">
        <f>Q111+V111</f>
        <v>44650106.689999998</v>
      </c>
      <c r="Q111" s="428">
        <f t="shared" si="50"/>
        <v>30389495.260000002</v>
      </c>
      <c r="R111" s="428">
        <v>0</v>
      </c>
      <c r="S111" s="428">
        <f>'Приложение № 4'!J111</f>
        <v>30389495.260000002</v>
      </c>
      <c r="T111" s="428">
        <v>0</v>
      </c>
      <c r="U111" s="428">
        <v>0</v>
      </c>
      <c r="V111" s="428">
        <f t="shared" si="51"/>
        <v>14260611.43</v>
      </c>
      <c r="W111" s="428">
        <v>0</v>
      </c>
      <c r="X111" s="428">
        <f>'Приложение № 4'!L111</f>
        <v>14260611.43</v>
      </c>
      <c r="Y111" s="428">
        <v>0</v>
      </c>
      <c r="Z111" s="428">
        <v>0</v>
      </c>
      <c r="AA111" s="428">
        <f>'Приложение № 4'!K111</f>
        <v>4558424.29</v>
      </c>
      <c r="AB111" s="428">
        <f>'Приложение № 4'!N111</f>
        <v>4558424.29</v>
      </c>
      <c r="AC111" s="433"/>
      <c r="AD111" s="432"/>
      <c r="AE111" s="433"/>
    </row>
    <row r="112" spans="1:31" ht="30" hidden="1" customHeight="1" x14ac:dyDescent="0.2">
      <c r="A112" s="733" t="s">
        <v>1262</v>
      </c>
      <c r="B112" s="733"/>
      <c r="C112" s="733"/>
      <c r="D112" s="733"/>
      <c r="E112" s="733"/>
      <c r="F112" s="733"/>
      <c r="G112" s="649">
        <f>SUM(G113:G116)</f>
        <v>117</v>
      </c>
      <c r="H112" s="649">
        <f t="shared" ref="H112:O112" si="64">SUM(H113:H116)</f>
        <v>117</v>
      </c>
      <c r="I112" s="646">
        <f t="shared" si="64"/>
        <v>2042.8</v>
      </c>
      <c r="J112" s="649">
        <f t="shared" si="64"/>
        <v>45</v>
      </c>
      <c r="K112" s="649">
        <f t="shared" si="64"/>
        <v>0</v>
      </c>
      <c r="L112" s="649">
        <f t="shared" si="64"/>
        <v>45</v>
      </c>
      <c r="M112" s="646">
        <f t="shared" si="64"/>
        <v>2042.8</v>
      </c>
      <c r="N112" s="646">
        <f t="shared" si="64"/>
        <v>0</v>
      </c>
      <c r="O112" s="646">
        <f t="shared" si="64"/>
        <v>2042.8</v>
      </c>
      <c r="P112" s="646">
        <f>SUM(P113:P116)</f>
        <v>124692512</v>
      </c>
      <c r="Q112" s="646">
        <f t="shared" ref="Q112:AB112" si="65">SUM(Q113:Q116)</f>
        <v>95763849.209999993</v>
      </c>
      <c r="R112" s="646">
        <f t="shared" si="65"/>
        <v>0</v>
      </c>
      <c r="S112" s="646">
        <f t="shared" si="65"/>
        <v>0</v>
      </c>
      <c r="T112" s="646">
        <f t="shared" si="65"/>
        <v>0</v>
      </c>
      <c r="U112" s="646">
        <f t="shared" si="65"/>
        <v>95763849.209999993</v>
      </c>
      <c r="V112" s="646">
        <f t="shared" si="65"/>
        <v>28928662.789999999</v>
      </c>
      <c r="W112" s="646">
        <f t="shared" si="65"/>
        <v>0</v>
      </c>
      <c r="X112" s="646">
        <f t="shared" si="65"/>
        <v>0</v>
      </c>
      <c r="Y112" s="646">
        <f t="shared" si="65"/>
        <v>0</v>
      </c>
      <c r="Z112" s="646">
        <f t="shared" si="65"/>
        <v>28928662.789999999</v>
      </c>
      <c r="AA112" s="646">
        <f t="shared" si="65"/>
        <v>0</v>
      </c>
      <c r="AB112" s="646">
        <f t="shared" si="65"/>
        <v>0</v>
      </c>
      <c r="AD112" s="432"/>
    </row>
    <row r="113" spans="1:31" ht="30" hidden="1" customHeight="1" x14ac:dyDescent="0.2">
      <c r="A113" s="424">
        <v>1</v>
      </c>
      <c r="B113" s="666" t="s">
        <v>939</v>
      </c>
      <c r="C113" s="424">
        <v>87</v>
      </c>
      <c r="D113" s="644">
        <v>41390</v>
      </c>
      <c r="E113" s="424" t="s">
        <v>1974</v>
      </c>
      <c r="F113" s="424" t="s">
        <v>1974</v>
      </c>
      <c r="G113" s="645">
        <f>H113</f>
        <v>21</v>
      </c>
      <c r="H113" s="632">
        <v>21</v>
      </c>
      <c r="I113" s="429">
        <v>509.5</v>
      </c>
      <c r="J113" s="645">
        <v>11</v>
      </c>
      <c r="K113" s="632">
        <v>0</v>
      </c>
      <c r="L113" s="632">
        <v>11</v>
      </c>
      <c r="M113" s="429">
        <v>509.5</v>
      </c>
      <c r="N113" s="429">
        <v>0</v>
      </c>
      <c r="O113" s="429">
        <v>509.5</v>
      </c>
      <c r="P113" s="428">
        <f>Q113+V113+AA113+AB113</f>
        <v>31099880</v>
      </c>
      <c r="Q113" s="428">
        <f t="shared" si="50"/>
        <v>23884707.84</v>
      </c>
      <c r="R113" s="428">
        <v>0</v>
      </c>
      <c r="S113" s="428">
        <v>0</v>
      </c>
      <c r="T113" s="428">
        <v>0</v>
      </c>
      <c r="U113" s="428">
        <f>'Приложение № 4'!J113</f>
        <v>23884707.84</v>
      </c>
      <c r="V113" s="428">
        <f t="shared" si="51"/>
        <v>7215172.1600000001</v>
      </c>
      <c r="W113" s="428">
        <v>0</v>
      </c>
      <c r="X113" s="428">
        <v>0</v>
      </c>
      <c r="Y113" s="428">
        <v>0</v>
      </c>
      <c r="Z113" s="428">
        <f>'Приложение № 4'!L113</f>
        <v>7215172.1600000001</v>
      </c>
      <c r="AA113" s="428">
        <v>0</v>
      </c>
      <c r="AB113" s="428">
        <v>0</v>
      </c>
      <c r="AD113" s="432"/>
    </row>
    <row r="114" spans="1:31" ht="30" hidden="1" customHeight="1" x14ac:dyDescent="0.2">
      <c r="A114" s="424">
        <v>2</v>
      </c>
      <c r="B114" s="666" t="s">
        <v>940</v>
      </c>
      <c r="C114" s="424">
        <v>87</v>
      </c>
      <c r="D114" s="644">
        <v>41390</v>
      </c>
      <c r="E114" s="424" t="s">
        <v>1974</v>
      </c>
      <c r="F114" s="424" t="s">
        <v>1974</v>
      </c>
      <c r="G114" s="645">
        <f>H114</f>
        <v>54</v>
      </c>
      <c r="H114" s="632">
        <v>54</v>
      </c>
      <c r="I114" s="429">
        <v>601.20000000000005</v>
      </c>
      <c r="J114" s="645">
        <v>14</v>
      </c>
      <c r="K114" s="632">
        <v>0</v>
      </c>
      <c r="L114" s="632">
        <v>14</v>
      </c>
      <c r="M114" s="429">
        <v>601.20000000000005</v>
      </c>
      <c r="N114" s="429">
        <v>0</v>
      </c>
      <c r="O114" s="429">
        <v>601.20000000000005</v>
      </c>
      <c r="P114" s="428">
        <f>Q114+V114+AA114+AB114</f>
        <v>36697248</v>
      </c>
      <c r="Q114" s="428">
        <f t="shared" si="50"/>
        <v>28183486.460000001</v>
      </c>
      <c r="R114" s="428">
        <v>0</v>
      </c>
      <c r="S114" s="428">
        <v>0</v>
      </c>
      <c r="T114" s="428">
        <v>0</v>
      </c>
      <c r="U114" s="428">
        <f>'Приложение № 4'!J114</f>
        <v>28183486.460000001</v>
      </c>
      <c r="V114" s="428">
        <f t="shared" si="51"/>
        <v>8513761.5399999991</v>
      </c>
      <c r="W114" s="428">
        <v>0</v>
      </c>
      <c r="X114" s="428">
        <v>0</v>
      </c>
      <c r="Y114" s="428">
        <v>0</v>
      </c>
      <c r="Z114" s="428">
        <f>'Приложение № 4'!L114</f>
        <v>8513761.5399999991</v>
      </c>
      <c r="AA114" s="428">
        <v>0</v>
      </c>
      <c r="AB114" s="428">
        <v>0</v>
      </c>
      <c r="AD114" s="432"/>
    </row>
    <row r="115" spans="1:31" s="634" customFormat="1" ht="30" hidden="1" customHeight="1" x14ac:dyDescent="0.2">
      <c r="A115" s="424">
        <v>3</v>
      </c>
      <c r="B115" s="666" t="s">
        <v>941</v>
      </c>
      <c r="C115" s="424">
        <v>87</v>
      </c>
      <c r="D115" s="644">
        <v>41390</v>
      </c>
      <c r="E115" s="424" t="s">
        <v>1974</v>
      </c>
      <c r="F115" s="424" t="s">
        <v>1974</v>
      </c>
      <c r="G115" s="645">
        <f>H115</f>
        <v>10</v>
      </c>
      <c r="H115" s="632">
        <v>10</v>
      </c>
      <c r="I115" s="429">
        <v>245.9</v>
      </c>
      <c r="J115" s="645">
        <v>7</v>
      </c>
      <c r="K115" s="632">
        <v>0</v>
      </c>
      <c r="L115" s="632">
        <v>7</v>
      </c>
      <c r="M115" s="429">
        <v>245.9</v>
      </c>
      <c r="N115" s="429">
        <v>0</v>
      </c>
      <c r="O115" s="429">
        <v>245.9</v>
      </c>
      <c r="P115" s="428">
        <f>Q115+V115+AA115+AB115</f>
        <v>15009736</v>
      </c>
      <c r="Q115" s="428">
        <f t="shared" si="50"/>
        <v>11527477.25</v>
      </c>
      <c r="R115" s="428">
        <v>0</v>
      </c>
      <c r="S115" s="428">
        <v>0</v>
      </c>
      <c r="T115" s="428">
        <v>0</v>
      </c>
      <c r="U115" s="428">
        <f>'Приложение № 4'!J115</f>
        <v>11527477.25</v>
      </c>
      <c r="V115" s="428">
        <f t="shared" si="51"/>
        <v>3482258.75</v>
      </c>
      <c r="W115" s="428">
        <v>0</v>
      </c>
      <c r="X115" s="428">
        <v>0</v>
      </c>
      <c r="Y115" s="428">
        <v>0</v>
      </c>
      <c r="Z115" s="428">
        <f>'Приложение № 4'!L115</f>
        <v>3482258.75</v>
      </c>
      <c r="AA115" s="428">
        <v>0</v>
      </c>
      <c r="AB115" s="428">
        <v>0</v>
      </c>
      <c r="AC115" s="433"/>
      <c r="AD115" s="432"/>
      <c r="AE115" s="433"/>
    </row>
    <row r="116" spans="1:31" ht="30" hidden="1" customHeight="1" x14ac:dyDescent="0.2">
      <c r="A116" s="424">
        <v>4</v>
      </c>
      <c r="B116" s="666" t="s">
        <v>938</v>
      </c>
      <c r="C116" s="424">
        <v>87</v>
      </c>
      <c r="D116" s="644">
        <v>41390</v>
      </c>
      <c r="E116" s="424" t="s">
        <v>1974</v>
      </c>
      <c r="F116" s="424" t="s">
        <v>1974</v>
      </c>
      <c r="G116" s="645">
        <f>H116</f>
        <v>32</v>
      </c>
      <c r="H116" s="632">
        <v>32</v>
      </c>
      <c r="I116" s="429">
        <v>686.2</v>
      </c>
      <c r="J116" s="645">
        <v>13</v>
      </c>
      <c r="K116" s="632">
        <v>0</v>
      </c>
      <c r="L116" s="632">
        <v>13</v>
      </c>
      <c r="M116" s="429">
        <v>686.2</v>
      </c>
      <c r="N116" s="429">
        <v>0</v>
      </c>
      <c r="O116" s="429">
        <v>686.2</v>
      </c>
      <c r="P116" s="428">
        <f>Q116+V116+AA116+AB116</f>
        <v>41885648</v>
      </c>
      <c r="Q116" s="428">
        <f t="shared" si="50"/>
        <v>32168177.66</v>
      </c>
      <c r="R116" s="428">
        <v>0</v>
      </c>
      <c r="S116" s="428">
        <v>0</v>
      </c>
      <c r="T116" s="428">
        <v>0</v>
      </c>
      <c r="U116" s="428">
        <f>'Приложение № 4'!J116</f>
        <v>32168177.66</v>
      </c>
      <c r="V116" s="428">
        <f t="shared" si="51"/>
        <v>9717470.3399999999</v>
      </c>
      <c r="W116" s="428">
        <v>0</v>
      </c>
      <c r="X116" s="428">
        <v>0</v>
      </c>
      <c r="Y116" s="428">
        <v>0</v>
      </c>
      <c r="Z116" s="428">
        <f>'Приложение № 4'!L116</f>
        <v>9717470.3399999999</v>
      </c>
      <c r="AA116" s="428">
        <v>0</v>
      </c>
      <c r="AB116" s="428">
        <v>0</v>
      </c>
      <c r="AD116" s="432"/>
    </row>
    <row r="117" spans="1:31" ht="30" hidden="1" customHeight="1" x14ac:dyDescent="0.2">
      <c r="A117" s="733" t="s">
        <v>1741</v>
      </c>
      <c r="B117" s="733"/>
      <c r="C117" s="733"/>
      <c r="D117" s="733"/>
      <c r="E117" s="733"/>
      <c r="F117" s="733"/>
      <c r="G117" s="649">
        <f>SUM(G118:G136)</f>
        <v>318</v>
      </c>
      <c r="H117" s="649">
        <f>SUM(H118:H136)</f>
        <v>318</v>
      </c>
      <c r="I117" s="646">
        <f>SUM(I118:I136)</f>
        <v>6604.51</v>
      </c>
      <c r="J117" s="649">
        <f t="shared" ref="J117:M117" si="66">SUM(J118:J136)</f>
        <v>123</v>
      </c>
      <c r="K117" s="649">
        <f t="shared" si="66"/>
        <v>54</v>
      </c>
      <c r="L117" s="649">
        <f t="shared" si="66"/>
        <v>69</v>
      </c>
      <c r="M117" s="435">
        <f t="shared" si="66"/>
        <v>6604.51</v>
      </c>
      <c r="N117" s="435">
        <f t="shared" ref="N117" si="67">SUM(N118:N136)</f>
        <v>2791.63</v>
      </c>
      <c r="O117" s="435">
        <f t="shared" ref="O117" si="68">SUM(O118:O136)</f>
        <v>3812.88</v>
      </c>
      <c r="P117" s="435">
        <f>SUM(P118:P136)</f>
        <v>265265653.08000001</v>
      </c>
      <c r="Q117" s="435">
        <f t="shared" ref="Q117:AB117" si="69">SUM(Q118:Q136)</f>
        <v>265265653.08000001</v>
      </c>
      <c r="R117" s="435">
        <f t="shared" si="69"/>
        <v>0</v>
      </c>
      <c r="S117" s="435">
        <f t="shared" si="69"/>
        <v>0</v>
      </c>
      <c r="T117" s="435">
        <v>192062166.78</v>
      </c>
      <c r="U117" s="435">
        <v>73203486.299999997</v>
      </c>
      <c r="V117" s="435">
        <f t="shared" si="69"/>
        <v>0</v>
      </c>
      <c r="W117" s="435">
        <f t="shared" si="69"/>
        <v>0</v>
      </c>
      <c r="X117" s="435">
        <f t="shared" si="69"/>
        <v>0</v>
      </c>
      <c r="Y117" s="435">
        <f t="shared" si="69"/>
        <v>0</v>
      </c>
      <c r="Z117" s="435">
        <f t="shared" si="69"/>
        <v>0</v>
      </c>
      <c r="AA117" s="435">
        <f t="shared" si="69"/>
        <v>0</v>
      </c>
      <c r="AB117" s="435">
        <f t="shared" si="69"/>
        <v>0</v>
      </c>
      <c r="AD117" s="432"/>
    </row>
    <row r="118" spans="1:31" ht="30" hidden="1" customHeight="1" x14ac:dyDescent="0.2">
      <c r="A118" s="424">
        <v>1</v>
      </c>
      <c r="B118" s="666" t="s">
        <v>1516</v>
      </c>
      <c r="C118" s="638" t="s">
        <v>1308</v>
      </c>
      <c r="D118" s="644">
        <v>42129</v>
      </c>
      <c r="E118" s="424" t="s">
        <v>1846</v>
      </c>
      <c r="F118" s="424" t="s">
        <v>1974</v>
      </c>
      <c r="G118" s="645">
        <v>30</v>
      </c>
      <c r="H118" s="645">
        <v>30</v>
      </c>
      <c r="I118" s="681">
        <v>478.8</v>
      </c>
      <c r="J118" s="645">
        <v>12</v>
      </c>
      <c r="K118" s="682">
        <v>8</v>
      </c>
      <c r="L118" s="682">
        <v>4</v>
      </c>
      <c r="M118" s="429">
        <v>478.8</v>
      </c>
      <c r="N118" s="681">
        <v>277.10000000000002</v>
      </c>
      <c r="O118" s="681">
        <v>201.7</v>
      </c>
      <c r="P118" s="428">
        <f t="shared" ref="P118:P136" si="70">Q118+V118+AA118+AB118</f>
        <v>19230676.420000002</v>
      </c>
      <c r="Q118" s="428">
        <f t="shared" si="50"/>
        <v>19230676.420000002</v>
      </c>
      <c r="R118" s="428">
        <v>0</v>
      </c>
      <c r="S118" s="428">
        <v>0</v>
      </c>
      <c r="T118" s="428">
        <f>'Приложение № 4'!J118</f>
        <v>19230676.420000002</v>
      </c>
      <c r="U118" s="428">
        <v>0</v>
      </c>
      <c r="V118" s="428">
        <f t="shared" si="51"/>
        <v>0</v>
      </c>
      <c r="W118" s="428">
        <v>0</v>
      </c>
      <c r="X118" s="428">
        <v>0</v>
      </c>
      <c r="Y118" s="428">
        <v>0</v>
      </c>
      <c r="Z118" s="428">
        <v>0</v>
      </c>
      <c r="AA118" s="428">
        <v>0</v>
      </c>
      <c r="AB118" s="428">
        <v>0</v>
      </c>
      <c r="AD118" s="432"/>
    </row>
    <row r="119" spans="1:31" ht="30" hidden="1" customHeight="1" x14ac:dyDescent="0.2">
      <c r="A119" s="424">
        <v>2</v>
      </c>
      <c r="B119" s="666" t="s">
        <v>1515</v>
      </c>
      <c r="C119" s="638" t="s">
        <v>1308</v>
      </c>
      <c r="D119" s="644">
        <v>42129</v>
      </c>
      <c r="E119" s="424" t="s">
        <v>1846</v>
      </c>
      <c r="F119" s="424" t="s">
        <v>1974</v>
      </c>
      <c r="G119" s="645">
        <v>24</v>
      </c>
      <c r="H119" s="645">
        <v>24</v>
      </c>
      <c r="I119" s="681">
        <v>491.9</v>
      </c>
      <c r="J119" s="645">
        <v>8</v>
      </c>
      <c r="K119" s="682">
        <v>3</v>
      </c>
      <c r="L119" s="682">
        <v>5</v>
      </c>
      <c r="M119" s="429">
        <v>491.9</v>
      </c>
      <c r="N119" s="681">
        <v>183.4</v>
      </c>
      <c r="O119" s="681">
        <v>308.5</v>
      </c>
      <c r="P119" s="428">
        <f t="shared" si="70"/>
        <v>19756829.010000002</v>
      </c>
      <c r="Q119" s="428">
        <f t="shared" si="50"/>
        <v>19756829.010000002</v>
      </c>
      <c r="R119" s="428">
        <v>0</v>
      </c>
      <c r="S119" s="428">
        <v>0</v>
      </c>
      <c r="T119" s="428">
        <f>'Приложение № 4'!J119</f>
        <v>19756829.010000002</v>
      </c>
      <c r="U119" s="428">
        <v>0</v>
      </c>
      <c r="V119" s="428">
        <f t="shared" si="51"/>
        <v>0</v>
      </c>
      <c r="W119" s="428">
        <v>0</v>
      </c>
      <c r="X119" s="428">
        <v>0</v>
      </c>
      <c r="Y119" s="428">
        <v>0</v>
      </c>
      <c r="Z119" s="428">
        <v>0</v>
      </c>
      <c r="AA119" s="428">
        <v>0</v>
      </c>
      <c r="AB119" s="428">
        <v>0</v>
      </c>
      <c r="AD119" s="432"/>
    </row>
    <row r="120" spans="1:31" ht="30" hidden="1" customHeight="1" x14ac:dyDescent="0.2">
      <c r="A120" s="424">
        <v>3</v>
      </c>
      <c r="B120" s="666" t="s">
        <v>1464</v>
      </c>
      <c r="C120" s="638" t="s">
        <v>1308</v>
      </c>
      <c r="D120" s="644">
        <v>42129</v>
      </c>
      <c r="E120" s="424" t="s">
        <v>1846</v>
      </c>
      <c r="F120" s="424" t="s">
        <v>1974</v>
      </c>
      <c r="G120" s="645">
        <v>16</v>
      </c>
      <c r="H120" s="645">
        <v>16</v>
      </c>
      <c r="I120" s="681">
        <v>412.7</v>
      </c>
      <c r="J120" s="645">
        <v>8</v>
      </c>
      <c r="K120" s="682">
        <v>4</v>
      </c>
      <c r="L120" s="682">
        <v>4</v>
      </c>
      <c r="M120" s="429">
        <v>412.7</v>
      </c>
      <c r="N120" s="681">
        <v>226.7</v>
      </c>
      <c r="O120" s="681">
        <v>186</v>
      </c>
      <c r="P120" s="428">
        <f t="shared" si="70"/>
        <v>16575814.859999999</v>
      </c>
      <c r="Q120" s="428">
        <f t="shared" si="50"/>
        <v>16575814.859999999</v>
      </c>
      <c r="R120" s="428">
        <v>0</v>
      </c>
      <c r="S120" s="428">
        <v>0</v>
      </c>
      <c r="T120" s="428">
        <f>'Приложение № 4'!J120</f>
        <v>16575814.859999999</v>
      </c>
      <c r="U120" s="428">
        <v>0</v>
      </c>
      <c r="V120" s="428">
        <f t="shared" si="51"/>
        <v>0</v>
      </c>
      <c r="W120" s="428">
        <v>0</v>
      </c>
      <c r="X120" s="428">
        <v>0</v>
      </c>
      <c r="Y120" s="428">
        <v>0</v>
      </c>
      <c r="Z120" s="428">
        <v>0</v>
      </c>
      <c r="AA120" s="428">
        <v>0</v>
      </c>
      <c r="AB120" s="428">
        <v>0</v>
      </c>
      <c r="AD120" s="432"/>
    </row>
    <row r="121" spans="1:31" ht="30" hidden="1" customHeight="1" x14ac:dyDescent="0.2">
      <c r="A121" s="424">
        <v>4</v>
      </c>
      <c r="B121" s="666" t="s">
        <v>1514</v>
      </c>
      <c r="C121" s="638" t="s">
        <v>1308</v>
      </c>
      <c r="D121" s="644">
        <v>42129</v>
      </c>
      <c r="E121" s="424" t="s">
        <v>1846</v>
      </c>
      <c r="F121" s="424" t="s">
        <v>1974</v>
      </c>
      <c r="G121" s="645">
        <v>19</v>
      </c>
      <c r="H121" s="645">
        <v>19</v>
      </c>
      <c r="I121" s="681">
        <v>155.9</v>
      </c>
      <c r="J121" s="645">
        <v>4</v>
      </c>
      <c r="K121" s="682">
        <v>0</v>
      </c>
      <c r="L121" s="682">
        <v>4</v>
      </c>
      <c r="M121" s="429">
        <v>155.9</v>
      </c>
      <c r="N121" s="681">
        <v>0</v>
      </c>
      <c r="O121" s="681">
        <v>155.9</v>
      </c>
      <c r="P121" s="428">
        <f t="shared" si="70"/>
        <v>6261617.4900000002</v>
      </c>
      <c r="Q121" s="428">
        <f t="shared" si="50"/>
        <v>6261617.4900000002</v>
      </c>
      <c r="R121" s="428">
        <v>0</v>
      </c>
      <c r="S121" s="428">
        <v>0</v>
      </c>
      <c r="T121" s="428">
        <f>'Приложение № 4'!J121</f>
        <v>6261617.4900000002</v>
      </c>
      <c r="U121" s="428">
        <v>0</v>
      </c>
      <c r="V121" s="428">
        <f t="shared" si="51"/>
        <v>0</v>
      </c>
      <c r="W121" s="428">
        <v>0</v>
      </c>
      <c r="X121" s="428">
        <v>0</v>
      </c>
      <c r="Y121" s="428">
        <v>0</v>
      </c>
      <c r="Z121" s="428">
        <v>0</v>
      </c>
      <c r="AA121" s="428">
        <v>0</v>
      </c>
      <c r="AB121" s="428">
        <v>0</v>
      </c>
      <c r="AD121" s="432"/>
    </row>
    <row r="122" spans="1:31" ht="30" hidden="1" customHeight="1" x14ac:dyDescent="0.2">
      <c r="A122" s="424">
        <v>5</v>
      </c>
      <c r="B122" s="666" t="s">
        <v>1585</v>
      </c>
      <c r="C122" s="638" t="s">
        <v>1308</v>
      </c>
      <c r="D122" s="644">
        <v>42129</v>
      </c>
      <c r="E122" s="424" t="s">
        <v>1846</v>
      </c>
      <c r="F122" s="424" t="s">
        <v>1974</v>
      </c>
      <c r="G122" s="645">
        <v>16</v>
      </c>
      <c r="H122" s="645">
        <v>16</v>
      </c>
      <c r="I122" s="681">
        <v>365.9</v>
      </c>
      <c r="J122" s="645">
        <v>5</v>
      </c>
      <c r="K122" s="682">
        <v>3</v>
      </c>
      <c r="L122" s="682">
        <v>2</v>
      </c>
      <c r="M122" s="429">
        <v>365.9</v>
      </c>
      <c r="N122" s="681">
        <v>212.9</v>
      </c>
      <c r="O122" s="681">
        <v>153</v>
      </c>
      <c r="P122" s="428">
        <f t="shared" si="70"/>
        <v>14696124.689999999</v>
      </c>
      <c r="Q122" s="428">
        <f t="shared" si="50"/>
        <v>14696124.689999999</v>
      </c>
      <c r="R122" s="428">
        <v>0</v>
      </c>
      <c r="S122" s="428">
        <v>0</v>
      </c>
      <c r="T122" s="428">
        <f>'Приложение № 4'!J122</f>
        <v>14696124.689999999</v>
      </c>
      <c r="U122" s="428">
        <v>0</v>
      </c>
      <c r="V122" s="428">
        <f t="shared" si="51"/>
        <v>0</v>
      </c>
      <c r="W122" s="428">
        <v>0</v>
      </c>
      <c r="X122" s="428">
        <v>0</v>
      </c>
      <c r="Y122" s="428">
        <v>0</v>
      </c>
      <c r="Z122" s="428">
        <v>0</v>
      </c>
      <c r="AA122" s="428">
        <v>0</v>
      </c>
      <c r="AB122" s="428">
        <v>0</v>
      </c>
      <c r="AD122" s="432"/>
    </row>
    <row r="123" spans="1:31" ht="30" hidden="1" customHeight="1" x14ac:dyDescent="0.2">
      <c r="A123" s="424">
        <v>6</v>
      </c>
      <c r="B123" s="666" t="s">
        <v>1586</v>
      </c>
      <c r="C123" s="638" t="s">
        <v>1308</v>
      </c>
      <c r="D123" s="644">
        <v>42129</v>
      </c>
      <c r="E123" s="424" t="s">
        <v>1846</v>
      </c>
      <c r="F123" s="424" t="s">
        <v>1974</v>
      </c>
      <c r="G123" s="645">
        <v>7</v>
      </c>
      <c r="H123" s="645">
        <v>7</v>
      </c>
      <c r="I123" s="681">
        <v>234.6</v>
      </c>
      <c r="J123" s="645">
        <v>4</v>
      </c>
      <c r="K123" s="682">
        <v>2</v>
      </c>
      <c r="L123" s="682">
        <v>2</v>
      </c>
      <c r="M123" s="429">
        <v>234.6</v>
      </c>
      <c r="N123" s="681">
        <v>119.5</v>
      </c>
      <c r="O123" s="681">
        <v>115.1</v>
      </c>
      <c r="P123" s="428">
        <f t="shared" si="70"/>
        <v>9422549.4700000007</v>
      </c>
      <c r="Q123" s="428">
        <f t="shared" si="50"/>
        <v>9422549.4700000007</v>
      </c>
      <c r="R123" s="428">
        <v>0</v>
      </c>
      <c r="S123" s="428">
        <v>0</v>
      </c>
      <c r="T123" s="428">
        <f>'Приложение № 4'!J123</f>
        <v>9422549.4700000007</v>
      </c>
      <c r="U123" s="428">
        <v>0</v>
      </c>
      <c r="V123" s="428">
        <f t="shared" si="51"/>
        <v>0</v>
      </c>
      <c r="W123" s="428">
        <v>0</v>
      </c>
      <c r="X123" s="428">
        <v>0</v>
      </c>
      <c r="Y123" s="428">
        <v>0</v>
      </c>
      <c r="Z123" s="428">
        <v>0</v>
      </c>
      <c r="AA123" s="428">
        <v>0</v>
      </c>
      <c r="AB123" s="428">
        <v>0</v>
      </c>
      <c r="AD123" s="432"/>
    </row>
    <row r="124" spans="1:31" ht="30" hidden="1" customHeight="1" x14ac:dyDescent="0.2">
      <c r="A124" s="424">
        <v>7</v>
      </c>
      <c r="B124" s="666" t="s">
        <v>1463</v>
      </c>
      <c r="C124" s="638" t="s">
        <v>1308</v>
      </c>
      <c r="D124" s="644">
        <v>42129</v>
      </c>
      <c r="E124" s="424" t="s">
        <v>1846</v>
      </c>
      <c r="F124" s="424" t="s">
        <v>1974</v>
      </c>
      <c r="G124" s="645">
        <v>8</v>
      </c>
      <c r="H124" s="645">
        <v>8</v>
      </c>
      <c r="I124" s="681">
        <v>518.20000000000005</v>
      </c>
      <c r="J124" s="645">
        <v>8</v>
      </c>
      <c r="K124" s="682">
        <v>4</v>
      </c>
      <c r="L124" s="682">
        <v>4</v>
      </c>
      <c r="M124" s="429">
        <v>518.20000000000005</v>
      </c>
      <c r="N124" s="681">
        <v>269</v>
      </c>
      <c r="O124" s="681">
        <v>249.2</v>
      </c>
      <c r="P124" s="428">
        <f t="shared" si="70"/>
        <v>20813150.620000001</v>
      </c>
      <c r="Q124" s="428">
        <f t="shared" si="50"/>
        <v>20813150.620000001</v>
      </c>
      <c r="R124" s="428">
        <v>0</v>
      </c>
      <c r="S124" s="428">
        <v>0</v>
      </c>
      <c r="T124" s="428">
        <f>'Приложение № 4'!J124</f>
        <v>20813150.620000001</v>
      </c>
      <c r="U124" s="428">
        <v>0</v>
      </c>
      <c r="V124" s="428">
        <f t="shared" si="51"/>
        <v>0</v>
      </c>
      <c r="W124" s="428">
        <v>0</v>
      </c>
      <c r="X124" s="428">
        <v>0</v>
      </c>
      <c r="Y124" s="428">
        <v>0</v>
      </c>
      <c r="Z124" s="428">
        <v>0</v>
      </c>
      <c r="AA124" s="428">
        <v>0</v>
      </c>
      <c r="AB124" s="428">
        <v>0</v>
      </c>
      <c r="AD124" s="432"/>
    </row>
    <row r="125" spans="1:31" ht="30" hidden="1" customHeight="1" x14ac:dyDescent="0.2">
      <c r="A125" s="424">
        <v>8</v>
      </c>
      <c r="B125" s="666" t="s">
        <v>1513</v>
      </c>
      <c r="C125" s="638" t="s">
        <v>1308</v>
      </c>
      <c r="D125" s="644">
        <v>42129</v>
      </c>
      <c r="E125" s="424" t="s">
        <v>1846</v>
      </c>
      <c r="F125" s="424" t="s">
        <v>1974</v>
      </c>
      <c r="G125" s="645">
        <v>23</v>
      </c>
      <c r="H125" s="645">
        <v>23</v>
      </c>
      <c r="I125" s="681">
        <v>504.1</v>
      </c>
      <c r="J125" s="645">
        <v>8</v>
      </c>
      <c r="K125" s="682">
        <v>6</v>
      </c>
      <c r="L125" s="682">
        <v>2</v>
      </c>
      <c r="M125" s="429">
        <v>504.1</v>
      </c>
      <c r="N125" s="681">
        <v>392.2</v>
      </c>
      <c r="O125" s="681">
        <v>111.9</v>
      </c>
      <c r="P125" s="428">
        <f t="shared" si="70"/>
        <v>20246833.710000001</v>
      </c>
      <c r="Q125" s="428">
        <f t="shared" si="50"/>
        <v>20246833.710000001</v>
      </c>
      <c r="R125" s="428">
        <v>0</v>
      </c>
      <c r="S125" s="428">
        <v>0</v>
      </c>
      <c r="T125" s="428">
        <f>'Приложение № 4'!J125</f>
        <v>20246833.710000001</v>
      </c>
      <c r="U125" s="428">
        <v>0</v>
      </c>
      <c r="V125" s="428">
        <f t="shared" si="51"/>
        <v>0</v>
      </c>
      <c r="W125" s="428">
        <v>0</v>
      </c>
      <c r="X125" s="428">
        <v>0</v>
      </c>
      <c r="Y125" s="428">
        <v>0</v>
      </c>
      <c r="Z125" s="428">
        <v>0</v>
      </c>
      <c r="AA125" s="428">
        <v>0</v>
      </c>
      <c r="AB125" s="428">
        <v>0</v>
      </c>
      <c r="AD125" s="432"/>
    </row>
    <row r="126" spans="1:31" ht="30" hidden="1" customHeight="1" x14ac:dyDescent="0.2">
      <c r="A126" s="424">
        <v>9</v>
      </c>
      <c r="B126" s="666" t="s">
        <v>1512</v>
      </c>
      <c r="C126" s="638" t="s">
        <v>1308</v>
      </c>
      <c r="D126" s="644">
        <v>42129</v>
      </c>
      <c r="E126" s="424" t="s">
        <v>1846</v>
      </c>
      <c r="F126" s="424" t="s">
        <v>1974</v>
      </c>
      <c r="G126" s="645">
        <v>32</v>
      </c>
      <c r="H126" s="645">
        <v>32</v>
      </c>
      <c r="I126" s="681">
        <v>498.6</v>
      </c>
      <c r="J126" s="645">
        <v>8</v>
      </c>
      <c r="K126" s="682">
        <v>2</v>
      </c>
      <c r="L126" s="682">
        <v>6</v>
      </c>
      <c r="M126" s="429">
        <v>498.6</v>
      </c>
      <c r="N126" s="681">
        <v>111.5</v>
      </c>
      <c r="O126" s="681">
        <v>387.1</v>
      </c>
      <c r="P126" s="428">
        <f t="shared" si="70"/>
        <v>20025929.949999999</v>
      </c>
      <c r="Q126" s="428">
        <f t="shared" si="50"/>
        <v>20025929.949999999</v>
      </c>
      <c r="R126" s="428">
        <v>0</v>
      </c>
      <c r="S126" s="428">
        <v>0</v>
      </c>
      <c r="T126" s="428">
        <f>'Приложение № 4'!J126</f>
        <v>20025929.949999999</v>
      </c>
      <c r="U126" s="428">
        <v>0</v>
      </c>
      <c r="V126" s="428">
        <f t="shared" si="51"/>
        <v>0</v>
      </c>
      <c r="W126" s="428">
        <v>0</v>
      </c>
      <c r="X126" s="428">
        <v>0</v>
      </c>
      <c r="Y126" s="428">
        <v>0</v>
      </c>
      <c r="Z126" s="428">
        <v>0</v>
      </c>
      <c r="AA126" s="428">
        <v>0</v>
      </c>
      <c r="AB126" s="428">
        <v>0</v>
      </c>
      <c r="AD126" s="432"/>
    </row>
    <row r="127" spans="1:31" s="469" customFormat="1" ht="30" hidden="1" customHeight="1" x14ac:dyDescent="0.2">
      <c r="A127" s="424">
        <v>10</v>
      </c>
      <c r="B127" s="666" t="s">
        <v>1341</v>
      </c>
      <c r="C127" s="638" t="s">
        <v>1308</v>
      </c>
      <c r="D127" s="644">
        <v>42129</v>
      </c>
      <c r="E127" s="424" t="s">
        <v>1846</v>
      </c>
      <c r="F127" s="424" t="s">
        <v>1974</v>
      </c>
      <c r="G127" s="645">
        <v>21</v>
      </c>
      <c r="H127" s="645">
        <v>21</v>
      </c>
      <c r="I127" s="681">
        <v>503.6</v>
      </c>
      <c r="J127" s="645">
        <v>8</v>
      </c>
      <c r="K127" s="682">
        <v>2</v>
      </c>
      <c r="L127" s="682">
        <v>6</v>
      </c>
      <c r="M127" s="429">
        <v>503.6</v>
      </c>
      <c r="N127" s="681">
        <v>112.2</v>
      </c>
      <c r="O127" s="681">
        <v>391.4</v>
      </c>
      <c r="P127" s="428">
        <f t="shared" si="70"/>
        <v>20226751.550000001</v>
      </c>
      <c r="Q127" s="428">
        <f t="shared" ref="Q127:Q190" si="71">R127+S127+T127+U127</f>
        <v>20226751.550000001</v>
      </c>
      <c r="R127" s="428">
        <v>0</v>
      </c>
      <c r="S127" s="428">
        <v>0</v>
      </c>
      <c r="T127" s="428">
        <f>'Приложение № 4'!J127</f>
        <v>20226751.550000001</v>
      </c>
      <c r="U127" s="428">
        <v>0</v>
      </c>
      <c r="V127" s="428">
        <f t="shared" ref="V127:V190" si="72">W127+X127+Y127+Z127</f>
        <v>0</v>
      </c>
      <c r="W127" s="428">
        <v>0</v>
      </c>
      <c r="X127" s="428">
        <v>0</v>
      </c>
      <c r="Y127" s="428">
        <v>0</v>
      </c>
      <c r="Z127" s="428">
        <v>0</v>
      </c>
      <c r="AA127" s="428">
        <v>0</v>
      </c>
      <c r="AB127" s="428">
        <v>0</v>
      </c>
      <c r="AC127" s="433"/>
      <c r="AD127" s="432"/>
      <c r="AE127" s="433"/>
    </row>
    <row r="128" spans="1:31" ht="30" hidden="1" customHeight="1" x14ac:dyDescent="0.2">
      <c r="A128" s="424">
        <v>11</v>
      </c>
      <c r="B128" s="666" t="s">
        <v>1342</v>
      </c>
      <c r="C128" s="638" t="s">
        <v>1308</v>
      </c>
      <c r="D128" s="644">
        <v>42129</v>
      </c>
      <c r="E128" s="424" t="s">
        <v>1846</v>
      </c>
      <c r="F128" s="424" t="s">
        <v>1974</v>
      </c>
      <c r="G128" s="645">
        <v>28</v>
      </c>
      <c r="H128" s="645">
        <v>28</v>
      </c>
      <c r="I128" s="681">
        <v>505.8</v>
      </c>
      <c r="J128" s="645">
        <v>8</v>
      </c>
      <c r="K128" s="682">
        <v>1</v>
      </c>
      <c r="L128" s="682">
        <v>7</v>
      </c>
      <c r="M128" s="429">
        <v>505.8</v>
      </c>
      <c r="N128" s="681">
        <v>12.3</v>
      </c>
      <c r="O128" s="681">
        <v>493.5</v>
      </c>
      <c r="P128" s="428">
        <f t="shared" si="70"/>
        <v>20315113.059999999</v>
      </c>
      <c r="Q128" s="428">
        <f t="shared" si="71"/>
        <v>20315113.059999999</v>
      </c>
      <c r="R128" s="428">
        <v>0</v>
      </c>
      <c r="S128" s="428">
        <v>0</v>
      </c>
      <c r="T128" s="428">
        <f>'Приложение № 4'!J128</f>
        <v>20315113.059999999</v>
      </c>
      <c r="U128" s="428">
        <v>0</v>
      </c>
      <c r="V128" s="428">
        <f t="shared" si="72"/>
        <v>0</v>
      </c>
      <c r="W128" s="428">
        <v>0</v>
      </c>
      <c r="X128" s="428">
        <v>0</v>
      </c>
      <c r="Y128" s="428">
        <v>0</v>
      </c>
      <c r="Z128" s="428">
        <v>0</v>
      </c>
      <c r="AA128" s="428">
        <v>0</v>
      </c>
      <c r="AB128" s="428">
        <v>0</v>
      </c>
      <c r="AD128" s="432"/>
    </row>
    <row r="129" spans="1:31" ht="30" hidden="1" customHeight="1" x14ac:dyDescent="0.2">
      <c r="A129" s="424">
        <v>12</v>
      </c>
      <c r="B129" s="643" t="s">
        <v>1647</v>
      </c>
      <c r="C129" s="619" t="s">
        <v>1308</v>
      </c>
      <c r="D129" s="620">
        <v>42129</v>
      </c>
      <c r="E129" s="424" t="s">
        <v>1846</v>
      </c>
      <c r="F129" s="424" t="s">
        <v>1974</v>
      </c>
      <c r="G129" s="645">
        <v>13</v>
      </c>
      <c r="H129" s="645">
        <v>13</v>
      </c>
      <c r="I129" s="429">
        <v>286.5</v>
      </c>
      <c r="J129" s="645">
        <v>7</v>
      </c>
      <c r="K129" s="632">
        <v>1</v>
      </c>
      <c r="L129" s="632">
        <v>6</v>
      </c>
      <c r="M129" s="429">
        <v>286.5</v>
      </c>
      <c r="N129" s="429">
        <v>122.3</v>
      </c>
      <c r="O129" s="429">
        <v>164.2</v>
      </c>
      <c r="P129" s="428">
        <f t="shared" si="70"/>
        <v>11507077.68</v>
      </c>
      <c r="Q129" s="428">
        <f t="shared" si="71"/>
        <v>11507077.68</v>
      </c>
      <c r="R129" s="428">
        <v>0</v>
      </c>
      <c r="S129" s="428">
        <v>0</v>
      </c>
      <c r="T129" s="428">
        <f>'Приложение № 4'!J129</f>
        <v>11507077.68</v>
      </c>
      <c r="U129" s="428">
        <v>0</v>
      </c>
      <c r="V129" s="428">
        <f t="shared" si="72"/>
        <v>0</v>
      </c>
      <c r="W129" s="428">
        <v>0</v>
      </c>
      <c r="X129" s="428">
        <v>0</v>
      </c>
      <c r="Y129" s="428">
        <v>0</v>
      </c>
      <c r="Z129" s="428">
        <v>0</v>
      </c>
      <c r="AA129" s="428">
        <v>0</v>
      </c>
      <c r="AB129" s="428">
        <v>0</v>
      </c>
      <c r="AD129" s="432"/>
    </row>
    <row r="130" spans="1:31" ht="30" hidden="1" customHeight="1" x14ac:dyDescent="0.2">
      <c r="A130" s="424">
        <v>13</v>
      </c>
      <c r="B130" s="643" t="s">
        <v>1646</v>
      </c>
      <c r="C130" s="619" t="s">
        <v>1308</v>
      </c>
      <c r="D130" s="620">
        <v>42129</v>
      </c>
      <c r="E130" s="424" t="s">
        <v>1846</v>
      </c>
      <c r="F130" s="424" t="s">
        <v>1974</v>
      </c>
      <c r="G130" s="645">
        <v>3</v>
      </c>
      <c r="H130" s="645">
        <v>3</v>
      </c>
      <c r="I130" s="429">
        <v>143.4</v>
      </c>
      <c r="J130" s="645">
        <v>2</v>
      </c>
      <c r="K130" s="632">
        <v>0</v>
      </c>
      <c r="L130" s="632">
        <v>2</v>
      </c>
      <c r="M130" s="429">
        <v>143.4</v>
      </c>
      <c r="N130" s="429">
        <v>0</v>
      </c>
      <c r="O130" s="429">
        <v>143.4</v>
      </c>
      <c r="P130" s="428">
        <f t="shared" si="70"/>
        <v>5759563.4900000002</v>
      </c>
      <c r="Q130" s="428">
        <f t="shared" si="71"/>
        <v>5759563.4900000002</v>
      </c>
      <c r="R130" s="428">
        <v>0</v>
      </c>
      <c r="S130" s="428">
        <v>0</v>
      </c>
      <c r="T130" s="428">
        <f>'Приложение № 4'!J130</f>
        <v>5759563.4900000002</v>
      </c>
      <c r="U130" s="428">
        <v>0</v>
      </c>
      <c r="V130" s="428">
        <f t="shared" si="72"/>
        <v>0</v>
      </c>
      <c r="W130" s="428">
        <v>0</v>
      </c>
      <c r="X130" s="428">
        <v>0</v>
      </c>
      <c r="Y130" s="428">
        <v>0</v>
      </c>
      <c r="Z130" s="428">
        <v>0</v>
      </c>
      <c r="AA130" s="428">
        <v>0</v>
      </c>
      <c r="AB130" s="428">
        <v>0</v>
      </c>
      <c r="AD130" s="432"/>
    </row>
    <row r="131" spans="1:31" ht="30" hidden="1" customHeight="1" x14ac:dyDescent="0.2">
      <c r="A131" s="424">
        <v>14</v>
      </c>
      <c r="B131" s="643" t="s">
        <v>1645</v>
      </c>
      <c r="C131" s="619" t="s">
        <v>1308</v>
      </c>
      <c r="D131" s="620">
        <v>42129</v>
      </c>
      <c r="E131" s="424" t="s">
        <v>1846</v>
      </c>
      <c r="F131" s="424" t="s">
        <v>1974</v>
      </c>
      <c r="G131" s="645">
        <v>7</v>
      </c>
      <c r="H131" s="645">
        <v>7</v>
      </c>
      <c r="I131" s="429">
        <v>116.4</v>
      </c>
      <c r="J131" s="645">
        <v>4</v>
      </c>
      <c r="K131" s="632">
        <v>3</v>
      </c>
      <c r="L131" s="632">
        <v>1</v>
      </c>
      <c r="M131" s="429">
        <v>116.4</v>
      </c>
      <c r="N131" s="429">
        <v>66.099999999999994</v>
      </c>
      <c r="O131" s="429">
        <v>50.3</v>
      </c>
      <c r="P131" s="428">
        <f t="shared" si="70"/>
        <v>4675126.8499999996</v>
      </c>
      <c r="Q131" s="428">
        <f t="shared" si="71"/>
        <v>4675126.8499999996</v>
      </c>
      <c r="R131" s="428">
        <v>0</v>
      </c>
      <c r="S131" s="428">
        <v>0</v>
      </c>
      <c r="T131" s="428">
        <f>'Приложение № 4'!J131</f>
        <v>4675126.8499999996</v>
      </c>
      <c r="U131" s="428">
        <v>0</v>
      </c>
      <c r="V131" s="428">
        <f t="shared" si="72"/>
        <v>0</v>
      </c>
      <c r="W131" s="428">
        <v>0</v>
      </c>
      <c r="X131" s="428">
        <v>0</v>
      </c>
      <c r="Y131" s="428">
        <v>0</v>
      </c>
      <c r="Z131" s="428">
        <v>0</v>
      </c>
      <c r="AA131" s="428">
        <v>0</v>
      </c>
      <c r="AB131" s="428">
        <v>0</v>
      </c>
      <c r="AD131" s="432"/>
    </row>
    <row r="132" spans="1:31" s="634" customFormat="1" ht="30" hidden="1" customHeight="1" x14ac:dyDescent="0.2">
      <c r="A132" s="424">
        <v>15</v>
      </c>
      <c r="B132" s="666" t="s">
        <v>1642</v>
      </c>
      <c r="C132" s="670" t="s">
        <v>1308</v>
      </c>
      <c r="D132" s="644">
        <v>42129</v>
      </c>
      <c r="E132" s="424" t="s">
        <v>1846</v>
      </c>
      <c r="F132" s="424" t="s">
        <v>1974</v>
      </c>
      <c r="G132" s="645">
        <v>13</v>
      </c>
      <c r="H132" s="645">
        <v>13</v>
      </c>
      <c r="I132" s="429">
        <v>293.10000000000002</v>
      </c>
      <c r="J132" s="645">
        <v>4</v>
      </c>
      <c r="K132" s="632">
        <v>2</v>
      </c>
      <c r="L132" s="645">
        <v>2</v>
      </c>
      <c r="M132" s="429">
        <v>293.10000000000002</v>
      </c>
      <c r="N132" s="429">
        <v>0</v>
      </c>
      <c r="O132" s="429">
        <v>293.10000000000002</v>
      </c>
      <c r="P132" s="428">
        <f t="shared" si="70"/>
        <v>11772162.189999999</v>
      </c>
      <c r="Q132" s="428">
        <f t="shared" si="71"/>
        <v>11772162.189999999</v>
      </c>
      <c r="R132" s="428">
        <v>0</v>
      </c>
      <c r="S132" s="428">
        <v>0</v>
      </c>
      <c r="T132" s="428">
        <f>'Приложение № 4'!J132</f>
        <v>11772162.189999999</v>
      </c>
      <c r="U132" s="428">
        <v>0</v>
      </c>
      <c r="V132" s="428">
        <f t="shared" si="72"/>
        <v>0</v>
      </c>
      <c r="W132" s="428">
        <v>0</v>
      </c>
      <c r="X132" s="428">
        <v>0</v>
      </c>
      <c r="Y132" s="428">
        <v>0</v>
      </c>
      <c r="Z132" s="428">
        <v>0</v>
      </c>
      <c r="AA132" s="428">
        <v>0</v>
      </c>
      <c r="AB132" s="428">
        <v>0</v>
      </c>
      <c r="AC132" s="433"/>
      <c r="AD132" s="432"/>
      <c r="AE132" s="433"/>
    </row>
    <row r="133" spans="1:31" s="634" customFormat="1" ht="30" hidden="1" customHeight="1" x14ac:dyDescent="0.2">
      <c r="A133" s="424">
        <v>16</v>
      </c>
      <c r="B133" s="666" t="s">
        <v>1639</v>
      </c>
      <c r="C133" s="670" t="s">
        <v>1308</v>
      </c>
      <c r="D133" s="644">
        <v>42129</v>
      </c>
      <c r="E133" s="424" t="s">
        <v>1846</v>
      </c>
      <c r="F133" s="424" t="s">
        <v>1974</v>
      </c>
      <c r="G133" s="645">
        <v>18</v>
      </c>
      <c r="H133" s="645">
        <v>18</v>
      </c>
      <c r="I133" s="429">
        <v>366.6</v>
      </c>
      <c r="J133" s="645">
        <v>9</v>
      </c>
      <c r="K133" s="632">
        <v>6</v>
      </c>
      <c r="L133" s="645">
        <v>3</v>
      </c>
      <c r="M133" s="429">
        <v>366.6</v>
      </c>
      <c r="N133" s="429">
        <v>229.9</v>
      </c>
      <c r="O133" s="429">
        <v>136.69999999999999</v>
      </c>
      <c r="P133" s="428">
        <f t="shared" si="70"/>
        <v>14724239.710000001</v>
      </c>
      <c r="Q133" s="428">
        <f t="shared" si="71"/>
        <v>14724239.710000001</v>
      </c>
      <c r="R133" s="428">
        <v>0</v>
      </c>
      <c r="S133" s="428">
        <v>0</v>
      </c>
      <c r="T133" s="428">
        <f>'Приложение № 4'!J133</f>
        <v>14724239.710000001</v>
      </c>
      <c r="U133" s="428">
        <v>0</v>
      </c>
      <c r="V133" s="428">
        <f t="shared" si="72"/>
        <v>0</v>
      </c>
      <c r="W133" s="428">
        <v>0</v>
      </c>
      <c r="X133" s="428">
        <v>0</v>
      </c>
      <c r="Y133" s="428">
        <v>0</v>
      </c>
      <c r="Z133" s="428">
        <v>0</v>
      </c>
      <c r="AA133" s="428">
        <v>0</v>
      </c>
      <c r="AB133" s="428">
        <v>0</v>
      </c>
      <c r="AC133" s="433"/>
      <c r="AD133" s="432"/>
      <c r="AE133" s="433"/>
    </row>
    <row r="134" spans="1:31" s="634" customFormat="1" ht="30" hidden="1" customHeight="1" x14ac:dyDescent="0.2">
      <c r="A134" s="424">
        <v>17</v>
      </c>
      <c r="B134" s="666" t="s">
        <v>1430</v>
      </c>
      <c r="C134" s="670" t="s">
        <v>1308</v>
      </c>
      <c r="D134" s="644">
        <v>42129</v>
      </c>
      <c r="E134" s="424" t="s">
        <v>1846</v>
      </c>
      <c r="F134" s="424" t="s">
        <v>1974</v>
      </c>
      <c r="G134" s="645">
        <v>31</v>
      </c>
      <c r="H134" s="645">
        <v>31</v>
      </c>
      <c r="I134" s="429">
        <v>510.5</v>
      </c>
      <c r="J134" s="645">
        <v>10</v>
      </c>
      <c r="K134" s="632">
        <v>4</v>
      </c>
      <c r="L134" s="632">
        <v>6</v>
      </c>
      <c r="M134" s="429">
        <v>510.5</v>
      </c>
      <c r="N134" s="429">
        <v>346.3</v>
      </c>
      <c r="O134" s="429">
        <v>164.2</v>
      </c>
      <c r="P134" s="428">
        <f t="shared" si="70"/>
        <v>20503885.359999999</v>
      </c>
      <c r="Q134" s="428">
        <f t="shared" si="71"/>
        <v>20503885.359999999</v>
      </c>
      <c r="R134" s="428">
        <v>0</v>
      </c>
      <c r="S134" s="428">
        <v>0</v>
      </c>
      <c r="T134" s="428">
        <f>'Приложение № 4'!J134</f>
        <v>20503885.359999999</v>
      </c>
      <c r="U134" s="428">
        <v>0</v>
      </c>
      <c r="V134" s="428">
        <f t="shared" si="72"/>
        <v>0</v>
      </c>
      <c r="W134" s="428">
        <v>0</v>
      </c>
      <c r="X134" s="428">
        <v>0</v>
      </c>
      <c r="Y134" s="428">
        <v>0</v>
      </c>
      <c r="Z134" s="428">
        <v>0</v>
      </c>
      <c r="AA134" s="428">
        <v>0</v>
      </c>
      <c r="AB134" s="428">
        <v>0</v>
      </c>
      <c r="AC134" s="433"/>
      <c r="AD134" s="432"/>
      <c r="AE134" s="433"/>
    </row>
    <row r="135" spans="1:31" s="634" customFormat="1" ht="30" hidden="1" customHeight="1" x14ac:dyDescent="0.2">
      <c r="A135" s="424">
        <v>18</v>
      </c>
      <c r="B135" s="666" t="s">
        <v>1429</v>
      </c>
      <c r="C135" s="670" t="s">
        <v>1308</v>
      </c>
      <c r="D135" s="644">
        <v>42129</v>
      </c>
      <c r="E135" s="424" t="s">
        <v>1846</v>
      </c>
      <c r="F135" s="424" t="s">
        <v>1974</v>
      </c>
      <c r="G135" s="645">
        <v>5</v>
      </c>
      <c r="H135" s="645">
        <v>5</v>
      </c>
      <c r="I135" s="429">
        <v>91.1</v>
      </c>
      <c r="J135" s="645">
        <v>2</v>
      </c>
      <c r="K135" s="632">
        <v>1</v>
      </c>
      <c r="L135" s="632">
        <v>1</v>
      </c>
      <c r="M135" s="429">
        <v>91.1</v>
      </c>
      <c r="N135" s="429">
        <v>46.9</v>
      </c>
      <c r="O135" s="429">
        <v>44.2</v>
      </c>
      <c r="P135" s="428">
        <f t="shared" si="70"/>
        <v>3658969.55</v>
      </c>
      <c r="Q135" s="428">
        <f t="shared" si="71"/>
        <v>3658969.55</v>
      </c>
      <c r="R135" s="428">
        <v>0</v>
      </c>
      <c r="S135" s="428">
        <v>0</v>
      </c>
      <c r="T135" s="428">
        <f>'Приложение № 4'!J135</f>
        <v>3658969.55</v>
      </c>
      <c r="U135" s="428">
        <v>0</v>
      </c>
      <c r="V135" s="428">
        <f t="shared" si="72"/>
        <v>0</v>
      </c>
      <c r="W135" s="428">
        <v>0</v>
      </c>
      <c r="X135" s="428">
        <v>0</v>
      </c>
      <c r="Y135" s="428">
        <v>0</v>
      </c>
      <c r="Z135" s="428">
        <v>0</v>
      </c>
      <c r="AA135" s="428">
        <v>0</v>
      </c>
      <c r="AB135" s="428">
        <v>0</v>
      </c>
      <c r="AC135" s="433"/>
      <c r="AD135" s="432"/>
      <c r="AE135" s="433"/>
    </row>
    <row r="136" spans="1:31" s="634" customFormat="1" ht="30" hidden="1" customHeight="1" x14ac:dyDescent="0.2">
      <c r="A136" s="421">
        <v>19</v>
      </c>
      <c r="B136" s="683" t="s">
        <v>1919</v>
      </c>
      <c r="C136" s="684" t="s">
        <v>1920</v>
      </c>
      <c r="D136" s="685">
        <v>42775</v>
      </c>
      <c r="E136" s="424" t="s">
        <v>1846</v>
      </c>
      <c r="F136" s="424" t="s">
        <v>1974</v>
      </c>
      <c r="G136" s="425">
        <v>4</v>
      </c>
      <c r="H136" s="425">
        <v>4</v>
      </c>
      <c r="I136" s="426">
        <v>126.81</v>
      </c>
      <c r="J136" s="425">
        <v>4</v>
      </c>
      <c r="K136" s="427">
        <v>2</v>
      </c>
      <c r="L136" s="427">
        <v>2</v>
      </c>
      <c r="M136" s="426">
        <v>126.81</v>
      </c>
      <c r="N136" s="426">
        <v>63.33</v>
      </c>
      <c r="O136" s="426">
        <v>63.48</v>
      </c>
      <c r="P136" s="428">
        <f t="shared" si="70"/>
        <v>5093237.42</v>
      </c>
      <c r="Q136" s="428">
        <f t="shared" si="71"/>
        <v>5093237.42</v>
      </c>
      <c r="R136" s="428">
        <v>0</v>
      </c>
      <c r="S136" s="428">
        <v>0</v>
      </c>
      <c r="T136" s="428">
        <f>'Приложение № 4'!J136</f>
        <v>5093237.42</v>
      </c>
      <c r="U136" s="428">
        <v>0</v>
      </c>
      <c r="V136" s="428">
        <f t="shared" si="72"/>
        <v>0</v>
      </c>
      <c r="W136" s="428">
        <v>0</v>
      </c>
      <c r="X136" s="428">
        <v>0</v>
      </c>
      <c r="Y136" s="428">
        <v>0</v>
      </c>
      <c r="Z136" s="428">
        <v>0</v>
      </c>
      <c r="AA136" s="428">
        <v>0</v>
      </c>
      <c r="AB136" s="428">
        <v>0</v>
      </c>
      <c r="AC136" s="433"/>
      <c r="AD136" s="432"/>
      <c r="AE136" s="433"/>
    </row>
    <row r="137" spans="1:31" ht="30" hidden="1" customHeight="1" x14ac:dyDescent="0.2">
      <c r="A137" s="733" t="s">
        <v>1966</v>
      </c>
      <c r="B137" s="733"/>
      <c r="C137" s="733"/>
      <c r="D137" s="733"/>
      <c r="E137" s="733"/>
      <c r="F137" s="733"/>
      <c r="G137" s="467">
        <f>SUM(G138:G142)</f>
        <v>574</v>
      </c>
      <c r="H137" s="467">
        <f t="shared" ref="H137:AB137" si="73">SUM(H138:H142)</f>
        <v>574</v>
      </c>
      <c r="I137" s="435">
        <f t="shared" si="73"/>
        <v>10401.700000000001</v>
      </c>
      <c r="J137" s="467">
        <f>SUM(J138:J142)</f>
        <v>229</v>
      </c>
      <c r="K137" s="467">
        <f t="shared" si="73"/>
        <v>164</v>
      </c>
      <c r="L137" s="467">
        <f t="shared" si="73"/>
        <v>65</v>
      </c>
      <c r="M137" s="435">
        <f t="shared" si="73"/>
        <v>10401.700000000001</v>
      </c>
      <c r="N137" s="435">
        <f>SUM(N138:N142)</f>
        <v>7349</v>
      </c>
      <c r="O137" s="435">
        <f t="shared" si="73"/>
        <v>3052.7</v>
      </c>
      <c r="P137" s="435">
        <f t="shared" si="73"/>
        <v>634919768</v>
      </c>
      <c r="Q137" s="435">
        <f t="shared" si="73"/>
        <v>593015063.29999995</v>
      </c>
      <c r="R137" s="435">
        <f t="shared" si="73"/>
        <v>0</v>
      </c>
      <c r="S137" s="435">
        <f t="shared" si="73"/>
        <v>150561300.62</v>
      </c>
      <c r="T137" s="435">
        <f t="shared" si="73"/>
        <v>442453762.68000001</v>
      </c>
      <c r="U137" s="435">
        <f t="shared" si="73"/>
        <v>0</v>
      </c>
      <c r="V137" s="435">
        <f t="shared" si="73"/>
        <v>41904704.700000003</v>
      </c>
      <c r="W137" s="435">
        <f t="shared" si="73"/>
        <v>0</v>
      </c>
      <c r="X137" s="435">
        <f t="shared" si="73"/>
        <v>10639235.380000001</v>
      </c>
      <c r="Y137" s="435">
        <f t="shared" si="73"/>
        <v>31265469.32</v>
      </c>
      <c r="Z137" s="435">
        <f t="shared" si="73"/>
        <v>0</v>
      </c>
      <c r="AA137" s="435">
        <f t="shared" si="73"/>
        <v>0</v>
      </c>
      <c r="AB137" s="435">
        <f t="shared" si="73"/>
        <v>0</v>
      </c>
      <c r="AD137" s="432"/>
    </row>
    <row r="138" spans="1:31" ht="30" hidden="1" customHeight="1" x14ac:dyDescent="0.2">
      <c r="A138" s="424">
        <v>1</v>
      </c>
      <c r="B138" s="666" t="s">
        <v>803</v>
      </c>
      <c r="C138" s="638" t="s">
        <v>1319</v>
      </c>
      <c r="D138" s="644">
        <v>41562</v>
      </c>
      <c r="E138" s="424" t="s">
        <v>1846</v>
      </c>
      <c r="F138" s="424" t="s">
        <v>1974</v>
      </c>
      <c r="G138" s="645">
        <v>144</v>
      </c>
      <c r="H138" s="645">
        <v>144</v>
      </c>
      <c r="I138" s="681">
        <v>2732.4</v>
      </c>
      <c r="J138" s="645">
        <v>59</v>
      </c>
      <c r="K138" s="682">
        <v>48</v>
      </c>
      <c r="L138" s="682">
        <v>11</v>
      </c>
      <c r="M138" s="681">
        <v>2732.4</v>
      </c>
      <c r="N138" s="681">
        <v>2240.1999999999998</v>
      </c>
      <c r="O138" s="681">
        <v>492.2</v>
      </c>
      <c r="P138" s="428">
        <f>Q138+V138+AA138+AB138</f>
        <v>166785696</v>
      </c>
      <c r="Q138" s="428">
        <f t="shared" si="71"/>
        <v>155777840.06</v>
      </c>
      <c r="R138" s="428">
        <v>0</v>
      </c>
      <c r="S138" s="428">
        <v>0</v>
      </c>
      <c r="T138" s="428">
        <f>'Приложение № 4'!J138</f>
        <v>155777840.06</v>
      </c>
      <c r="U138" s="428">
        <v>0</v>
      </c>
      <c r="V138" s="428">
        <f t="shared" si="72"/>
        <v>11007855.939999999</v>
      </c>
      <c r="W138" s="428">
        <v>0</v>
      </c>
      <c r="X138" s="428">
        <v>0</v>
      </c>
      <c r="Y138" s="428">
        <f>'Приложение № 4'!L138</f>
        <v>11007855.939999999</v>
      </c>
      <c r="Z138" s="428">
        <v>0</v>
      </c>
      <c r="AA138" s="428">
        <v>0</v>
      </c>
      <c r="AB138" s="428">
        <v>0</v>
      </c>
      <c r="AD138" s="432"/>
    </row>
    <row r="139" spans="1:31" ht="30" hidden="1" customHeight="1" x14ac:dyDescent="0.2">
      <c r="A139" s="424">
        <v>2</v>
      </c>
      <c r="B139" s="618" t="s">
        <v>804</v>
      </c>
      <c r="C139" s="619" t="s">
        <v>1143</v>
      </c>
      <c r="D139" s="620">
        <v>41562</v>
      </c>
      <c r="E139" s="424" t="s">
        <v>1801</v>
      </c>
      <c r="F139" s="424" t="s">
        <v>1846</v>
      </c>
      <c r="G139" s="645">
        <v>151</v>
      </c>
      <c r="H139" s="632">
        <v>151</v>
      </c>
      <c r="I139" s="429">
        <v>2640.9</v>
      </c>
      <c r="J139" s="645">
        <v>58</v>
      </c>
      <c r="K139" s="632">
        <v>41</v>
      </c>
      <c r="L139" s="632">
        <v>17</v>
      </c>
      <c r="M139" s="429">
        <v>2640.9</v>
      </c>
      <c r="N139" s="429">
        <v>1864.1</v>
      </c>
      <c r="O139" s="429">
        <v>776.8</v>
      </c>
      <c r="P139" s="428">
        <f>Q139+V139+AA139+AB139</f>
        <v>161200536</v>
      </c>
      <c r="Q139" s="428">
        <f t="shared" si="71"/>
        <v>150561300.62</v>
      </c>
      <c r="R139" s="428">
        <v>0</v>
      </c>
      <c r="S139" s="428">
        <f>'Приложение № 4'!J139</f>
        <v>150561300.62</v>
      </c>
      <c r="T139" s="428">
        <v>0</v>
      </c>
      <c r="U139" s="428">
        <v>0</v>
      </c>
      <c r="V139" s="428">
        <f t="shared" si="72"/>
        <v>10639235.380000001</v>
      </c>
      <c r="W139" s="428">
        <v>0</v>
      </c>
      <c r="X139" s="428">
        <f>'Приложение № 4'!L139</f>
        <v>10639235.380000001</v>
      </c>
      <c r="Y139" s="428">
        <v>0</v>
      </c>
      <c r="Z139" s="428">
        <v>0</v>
      </c>
      <c r="AA139" s="428">
        <v>0</v>
      </c>
      <c r="AB139" s="428">
        <v>0</v>
      </c>
      <c r="AD139" s="432"/>
    </row>
    <row r="140" spans="1:31" ht="30" hidden="1" customHeight="1" x14ac:dyDescent="0.2">
      <c r="A140" s="424">
        <v>3</v>
      </c>
      <c r="B140" s="666" t="s">
        <v>829</v>
      </c>
      <c r="C140" s="424">
        <v>1</v>
      </c>
      <c r="D140" s="644">
        <v>41514</v>
      </c>
      <c r="E140" s="424" t="s">
        <v>1846</v>
      </c>
      <c r="F140" s="424" t="s">
        <v>1974</v>
      </c>
      <c r="G140" s="645">
        <v>115</v>
      </c>
      <c r="H140" s="632">
        <v>115</v>
      </c>
      <c r="I140" s="429">
        <v>1915.4</v>
      </c>
      <c r="J140" s="645">
        <v>44</v>
      </c>
      <c r="K140" s="632">
        <v>31</v>
      </c>
      <c r="L140" s="632">
        <v>13</v>
      </c>
      <c r="M140" s="429">
        <v>1915.4</v>
      </c>
      <c r="N140" s="429">
        <v>1278.5</v>
      </c>
      <c r="O140" s="429">
        <v>636.9</v>
      </c>
      <c r="P140" s="428">
        <f>Q140+V140+AA140+AB140</f>
        <v>116916016</v>
      </c>
      <c r="Q140" s="428">
        <f t="shared" si="71"/>
        <v>109199558.94</v>
      </c>
      <c r="R140" s="428">
        <v>0</v>
      </c>
      <c r="S140" s="428">
        <v>0</v>
      </c>
      <c r="T140" s="428">
        <f>'Приложение № 4'!J140</f>
        <v>109199558.94</v>
      </c>
      <c r="U140" s="428">
        <v>0</v>
      </c>
      <c r="V140" s="428">
        <f t="shared" si="72"/>
        <v>7716457.0599999996</v>
      </c>
      <c r="W140" s="428">
        <v>0</v>
      </c>
      <c r="X140" s="428">
        <v>0</v>
      </c>
      <c r="Y140" s="428">
        <f>'Приложение № 4'!L140</f>
        <v>7716457.0599999996</v>
      </c>
      <c r="Z140" s="428">
        <v>0</v>
      </c>
      <c r="AA140" s="428">
        <v>0</v>
      </c>
      <c r="AB140" s="428">
        <v>0</v>
      </c>
      <c r="AD140" s="432"/>
    </row>
    <row r="141" spans="1:31" s="469" customFormat="1" ht="30" hidden="1" customHeight="1" x14ac:dyDescent="0.2">
      <c r="A141" s="424">
        <v>4</v>
      </c>
      <c r="B141" s="666" t="s">
        <v>830</v>
      </c>
      <c r="C141" s="424" t="s">
        <v>1143</v>
      </c>
      <c r="D141" s="644">
        <v>41562</v>
      </c>
      <c r="E141" s="424" t="s">
        <v>1846</v>
      </c>
      <c r="F141" s="424" t="s">
        <v>1974</v>
      </c>
      <c r="G141" s="645">
        <v>24</v>
      </c>
      <c r="H141" s="632">
        <v>24</v>
      </c>
      <c r="I141" s="429">
        <v>535.20000000000005</v>
      </c>
      <c r="J141" s="645">
        <v>11</v>
      </c>
      <c r="K141" s="632">
        <v>7</v>
      </c>
      <c r="L141" s="632">
        <v>4</v>
      </c>
      <c r="M141" s="429">
        <v>535.20000000000005</v>
      </c>
      <c r="N141" s="429">
        <v>332.2</v>
      </c>
      <c r="O141" s="429">
        <v>203</v>
      </c>
      <c r="P141" s="428">
        <f>Q141+V141+AA141+AB141</f>
        <v>32668608</v>
      </c>
      <c r="Q141" s="428">
        <f t="shared" si="71"/>
        <v>30512479.870000001</v>
      </c>
      <c r="R141" s="428">
        <v>0</v>
      </c>
      <c r="S141" s="428">
        <v>0</v>
      </c>
      <c r="T141" s="428">
        <f>'Приложение № 4'!J141</f>
        <v>30512479.870000001</v>
      </c>
      <c r="U141" s="428">
        <v>0</v>
      </c>
      <c r="V141" s="428">
        <f t="shared" si="72"/>
        <v>2156128.13</v>
      </c>
      <c r="W141" s="428">
        <v>0</v>
      </c>
      <c r="X141" s="428">
        <v>0</v>
      </c>
      <c r="Y141" s="428">
        <f>'Приложение № 4'!L141</f>
        <v>2156128.13</v>
      </c>
      <c r="Z141" s="428">
        <v>0</v>
      </c>
      <c r="AA141" s="428">
        <v>0</v>
      </c>
      <c r="AB141" s="428">
        <v>0</v>
      </c>
      <c r="AC141" s="433"/>
      <c r="AD141" s="432"/>
      <c r="AE141" s="433"/>
    </row>
    <row r="142" spans="1:31" ht="30" hidden="1" customHeight="1" x14ac:dyDescent="0.2">
      <c r="A142" s="424">
        <v>5</v>
      </c>
      <c r="B142" s="666" t="s">
        <v>802</v>
      </c>
      <c r="C142" s="424" t="s">
        <v>1143</v>
      </c>
      <c r="D142" s="644">
        <v>41562</v>
      </c>
      <c r="E142" s="424" t="s">
        <v>1846</v>
      </c>
      <c r="F142" s="424" t="s">
        <v>1974</v>
      </c>
      <c r="G142" s="645">
        <v>140</v>
      </c>
      <c r="H142" s="632">
        <v>140</v>
      </c>
      <c r="I142" s="429">
        <v>2577.8000000000002</v>
      </c>
      <c r="J142" s="645">
        <v>57</v>
      </c>
      <c r="K142" s="632">
        <v>37</v>
      </c>
      <c r="L142" s="632">
        <v>20</v>
      </c>
      <c r="M142" s="429">
        <v>2577.8000000000002</v>
      </c>
      <c r="N142" s="429">
        <v>1634</v>
      </c>
      <c r="O142" s="429">
        <v>943.8</v>
      </c>
      <c r="P142" s="428">
        <f>Q142+V142+AA142+AB142</f>
        <v>157348912</v>
      </c>
      <c r="Q142" s="428">
        <f t="shared" si="71"/>
        <v>146963883.81</v>
      </c>
      <c r="R142" s="428">
        <v>0</v>
      </c>
      <c r="S142" s="428">
        <v>0</v>
      </c>
      <c r="T142" s="428">
        <f>'Приложение № 4'!J142</f>
        <v>146963883.81</v>
      </c>
      <c r="U142" s="428">
        <v>0</v>
      </c>
      <c r="V142" s="428">
        <f t="shared" si="72"/>
        <v>10385028.189999999</v>
      </c>
      <c r="W142" s="428">
        <v>0</v>
      </c>
      <c r="X142" s="428">
        <v>0</v>
      </c>
      <c r="Y142" s="428">
        <f>'Приложение № 4'!L142</f>
        <v>10385028.189999999</v>
      </c>
      <c r="Z142" s="428">
        <v>0</v>
      </c>
      <c r="AA142" s="428">
        <v>0</v>
      </c>
      <c r="AB142" s="428">
        <v>0</v>
      </c>
      <c r="AD142" s="432"/>
    </row>
    <row r="143" spans="1:31" ht="30" customHeight="1" x14ac:dyDescent="0.2">
      <c r="A143" s="733" t="s">
        <v>1965</v>
      </c>
      <c r="B143" s="733"/>
      <c r="C143" s="733"/>
      <c r="D143" s="733"/>
      <c r="E143" s="733"/>
      <c r="F143" s="733"/>
      <c r="G143" s="467">
        <f>SUM(G144:G151)</f>
        <v>131</v>
      </c>
      <c r="H143" s="467">
        <f t="shared" ref="H143:I143" si="74">SUM(H144:H151)</f>
        <v>131</v>
      </c>
      <c r="I143" s="467">
        <f t="shared" si="74"/>
        <v>3033</v>
      </c>
      <c r="J143" s="467">
        <f>SUM(J144:J151)</f>
        <v>76</v>
      </c>
      <c r="K143" s="467">
        <f t="shared" ref="K143:AB143" si="75">SUM(K144:K151)</f>
        <v>59</v>
      </c>
      <c r="L143" s="467">
        <f t="shared" si="75"/>
        <v>17</v>
      </c>
      <c r="M143" s="435">
        <f t="shared" si="75"/>
        <v>3033.15</v>
      </c>
      <c r="N143" s="435">
        <f t="shared" si="75"/>
        <v>2396.3000000000002</v>
      </c>
      <c r="O143" s="435">
        <f t="shared" si="75"/>
        <v>636.85</v>
      </c>
      <c r="P143" s="435">
        <f t="shared" si="75"/>
        <v>205695809.61000001</v>
      </c>
      <c r="Q143" s="435">
        <f t="shared" si="75"/>
        <v>153113654.65000001</v>
      </c>
      <c r="R143" s="435">
        <f t="shared" si="75"/>
        <v>0</v>
      </c>
      <c r="S143" s="435">
        <f t="shared" si="75"/>
        <v>153113654.65000001</v>
      </c>
      <c r="T143" s="435">
        <f t="shared" si="75"/>
        <v>0</v>
      </c>
      <c r="U143" s="435">
        <f t="shared" si="75"/>
        <v>0</v>
      </c>
      <c r="V143" s="435">
        <f t="shared" si="75"/>
        <v>38880599.219999999</v>
      </c>
      <c r="W143" s="435">
        <f t="shared" si="75"/>
        <v>0</v>
      </c>
      <c r="X143" s="435">
        <f t="shared" si="75"/>
        <v>38880599.219999999</v>
      </c>
      <c r="Y143" s="435">
        <f t="shared" si="75"/>
        <v>0</v>
      </c>
      <c r="Z143" s="435">
        <f t="shared" si="75"/>
        <v>0</v>
      </c>
      <c r="AA143" s="435">
        <f t="shared" si="75"/>
        <v>6850777.8700000001</v>
      </c>
      <c r="AB143" s="435">
        <f t="shared" si="75"/>
        <v>6850777.8700000001</v>
      </c>
      <c r="AD143" s="432"/>
    </row>
    <row r="144" spans="1:31" s="634" customFormat="1" ht="30" customHeight="1" x14ac:dyDescent="0.2">
      <c r="A144" s="424">
        <v>1</v>
      </c>
      <c r="B144" s="666" t="s">
        <v>955</v>
      </c>
      <c r="C144" s="424">
        <v>1</v>
      </c>
      <c r="D144" s="644">
        <v>41996</v>
      </c>
      <c r="E144" s="424" t="s">
        <v>1801</v>
      </c>
      <c r="F144" s="424" t="s">
        <v>1846</v>
      </c>
      <c r="G144" s="645">
        <v>31</v>
      </c>
      <c r="H144" s="632">
        <v>31</v>
      </c>
      <c r="I144" s="429">
        <v>611.25</v>
      </c>
      <c r="J144" s="645">
        <v>13</v>
      </c>
      <c r="K144" s="632">
        <v>11</v>
      </c>
      <c r="L144" s="632">
        <f t="shared" ref="L144:L146" si="76">J144-K144</f>
        <v>2</v>
      </c>
      <c r="M144" s="429">
        <v>611.25</v>
      </c>
      <c r="N144" s="429">
        <v>524.79999999999995</v>
      </c>
      <c r="O144" s="429">
        <f t="shared" ref="O144:O146" si="77">M144-N144</f>
        <v>86.45</v>
      </c>
      <c r="P144" s="428">
        <f t="shared" ref="P144:P151" si="78">Q144+V144+AA144+AB144</f>
        <v>51195877.020000003</v>
      </c>
      <c r="Q144" s="428">
        <f t="shared" si="71"/>
        <v>30855948.899999999</v>
      </c>
      <c r="R144" s="428">
        <v>0</v>
      </c>
      <c r="S144" s="428">
        <f>'Приложение № 4'!J144</f>
        <v>30855948.899999999</v>
      </c>
      <c r="T144" s="428">
        <v>0</v>
      </c>
      <c r="U144" s="428">
        <v>0</v>
      </c>
      <c r="V144" s="428">
        <f t="shared" si="72"/>
        <v>11083143.439999999</v>
      </c>
      <c r="W144" s="428">
        <v>0</v>
      </c>
      <c r="X144" s="428">
        <f>'Приложение № 4'!L144</f>
        <v>11083143.439999999</v>
      </c>
      <c r="Y144" s="428">
        <v>0</v>
      </c>
      <c r="Z144" s="428">
        <v>0</v>
      </c>
      <c r="AA144" s="428">
        <f>'Приложение № 4'!K144</f>
        <v>4628392.34</v>
      </c>
      <c r="AB144" s="428">
        <f>'Приложение № 4'!N144</f>
        <v>4628392.34</v>
      </c>
      <c r="AC144" s="433"/>
      <c r="AD144" s="432"/>
      <c r="AE144" s="433"/>
    </row>
    <row r="145" spans="1:31" ht="30" customHeight="1" x14ac:dyDescent="0.2">
      <c r="A145" s="424">
        <v>2</v>
      </c>
      <c r="B145" s="666" t="s">
        <v>976</v>
      </c>
      <c r="C145" s="424">
        <v>1</v>
      </c>
      <c r="D145" s="644">
        <v>41999</v>
      </c>
      <c r="E145" s="424" t="s">
        <v>1801</v>
      </c>
      <c r="F145" s="424" t="s">
        <v>1846</v>
      </c>
      <c r="G145" s="645">
        <v>8</v>
      </c>
      <c r="H145" s="632">
        <v>8</v>
      </c>
      <c r="I145" s="429">
        <v>98</v>
      </c>
      <c r="J145" s="645">
        <v>4</v>
      </c>
      <c r="K145" s="632">
        <v>2</v>
      </c>
      <c r="L145" s="632">
        <f t="shared" si="76"/>
        <v>2</v>
      </c>
      <c r="M145" s="429">
        <v>98</v>
      </c>
      <c r="N145" s="429">
        <v>54.2</v>
      </c>
      <c r="O145" s="429">
        <f t="shared" si="77"/>
        <v>43.8</v>
      </c>
      <c r="P145" s="428">
        <f t="shared" si="78"/>
        <v>8208091.54</v>
      </c>
      <c r="Q145" s="428">
        <f t="shared" si="71"/>
        <v>4947047.84</v>
      </c>
      <c r="R145" s="428">
        <v>0</v>
      </c>
      <c r="S145" s="428">
        <f>'Приложение № 4'!J145</f>
        <v>4947047.84</v>
      </c>
      <c r="T145" s="428">
        <v>0</v>
      </c>
      <c r="U145" s="428">
        <v>0</v>
      </c>
      <c r="V145" s="428">
        <f t="shared" si="72"/>
        <v>1776929.34</v>
      </c>
      <c r="W145" s="428">
        <v>0</v>
      </c>
      <c r="X145" s="428">
        <f>'Приложение № 4'!L145</f>
        <v>1776929.34</v>
      </c>
      <c r="Y145" s="428">
        <v>0</v>
      </c>
      <c r="Z145" s="428">
        <v>0</v>
      </c>
      <c r="AA145" s="428">
        <f>'Приложение № 4'!K145</f>
        <v>742057.18</v>
      </c>
      <c r="AB145" s="428">
        <f>'Приложение № 4'!N145</f>
        <v>742057.18</v>
      </c>
      <c r="AD145" s="432"/>
    </row>
    <row r="146" spans="1:31" ht="30" customHeight="1" x14ac:dyDescent="0.2">
      <c r="A146" s="424">
        <v>3</v>
      </c>
      <c r="B146" s="666" t="s">
        <v>977</v>
      </c>
      <c r="C146" s="424">
        <v>3</v>
      </c>
      <c r="D146" s="644">
        <v>41998</v>
      </c>
      <c r="E146" s="424" t="s">
        <v>1801</v>
      </c>
      <c r="F146" s="424" t="s">
        <v>1846</v>
      </c>
      <c r="G146" s="645">
        <v>8</v>
      </c>
      <c r="H146" s="632">
        <v>8</v>
      </c>
      <c r="I146" s="429">
        <v>195.5</v>
      </c>
      <c r="J146" s="645">
        <v>4</v>
      </c>
      <c r="K146" s="632">
        <v>4</v>
      </c>
      <c r="L146" s="632">
        <f t="shared" si="76"/>
        <v>0</v>
      </c>
      <c r="M146" s="429">
        <v>195.5</v>
      </c>
      <c r="N146" s="429">
        <v>195.5</v>
      </c>
      <c r="O146" s="429">
        <f t="shared" si="77"/>
        <v>0</v>
      </c>
      <c r="P146" s="428">
        <f t="shared" si="78"/>
        <v>16374305.050000001</v>
      </c>
      <c r="Q146" s="428">
        <f t="shared" si="71"/>
        <v>9868855.6400000006</v>
      </c>
      <c r="R146" s="428">
        <v>0</v>
      </c>
      <c r="S146" s="428">
        <f>'Приложение № 4'!J146</f>
        <v>9868855.6400000006</v>
      </c>
      <c r="T146" s="428">
        <v>0</v>
      </c>
      <c r="U146" s="428">
        <v>0</v>
      </c>
      <c r="V146" s="428">
        <f t="shared" si="72"/>
        <v>3544792.71</v>
      </c>
      <c r="W146" s="428">
        <v>0</v>
      </c>
      <c r="X146" s="428">
        <f>'Приложение № 4'!L146</f>
        <v>3544792.71</v>
      </c>
      <c r="Y146" s="428">
        <v>0</v>
      </c>
      <c r="Z146" s="428">
        <v>0</v>
      </c>
      <c r="AA146" s="428">
        <f>'Приложение № 4'!K146</f>
        <v>1480328.35</v>
      </c>
      <c r="AB146" s="428">
        <f>'Приложение № 4'!N146</f>
        <v>1480328.35</v>
      </c>
      <c r="AD146" s="432"/>
    </row>
    <row r="147" spans="1:31" ht="30" customHeight="1" x14ac:dyDescent="0.2">
      <c r="A147" s="424">
        <v>4</v>
      </c>
      <c r="B147" s="679" t="s">
        <v>1953</v>
      </c>
      <c r="C147" s="421">
        <v>3110</v>
      </c>
      <c r="D147" s="423">
        <v>43082</v>
      </c>
      <c r="E147" s="424" t="s">
        <v>1801</v>
      </c>
      <c r="F147" s="424" t="s">
        <v>1846</v>
      </c>
      <c r="G147" s="425">
        <v>14</v>
      </c>
      <c r="H147" s="427">
        <v>14</v>
      </c>
      <c r="I147" s="426">
        <v>320.10000000000002</v>
      </c>
      <c r="J147" s="425">
        <v>9</v>
      </c>
      <c r="K147" s="427">
        <v>4</v>
      </c>
      <c r="L147" s="427">
        <v>5</v>
      </c>
      <c r="M147" s="426">
        <v>320.10000000000002</v>
      </c>
      <c r="N147" s="426">
        <v>184.1</v>
      </c>
      <c r="O147" s="426">
        <v>136</v>
      </c>
      <c r="P147" s="428">
        <f t="shared" si="78"/>
        <v>19538904</v>
      </c>
      <c r="Q147" s="428">
        <f t="shared" si="71"/>
        <v>16158673.609999999</v>
      </c>
      <c r="R147" s="428">
        <v>0</v>
      </c>
      <c r="S147" s="428">
        <f>'Приложение № 4'!J147</f>
        <v>16158673.609999999</v>
      </c>
      <c r="T147" s="428">
        <v>0</v>
      </c>
      <c r="U147" s="428">
        <v>0</v>
      </c>
      <c r="V147" s="428">
        <f t="shared" si="72"/>
        <v>3380230.39</v>
      </c>
      <c r="W147" s="428">
        <v>0</v>
      </c>
      <c r="X147" s="428">
        <f>'Приложение № 4'!L147</f>
        <v>3380230.39</v>
      </c>
      <c r="Y147" s="428">
        <v>0</v>
      </c>
      <c r="Z147" s="428">
        <v>0</v>
      </c>
      <c r="AA147" s="686">
        <v>0</v>
      </c>
      <c r="AB147" s="686">
        <v>0</v>
      </c>
      <c r="AD147" s="432"/>
    </row>
    <row r="148" spans="1:31" ht="30" customHeight="1" x14ac:dyDescent="0.2">
      <c r="A148" s="424">
        <v>5</v>
      </c>
      <c r="B148" s="679" t="s">
        <v>1954</v>
      </c>
      <c r="C148" s="421">
        <v>3110</v>
      </c>
      <c r="D148" s="423">
        <v>43082</v>
      </c>
      <c r="E148" s="424" t="s">
        <v>1801</v>
      </c>
      <c r="F148" s="424" t="s">
        <v>1846</v>
      </c>
      <c r="G148" s="425">
        <v>27</v>
      </c>
      <c r="H148" s="427">
        <v>27</v>
      </c>
      <c r="I148" s="426">
        <v>621.6</v>
      </c>
      <c r="J148" s="425">
        <v>16</v>
      </c>
      <c r="K148" s="427">
        <v>13</v>
      </c>
      <c r="L148" s="427">
        <v>3</v>
      </c>
      <c r="M148" s="426">
        <v>621.6</v>
      </c>
      <c r="N148" s="426">
        <v>507.6</v>
      </c>
      <c r="O148" s="426">
        <v>114</v>
      </c>
      <c r="P148" s="428">
        <f t="shared" si="78"/>
        <v>37942464</v>
      </c>
      <c r="Q148" s="428">
        <f t="shared" si="71"/>
        <v>31378417.73</v>
      </c>
      <c r="R148" s="428">
        <v>0</v>
      </c>
      <c r="S148" s="428">
        <f>'Приложение № 4'!J148</f>
        <v>31378417.73</v>
      </c>
      <c r="T148" s="428">
        <v>0</v>
      </c>
      <c r="U148" s="428">
        <v>0</v>
      </c>
      <c r="V148" s="428">
        <f t="shared" si="72"/>
        <v>6564046.2699999996</v>
      </c>
      <c r="W148" s="428">
        <v>0</v>
      </c>
      <c r="X148" s="428">
        <f>'Приложение № 4'!L148</f>
        <v>6564046.2699999996</v>
      </c>
      <c r="Y148" s="428">
        <v>0</v>
      </c>
      <c r="Z148" s="428">
        <v>0</v>
      </c>
      <c r="AA148" s="686">
        <v>0</v>
      </c>
      <c r="AB148" s="686">
        <v>0</v>
      </c>
      <c r="AD148" s="432"/>
    </row>
    <row r="149" spans="1:31" ht="30" customHeight="1" x14ac:dyDescent="0.2">
      <c r="A149" s="424">
        <v>6</v>
      </c>
      <c r="B149" s="679" t="s">
        <v>1955</v>
      </c>
      <c r="C149" s="421">
        <v>3110</v>
      </c>
      <c r="D149" s="423">
        <v>43082</v>
      </c>
      <c r="E149" s="424" t="s">
        <v>1801</v>
      </c>
      <c r="F149" s="424" t="s">
        <v>1846</v>
      </c>
      <c r="G149" s="425">
        <v>8</v>
      </c>
      <c r="H149" s="427">
        <v>8</v>
      </c>
      <c r="I149" s="426">
        <v>112.3</v>
      </c>
      <c r="J149" s="425">
        <v>2</v>
      </c>
      <c r="K149" s="427">
        <v>2</v>
      </c>
      <c r="L149" s="427">
        <v>0</v>
      </c>
      <c r="M149" s="426">
        <v>112.3</v>
      </c>
      <c r="N149" s="426">
        <v>112.3</v>
      </c>
      <c r="O149" s="426">
        <v>0</v>
      </c>
      <c r="P149" s="428">
        <f t="shared" si="78"/>
        <v>6854792</v>
      </c>
      <c r="Q149" s="428">
        <f t="shared" si="71"/>
        <v>5668912.9800000004</v>
      </c>
      <c r="R149" s="428">
        <v>0</v>
      </c>
      <c r="S149" s="428">
        <f>'Приложение № 4'!J149</f>
        <v>5668912.9800000004</v>
      </c>
      <c r="T149" s="428">
        <v>0</v>
      </c>
      <c r="U149" s="428">
        <v>0</v>
      </c>
      <c r="V149" s="428">
        <f t="shared" si="72"/>
        <v>1185879.02</v>
      </c>
      <c r="W149" s="428">
        <v>0</v>
      </c>
      <c r="X149" s="428">
        <f>'Приложение № 4'!L149</f>
        <v>1185879.02</v>
      </c>
      <c r="Y149" s="428">
        <v>0</v>
      </c>
      <c r="Z149" s="428">
        <v>0</v>
      </c>
      <c r="AA149" s="686">
        <v>0</v>
      </c>
      <c r="AB149" s="686">
        <v>0</v>
      </c>
      <c r="AD149" s="432"/>
    </row>
    <row r="150" spans="1:31" ht="30" customHeight="1" x14ac:dyDescent="0.2">
      <c r="A150" s="424">
        <v>7</v>
      </c>
      <c r="B150" s="679" t="s">
        <v>1956</v>
      </c>
      <c r="C150" s="421">
        <v>3110</v>
      </c>
      <c r="D150" s="423">
        <v>43082</v>
      </c>
      <c r="E150" s="424" t="s">
        <v>1801</v>
      </c>
      <c r="F150" s="424" t="s">
        <v>1846</v>
      </c>
      <c r="G150" s="425">
        <v>6</v>
      </c>
      <c r="H150" s="427">
        <v>6</v>
      </c>
      <c r="I150" s="426">
        <v>181.6</v>
      </c>
      <c r="J150" s="425">
        <v>5</v>
      </c>
      <c r="K150" s="427">
        <v>3</v>
      </c>
      <c r="L150" s="427">
        <v>2</v>
      </c>
      <c r="M150" s="426">
        <v>181.6</v>
      </c>
      <c r="N150" s="426">
        <v>63.9</v>
      </c>
      <c r="O150" s="426">
        <v>117.7</v>
      </c>
      <c r="P150" s="428">
        <f t="shared" si="78"/>
        <v>11084864</v>
      </c>
      <c r="Q150" s="428">
        <f t="shared" si="71"/>
        <v>9167182.5299999993</v>
      </c>
      <c r="R150" s="428">
        <v>0</v>
      </c>
      <c r="S150" s="428">
        <f>'Приложение № 4'!J150</f>
        <v>9167182.5299999993</v>
      </c>
      <c r="T150" s="428">
        <v>0</v>
      </c>
      <c r="U150" s="428">
        <v>0</v>
      </c>
      <c r="V150" s="428">
        <f t="shared" si="72"/>
        <v>1917681.47</v>
      </c>
      <c r="W150" s="428">
        <v>0</v>
      </c>
      <c r="X150" s="428">
        <f>'Приложение № 4'!L150</f>
        <v>1917681.47</v>
      </c>
      <c r="Y150" s="428">
        <v>0</v>
      </c>
      <c r="Z150" s="428">
        <v>0</v>
      </c>
      <c r="AA150" s="686">
        <v>0</v>
      </c>
      <c r="AB150" s="686">
        <v>0</v>
      </c>
      <c r="AD150" s="432"/>
    </row>
    <row r="151" spans="1:31" ht="30" customHeight="1" x14ac:dyDescent="0.2">
      <c r="A151" s="424">
        <v>8</v>
      </c>
      <c r="B151" s="679" t="s">
        <v>1957</v>
      </c>
      <c r="C151" s="421">
        <v>3110</v>
      </c>
      <c r="D151" s="423">
        <v>43082</v>
      </c>
      <c r="E151" s="424" t="s">
        <v>1801</v>
      </c>
      <c r="F151" s="424" t="s">
        <v>1846</v>
      </c>
      <c r="G151" s="425">
        <v>29</v>
      </c>
      <c r="H151" s="427">
        <v>29</v>
      </c>
      <c r="I151" s="426">
        <v>892.8</v>
      </c>
      <c r="J151" s="425">
        <v>23</v>
      </c>
      <c r="K151" s="427">
        <v>20</v>
      </c>
      <c r="L151" s="427">
        <v>3</v>
      </c>
      <c r="M151" s="426">
        <v>892.8</v>
      </c>
      <c r="N151" s="426">
        <v>753.9</v>
      </c>
      <c r="O151" s="426">
        <v>138.9</v>
      </c>
      <c r="P151" s="428">
        <f t="shared" si="78"/>
        <v>54496512</v>
      </c>
      <c r="Q151" s="428">
        <f t="shared" si="71"/>
        <v>45068615.420000002</v>
      </c>
      <c r="R151" s="428">
        <v>0</v>
      </c>
      <c r="S151" s="428">
        <f>'Приложение № 4'!J151</f>
        <v>45068615.420000002</v>
      </c>
      <c r="T151" s="428">
        <v>0</v>
      </c>
      <c r="U151" s="428">
        <v>0</v>
      </c>
      <c r="V151" s="428">
        <f t="shared" si="72"/>
        <v>9427896.5800000001</v>
      </c>
      <c r="W151" s="428">
        <v>0</v>
      </c>
      <c r="X151" s="428">
        <f>'Приложение № 4'!L151</f>
        <v>9427896.5800000001</v>
      </c>
      <c r="Y151" s="428">
        <v>0</v>
      </c>
      <c r="Z151" s="428">
        <v>0</v>
      </c>
      <c r="AA151" s="686">
        <v>0</v>
      </c>
      <c r="AB151" s="686">
        <v>0</v>
      </c>
      <c r="AD151" s="432"/>
    </row>
    <row r="152" spans="1:31" s="469" customFormat="1" ht="30" hidden="1" customHeight="1" x14ac:dyDescent="0.2">
      <c r="A152" s="735" t="s">
        <v>1897</v>
      </c>
      <c r="B152" s="735"/>
      <c r="C152" s="735"/>
      <c r="D152" s="735"/>
      <c r="E152" s="735"/>
      <c r="F152" s="735"/>
      <c r="G152" s="467">
        <f>SUM(G153:G164)</f>
        <v>222</v>
      </c>
      <c r="H152" s="467">
        <f t="shared" ref="H152:M152" si="79">SUM(H153:H164)</f>
        <v>222</v>
      </c>
      <c r="I152" s="435">
        <f t="shared" si="79"/>
        <v>4582.7</v>
      </c>
      <c r="J152" s="467">
        <f t="shared" si="79"/>
        <v>93</v>
      </c>
      <c r="K152" s="467">
        <f t="shared" si="79"/>
        <v>51</v>
      </c>
      <c r="L152" s="467">
        <f t="shared" si="79"/>
        <v>42</v>
      </c>
      <c r="M152" s="435">
        <f t="shared" si="79"/>
        <v>3375.29</v>
      </c>
      <c r="N152" s="435">
        <f>SUM(N153:N164)</f>
        <v>2266.1999999999998</v>
      </c>
      <c r="O152" s="435">
        <f t="shared" ref="O152" si="80">SUM(O153:O164)</f>
        <v>1109.0899999999999</v>
      </c>
      <c r="P152" s="435">
        <f t="shared" ref="P152:AA152" si="81">SUM(P153:P164)</f>
        <v>181008349.72</v>
      </c>
      <c r="Q152" s="435">
        <f t="shared" si="81"/>
        <v>181008349.72</v>
      </c>
      <c r="R152" s="435">
        <f t="shared" si="81"/>
        <v>0</v>
      </c>
      <c r="S152" s="435">
        <f t="shared" si="81"/>
        <v>24065401.190000001</v>
      </c>
      <c r="T152" s="435">
        <f t="shared" si="81"/>
        <v>156942948.53</v>
      </c>
      <c r="U152" s="435">
        <f t="shared" si="81"/>
        <v>0</v>
      </c>
      <c r="V152" s="435">
        <f t="shared" si="81"/>
        <v>0</v>
      </c>
      <c r="W152" s="435">
        <f t="shared" si="81"/>
        <v>0</v>
      </c>
      <c r="X152" s="435">
        <f t="shared" si="81"/>
        <v>0</v>
      </c>
      <c r="Y152" s="435">
        <f t="shared" si="81"/>
        <v>0</v>
      </c>
      <c r="Z152" s="435">
        <f t="shared" si="81"/>
        <v>0</v>
      </c>
      <c r="AA152" s="435">
        <f t="shared" si="81"/>
        <v>0</v>
      </c>
      <c r="AB152" s="435">
        <f t="shared" ref="AB152" si="82">SUM(AB153:AB164)</f>
        <v>0</v>
      </c>
    </row>
    <row r="153" spans="1:31" s="634" customFormat="1" ht="30" hidden="1" customHeight="1" x14ac:dyDescent="0.2">
      <c r="A153" s="424">
        <v>1</v>
      </c>
      <c r="B153" s="666" t="s">
        <v>1884</v>
      </c>
      <c r="C153" s="424">
        <v>168</v>
      </c>
      <c r="D153" s="644">
        <v>43024</v>
      </c>
      <c r="E153" s="424" t="s">
        <v>1846</v>
      </c>
      <c r="F153" s="424" t="s">
        <v>1974</v>
      </c>
      <c r="G153" s="645">
        <v>20</v>
      </c>
      <c r="H153" s="632">
        <v>20</v>
      </c>
      <c r="I153" s="429">
        <v>314.8</v>
      </c>
      <c r="J153" s="645">
        <v>5</v>
      </c>
      <c r="K153" s="632">
        <v>5</v>
      </c>
      <c r="L153" s="632">
        <v>0</v>
      </c>
      <c r="M153" s="429">
        <v>314.8</v>
      </c>
      <c r="N153" s="429">
        <v>314.8</v>
      </c>
      <c r="O153" s="429">
        <v>0</v>
      </c>
      <c r="P153" s="428">
        <f t="shared" ref="P153:P164" si="83">Q153+V153+AA153+AB153</f>
        <v>16890329.57</v>
      </c>
      <c r="Q153" s="428">
        <f t="shared" si="71"/>
        <v>16890329.57</v>
      </c>
      <c r="R153" s="428">
        <v>0</v>
      </c>
      <c r="S153" s="428">
        <v>2252879.1</v>
      </c>
      <c r="T153" s="428">
        <v>14637450.470000001</v>
      </c>
      <c r="U153" s="428">
        <v>0</v>
      </c>
      <c r="V153" s="428">
        <f t="shared" si="72"/>
        <v>0</v>
      </c>
      <c r="W153" s="428">
        <v>0</v>
      </c>
      <c r="X153" s="428">
        <v>0</v>
      </c>
      <c r="Y153" s="428">
        <v>0</v>
      </c>
      <c r="Z153" s="428">
        <v>0</v>
      </c>
      <c r="AA153" s="428">
        <v>0</v>
      </c>
      <c r="AB153" s="428">
        <v>0</v>
      </c>
      <c r="AC153" s="433"/>
      <c r="AD153" s="432"/>
      <c r="AE153" s="433"/>
    </row>
    <row r="154" spans="1:31" s="634" customFormat="1" ht="30" hidden="1" customHeight="1" x14ac:dyDescent="0.2">
      <c r="A154" s="424">
        <v>2</v>
      </c>
      <c r="B154" s="666" t="s">
        <v>1885</v>
      </c>
      <c r="C154" s="424">
        <v>167</v>
      </c>
      <c r="D154" s="644">
        <v>43024</v>
      </c>
      <c r="E154" s="424" t="s">
        <v>1846</v>
      </c>
      <c r="F154" s="424" t="s">
        <v>1974</v>
      </c>
      <c r="G154" s="645">
        <v>19</v>
      </c>
      <c r="H154" s="632">
        <v>19</v>
      </c>
      <c r="I154" s="429">
        <v>293.8</v>
      </c>
      <c r="J154" s="645">
        <v>6</v>
      </c>
      <c r="K154" s="632">
        <v>6</v>
      </c>
      <c r="L154" s="632">
        <v>0</v>
      </c>
      <c r="M154" s="429">
        <v>293.8</v>
      </c>
      <c r="N154" s="429">
        <v>293.8</v>
      </c>
      <c r="O154" s="429">
        <v>0</v>
      </c>
      <c r="P154" s="428">
        <f t="shared" si="83"/>
        <v>15763592.210000001</v>
      </c>
      <c r="Q154" s="428">
        <f t="shared" si="71"/>
        <v>15763592.210000001</v>
      </c>
      <c r="R154" s="428">
        <v>0</v>
      </c>
      <c r="S154" s="428">
        <v>2102591.7400000002</v>
      </c>
      <c r="T154" s="428">
        <v>13661000.470000001</v>
      </c>
      <c r="U154" s="428">
        <v>0</v>
      </c>
      <c r="V154" s="428">
        <f t="shared" si="72"/>
        <v>0</v>
      </c>
      <c r="W154" s="428">
        <v>0</v>
      </c>
      <c r="X154" s="428">
        <v>0</v>
      </c>
      <c r="Y154" s="428">
        <v>0</v>
      </c>
      <c r="Z154" s="428">
        <v>0</v>
      </c>
      <c r="AA154" s="428">
        <v>0</v>
      </c>
      <c r="AB154" s="428">
        <v>0</v>
      </c>
      <c r="AC154" s="433"/>
      <c r="AD154" s="432"/>
      <c r="AE154" s="433"/>
    </row>
    <row r="155" spans="1:31" s="634" customFormat="1" ht="30" hidden="1" customHeight="1" x14ac:dyDescent="0.2">
      <c r="A155" s="424">
        <v>3</v>
      </c>
      <c r="B155" s="666" t="s">
        <v>1886</v>
      </c>
      <c r="C155" s="424">
        <v>176</v>
      </c>
      <c r="D155" s="644">
        <v>43038</v>
      </c>
      <c r="E155" s="424" t="s">
        <v>1846</v>
      </c>
      <c r="F155" s="424" t="s">
        <v>1974</v>
      </c>
      <c r="G155" s="645">
        <v>21</v>
      </c>
      <c r="H155" s="632">
        <v>21</v>
      </c>
      <c r="I155" s="429">
        <v>462.8</v>
      </c>
      <c r="J155" s="645">
        <v>14</v>
      </c>
      <c r="K155" s="632">
        <v>14</v>
      </c>
      <c r="L155" s="632">
        <v>0</v>
      </c>
      <c r="M155" s="429">
        <v>462.8</v>
      </c>
      <c r="N155" s="429">
        <v>462.8</v>
      </c>
      <c r="O155" s="429">
        <v>0</v>
      </c>
      <c r="P155" s="428">
        <f t="shared" si="83"/>
        <v>24831145.25</v>
      </c>
      <c r="Q155" s="428">
        <f t="shared" si="71"/>
        <v>24831145.25</v>
      </c>
      <c r="R155" s="428">
        <v>0</v>
      </c>
      <c r="S155" s="428">
        <v>3312047.16</v>
      </c>
      <c r="T155" s="428">
        <v>21519098.09</v>
      </c>
      <c r="U155" s="428">
        <v>0</v>
      </c>
      <c r="V155" s="428">
        <f t="shared" si="72"/>
        <v>0</v>
      </c>
      <c r="W155" s="428">
        <v>0</v>
      </c>
      <c r="X155" s="428">
        <v>0</v>
      </c>
      <c r="Y155" s="428">
        <v>0</v>
      </c>
      <c r="Z155" s="428">
        <v>0</v>
      </c>
      <c r="AA155" s="428">
        <v>0</v>
      </c>
      <c r="AB155" s="428">
        <v>0</v>
      </c>
      <c r="AC155" s="433"/>
      <c r="AD155" s="432"/>
      <c r="AE155" s="433"/>
    </row>
    <row r="156" spans="1:31" s="634" customFormat="1" ht="30" hidden="1" customHeight="1" x14ac:dyDescent="0.2">
      <c r="A156" s="424">
        <v>4</v>
      </c>
      <c r="B156" s="666" t="s">
        <v>1887</v>
      </c>
      <c r="C156" s="424">
        <v>177</v>
      </c>
      <c r="D156" s="644">
        <v>43038</v>
      </c>
      <c r="E156" s="424" t="s">
        <v>1846</v>
      </c>
      <c r="F156" s="424" t="s">
        <v>1974</v>
      </c>
      <c r="G156" s="645">
        <v>19</v>
      </c>
      <c r="H156" s="632">
        <v>19</v>
      </c>
      <c r="I156" s="429">
        <v>315.3</v>
      </c>
      <c r="J156" s="645">
        <v>8</v>
      </c>
      <c r="K156" s="632">
        <v>6</v>
      </c>
      <c r="L156" s="632">
        <v>2</v>
      </c>
      <c r="M156" s="429">
        <v>315.3</v>
      </c>
      <c r="N156" s="429">
        <v>243.3</v>
      </c>
      <c r="O156" s="429">
        <v>72</v>
      </c>
      <c r="P156" s="428">
        <f t="shared" si="83"/>
        <v>16917156.649999999</v>
      </c>
      <c r="Q156" s="428">
        <f t="shared" si="71"/>
        <v>16917156.649999999</v>
      </c>
      <c r="R156" s="428">
        <v>0</v>
      </c>
      <c r="S156" s="428">
        <v>2256457.37</v>
      </c>
      <c r="T156" s="428">
        <v>14660699.279999999</v>
      </c>
      <c r="U156" s="428">
        <v>0</v>
      </c>
      <c r="V156" s="428">
        <f t="shared" si="72"/>
        <v>0</v>
      </c>
      <c r="W156" s="428">
        <v>0</v>
      </c>
      <c r="X156" s="428">
        <v>0</v>
      </c>
      <c r="Y156" s="428">
        <v>0</v>
      </c>
      <c r="Z156" s="428">
        <v>0</v>
      </c>
      <c r="AA156" s="428">
        <v>0</v>
      </c>
      <c r="AB156" s="428">
        <v>0</v>
      </c>
      <c r="AC156" s="433"/>
      <c r="AD156" s="432"/>
      <c r="AE156" s="433"/>
    </row>
    <row r="157" spans="1:31" s="634" customFormat="1" ht="30" hidden="1" customHeight="1" x14ac:dyDescent="0.2">
      <c r="A157" s="424">
        <v>5</v>
      </c>
      <c r="B157" s="666" t="s">
        <v>1888</v>
      </c>
      <c r="C157" s="424">
        <v>178</v>
      </c>
      <c r="D157" s="644">
        <v>43038</v>
      </c>
      <c r="E157" s="424" t="s">
        <v>1846</v>
      </c>
      <c r="F157" s="424" t="s">
        <v>1974</v>
      </c>
      <c r="G157" s="645">
        <v>28</v>
      </c>
      <c r="H157" s="632">
        <v>28</v>
      </c>
      <c r="I157" s="429">
        <v>476.8</v>
      </c>
      <c r="J157" s="645">
        <v>11</v>
      </c>
      <c r="K157" s="632">
        <v>10</v>
      </c>
      <c r="L157" s="632">
        <v>1</v>
      </c>
      <c r="M157" s="429">
        <v>476.8</v>
      </c>
      <c r="N157" s="429">
        <v>430.6</v>
      </c>
      <c r="O157" s="429">
        <v>46.2</v>
      </c>
      <c r="P157" s="428">
        <f t="shared" si="83"/>
        <v>25582303.489999998</v>
      </c>
      <c r="Q157" s="428">
        <f t="shared" si="71"/>
        <v>25582303.489999998</v>
      </c>
      <c r="R157" s="428">
        <v>0</v>
      </c>
      <c r="S157" s="428">
        <v>3412238.74</v>
      </c>
      <c r="T157" s="428">
        <v>22170064.75</v>
      </c>
      <c r="U157" s="428">
        <v>0</v>
      </c>
      <c r="V157" s="428">
        <f t="shared" si="72"/>
        <v>0</v>
      </c>
      <c r="W157" s="428">
        <v>0</v>
      </c>
      <c r="X157" s="428">
        <v>0</v>
      </c>
      <c r="Y157" s="428">
        <v>0</v>
      </c>
      <c r="Z157" s="428">
        <v>0</v>
      </c>
      <c r="AA157" s="428">
        <v>0</v>
      </c>
      <c r="AB157" s="428">
        <v>0</v>
      </c>
      <c r="AC157" s="433"/>
      <c r="AD157" s="432"/>
      <c r="AE157" s="433"/>
    </row>
    <row r="158" spans="1:31" s="634" customFormat="1" ht="30" hidden="1" customHeight="1" x14ac:dyDescent="0.2">
      <c r="A158" s="424">
        <v>6</v>
      </c>
      <c r="B158" s="666" t="s">
        <v>1889</v>
      </c>
      <c r="C158" s="424">
        <v>179</v>
      </c>
      <c r="D158" s="644">
        <v>43038</v>
      </c>
      <c r="E158" s="424" t="s">
        <v>1846</v>
      </c>
      <c r="F158" s="424" t="s">
        <v>1974</v>
      </c>
      <c r="G158" s="645">
        <v>16</v>
      </c>
      <c r="H158" s="632">
        <v>16</v>
      </c>
      <c r="I158" s="429">
        <v>181.6</v>
      </c>
      <c r="J158" s="645">
        <v>4</v>
      </c>
      <c r="K158" s="632">
        <v>3</v>
      </c>
      <c r="L158" s="632">
        <v>1</v>
      </c>
      <c r="M158" s="429">
        <v>181.6</v>
      </c>
      <c r="N158" s="429">
        <v>181.6</v>
      </c>
      <c r="O158" s="429">
        <v>0</v>
      </c>
      <c r="P158" s="428">
        <f t="shared" si="83"/>
        <v>9653595.4600000009</v>
      </c>
      <c r="Q158" s="428">
        <f t="shared" si="71"/>
        <v>9653595.4600000009</v>
      </c>
      <c r="R158" s="428">
        <v>0</v>
      </c>
      <c r="S158" s="428">
        <v>1209627.8400000001</v>
      </c>
      <c r="T158" s="428">
        <v>8443967.6199999992</v>
      </c>
      <c r="U158" s="428">
        <v>0</v>
      </c>
      <c r="V158" s="428">
        <f t="shared" si="72"/>
        <v>0</v>
      </c>
      <c r="W158" s="428">
        <v>0</v>
      </c>
      <c r="X158" s="428">
        <v>0</v>
      </c>
      <c r="Y158" s="428">
        <v>0</v>
      </c>
      <c r="Z158" s="428">
        <v>0</v>
      </c>
      <c r="AA158" s="428">
        <v>0</v>
      </c>
      <c r="AB158" s="428">
        <v>0</v>
      </c>
      <c r="AC158" s="433"/>
      <c r="AD158" s="432"/>
      <c r="AE158" s="433"/>
    </row>
    <row r="159" spans="1:31" s="634" customFormat="1" ht="30" hidden="1" customHeight="1" x14ac:dyDescent="0.2">
      <c r="A159" s="424">
        <v>7</v>
      </c>
      <c r="B159" s="666" t="s">
        <v>1890</v>
      </c>
      <c r="C159" s="424">
        <v>205</v>
      </c>
      <c r="D159" s="644">
        <v>43403</v>
      </c>
      <c r="E159" s="424" t="s">
        <v>1846</v>
      </c>
      <c r="F159" s="424" t="s">
        <v>1974</v>
      </c>
      <c r="G159" s="645">
        <v>5</v>
      </c>
      <c r="H159" s="632">
        <v>5</v>
      </c>
      <c r="I159" s="429">
        <v>93.4</v>
      </c>
      <c r="J159" s="645">
        <v>2</v>
      </c>
      <c r="K159" s="632">
        <v>1</v>
      </c>
      <c r="L159" s="632">
        <v>1</v>
      </c>
      <c r="M159" s="429">
        <v>53.9</v>
      </c>
      <c r="N159" s="429">
        <v>26.6</v>
      </c>
      <c r="O159" s="429">
        <v>27.3</v>
      </c>
      <c r="P159" s="428">
        <f t="shared" si="83"/>
        <v>2891959.22</v>
      </c>
      <c r="Q159" s="428">
        <f t="shared" si="71"/>
        <v>2891959.22</v>
      </c>
      <c r="R159" s="428">
        <v>0</v>
      </c>
      <c r="S159" s="428">
        <v>385737.56</v>
      </c>
      <c r="T159" s="428">
        <v>2506221.66</v>
      </c>
      <c r="U159" s="428">
        <v>0</v>
      </c>
      <c r="V159" s="428">
        <f t="shared" si="72"/>
        <v>0</v>
      </c>
      <c r="W159" s="428">
        <v>0</v>
      </c>
      <c r="X159" s="428">
        <v>0</v>
      </c>
      <c r="Y159" s="428">
        <v>0</v>
      </c>
      <c r="Z159" s="428">
        <v>0</v>
      </c>
      <c r="AA159" s="428">
        <v>0</v>
      </c>
      <c r="AB159" s="428">
        <v>0</v>
      </c>
      <c r="AC159" s="433"/>
      <c r="AD159" s="432"/>
      <c r="AE159" s="433"/>
    </row>
    <row r="160" spans="1:31" s="634" customFormat="1" ht="30" hidden="1" customHeight="1" x14ac:dyDescent="0.2">
      <c r="A160" s="424">
        <v>8</v>
      </c>
      <c r="B160" s="666" t="s">
        <v>1891</v>
      </c>
      <c r="C160" s="424">
        <v>208</v>
      </c>
      <c r="D160" s="644">
        <v>43403</v>
      </c>
      <c r="E160" s="424" t="s">
        <v>1846</v>
      </c>
      <c r="F160" s="424" t="s">
        <v>1974</v>
      </c>
      <c r="G160" s="645">
        <v>29</v>
      </c>
      <c r="H160" s="632">
        <v>29</v>
      </c>
      <c r="I160" s="429">
        <v>873.6</v>
      </c>
      <c r="J160" s="645">
        <v>17</v>
      </c>
      <c r="K160" s="632">
        <v>0</v>
      </c>
      <c r="L160" s="632">
        <v>17</v>
      </c>
      <c r="M160" s="429">
        <v>361.29</v>
      </c>
      <c r="N160" s="429">
        <v>0</v>
      </c>
      <c r="O160" s="429">
        <v>361.29</v>
      </c>
      <c r="P160" s="428">
        <f t="shared" si="83"/>
        <v>19384711.469999999</v>
      </c>
      <c r="Q160" s="428">
        <f t="shared" si="71"/>
        <v>19384711.469999999</v>
      </c>
      <c r="R160" s="428">
        <v>0</v>
      </c>
      <c r="S160" s="428">
        <v>2585586.69</v>
      </c>
      <c r="T160" s="428">
        <v>16799124.780000001</v>
      </c>
      <c r="U160" s="428">
        <v>0</v>
      </c>
      <c r="V160" s="428">
        <f t="shared" si="72"/>
        <v>0</v>
      </c>
      <c r="W160" s="428">
        <v>0</v>
      </c>
      <c r="X160" s="428">
        <v>0</v>
      </c>
      <c r="Y160" s="428">
        <v>0</v>
      </c>
      <c r="Z160" s="428">
        <v>0</v>
      </c>
      <c r="AA160" s="428">
        <v>0</v>
      </c>
      <c r="AB160" s="428">
        <v>0</v>
      </c>
      <c r="AC160" s="433"/>
      <c r="AD160" s="432"/>
      <c r="AE160" s="433"/>
    </row>
    <row r="161" spans="1:31" s="634" customFormat="1" ht="30" hidden="1" customHeight="1" x14ac:dyDescent="0.2">
      <c r="A161" s="424">
        <v>9</v>
      </c>
      <c r="B161" s="666" t="s">
        <v>1892</v>
      </c>
      <c r="C161" s="424">
        <v>209</v>
      </c>
      <c r="D161" s="644">
        <v>43403</v>
      </c>
      <c r="E161" s="424" t="s">
        <v>1846</v>
      </c>
      <c r="F161" s="424" t="s">
        <v>1974</v>
      </c>
      <c r="G161" s="645">
        <v>24</v>
      </c>
      <c r="H161" s="632">
        <v>24</v>
      </c>
      <c r="I161" s="429">
        <v>869.2</v>
      </c>
      <c r="J161" s="645">
        <v>13</v>
      </c>
      <c r="K161" s="632">
        <v>0</v>
      </c>
      <c r="L161" s="632">
        <v>13</v>
      </c>
      <c r="M161" s="429">
        <v>213.6</v>
      </c>
      <c r="N161" s="429">
        <v>0</v>
      </c>
      <c r="O161" s="429">
        <v>213.6</v>
      </c>
      <c r="P161" s="428">
        <f t="shared" si="83"/>
        <v>11460528.58</v>
      </c>
      <c r="Q161" s="428">
        <f t="shared" si="71"/>
        <v>11460528.58</v>
      </c>
      <c r="R161" s="428">
        <v>0</v>
      </c>
      <c r="S161" s="428">
        <v>1528637.15</v>
      </c>
      <c r="T161" s="428">
        <v>9931891.4299999997</v>
      </c>
      <c r="U161" s="428">
        <v>0</v>
      </c>
      <c r="V161" s="428">
        <f t="shared" si="72"/>
        <v>0</v>
      </c>
      <c r="W161" s="428">
        <v>0</v>
      </c>
      <c r="X161" s="428">
        <v>0</v>
      </c>
      <c r="Y161" s="428">
        <v>0</v>
      </c>
      <c r="Z161" s="428">
        <v>0</v>
      </c>
      <c r="AA161" s="428">
        <v>0</v>
      </c>
      <c r="AB161" s="428">
        <v>0</v>
      </c>
      <c r="AC161" s="433"/>
      <c r="AD161" s="432"/>
      <c r="AE161" s="433"/>
    </row>
    <row r="162" spans="1:31" s="634" customFormat="1" ht="30" hidden="1" customHeight="1" x14ac:dyDescent="0.2">
      <c r="A162" s="424">
        <v>10</v>
      </c>
      <c r="B162" s="666" t="s">
        <v>1893</v>
      </c>
      <c r="C162" s="424">
        <v>207</v>
      </c>
      <c r="D162" s="644">
        <v>43403</v>
      </c>
      <c r="E162" s="424" t="s">
        <v>1846</v>
      </c>
      <c r="F162" s="424" t="s">
        <v>1974</v>
      </c>
      <c r="G162" s="645">
        <v>16</v>
      </c>
      <c r="H162" s="632">
        <v>16</v>
      </c>
      <c r="I162" s="429">
        <v>291</v>
      </c>
      <c r="J162" s="645">
        <v>6</v>
      </c>
      <c r="K162" s="632">
        <v>2</v>
      </c>
      <c r="L162" s="632">
        <v>4</v>
      </c>
      <c r="M162" s="429">
        <v>291</v>
      </c>
      <c r="N162" s="429">
        <v>91</v>
      </c>
      <c r="O162" s="429">
        <v>200</v>
      </c>
      <c r="P162" s="428">
        <f t="shared" si="83"/>
        <v>15613360.560000001</v>
      </c>
      <c r="Q162" s="428">
        <f t="shared" si="71"/>
        <v>15613360.560000001</v>
      </c>
      <c r="R162" s="428">
        <v>0</v>
      </c>
      <c r="S162" s="428">
        <v>2082553.42</v>
      </c>
      <c r="T162" s="428">
        <v>13530807.140000001</v>
      </c>
      <c r="U162" s="428">
        <v>0</v>
      </c>
      <c r="V162" s="428">
        <f t="shared" si="72"/>
        <v>0</v>
      </c>
      <c r="W162" s="428">
        <v>0</v>
      </c>
      <c r="X162" s="428">
        <v>0</v>
      </c>
      <c r="Y162" s="428">
        <v>0</v>
      </c>
      <c r="Z162" s="428">
        <v>0</v>
      </c>
      <c r="AA162" s="428">
        <v>0</v>
      </c>
      <c r="AB162" s="428">
        <v>0</v>
      </c>
      <c r="AC162" s="433"/>
      <c r="AD162" s="432"/>
      <c r="AE162" s="433"/>
    </row>
    <row r="163" spans="1:31" s="634" customFormat="1" ht="30" hidden="1" customHeight="1" x14ac:dyDescent="0.2">
      <c r="A163" s="424">
        <v>11</v>
      </c>
      <c r="B163" s="666" t="s">
        <v>1894</v>
      </c>
      <c r="C163" s="424" t="s">
        <v>1895</v>
      </c>
      <c r="D163" s="644">
        <v>43333</v>
      </c>
      <c r="E163" s="424" t="s">
        <v>1846</v>
      </c>
      <c r="F163" s="424" t="s">
        <v>1974</v>
      </c>
      <c r="G163" s="645">
        <v>14</v>
      </c>
      <c r="H163" s="632">
        <v>14</v>
      </c>
      <c r="I163" s="429">
        <v>115.4</v>
      </c>
      <c r="J163" s="645">
        <v>3</v>
      </c>
      <c r="K163" s="632">
        <v>2</v>
      </c>
      <c r="L163" s="632">
        <v>1</v>
      </c>
      <c r="M163" s="429">
        <v>115.4</v>
      </c>
      <c r="N163" s="429">
        <v>73.900000000000006</v>
      </c>
      <c r="O163" s="429">
        <v>41.5</v>
      </c>
      <c r="P163" s="428">
        <f t="shared" si="83"/>
        <v>6191690.0599999996</v>
      </c>
      <c r="Q163" s="428">
        <f t="shared" si="71"/>
        <v>6191690.0599999996</v>
      </c>
      <c r="R163" s="428">
        <v>0</v>
      </c>
      <c r="S163" s="428">
        <v>825864.83</v>
      </c>
      <c r="T163" s="428">
        <v>5365825.2300000004</v>
      </c>
      <c r="U163" s="428">
        <v>0</v>
      </c>
      <c r="V163" s="428">
        <f t="shared" si="72"/>
        <v>0</v>
      </c>
      <c r="W163" s="428">
        <v>0</v>
      </c>
      <c r="X163" s="428">
        <v>0</v>
      </c>
      <c r="Y163" s="428">
        <v>0</v>
      </c>
      <c r="Z163" s="428">
        <v>0</v>
      </c>
      <c r="AA163" s="428">
        <v>0</v>
      </c>
      <c r="AB163" s="428">
        <v>0</v>
      </c>
      <c r="AC163" s="433"/>
      <c r="AD163" s="432"/>
      <c r="AE163" s="433"/>
    </row>
    <row r="164" spans="1:31" s="634" customFormat="1" ht="30" hidden="1" customHeight="1" x14ac:dyDescent="0.2">
      <c r="A164" s="424">
        <v>12</v>
      </c>
      <c r="B164" s="666" t="s">
        <v>1896</v>
      </c>
      <c r="C164" s="424">
        <v>206</v>
      </c>
      <c r="D164" s="644">
        <v>43403</v>
      </c>
      <c r="E164" s="424" t="s">
        <v>1846</v>
      </c>
      <c r="F164" s="424" t="s">
        <v>1974</v>
      </c>
      <c r="G164" s="645">
        <v>11</v>
      </c>
      <c r="H164" s="632">
        <v>11</v>
      </c>
      <c r="I164" s="429">
        <v>295</v>
      </c>
      <c r="J164" s="645">
        <v>4</v>
      </c>
      <c r="K164" s="632">
        <v>2</v>
      </c>
      <c r="L164" s="632">
        <v>2</v>
      </c>
      <c r="M164" s="429">
        <v>295</v>
      </c>
      <c r="N164" s="429">
        <v>147.80000000000001</v>
      </c>
      <c r="O164" s="429">
        <v>147.19999999999999</v>
      </c>
      <c r="P164" s="428">
        <f t="shared" si="83"/>
        <v>15827977.199999999</v>
      </c>
      <c r="Q164" s="428">
        <f t="shared" si="71"/>
        <v>15827977.199999999</v>
      </c>
      <c r="R164" s="428">
        <v>0</v>
      </c>
      <c r="S164" s="428">
        <v>2111179.59</v>
      </c>
      <c r="T164" s="428">
        <v>13716797.609999999</v>
      </c>
      <c r="U164" s="428">
        <v>0</v>
      </c>
      <c r="V164" s="428">
        <f t="shared" si="72"/>
        <v>0</v>
      </c>
      <c r="W164" s="428">
        <v>0</v>
      </c>
      <c r="X164" s="428">
        <v>0</v>
      </c>
      <c r="Y164" s="428">
        <v>0</v>
      </c>
      <c r="Z164" s="428">
        <v>0</v>
      </c>
      <c r="AA164" s="428">
        <v>0</v>
      </c>
      <c r="AB164" s="428">
        <v>0</v>
      </c>
      <c r="AC164" s="433"/>
      <c r="AD164" s="432"/>
      <c r="AE164" s="433"/>
    </row>
    <row r="165" spans="1:31" ht="30" hidden="1" customHeight="1" x14ac:dyDescent="0.2">
      <c r="A165" s="733" t="s">
        <v>1359</v>
      </c>
      <c r="B165" s="733"/>
      <c r="C165" s="733"/>
      <c r="D165" s="733"/>
      <c r="E165" s="733"/>
      <c r="F165" s="733"/>
      <c r="G165" s="649">
        <f>SUM(G166:G167)</f>
        <v>107</v>
      </c>
      <c r="H165" s="649">
        <f t="shared" ref="H165:AB165" si="84">SUM(H166:H167)</f>
        <v>107</v>
      </c>
      <c r="I165" s="646">
        <f t="shared" si="84"/>
        <v>1866.5</v>
      </c>
      <c r="J165" s="649">
        <f t="shared" si="84"/>
        <v>40</v>
      </c>
      <c r="K165" s="649">
        <f t="shared" si="84"/>
        <v>26</v>
      </c>
      <c r="L165" s="649">
        <f t="shared" si="84"/>
        <v>14</v>
      </c>
      <c r="M165" s="646">
        <f t="shared" si="84"/>
        <v>1069.47</v>
      </c>
      <c r="N165" s="646">
        <f>SUM(N166:N167)</f>
        <v>581.07000000000005</v>
      </c>
      <c r="O165" s="646">
        <f t="shared" si="84"/>
        <v>488.4</v>
      </c>
      <c r="P165" s="646">
        <f t="shared" si="84"/>
        <v>65280448.799999997</v>
      </c>
      <c r="Q165" s="646">
        <f t="shared" si="84"/>
        <v>53595248.460000001</v>
      </c>
      <c r="R165" s="646">
        <f t="shared" si="84"/>
        <v>0</v>
      </c>
      <c r="S165" s="646">
        <f t="shared" si="84"/>
        <v>0</v>
      </c>
      <c r="T165" s="646">
        <f t="shared" si="84"/>
        <v>53595248.460000001</v>
      </c>
      <c r="U165" s="646">
        <f t="shared" si="84"/>
        <v>0</v>
      </c>
      <c r="V165" s="646">
        <f t="shared" si="84"/>
        <v>11685200.34</v>
      </c>
      <c r="W165" s="646">
        <f t="shared" si="84"/>
        <v>0</v>
      </c>
      <c r="X165" s="646">
        <f t="shared" si="84"/>
        <v>0</v>
      </c>
      <c r="Y165" s="646">
        <f t="shared" si="84"/>
        <v>11685200.34</v>
      </c>
      <c r="Z165" s="646">
        <f t="shared" si="84"/>
        <v>0</v>
      </c>
      <c r="AA165" s="646">
        <f t="shared" si="84"/>
        <v>0</v>
      </c>
      <c r="AB165" s="646">
        <f t="shared" si="84"/>
        <v>0</v>
      </c>
      <c r="AD165" s="432"/>
    </row>
    <row r="166" spans="1:31" s="469" customFormat="1" ht="30" hidden="1" customHeight="1" x14ac:dyDescent="0.2">
      <c r="A166" s="424">
        <v>1</v>
      </c>
      <c r="B166" s="666" t="s">
        <v>1470</v>
      </c>
      <c r="C166" s="424">
        <v>418</v>
      </c>
      <c r="D166" s="644">
        <v>41822</v>
      </c>
      <c r="E166" s="424" t="s">
        <v>1846</v>
      </c>
      <c r="F166" s="424" t="s">
        <v>1980</v>
      </c>
      <c r="G166" s="645">
        <v>31</v>
      </c>
      <c r="H166" s="645">
        <v>31</v>
      </c>
      <c r="I166" s="429">
        <v>946.5</v>
      </c>
      <c r="J166" s="645">
        <v>14</v>
      </c>
      <c r="K166" s="632">
        <v>8</v>
      </c>
      <c r="L166" s="632">
        <v>6</v>
      </c>
      <c r="M166" s="429">
        <v>429.8</v>
      </c>
      <c r="N166" s="429">
        <v>179.1</v>
      </c>
      <c r="O166" s="429">
        <v>250.7</v>
      </c>
      <c r="P166" s="428">
        <f>Q166+V166+AA166+AB166</f>
        <v>26234992</v>
      </c>
      <c r="Q166" s="428">
        <f t="shared" si="71"/>
        <v>21538928.43</v>
      </c>
      <c r="R166" s="428">
        <v>0</v>
      </c>
      <c r="S166" s="428">
        <v>0</v>
      </c>
      <c r="T166" s="428">
        <f>'Приложение № 4'!J166</f>
        <v>21538928.43</v>
      </c>
      <c r="U166" s="428">
        <v>0</v>
      </c>
      <c r="V166" s="428">
        <f t="shared" si="72"/>
        <v>4696063.57</v>
      </c>
      <c r="W166" s="428">
        <v>0</v>
      </c>
      <c r="X166" s="428">
        <v>0</v>
      </c>
      <c r="Y166" s="428">
        <f>'Приложение № 4'!L166</f>
        <v>4696063.57</v>
      </c>
      <c r="Z166" s="428">
        <v>0</v>
      </c>
      <c r="AA166" s="428">
        <v>0</v>
      </c>
      <c r="AB166" s="428">
        <v>0</v>
      </c>
      <c r="AC166" s="433"/>
      <c r="AD166" s="432"/>
      <c r="AE166" s="433"/>
    </row>
    <row r="167" spans="1:31" ht="30" hidden="1" customHeight="1" x14ac:dyDescent="0.2">
      <c r="A167" s="424">
        <v>2</v>
      </c>
      <c r="B167" s="666" t="s">
        <v>1471</v>
      </c>
      <c r="C167" s="424">
        <v>418</v>
      </c>
      <c r="D167" s="644">
        <v>41822</v>
      </c>
      <c r="E167" s="424" t="s">
        <v>1846</v>
      </c>
      <c r="F167" s="424" t="s">
        <v>1980</v>
      </c>
      <c r="G167" s="645">
        <v>76</v>
      </c>
      <c r="H167" s="645">
        <v>76</v>
      </c>
      <c r="I167" s="429">
        <v>920</v>
      </c>
      <c r="J167" s="645">
        <v>26</v>
      </c>
      <c r="K167" s="632">
        <v>18</v>
      </c>
      <c r="L167" s="632">
        <v>8</v>
      </c>
      <c r="M167" s="429">
        <v>639.66999999999996</v>
      </c>
      <c r="N167" s="429">
        <v>401.97</v>
      </c>
      <c r="O167" s="429">
        <v>237.7</v>
      </c>
      <c r="P167" s="428">
        <f>Q167+V167+AA167+AB167</f>
        <v>39045456.799999997</v>
      </c>
      <c r="Q167" s="428">
        <f t="shared" si="71"/>
        <v>32056320.030000001</v>
      </c>
      <c r="R167" s="428">
        <v>0</v>
      </c>
      <c r="S167" s="428">
        <v>0</v>
      </c>
      <c r="T167" s="428">
        <f>'Приложение № 4'!J167</f>
        <v>32056320.030000001</v>
      </c>
      <c r="U167" s="428">
        <v>0</v>
      </c>
      <c r="V167" s="428">
        <f t="shared" si="72"/>
        <v>6989136.7699999996</v>
      </c>
      <c r="W167" s="428">
        <v>0</v>
      </c>
      <c r="X167" s="428">
        <v>0</v>
      </c>
      <c r="Y167" s="428">
        <f>'Приложение № 4'!L167</f>
        <v>6989136.7699999996</v>
      </c>
      <c r="Z167" s="428">
        <v>0</v>
      </c>
      <c r="AA167" s="428">
        <v>0</v>
      </c>
      <c r="AB167" s="428">
        <v>0</v>
      </c>
      <c r="AD167" s="432"/>
    </row>
    <row r="168" spans="1:31" ht="30" hidden="1" customHeight="1" x14ac:dyDescent="0.2">
      <c r="A168" s="733" t="s">
        <v>1977</v>
      </c>
      <c r="B168" s="733"/>
      <c r="C168" s="733"/>
      <c r="D168" s="733"/>
      <c r="E168" s="733"/>
      <c r="F168" s="733"/>
      <c r="G168" s="467">
        <f t="shared" ref="G168:AB168" si="85">SUM(G169:G199)</f>
        <v>557</v>
      </c>
      <c r="H168" s="467">
        <f t="shared" si="85"/>
        <v>557</v>
      </c>
      <c r="I168" s="435">
        <f t="shared" si="85"/>
        <v>9889.0300000000007</v>
      </c>
      <c r="J168" s="467">
        <f t="shared" si="85"/>
        <v>215</v>
      </c>
      <c r="K168" s="467">
        <f t="shared" si="85"/>
        <v>118</v>
      </c>
      <c r="L168" s="467">
        <f t="shared" si="85"/>
        <v>98</v>
      </c>
      <c r="M168" s="435">
        <f t="shared" si="85"/>
        <v>9493.32</v>
      </c>
      <c r="N168" s="435">
        <f t="shared" si="85"/>
        <v>4783.09</v>
      </c>
      <c r="O168" s="435">
        <f t="shared" si="85"/>
        <v>4710.2299999999996</v>
      </c>
      <c r="P168" s="435">
        <f t="shared" si="85"/>
        <v>432286300.56999999</v>
      </c>
      <c r="Q168" s="435">
        <f t="shared" si="85"/>
        <v>432286300.56999999</v>
      </c>
      <c r="R168" s="435">
        <f t="shared" si="85"/>
        <v>0</v>
      </c>
      <c r="S168" s="435">
        <f t="shared" si="85"/>
        <v>0</v>
      </c>
      <c r="T168" s="435">
        <v>146710015.36000001</v>
      </c>
      <c r="U168" s="435">
        <v>285576285.20999998</v>
      </c>
      <c r="V168" s="435">
        <f t="shared" si="85"/>
        <v>0</v>
      </c>
      <c r="W168" s="435">
        <f t="shared" si="85"/>
        <v>0</v>
      </c>
      <c r="X168" s="435">
        <f t="shared" si="85"/>
        <v>0</v>
      </c>
      <c r="Y168" s="435">
        <f t="shared" si="85"/>
        <v>0</v>
      </c>
      <c r="Z168" s="435">
        <f t="shared" si="85"/>
        <v>0</v>
      </c>
      <c r="AA168" s="435">
        <f t="shared" si="85"/>
        <v>0</v>
      </c>
      <c r="AB168" s="435">
        <f t="shared" si="85"/>
        <v>0</v>
      </c>
      <c r="AD168" s="432"/>
    </row>
    <row r="169" spans="1:31" ht="30" hidden="1" customHeight="1" x14ac:dyDescent="0.2">
      <c r="A169" s="424">
        <v>1</v>
      </c>
      <c r="B169" s="618" t="s">
        <v>1797</v>
      </c>
      <c r="C169" s="424" t="s">
        <v>1129</v>
      </c>
      <c r="D169" s="644">
        <v>41389</v>
      </c>
      <c r="E169" s="424" t="s">
        <v>1974</v>
      </c>
      <c r="F169" s="424" t="s">
        <v>1974</v>
      </c>
      <c r="G169" s="645">
        <v>30</v>
      </c>
      <c r="H169" s="632">
        <v>30</v>
      </c>
      <c r="I169" s="429">
        <v>385.5</v>
      </c>
      <c r="J169" s="645">
        <v>10</v>
      </c>
      <c r="K169" s="632">
        <v>3</v>
      </c>
      <c r="L169" s="632">
        <v>7</v>
      </c>
      <c r="M169" s="429">
        <v>359.22</v>
      </c>
      <c r="N169" s="429">
        <v>122.82</v>
      </c>
      <c r="O169" s="429">
        <v>236.4</v>
      </c>
      <c r="P169" s="428">
        <f t="shared" ref="P169:P199" si="86">Q169+V169+AA169+AB169</f>
        <v>16357384.439999999</v>
      </c>
      <c r="Q169" s="428">
        <f t="shared" si="71"/>
        <v>16357384.439999999</v>
      </c>
      <c r="R169" s="428">
        <v>0</v>
      </c>
      <c r="S169" s="428">
        <v>0</v>
      </c>
      <c r="T169" s="428">
        <v>11450169.109999999</v>
      </c>
      <c r="U169" s="428">
        <v>4907215.33</v>
      </c>
      <c r="V169" s="428">
        <f t="shared" si="72"/>
        <v>0</v>
      </c>
      <c r="W169" s="428">
        <v>0</v>
      </c>
      <c r="X169" s="428">
        <v>0</v>
      </c>
      <c r="Y169" s="428">
        <v>0</v>
      </c>
      <c r="Z169" s="428">
        <v>0</v>
      </c>
      <c r="AA169" s="428">
        <v>0</v>
      </c>
      <c r="AB169" s="428">
        <v>0</v>
      </c>
      <c r="AD169" s="432"/>
    </row>
    <row r="170" spans="1:31" ht="30" hidden="1" customHeight="1" x14ac:dyDescent="0.2">
      <c r="A170" s="424">
        <v>2</v>
      </c>
      <c r="B170" s="618" t="s">
        <v>1367</v>
      </c>
      <c r="C170" s="424" t="s">
        <v>1129</v>
      </c>
      <c r="D170" s="644">
        <v>41389</v>
      </c>
      <c r="E170" s="424" t="s">
        <v>1974</v>
      </c>
      <c r="F170" s="424" t="s">
        <v>1974</v>
      </c>
      <c r="G170" s="645">
        <v>31</v>
      </c>
      <c r="H170" s="632">
        <v>31</v>
      </c>
      <c r="I170" s="429">
        <v>447.5</v>
      </c>
      <c r="J170" s="645">
        <v>11</v>
      </c>
      <c r="K170" s="632">
        <v>9</v>
      </c>
      <c r="L170" s="632">
        <v>2</v>
      </c>
      <c r="M170" s="429">
        <v>447.9</v>
      </c>
      <c r="N170" s="429">
        <v>327.2</v>
      </c>
      <c r="O170" s="429">
        <v>120.7</v>
      </c>
      <c r="P170" s="428">
        <f t="shared" si="86"/>
        <v>20395502.739999998</v>
      </c>
      <c r="Q170" s="428">
        <f t="shared" si="71"/>
        <v>20395502.739999998</v>
      </c>
      <c r="R170" s="428">
        <v>0</v>
      </c>
      <c r="S170" s="428">
        <v>0</v>
      </c>
      <c r="T170" s="428">
        <v>14276851.92</v>
      </c>
      <c r="U170" s="428">
        <v>6118650.8200000003</v>
      </c>
      <c r="V170" s="428">
        <f t="shared" si="72"/>
        <v>0</v>
      </c>
      <c r="W170" s="428">
        <v>0</v>
      </c>
      <c r="X170" s="428">
        <v>0</v>
      </c>
      <c r="Y170" s="428">
        <v>0</v>
      </c>
      <c r="Z170" s="428">
        <v>0</v>
      </c>
      <c r="AA170" s="428">
        <v>0</v>
      </c>
      <c r="AB170" s="428">
        <v>0</v>
      </c>
      <c r="AD170" s="432"/>
    </row>
    <row r="171" spans="1:31" ht="30" hidden="1" customHeight="1" x14ac:dyDescent="0.2">
      <c r="A171" s="424">
        <v>3</v>
      </c>
      <c r="B171" s="618" t="s">
        <v>1368</v>
      </c>
      <c r="C171" s="424" t="s">
        <v>1129</v>
      </c>
      <c r="D171" s="644">
        <v>41389</v>
      </c>
      <c r="E171" s="424" t="s">
        <v>1974</v>
      </c>
      <c r="F171" s="424" t="s">
        <v>1974</v>
      </c>
      <c r="G171" s="645">
        <v>25</v>
      </c>
      <c r="H171" s="632">
        <v>25</v>
      </c>
      <c r="I171" s="429">
        <v>526.1</v>
      </c>
      <c r="J171" s="645">
        <v>12</v>
      </c>
      <c r="K171" s="632">
        <v>7</v>
      </c>
      <c r="L171" s="632">
        <v>5</v>
      </c>
      <c r="M171" s="429">
        <v>509.6</v>
      </c>
      <c r="N171" s="429">
        <v>290.89999999999998</v>
      </c>
      <c r="O171" s="429">
        <v>218.7</v>
      </c>
      <c r="P171" s="428">
        <f t="shared" si="86"/>
        <v>23205064.059999999</v>
      </c>
      <c r="Q171" s="428">
        <f t="shared" si="71"/>
        <v>23205064.059999999</v>
      </c>
      <c r="R171" s="428">
        <v>0</v>
      </c>
      <c r="S171" s="428">
        <v>0</v>
      </c>
      <c r="T171" s="428">
        <v>16243544.84</v>
      </c>
      <c r="U171" s="428">
        <v>6961519.2199999997</v>
      </c>
      <c r="V171" s="428">
        <f t="shared" si="72"/>
        <v>0</v>
      </c>
      <c r="W171" s="428">
        <v>0</v>
      </c>
      <c r="X171" s="428">
        <v>0</v>
      </c>
      <c r="Y171" s="428">
        <v>0</v>
      </c>
      <c r="Z171" s="428">
        <v>0</v>
      </c>
      <c r="AA171" s="428">
        <v>0</v>
      </c>
      <c r="AB171" s="428">
        <v>0</v>
      </c>
      <c r="AD171" s="432"/>
    </row>
    <row r="172" spans="1:31" s="634" customFormat="1" ht="30" hidden="1" customHeight="1" x14ac:dyDescent="0.2">
      <c r="A172" s="424">
        <v>4</v>
      </c>
      <c r="B172" s="618" t="s">
        <v>1369</v>
      </c>
      <c r="C172" s="424" t="s">
        <v>1129</v>
      </c>
      <c r="D172" s="644">
        <v>41389</v>
      </c>
      <c r="E172" s="424" t="s">
        <v>1974</v>
      </c>
      <c r="F172" s="424" t="s">
        <v>1974</v>
      </c>
      <c r="G172" s="645">
        <v>25</v>
      </c>
      <c r="H172" s="632">
        <v>25</v>
      </c>
      <c r="I172" s="429">
        <v>465.2</v>
      </c>
      <c r="J172" s="645">
        <v>8</v>
      </c>
      <c r="K172" s="632">
        <v>2</v>
      </c>
      <c r="L172" s="632">
        <v>6</v>
      </c>
      <c r="M172" s="429">
        <v>470.5</v>
      </c>
      <c r="N172" s="429">
        <v>109.4</v>
      </c>
      <c r="O172" s="429">
        <v>361.1</v>
      </c>
      <c r="P172" s="428">
        <f t="shared" si="86"/>
        <v>21424612.719999999</v>
      </c>
      <c r="Q172" s="428">
        <f t="shared" si="71"/>
        <v>21424612.719999999</v>
      </c>
      <c r="R172" s="428">
        <v>0</v>
      </c>
      <c r="S172" s="428">
        <v>0</v>
      </c>
      <c r="T172" s="428">
        <v>14997228.9</v>
      </c>
      <c r="U172" s="428">
        <v>6427383.8200000003</v>
      </c>
      <c r="V172" s="428">
        <f t="shared" si="72"/>
        <v>0</v>
      </c>
      <c r="W172" s="428">
        <v>0</v>
      </c>
      <c r="X172" s="428">
        <v>0</v>
      </c>
      <c r="Y172" s="428">
        <v>0</v>
      </c>
      <c r="Z172" s="428">
        <v>0</v>
      </c>
      <c r="AA172" s="428">
        <v>0</v>
      </c>
      <c r="AB172" s="428">
        <v>0</v>
      </c>
      <c r="AC172" s="433"/>
      <c r="AD172" s="432"/>
      <c r="AE172" s="433"/>
    </row>
    <row r="173" spans="1:31" ht="30" hidden="1" customHeight="1" x14ac:dyDescent="0.2">
      <c r="A173" s="424">
        <v>5</v>
      </c>
      <c r="B173" s="666" t="s">
        <v>842</v>
      </c>
      <c r="C173" s="424" t="s">
        <v>1089</v>
      </c>
      <c r="D173" s="644">
        <v>41697</v>
      </c>
      <c r="E173" s="424" t="s">
        <v>1974</v>
      </c>
      <c r="F173" s="424" t="s">
        <v>1974</v>
      </c>
      <c r="G173" s="645">
        <v>31</v>
      </c>
      <c r="H173" s="645">
        <v>31</v>
      </c>
      <c r="I173" s="429">
        <v>775.5</v>
      </c>
      <c r="J173" s="645">
        <v>17</v>
      </c>
      <c r="K173" s="632">
        <v>15</v>
      </c>
      <c r="L173" s="632">
        <v>2</v>
      </c>
      <c r="M173" s="429">
        <v>798</v>
      </c>
      <c r="N173" s="429">
        <v>496.47</v>
      </c>
      <c r="O173" s="429">
        <v>301.52999999999997</v>
      </c>
      <c r="P173" s="428">
        <f t="shared" si="86"/>
        <v>36337600.32</v>
      </c>
      <c r="Q173" s="428">
        <f t="shared" si="71"/>
        <v>36337600.32</v>
      </c>
      <c r="R173" s="428">
        <v>0</v>
      </c>
      <c r="S173" s="428">
        <v>0</v>
      </c>
      <c r="T173" s="428">
        <v>25436320.219999999</v>
      </c>
      <c r="U173" s="428">
        <v>10901280.1</v>
      </c>
      <c r="V173" s="428">
        <f t="shared" si="72"/>
        <v>0</v>
      </c>
      <c r="W173" s="428">
        <v>0</v>
      </c>
      <c r="X173" s="428">
        <v>0</v>
      </c>
      <c r="Y173" s="428">
        <v>0</v>
      </c>
      <c r="Z173" s="428">
        <v>0</v>
      </c>
      <c r="AA173" s="428">
        <v>0</v>
      </c>
      <c r="AB173" s="428">
        <v>0</v>
      </c>
      <c r="AD173" s="432"/>
    </row>
    <row r="174" spans="1:31" ht="30" hidden="1" customHeight="1" x14ac:dyDescent="0.2">
      <c r="A174" s="424">
        <v>6</v>
      </c>
      <c r="B174" s="666" t="s">
        <v>921</v>
      </c>
      <c r="C174" s="424" t="s">
        <v>1129</v>
      </c>
      <c r="D174" s="644">
        <v>41389</v>
      </c>
      <c r="E174" s="424" t="s">
        <v>1974</v>
      </c>
      <c r="F174" s="424" t="s">
        <v>1974</v>
      </c>
      <c r="G174" s="645">
        <v>9</v>
      </c>
      <c r="H174" s="645">
        <v>9</v>
      </c>
      <c r="I174" s="429">
        <v>166.1</v>
      </c>
      <c r="J174" s="645">
        <v>5</v>
      </c>
      <c r="K174" s="632">
        <v>1</v>
      </c>
      <c r="L174" s="632">
        <v>4</v>
      </c>
      <c r="M174" s="429">
        <v>166.1</v>
      </c>
      <c r="N174" s="429">
        <v>34.6</v>
      </c>
      <c r="O174" s="429">
        <v>131.5</v>
      </c>
      <c r="P174" s="428">
        <f t="shared" si="86"/>
        <v>7563503.0199999996</v>
      </c>
      <c r="Q174" s="428">
        <f t="shared" si="71"/>
        <v>7563503.0199999996</v>
      </c>
      <c r="R174" s="428">
        <v>0</v>
      </c>
      <c r="S174" s="428">
        <v>0</v>
      </c>
      <c r="T174" s="428">
        <v>5294452.1100000003</v>
      </c>
      <c r="U174" s="428">
        <v>2269050.91</v>
      </c>
      <c r="V174" s="428">
        <f t="shared" si="72"/>
        <v>0</v>
      </c>
      <c r="W174" s="428">
        <v>0</v>
      </c>
      <c r="X174" s="428">
        <v>0</v>
      </c>
      <c r="Y174" s="428">
        <v>0</v>
      </c>
      <c r="Z174" s="428">
        <v>0</v>
      </c>
      <c r="AA174" s="428">
        <v>0</v>
      </c>
      <c r="AB174" s="428">
        <v>0</v>
      </c>
      <c r="AD174" s="432"/>
    </row>
    <row r="175" spans="1:31" ht="30" hidden="1" customHeight="1" x14ac:dyDescent="0.2">
      <c r="A175" s="424">
        <v>7</v>
      </c>
      <c r="B175" s="666" t="s">
        <v>900</v>
      </c>
      <c r="C175" s="424" t="s">
        <v>1129</v>
      </c>
      <c r="D175" s="644">
        <v>41389</v>
      </c>
      <c r="E175" s="424" t="s">
        <v>1974</v>
      </c>
      <c r="F175" s="424" t="s">
        <v>1974</v>
      </c>
      <c r="G175" s="645">
        <v>5</v>
      </c>
      <c r="H175" s="645">
        <v>5</v>
      </c>
      <c r="I175" s="429">
        <v>85.5</v>
      </c>
      <c r="J175" s="645">
        <v>2</v>
      </c>
      <c r="K175" s="632">
        <v>0</v>
      </c>
      <c r="L175" s="632">
        <v>2</v>
      </c>
      <c r="M175" s="429">
        <v>85.5</v>
      </c>
      <c r="N175" s="429">
        <v>0</v>
      </c>
      <c r="O175" s="429">
        <v>85.5</v>
      </c>
      <c r="P175" s="428">
        <f t="shared" si="86"/>
        <v>3893314.32</v>
      </c>
      <c r="Q175" s="428">
        <f t="shared" si="71"/>
        <v>3893314.32</v>
      </c>
      <c r="R175" s="428">
        <v>0</v>
      </c>
      <c r="S175" s="428">
        <v>0</v>
      </c>
      <c r="T175" s="428">
        <v>2725320.02</v>
      </c>
      <c r="U175" s="428">
        <v>1167994.3</v>
      </c>
      <c r="V175" s="428">
        <f t="shared" si="72"/>
        <v>0</v>
      </c>
      <c r="W175" s="428">
        <v>0</v>
      </c>
      <c r="X175" s="428">
        <v>0</v>
      </c>
      <c r="Y175" s="428">
        <v>0</v>
      </c>
      <c r="Z175" s="428">
        <v>0</v>
      </c>
      <c r="AA175" s="428">
        <v>0</v>
      </c>
      <c r="AB175" s="428">
        <v>0</v>
      </c>
      <c r="AD175" s="432"/>
    </row>
    <row r="176" spans="1:31" ht="30" hidden="1" customHeight="1" x14ac:dyDescent="0.2">
      <c r="A176" s="424">
        <v>8</v>
      </c>
      <c r="B176" s="666" t="s">
        <v>845</v>
      </c>
      <c r="C176" s="424" t="s">
        <v>1129</v>
      </c>
      <c r="D176" s="644">
        <v>41389</v>
      </c>
      <c r="E176" s="424" t="s">
        <v>1974</v>
      </c>
      <c r="F176" s="424" t="s">
        <v>1974</v>
      </c>
      <c r="G176" s="645">
        <v>8</v>
      </c>
      <c r="H176" s="645">
        <v>8</v>
      </c>
      <c r="I176" s="429">
        <v>88.8</v>
      </c>
      <c r="J176" s="645">
        <v>3</v>
      </c>
      <c r="K176" s="632">
        <v>0</v>
      </c>
      <c r="L176" s="632">
        <v>3</v>
      </c>
      <c r="M176" s="429">
        <v>81.8</v>
      </c>
      <c r="N176" s="429">
        <v>24.9</v>
      </c>
      <c r="O176" s="429">
        <v>56.9</v>
      </c>
      <c r="P176" s="428">
        <f t="shared" si="86"/>
        <v>3724831.71</v>
      </c>
      <c r="Q176" s="428">
        <f t="shared" si="71"/>
        <v>3724831.71</v>
      </c>
      <c r="R176" s="428">
        <v>0</v>
      </c>
      <c r="S176" s="428">
        <v>0</v>
      </c>
      <c r="T176" s="428">
        <v>2607382.2000000002</v>
      </c>
      <c r="U176" s="428">
        <v>1117449.51</v>
      </c>
      <c r="V176" s="428">
        <f t="shared" si="72"/>
        <v>0</v>
      </c>
      <c r="W176" s="428">
        <v>0</v>
      </c>
      <c r="X176" s="428">
        <v>0</v>
      </c>
      <c r="Y176" s="428">
        <v>0</v>
      </c>
      <c r="Z176" s="428">
        <v>0</v>
      </c>
      <c r="AA176" s="428">
        <v>0</v>
      </c>
      <c r="AB176" s="428">
        <v>0</v>
      </c>
      <c r="AD176" s="432"/>
    </row>
    <row r="177" spans="1:30" ht="30" hidden="1" customHeight="1" x14ac:dyDescent="0.2">
      <c r="A177" s="424">
        <v>9</v>
      </c>
      <c r="B177" s="666" t="s">
        <v>846</v>
      </c>
      <c r="C177" s="424" t="s">
        <v>1129</v>
      </c>
      <c r="D177" s="644">
        <v>41389</v>
      </c>
      <c r="E177" s="424" t="s">
        <v>1974</v>
      </c>
      <c r="F177" s="424" t="s">
        <v>1974</v>
      </c>
      <c r="G177" s="645">
        <v>25</v>
      </c>
      <c r="H177" s="645">
        <v>25</v>
      </c>
      <c r="I177" s="429">
        <v>500.2</v>
      </c>
      <c r="J177" s="645">
        <v>12</v>
      </c>
      <c r="K177" s="632">
        <v>8</v>
      </c>
      <c r="L177" s="632">
        <v>4</v>
      </c>
      <c r="M177" s="429">
        <v>500.5</v>
      </c>
      <c r="N177" s="429">
        <v>332.6</v>
      </c>
      <c r="O177" s="429">
        <v>167.9</v>
      </c>
      <c r="P177" s="428">
        <f t="shared" si="86"/>
        <v>22790687.920000002</v>
      </c>
      <c r="Q177" s="428">
        <f t="shared" si="71"/>
        <v>22790687.920000002</v>
      </c>
      <c r="R177" s="428">
        <v>0</v>
      </c>
      <c r="S177" s="428">
        <v>0</v>
      </c>
      <c r="T177" s="428">
        <v>15953481.539999999</v>
      </c>
      <c r="U177" s="428">
        <v>6837206.3799999999</v>
      </c>
      <c r="V177" s="428">
        <f t="shared" si="72"/>
        <v>0</v>
      </c>
      <c r="W177" s="428">
        <v>0</v>
      </c>
      <c r="X177" s="428">
        <v>0</v>
      </c>
      <c r="Y177" s="428">
        <v>0</v>
      </c>
      <c r="Z177" s="428">
        <v>0</v>
      </c>
      <c r="AA177" s="428">
        <v>0</v>
      </c>
      <c r="AB177" s="428">
        <v>0</v>
      </c>
      <c r="AD177" s="432"/>
    </row>
    <row r="178" spans="1:30" ht="30" hidden="1" customHeight="1" x14ac:dyDescent="0.2">
      <c r="A178" s="424">
        <v>10</v>
      </c>
      <c r="B178" s="666" t="s">
        <v>848</v>
      </c>
      <c r="C178" s="424" t="s">
        <v>1090</v>
      </c>
      <c r="D178" s="644">
        <v>41626</v>
      </c>
      <c r="E178" s="424" t="s">
        <v>1974</v>
      </c>
      <c r="F178" s="424" t="s">
        <v>1974</v>
      </c>
      <c r="G178" s="645">
        <v>39</v>
      </c>
      <c r="H178" s="645">
        <v>39</v>
      </c>
      <c r="I178" s="429">
        <v>855</v>
      </c>
      <c r="J178" s="645">
        <v>13</v>
      </c>
      <c r="K178" s="632">
        <v>7</v>
      </c>
      <c r="L178" s="632">
        <v>6</v>
      </c>
      <c r="M178" s="429">
        <v>853.5</v>
      </c>
      <c r="N178" s="429">
        <v>502.2</v>
      </c>
      <c r="O178" s="429">
        <v>351.3</v>
      </c>
      <c r="P178" s="428">
        <f t="shared" si="86"/>
        <v>38864839.439999998</v>
      </c>
      <c r="Q178" s="428">
        <f t="shared" si="71"/>
        <v>38864839.439999998</v>
      </c>
      <c r="R178" s="428">
        <v>0</v>
      </c>
      <c r="S178" s="428">
        <v>0</v>
      </c>
      <c r="T178" s="428">
        <v>27205387.609999999</v>
      </c>
      <c r="U178" s="428">
        <v>11659451.83</v>
      </c>
      <c r="V178" s="428">
        <f t="shared" si="72"/>
        <v>0</v>
      </c>
      <c r="W178" s="428">
        <v>0</v>
      </c>
      <c r="X178" s="428">
        <v>0</v>
      </c>
      <c r="Y178" s="428">
        <v>0</v>
      </c>
      <c r="Z178" s="428">
        <v>0</v>
      </c>
      <c r="AA178" s="428">
        <v>0</v>
      </c>
      <c r="AB178" s="428">
        <v>0</v>
      </c>
      <c r="AD178" s="432"/>
    </row>
    <row r="179" spans="1:30" ht="30" hidden="1" customHeight="1" x14ac:dyDescent="0.2">
      <c r="A179" s="424">
        <v>11</v>
      </c>
      <c r="B179" s="666" t="s">
        <v>851</v>
      </c>
      <c r="C179" s="424" t="s">
        <v>1129</v>
      </c>
      <c r="D179" s="644">
        <v>41389</v>
      </c>
      <c r="E179" s="424" t="s">
        <v>1974</v>
      </c>
      <c r="F179" s="424" t="s">
        <v>1974</v>
      </c>
      <c r="G179" s="645">
        <v>21</v>
      </c>
      <c r="H179" s="645">
        <v>21</v>
      </c>
      <c r="I179" s="429">
        <v>361.9</v>
      </c>
      <c r="J179" s="645">
        <v>9</v>
      </c>
      <c r="K179" s="632">
        <v>7</v>
      </c>
      <c r="L179" s="632">
        <v>2</v>
      </c>
      <c r="M179" s="429">
        <v>380.6</v>
      </c>
      <c r="N179" s="429">
        <v>183.8</v>
      </c>
      <c r="O179" s="429">
        <v>196.8</v>
      </c>
      <c r="P179" s="428">
        <f t="shared" si="86"/>
        <v>17330940.699999999</v>
      </c>
      <c r="Q179" s="428">
        <f t="shared" si="71"/>
        <v>17330940.699999999</v>
      </c>
      <c r="R179" s="428">
        <v>0</v>
      </c>
      <c r="S179" s="428">
        <v>0</v>
      </c>
      <c r="T179" s="428">
        <v>12131658.49</v>
      </c>
      <c r="U179" s="428">
        <v>5199282.21</v>
      </c>
      <c r="V179" s="428">
        <f t="shared" si="72"/>
        <v>0</v>
      </c>
      <c r="W179" s="428">
        <v>0</v>
      </c>
      <c r="X179" s="428">
        <v>0</v>
      </c>
      <c r="Y179" s="428">
        <v>0</v>
      </c>
      <c r="Z179" s="428">
        <v>0</v>
      </c>
      <c r="AA179" s="428">
        <v>0</v>
      </c>
      <c r="AB179" s="428">
        <v>0</v>
      </c>
      <c r="AD179" s="432"/>
    </row>
    <row r="180" spans="1:30" ht="30" hidden="1" customHeight="1" x14ac:dyDescent="0.2">
      <c r="A180" s="424">
        <v>12</v>
      </c>
      <c r="B180" s="666" t="s">
        <v>904</v>
      </c>
      <c r="C180" s="424" t="s">
        <v>1129</v>
      </c>
      <c r="D180" s="644">
        <v>41390</v>
      </c>
      <c r="E180" s="424" t="s">
        <v>1974</v>
      </c>
      <c r="F180" s="424" t="s">
        <v>1974</v>
      </c>
      <c r="G180" s="645">
        <v>7</v>
      </c>
      <c r="H180" s="645">
        <v>7</v>
      </c>
      <c r="I180" s="429">
        <v>185.4</v>
      </c>
      <c r="J180" s="645">
        <v>4</v>
      </c>
      <c r="K180" s="632">
        <v>2</v>
      </c>
      <c r="L180" s="632">
        <v>2</v>
      </c>
      <c r="M180" s="429">
        <v>181.1</v>
      </c>
      <c r="N180" s="429">
        <v>138.1</v>
      </c>
      <c r="O180" s="429">
        <v>43</v>
      </c>
      <c r="P180" s="428">
        <f t="shared" si="86"/>
        <v>8246540.6200000001</v>
      </c>
      <c r="Q180" s="428">
        <f t="shared" si="71"/>
        <v>8246540.6200000001</v>
      </c>
      <c r="R180" s="428">
        <v>0</v>
      </c>
      <c r="S180" s="428">
        <v>0</v>
      </c>
      <c r="T180" s="428">
        <v>5772578.4299999997</v>
      </c>
      <c r="U180" s="428">
        <v>2473962.19</v>
      </c>
      <c r="V180" s="428">
        <f t="shared" si="72"/>
        <v>0</v>
      </c>
      <c r="W180" s="428">
        <v>0</v>
      </c>
      <c r="X180" s="428">
        <v>0</v>
      </c>
      <c r="Y180" s="428">
        <v>0</v>
      </c>
      <c r="Z180" s="428">
        <v>0</v>
      </c>
      <c r="AA180" s="428">
        <v>0</v>
      </c>
      <c r="AB180" s="428">
        <v>0</v>
      </c>
      <c r="AD180" s="432"/>
    </row>
    <row r="181" spans="1:30" ht="30" hidden="1" customHeight="1" x14ac:dyDescent="0.2">
      <c r="A181" s="424">
        <v>13</v>
      </c>
      <c r="B181" s="666" t="s">
        <v>1702</v>
      </c>
      <c r="C181" s="670" t="s">
        <v>1723</v>
      </c>
      <c r="D181" s="644">
        <v>42872</v>
      </c>
      <c r="E181" s="424" t="s">
        <v>1974</v>
      </c>
      <c r="F181" s="424" t="s">
        <v>1974</v>
      </c>
      <c r="G181" s="645">
        <v>13</v>
      </c>
      <c r="H181" s="645">
        <v>13</v>
      </c>
      <c r="I181" s="429">
        <v>193.2</v>
      </c>
      <c r="J181" s="645">
        <v>7</v>
      </c>
      <c r="K181" s="632">
        <v>7</v>
      </c>
      <c r="L181" s="632">
        <v>0</v>
      </c>
      <c r="M181" s="429">
        <v>144.69999999999999</v>
      </c>
      <c r="N181" s="429">
        <v>63.9</v>
      </c>
      <c r="O181" s="429">
        <v>80.8</v>
      </c>
      <c r="P181" s="428">
        <f t="shared" si="86"/>
        <v>6589036.0499999998</v>
      </c>
      <c r="Q181" s="428">
        <f t="shared" si="71"/>
        <v>6589036.0499999998</v>
      </c>
      <c r="R181" s="428">
        <v>0</v>
      </c>
      <c r="S181" s="428">
        <v>0</v>
      </c>
      <c r="T181" s="428">
        <v>4612325.24</v>
      </c>
      <c r="U181" s="428">
        <v>1976710.81</v>
      </c>
      <c r="V181" s="428">
        <f t="shared" si="72"/>
        <v>0</v>
      </c>
      <c r="W181" s="428">
        <v>0</v>
      </c>
      <c r="X181" s="428">
        <v>0</v>
      </c>
      <c r="Y181" s="428">
        <v>0</v>
      </c>
      <c r="Z181" s="428">
        <v>0</v>
      </c>
      <c r="AA181" s="428">
        <v>0</v>
      </c>
      <c r="AB181" s="428">
        <v>0</v>
      </c>
      <c r="AD181" s="432"/>
    </row>
    <row r="182" spans="1:30" ht="30" hidden="1" customHeight="1" x14ac:dyDescent="0.2">
      <c r="A182" s="424">
        <v>14</v>
      </c>
      <c r="B182" s="666" t="s">
        <v>1703</v>
      </c>
      <c r="C182" s="670" t="s">
        <v>1724</v>
      </c>
      <c r="D182" s="644">
        <v>42884</v>
      </c>
      <c r="E182" s="424" t="s">
        <v>1974</v>
      </c>
      <c r="F182" s="424" t="s">
        <v>1974</v>
      </c>
      <c r="G182" s="645">
        <v>14</v>
      </c>
      <c r="H182" s="645">
        <v>14</v>
      </c>
      <c r="I182" s="429">
        <v>224.5</v>
      </c>
      <c r="J182" s="645">
        <v>6</v>
      </c>
      <c r="K182" s="632">
        <v>3</v>
      </c>
      <c r="L182" s="632">
        <v>3</v>
      </c>
      <c r="M182" s="429">
        <v>211.1</v>
      </c>
      <c r="N182" s="429">
        <v>128.19999999999999</v>
      </c>
      <c r="O182" s="429">
        <v>82.9</v>
      </c>
      <c r="P182" s="428">
        <f t="shared" si="86"/>
        <v>9612615.8200000003</v>
      </c>
      <c r="Q182" s="428">
        <f t="shared" si="71"/>
        <v>9612615.8200000003</v>
      </c>
      <c r="R182" s="428">
        <v>0</v>
      </c>
      <c r="S182" s="428">
        <v>0</v>
      </c>
      <c r="T182" s="428">
        <v>6728831.0700000003</v>
      </c>
      <c r="U182" s="428">
        <v>2883784.75</v>
      </c>
      <c r="V182" s="428">
        <f t="shared" si="72"/>
        <v>0</v>
      </c>
      <c r="W182" s="428">
        <v>0</v>
      </c>
      <c r="X182" s="428">
        <v>0</v>
      </c>
      <c r="Y182" s="428">
        <v>0</v>
      </c>
      <c r="Z182" s="428">
        <v>0</v>
      </c>
      <c r="AA182" s="428">
        <v>0</v>
      </c>
      <c r="AB182" s="428">
        <v>0</v>
      </c>
      <c r="AD182" s="432"/>
    </row>
    <row r="183" spans="1:30" ht="30" hidden="1" customHeight="1" x14ac:dyDescent="0.2">
      <c r="A183" s="424">
        <v>15</v>
      </c>
      <c r="B183" s="666" t="s">
        <v>1704</v>
      </c>
      <c r="C183" s="670" t="s">
        <v>1725</v>
      </c>
      <c r="D183" s="644">
        <v>42902</v>
      </c>
      <c r="E183" s="424" t="s">
        <v>1974</v>
      </c>
      <c r="F183" s="424" t="s">
        <v>1974</v>
      </c>
      <c r="G183" s="645">
        <v>25</v>
      </c>
      <c r="H183" s="645">
        <v>25</v>
      </c>
      <c r="I183" s="429">
        <v>496.9</v>
      </c>
      <c r="J183" s="645">
        <v>8</v>
      </c>
      <c r="K183" s="632">
        <v>4</v>
      </c>
      <c r="L183" s="632">
        <v>4</v>
      </c>
      <c r="M183" s="429">
        <v>496.9</v>
      </c>
      <c r="N183" s="429">
        <v>248.3</v>
      </c>
      <c r="O183" s="429">
        <v>248.6</v>
      </c>
      <c r="P183" s="428">
        <f t="shared" si="86"/>
        <v>22626758.899999999</v>
      </c>
      <c r="Q183" s="428">
        <f t="shared" si="71"/>
        <v>22626758.899999999</v>
      </c>
      <c r="R183" s="428">
        <v>0</v>
      </c>
      <c r="S183" s="428">
        <v>0</v>
      </c>
      <c r="T183" s="428">
        <v>15838731.23</v>
      </c>
      <c r="U183" s="428">
        <v>6788027.6699999999</v>
      </c>
      <c r="V183" s="428">
        <f t="shared" si="72"/>
        <v>0</v>
      </c>
      <c r="W183" s="428">
        <v>0</v>
      </c>
      <c r="X183" s="428">
        <v>0</v>
      </c>
      <c r="Y183" s="428">
        <v>0</v>
      </c>
      <c r="Z183" s="428">
        <v>0</v>
      </c>
      <c r="AA183" s="428">
        <v>0</v>
      </c>
      <c r="AB183" s="428">
        <v>0</v>
      </c>
      <c r="AD183" s="432"/>
    </row>
    <row r="184" spans="1:30" ht="30" hidden="1" customHeight="1" x14ac:dyDescent="0.2">
      <c r="A184" s="424">
        <v>16</v>
      </c>
      <c r="B184" s="666" t="s">
        <v>1705</v>
      </c>
      <c r="C184" s="670" t="s">
        <v>1726</v>
      </c>
      <c r="D184" s="644">
        <v>42902</v>
      </c>
      <c r="E184" s="424" t="s">
        <v>1974</v>
      </c>
      <c r="F184" s="424" t="s">
        <v>1974</v>
      </c>
      <c r="G184" s="645">
        <v>16</v>
      </c>
      <c r="H184" s="645">
        <v>16</v>
      </c>
      <c r="I184" s="429">
        <v>435.9</v>
      </c>
      <c r="J184" s="645">
        <v>8</v>
      </c>
      <c r="K184" s="632">
        <v>4</v>
      </c>
      <c r="L184" s="632">
        <v>4</v>
      </c>
      <c r="M184" s="429">
        <v>435.3</v>
      </c>
      <c r="N184" s="429">
        <v>111</v>
      </c>
      <c r="O184" s="429">
        <v>324.3</v>
      </c>
      <c r="P184" s="428">
        <f t="shared" si="86"/>
        <v>19821751.149999999</v>
      </c>
      <c r="Q184" s="428">
        <f t="shared" si="71"/>
        <v>19821751.149999999</v>
      </c>
      <c r="R184" s="428">
        <v>0</v>
      </c>
      <c r="S184" s="428">
        <v>0</v>
      </c>
      <c r="T184" s="428">
        <v>13875225.810000001</v>
      </c>
      <c r="U184" s="428">
        <v>5946525.3399999999</v>
      </c>
      <c r="V184" s="428">
        <f t="shared" si="72"/>
        <v>0</v>
      </c>
      <c r="W184" s="428">
        <v>0</v>
      </c>
      <c r="X184" s="428">
        <v>0</v>
      </c>
      <c r="Y184" s="428">
        <v>0</v>
      </c>
      <c r="Z184" s="428">
        <v>0</v>
      </c>
      <c r="AA184" s="428">
        <v>0</v>
      </c>
      <c r="AB184" s="428">
        <v>0</v>
      </c>
      <c r="AD184" s="432"/>
    </row>
    <row r="185" spans="1:30" ht="30" hidden="1" customHeight="1" x14ac:dyDescent="0.2">
      <c r="A185" s="424">
        <v>17</v>
      </c>
      <c r="B185" s="666" t="s">
        <v>1706</v>
      </c>
      <c r="C185" s="670" t="s">
        <v>1727</v>
      </c>
      <c r="D185" s="644">
        <v>42902</v>
      </c>
      <c r="E185" s="424" t="s">
        <v>1974</v>
      </c>
      <c r="F185" s="424" t="s">
        <v>1974</v>
      </c>
      <c r="G185" s="645">
        <v>18</v>
      </c>
      <c r="H185" s="645">
        <v>18</v>
      </c>
      <c r="I185" s="429">
        <v>420.9</v>
      </c>
      <c r="J185" s="645">
        <v>8</v>
      </c>
      <c r="K185" s="632">
        <v>4</v>
      </c>
      <c r="L185" s="632">
        <v>4</v>
      </c>
      <c r="M185" s="429">
        <v>420.4</v>
      </c>
      <c r="N185" s="429">
        <v>233.2</v>
      </c>
      <c r="O185" s="429">
        <v>187.2</v>
      </c>
      <c r="P185" s="428">
        <f t="shared" si="86"/>
        <v>19143267.140000001</v>
      </c>
      <c r="Q185" s="428">
        <f t="shared" si="71"/>
        <v>19143267.140000001</v>
      </c>
      <c r="R185" s="428">
        <v>0</v>
      </c>
      <c r="S185" s="428">
        <v>0</v>
      </c>
      <c r="T185" s="428">
        <v>13400287</v>
      </c>
      <c r="U185" s="428">
        <v>5742980.1399999997</v>
      </c>
      <c r="V185" s="428">
        <f t="shared" si="72"/>
        <v>0</v>
      </c>
      <c r="W185" s="428">
        <v>0</v>
      </c>
      <c r="X185" s="428">
        <v>0</v>
      </c>
      <c r="Y185" s="428">
        <v>0</v>
      </c>
      <c r="Z185" s="428">
        <v>0</v>
      </c>
      <c r="AA185" s="428">
        <v>0</v>
      </c>
      <c r="AB185" s="428">
        <v>0</v>
      </c>
      <c r="AD185" s="432"/>
    </row>
    <row r="186" spans="1:30" ht="30" hidden="1" customHeight="1" x14ac:dyDescent="0.2">
      <c r="A186" s="424">
        <v>18</v>
      </c>
      <c r="B186" s="666" t="s">
        <v>1707</v>
      </c>
      <c r="C186" s="670" t="s">
        <v>1728</v>
      </c>
      <c r="D186" s="644">
        <v>42902</v>
      </c>
      <c r="E186" s="424" t="s">
        <v>1974</v>
      </c>
      <c r="F186" s="424" t="s">
        <v>1974</v>
      </c>
      <c r="G186" s="645">
        <v>24</v>
      </c>
      <c r="H186" s="645">
        <v>24</v>
      </c>
      <c r="I186" s="429">
        <v>408.2</v>
      </c>
      <c r="J186" s="645">
        <v>10</v>
      </c>
      <c r="K186" s="632">
        <v>8</v>
      </c>
      <c r="L186" s="632">
        <v>2</v>
      </c>
      <c r="M186" s="429">
        <v>408.2</v>
      </c>
      <c r="N186" s="429">
        <v>189.2</v>
      </c>
      <c r="O186" s="429">
        <v>219</v>
      </c>
      <c r="P186" s="428">
        <f t="shared" si="86"/>
        <v>18587729.890000001</v>
      </c>
      <c r="Q186" s="428">
        <f t="shared" si="71"/>
        <v>18587729.890000001</v>
      </c>
      <c r="R186" s="428">
        <v>0</v>
      </c>
      <c r="S186" s="428">
        <v>0</v>
      </c>
      <c r="T186" s="428">
        <v>13011410.92</v>
      </c>
      <c r="U186" s="428">
        <v>5576318.9699999997</v>
      </c>
      <c r="V186" s="428">
        <f t="shared" si="72"/>
        <v>0</v>
      </c>
      <c r="W186" s="428">
        <v>0</v>
      </c>
      <c r="X186" s="428">
        <v>0</v>
      </c>
      <c r="Y186" s="428">
        <v>0</v>
      </c>
      <c r="Z186" s="428">
        <v>0</v>
      </c>
      <c r="AA186" s="428">
        <v>0</v>
      </c>
      <c r="AB186" s="428">
        <v>0</v>
      </c>
      <c r="AD186" s="432"/>
    </row>
    <row r="187" spans="1:30" ht="30" hidden="1" customHeight="1" x14ac:dyDescent="0.2">
      <c r="A187" s="424">
        <v>19</v>
      </c>
      <c r="B187" s="666" t="s">
        <v>1708</v>
      </c>
      <c r="C187" s="670" t="s">
        <v>1729</v>
      </c>
      <c r="D187" s="644">
        <v>42902</v>
      </c>
      <c r="E187" s="424" t="s">
        <v>1974</v>
      </c>
      <c r="F187" s="424" t="s">
        <v>1974</v>
      </c>
      <c r="G187" s="645">
        <v>29</v>
      </c>
      <c r="H187" s="645">
        <v>29</v>
      </c>
      <c r="I187" s="429">
        <v>413.8</v>
      </c>
      <c r="J187" s="645">
        <v>10</v>
      </c>
      <c r="K187" s="632">
        <v>6</v>
      </c>
      <c r="L187" s="632">
        <v>4</v>
      </c>
      <c r="M187" s="429">
        <v>413.8</v>
      </c>
      <c r="N187" s="429">
        <v>199.6</v>
      </c>
      <c r="O187" s="429">
        <v>214.2</v>
      </c>
      <c r="P187" s="428">
        <f t="shared" si="86"/>
        <v>18842730.59</v>
      </c>
      <c r="Q187" s="428">
        <f t="shared" si="71"/>
        <v>18842730.59</v>
      </c>
      <c r="R187" s="428">
        <v>0</v>
      </c>
      <c r="S187" s="428">
        <v>0</v>
      </c>
      <c r="T187" s="428">
        <v>13189911.41</v>
      </c>
      <c r="U187" s="428">
        <v>5652819.1799999997</v>
      </c>
      <c r="V187" s="428">
        <f t="shared" si="72"/>
        <v>0</v>
      </c>
      <c r="W187" s="428">
        <v>0</v>
      </c>
      <c r="X187" s="428">
        <v>0</v>
      </c>
      <c r="Y187" s="428">
        <v>0</v>
      </c>
      <c r="Z187" s="428">
        <v>0</v>
      </c>
      <c r="AA187" s="428">
        <v>0</v>
      </c>
      <c r="AB187" s="428">
        <v>0</v>
      </c>
      <c r="AD187" s="432"/>
    </row>
    <row r="188" spans="1:30" ht="30" hidden="1" customHeight="1" x14ac:dyDescent="0.2">
      <c r="A188" s="424">
        <v>20</v>
      </c>
      <c r="B188" s="666" t="s">
        <v>1709</v>
      </c>
      <c r="C188" s="670" t="s">
        <v>1730</v>
      </c>
      <c r="D188" s="644">
        <v>42971</v>
      </c>
      <c r="E188" s="424" t="s">
        <v>1974</v>
      </c>
      <c r="F188" s="424" t="s">
        <v>1974</v>
      </c>
      <c r="G188" s="645">
        <v>25</v>
      </c>
      <c r="H188" s="645">
        <v>25</v>
      </c>
      <c r="I188" s="429">
        <v>254.3</v>
      </c>
      <c r="J188" s="645">
        <v>7</v>
      </c>
      <c r="K188" s="632">
        <v>3</v>
      </c>
      <c r="L188" s="632">
        <v>4</v>
      </c>
      <c r="M188" s="429">
        <v>244.8</v>
      </c>
      <c r="N188" s="429">
        <v>91.9</v>
      </c>
      <c r="O188" s="429">
        <v>152.9</v>
      </c>
      <c r="P188" s="428">
        <f t="shared" si="86"/>
        <v>11147173.630000001</v>
      </c>
      <c r="Q188" s="428">
        <f t="shared" si="71"/>
        <v>11147173.630000001</v>
      </c>
      <c r="R188" s="428">
        <v>0</v>
      </c>
      <c r="S188" s="428">
        <v>0</v>
      </c>
      <c r="T188" s="428">
        <v>7803021.54</v>
      </c>
      <c r="U188" s="428">
        <v>3344152.09</v>
      </c>
      <c r="V188" s="428">
        <f t="shared" si="72"/>
        <v>0</v>
      </c>
      <c r="W188" s="428">
        <v>0</v>
      </c>
      <c r="X188" s="428">
        <v>0</v>
      </c>
      <c r="Y188" s="428">
        <v>0</v>
      </c>
      <c r="Z188" s="428">
        <v>0</v>
      </c>
      <c r="AA188" s="428">
        <v>0</v>
      </c>
      <c r="AB188" s="428">
        <v>0</v>
      </c>
      <c r="AD188" s="432"/>
    </row>
    <row r="189" spans="1:30" ht="30" hidden="1" customHeight="1" x14ac:dyDescent="0.2">
      <c r="A189" s="424">
        <v>21</v>
      </c>
      <c r="B189" s="666" t="s">
        <v>1710</v>
      </c>
      <c r="C189" s="670" t="s">
        <v>1731</v>
      </c>
      <c r="D189" s="644">
        <v>43013</v>
      </c>
      <c r="E189" s="424" t="s">
        <v>1974</v>
      </c>
      <c r="F189" s="424" t="s">
        <v>1974</v>
      </c>
      <c r="G189" s="645">
        <v>10</v>
      </c>
      <c r="H189" s="645">
        <v>10</v>
      </c>
      <c r="I189" s="429">
        <v>298.3</v>
      </c>
      <c r="J189" s="645">
        <v>3</v>
      </c>
      <c r="K189" s="632">
        <v>2</v>
      </c>
      <c r="L189" s="632">
        <v>1</v>
      </c>
      <c r="M189" s="429">
        <v>251.4</v>
      </c>
      <c r="N189" s="429">
        <v>251.4</v>
      </c>
      <c r="O189" s="429">
        <v>0</v>
      </c>
      <c r="P189" s="428">
        <f t="shared" si="86"/>
        <v>11447710.18</v>
      </c>
      <c r="Q189" s="428">
        <f t="shared" si="71"/>
        <v>11447710.18</v>
      </c>
      <c r="R189" s="428">
        <v>0</v>
      </c>
      <c r="S189" s="428">
        <v>0</v>
      </c>
      <c r="T189" s="428">
        <v>8013397.1299999999</v>
      </c>
      <c r="U189" s="428">
        <v>3434313.05</v>
      </c>
      <c r="V189" s="428">
        <f t="shared" si="72"/>
        <v>0</v>
      </c>
      <c r="W189" s="428">
        <v>0</v>
      </c>
      <c r="X189" s="428">
        <v>0</v>
      </c>
      <c r="Y189" s="428">
        <v>0</v>
      </c>
      <c r="Z189" s="428">
        <v>0</v>
      </c>
      <c r="AA189" s="428">
        <v>0</v>
      </c>
      <c r="AB189" s="428">
        <v>0</v>
      </c>
      <c r="AD189" s="432"/>
    </row>
    <row r="190" spans="1:30" ht="30" hidden="1" customHeight="1" x14ac:dyDescent="0.2">
      <c r="A190" s="424">
        <v>22</v>
      </c>
      <c r="B190" s="666" t="s">
        <v>1711</v>
      </c>
      <c r="C190" s="670" t="s">
        <v>1731</v>
      </c>
      <c r="D190" s="644">
        <v>43013</v>
      </c>
      <c r="E190" s="424" t="s">
        <v>1974</v>
      </c>
      <c r="F190" s="424" t="s">
        <v>1974</v>
      </c>
      <c r="G190" s="645">
        <v>12</v>
      </c>
      <c r="H190" s="645">
        <v>12</v>
      </c>
      <c r="I190" s="429">
        <v>112.4</v>
      </c>
      <c r="J190" s="645">
        <v>4</v>
      </c>
      <c r="K190" s="632">
        <v>3</v>
      </c>
      <c r="L190" s="632">
        <v>1</v>
      </c>
      <c r="M190" s="429">
        <v>140.1</v>
      </c>
      <c r="N190" s="429">
        <v>103.3</v>
      </c>
      <c r="O190" s="429">
        <v>36.799999999999997</v>
      </c>
      <c r="P190" s="428">
        <f t="shared" si="86"/>
        <v>6379571.1799999997</v>
      </c>
      <c r="Q190" s="428">
        <f t="shared" si="71"/>
        <v>6379571.1799999997</v>
      </c>
      <c r="R190" s="428">
        <v>0</v>
      </c>
      <c r="S190" s="428">
        <v>0</v>
      </c>
      <c r="T190" s="428">
        <v>4465699.83</v>
      </c>
      <c r="U190" s="428">
        <v>1913871.35</v>
      </c>
      <c r="V190" s="428">
        <f t="shared" si="72"/>
        <v>0</v>
      </c>
      <c r="W190" s="428">
        <v>0</v>
      </c>
      <c r="X190" s="428">
        <v>0</v>
      </c>
      <c r="Y190" s="428">
        <v>0</v>
      </c>
      <c r="Z190" s="428">
        <v>0</v>
      </c>
      <c r="AA190" s="428">
        <v>0</v>
      </c>
      <c r="AB190" s="428">
        <v>0</v>
      </c>
      <c r="AD190" s="432"/>
    </row>
    <row r="191" spans="1:30" ht="30" hidden="1" customHeight="1" x14ac:dyDescent="0.2">
      <c r="A191" s="424">
        <v>23</v>
      </c>
      <c r="B191" s="666" t="s">
        <v>1712</v>
      </c>
      <c r="C191" s="670" t="s">
        <v>1731</v>
      </c>
      <c r="D191" s="644">
        <v>43013</v>
      </c>
      <c r="E191" s="424" t="s">
        <v>1974</v>
      </c>
      <c r="F191" s="424" t="s">
        <v>1974</v>
      </c>
      <c r="G191" s="645">
        <v>7</v>
      </c>
      <c r="H191" s="645">
        <v>7</v>
      </c>
      <c r="I191" s="429">
        <v>123.52</v>
      </c>
      <c r="J191" s="645">
        <v>5</v>
      </c>
      <c r="K191" s="632">
        <v>1</v>
      </c>
      <c r="L191" s="632">
        <v>4</v>
      </c>
      <c r="M191" s="429">
        <v>123.4</v>
      </c>
      <c r="N191" s="429">
        <v>25.5</v>
      </c>
      <c r="O191" s="429">
        <v>97.9</v>
      </c>
      <c r="P191" s="428">
        <f t="shared" si="86"/>
        <v>5619122.6600000001</v>
      </c>
      <c r="Q191" s="428">
        <f t="shared" ref="Q191:Q216" si="87">R191+S191+T191+U191</f>
        <v>5619122.6600000001</v>
      </c>
      <c r="R191" s="428">
        <v>0</v>
      </c>
      <c r="S191" s="428">
        <v>0</v>
      </c>
      <c r="T191" s="428">
        <v>3933385.86</v>
      </c>
      <c r="U191" s="428">
        <v>1685736.8</v>
      </c>
      <c r="V191" s="428">
        <f t="shared" ref="V191:V216" si="88">W191+X191+Y191+Z191</f>
        <v>0</v>
      </c>
      <c r="W191" s="428">
        <v>0</v>
      </c>
      <c r="X191" s="428">
        <v>0</v>
      </c>
      <c r="Y191" s="428">
        <v>0</v>
      </c>
      <c r="Z191" s="428">
        <v>0</v>
      </c>
      <c r="AA191" s="428">
        <v>0</v>
      </c>
      <c r="AB191" s="428">
        <v>0</v>
      </c>
      <c r="AD191" s="432"/>
    </row>
    <row r="192" spans="1:30" ht="30" hidden="1" customHeight="1" x14ac:dyDescent="0.2">
      <c r="A192" s="424">
        <v>24</v>
      </c>
      <c r="B192" s="666" t="s">
        <v>1713</v>
      </c>
      <c r="C192" s="670" t="s">
        <v>1731</v>
      </c>
      <c r="D192" s="644">
        <v>43013</v>
      </c>
      <c r="E192" s="424" t="s">
        <v>1974</v>
      </c>
      <c r="F192" s="424" t="s">
        <v>1974</v>
      </c>
      <c r="G192" s="645">
        <v>13</v>
      </c>
      <c r="H192" s="645">
        <v>13</v>
      </c>
      <c r="I192" s="429">
        <v>156</v>
      </c>
      <c r="J192" s="645">
        <v>2</v>
      </c>
      <c r="K192" s="632">
        <v>0</v>
      </c>
      <c r="L192" s="632">
        <v>2</v>
      </c>
      <c r="M192" s="429">
        <v>144.69999999999999</v>
      </c>
      <c r="N192" s="429">
        <v>63.9</v>
      </c>
      <c r="O192" s="429">
        <v>80.8</v>
      </c>
      <c r="P192" s="428">
        <f t="shared" si="86"/>
        <v>6589036.0499999998</v>
      </c>
      <c r="Q192" s="428">
        <f t="shared" si="87"/>
        <v>6589036.0499999998</v>
      </c>
      <c r="R192" s="428">
        <v>0</v>
      </c>
      <c r="S192" s="428">
        <v>0</v>
      </c>
      <c r="T192" s="428">
        <v>4612325.24</v>
      </c>
      <c r="U192" s="428">
        <v>1976710.81</v>
      </c>
      <c r="V192" s="428">
        <f t="shared" si="88"/>
        <v>0</v>
      </c>
      <c r="W192" s="428">
        <v>0</v>
      </c>
      <c r="X192" s="428">
        <v>0</v>
      </c>
      <c r="Y192" s="428">
        <v>0</v>
      </c>
      <c r="Z192" s="428">
        <v>0</v>
      </c>
      <c r="AA192" s="428">
        <v>0</v>
      </c>
      <c r="AB192" s="428">
        <v>0</v>
      </c>
      <c r="AD192" s="432"/>
    </row>
    <row r="193" spans="1:31" ht="30" hidden="1" customHeight="1" x14ac:dyDescent="0.2">
      <c r="A193" s="424">
        <v>25</v>
      </c>
      <c r="B193" s="666" t="s">
        <v>1714</v>
      </c>
      <c r="C193" s="670" t="s">
        <v>1731</v>
      </c>
      <c r="D193" s="644">
        <v>43013</v>
      </c>
      <c r="E193" s="424" t="s">
        <v>1974</v>
      </c>
      <c r="F193" s="424" t="s">
        <v>1974</v>
      </c>
      <c r="G193" s="645">
        <v>5</v>
      </c>
      <c r="H193" s="645">
        <v>5</v>
      </c>
      <c r="I193" s="429">
        <v>142.19999999999999</v>
      </c>
      <c r="J193" s="645">
        <v>2</v>
      </c>
      <c r="K193" s="632">
        <v>1</v>
      </c>
      <c r="L193" s="632">
        <v>1</v>
      </c>
      <c r="M193" s="429">
        <v>115.6</v>
      </c>
      <c r="N193" s="429">
        <v>0</v>
      </c>
      <c r="O193" s="429">
        <v>115.6</v>
      </c>
      <c r="P193" s="428">
        <f t="shared" si="86"/>
        <v>5263943.0999999996</v>
      </c>
      <c r="Q193" s="428">
        <f t="shared" si="87"/>
        <v>5263943.0999999996</v>
      </c>
      <c r="R193" s="428">
        <v>0</v>
      </c>
      <c r="S193" s="428">
        <v>0</v>
      </c>
      <c r="T193" s="428">
        <v>3684760.17</v>
      </c>
      <c r="U193" s="428">
        <v>1579182.93</v>
      </c>
      <c r="V193" s="428">
        <f t="shared" si="88"/>
        <v>0</v>
      </c>
      <c r="W193" s="428">
        <v>0</v>
      </c>
      <c r="X193" s="428">
        <v>0</v>
      </c>
      <c r="Y193" s="428">
        <v>0</v>
      </c>
      <c r="Z193" s="428">
        <v>0</v>
      </c>
      <c r="AA193" s="428">
        <v>0</v>
      </c>
      <c r="AB193" s="428">
        <v>0</v>
      </c>
      <c r="AD193" s="432"/>
    </row>
    <row r="194" spans="1:31" ht="30" hidden="1" customHeight="1" x14ac:dyDescent="0.2">
      <c r="A194" s="424">
        <v>26</v>
      </c>
      <c r="B194" s="666" t="s">
        <v>1715</v>
      </c>
      <c r="C194" s="670" t="s">
        <v>1731</v>
      </c>
      <c r="D194" s="644">
        <v>43013</v>
      </c>
      <c r="E194" s="424" t="s">
        <v>1974</v>
      </c>
      <c r="F194" s="424" t="s">
        <v>1974</v>
      </c>
      <c r="G194" s="645">
        <v>9</v>
      </c>
      <c r="H194" s="645">
        <v>9</v>
      </c>
      <c r="I194" s="429">
        <v>134.30000000000001</v>
      </c>
      <c r="J194" s="645">
        <v>4</v>
      </c>
      <c r="K194" s="632">
        <v>1</v>
      </c>
      <c r="L194" s="632">
        <v>3</v>
      </c>
      <c r="M194" s="429">
        <v>101</v>
      </c>
      <c r="N194" s="429">
        <v>0</v>
      </c>
      <c r="O194" s="429">
        <v>101</v>
      </c>
      <c r="P194" s="428">
        <f t="shared" si="86"/>
        <v>4599119.84</v>
      </c>
      <c r="Q194" s="428">
        <f t="shared" si="87"/>
        <v>4599119.84</v>
      </c>
      <c r="R194" s="428">
        <v>0</v>
      </c>
      <c r="S194" s="428">
        <v>0</v>
      </c>
      <c r="T194" s="428">
        <v>3219383.89</v>
      </c>
      <c r="U194" s="428">
        <v>1379735.95</v>
      </c>
      <c r="V194" s="428">
        <f t="shared" si="88"/>
        <v>0</v>
      </c>
      <c r="W194" s="428">
        <v>0</v>
      </c>
      <c r="X194" s="428">
        <v>0</v>
      </c>
      <c r="Y194" s="428">
        <v>0</v>
      </c>
      <c r="Z194" s="428">
        <v>0</v>
      </c>
      <c r="AA194" s="428">
        <v>0</v>
      </c>
      <c r="AB194" s="428">
        <v>0</v>
      </c>
      <c r="AD194" s="432"/>
    </row>
    <row r="195" spans="1:31" ht="30" hidden="1" customHeight="1" x14ac:dyDescent="0.2">
      <c r="A195" s="424">
        <v>27</v>
      </c>
      <c r="B195" s="666" t="s">
        <v>1716</v>
      </c>
      <c r="C195" s="670" t="s">
        <v>1731</v>
      </c>
      <c r="D195" s="644">
        <v>43013</v>
      </c>
      <c r="E195" s="424" t="s">
        <v>1974</v>
      </c>
      <c r="F195" s="424" t="s">
        <v>1974</v>
      </c>
      <c r="G195" s="645">
        <v>2</v>
      </c>
      <c r="H195" s="645">
        <v>2</v>
      </c>
      <c r="I195" s="429">
        <v>160.30000000000001</v>
      </c>
      <c r="J195" s="645">
        <v>2</v>
      </c>
      <c r="K195" s="632">
        <v>0</v>
      </c>
      <c r="L195" s="632">
        <v>2</v>
      </c>
      <c r="M195" s="429">
        <v>131.80000000000001</v>
      </c>
      <c r="N195" s="429">
        <v>131.80000000000001</v>
      </c>
      <c r="O195" s="429">
        <v>0</v>
      </c>
      <c r="P195" s="428">
        <f t="shared" si="86"/>
        <v>6001623.71</v>
      </c>
      <c r="Q195" s="428">
        <f t="shared" si="87"/>
        <v>6001623.71</v>
      </c>
      <c r="R195" s="428">
        <v>0</v>
      </c>
      <c r="S195" s="428">
        <v>0</v>
      </c>
      <c r="T195" s="428">
        <v>4201136.5999999996</v>
      </c>
      <c r="U195" s="428">
        <v>1800487.11</v>
      </c>
      <c r="V195" s="428">
        <f t="shared" si="88"/>
        <v>0</v>
      </c>
      <c r="W195" s="428">
        <v>0</v>
      </c>
      <c r="X195" s="428">
        <v>0</v>
      </c>
      <c r="Y195" s="428">
        <v>0</v>
      </c>
      <c r="Z195" s="428">
        <v>0</v>
      </c>
      <c r="AA195" s="428">
        <v>0</v>
      </c>
      <c r="AB195" s="428">
        <v>0</v>
      </c>
      <c r="AD195" s="432"/>
    </row>
    <row r="196" spans="1:31" ht="30" hidden="1" customHeight="1" x14ac:dyDescent="0.2">
      <c r="A196" s="424">
        <v>28</v>
      </c>
      <c r="B196" s="666" t="s">
        <v>1717</v>
      </c>
      <c r="C196" s="670" t="s">
        <v>1731</v>
      </c>
      <c r="D196" s="644">
        <v>43013</v>
      </c>
      <c r="E196" s="424" t="s">
        <v>1974</v>
      </c>
      <c r="F196" s="424" t="s">
        <v>1974</v>
      </c>
      <c r="G196" s="645">
        <v>6</v>
      </c>
      <c r="H196" s="645">
        <v>6</v>
      </c>
      <c r="I196" s="429">
        <v>157.80000000000001</v>
      </c>
      <c r="J196" s="645">
        <v>3</v>
      </c>
      <c r="K196" s="632">
        <v>3</v>
      </c>
      <c r="L196" s="632">
        <v>0</v>
      </c>
      <c r="M196" s="429">
        <v>139.6</v>
      </c>
      <c r="N196" s="429">
        <v>139.6</v>
      </c>
      <c r="O196" s="429">
        <v>0</v>
      </c>
      <c r="P196" s="428">
        <f t="shared" si="86"/>
        <v>6356803.2599999998</v>
      </c>
      <c r="Q196" s="428">
        <f t="shared" si="87"/>
        <v>6356803.2599999998</v>
      </c>
      <c r="R196" s="428">
        <v>0</v>
      </c>
      <c r="S196" s="428">
        <v>0</v>
      </c>
      <c r="T196" s="428">
        <v>4449762.28</v>
      </c>
      <c r="U196" s="428">
        <v>1907040.98</v>
      </c>
      <c r="V196" s="428">
        <f t="shared" si="88"/>
        <v>0</v>
      </c>
      <c r="W196" s="428">
        <v>0</v>
      </c>
      <c r="X196" s="428">
        <v>0</v>
      </c>
      <c r="Y196" s="428">
        <v>0</v>
      </c>
      <c r="Z196" s="428">
        <v>0</v>
      </c>
      <c r="AA196" s="428">
        <v>0</v>
      </c>
      <c r="AB196" s="428">
        <v>0</v>
      </c>
      <c r="AD196" s="432"/>
    </row>
    <row r="197" spans="1:31" ht="30" hidden="1" customHeight="1" x14ac:dyDescent="0.2">
      <c r="A197" s="424">
        <v>29</v>
      </c>
      <c r="B197" s="666" t="s">
        <v>1720</v>
      </c>
      <c r="C197" s="670" t="s">
        <v>1731</v>
      </c>
      <c r="D197" s="644">
        <v>43013</v>
      </c>
      <c r="E197" s="424" t="s">
        <v>1974</v>
      </c>
      <c r="F197" s="424" t="s">
        <v>1974</v>
      </c>
      <c r="G197" s="645">
        <v>18</v>
      </c>
      <c r="H197" s="645">
        <v>18</v>
      </c>
      <c r="I197" s="429">
        <v>234.2</v>
      </c>
      <c r="J197" s="645">
        <v>5</v>
      </c>
      <c r="K197" s="632">
        <v>0</v>
      </c>
      <c r="L197" s="632">
        <v>5</v>
      </c>
      <c r="M197" s="429">
        <v>135.6</v>
      </c>
      <c r="N197" s="429">
        <v>0</v>
      </c>
      <c r="O197" s="429">
        <v>135.6</v>
      </c>
      <c r="P197" s="428">
        <f t="shared" si="86"/>
        <v>6174659.9000000004</v>
      </c>
      <c r="Q197" s="428">
        <f t="shared" si="87"/>
        <v>6174659.9000000004</v>
      </c>
      <c r="R197" s="428">
        <v>0</v>
      </c>
      <c r="S197" s="428">
        <v>0</v>
      </c>
      <c r="T197" s="428">
        <v>4322261.93</v>
      </c>
      <c r="U197" s="428">
        <v>1852397.97</v>
      </c>
      <c r="V197" s="428">
        <f t="shared" si="88"/>
        <v>0</v>
      </c>
      <c r="W197" s="428">
        <v>0</v>
      </c>
      <c r="X197" s="428">
        <v>0</v>
      </c>
      <c r="Y197" s="428">
        <v>0</v>
      </c>
      <c r="Z197" s="428">
        <v>0</v>
      </c>
      <c r="AA197" s="428">
        <v>0</v>
      </c>
      <c r="AB197" s="428">
        <v>0</v>
      </c>
      <c r="AD197" s="432"/>
    </row>
    <row r="198" spans="1:31" ht="30" hidden="1" customHeight="1" x14ac:dyDescent="0.2">
      <c r="A198" s="424">
        <v>30</v>
      </c>
      <c r="B198" s="666" t="s">
        <v>1721</v>
      </c>
      <c r="C198" s="670" t="s">
        <v>1731</v>
      </c>
      <c r="D198" s="644">
        <v>43013</v>
      </c>
      <c r="E198" s="424" t="s">
        <v>1974</v>
      </c>
      <c r="F198" s="424" t="s">
        <v>1974</v>
      </c>
      <c r="G198" s="645">
        <v>24</v>
      </c>
      <c r="H198" s="645">
        <v>24</v>
      </c>
      <c r="I198" s="429">
        <v>247.21</v>
      </c>
      <c r="J198" s="645">
        <v>4</v>
      </c>
      <c r="K198" s="632">
        <v>1</v>
      </c>
      <c r="L198" s="632">
        <v>3</v>
      </c>
      <c r="M198" s="429">
        <v>167.9</v>
      </c>
      <c r="N198" s="429">
        <v>54.2</v>
      </c>
      <c r="O198" s="429">
        <v>113.7</v>
      </c>
      <c r="P198" s="428">
        <f t="shared" si="86"/>
        <v>7645467.54</v>
      </c>
      <c r="Q198" s="428">
        <f t="shared" si="87"/>
        <v>7645467.54</v>
      </c>
      <c r="R198" s="428">
        <v>0</v>
      </c>
      <c r="S198" s="428">
        <v>0</v>
      </c>
      <c r="T198" s="428">
        <v>5351827.28</v>
      </c>
      <c r="U198" s="428">
        <v>2293640.2599999998</v>
      </c>
      <c r="V198" s="428">
        <f t="shared" si="88"/>
        <v>0</v>
      </c>
      <c r="W198" s="428">
        <v>0</v>
      </c>
      <c r="X198" s="428">
        <v>0</v>
      </c>
      <c r="Y198" s="428">
        <v>0</v>
      </c>
      <c r="Z198" s="428">
        <v>0</v>
      </c>
      <c r="AA198" s="428">
        <v>0</v>
      </c>
      <c r="AB198" s="428">
        <v>0</v>
      </c>
      <c r="AD198" s="432"/>
    </row>
    <row r="199" spans="1:31" ht="30" hidden="1" customHeight="1" x14ac:dyDescent="0.2">
      <c r="A199" s="424">
        <v>31</v>
      </c>
      <c r="B199" s="666" t="s">
        <v>1902</v>
      </c>
      <c r="C199" s="424" t="s">
        <v>1903</v>
      </c>
      <c r="D199" s="644">
        <v>42837</v>
      </c>
      <c r="E199" s="424" t="s">
        <v>1974</v>
      </c>
      <c r="F199" s="424" t="s">
        <v>1974</v>
      </c>
      <c r="G199" s="645">
        <v>31</v>
      </c>
      <c r="H199" s="632">
        <v>31</v>
      </c>
      <c r="I199" s="429">
        <v>432.4</v>
      </c>
      <c r="J199" s="645">
        <v>11</v>
      </c>
      <c r="K199" s="632">
        <v>6</v>
      </c>
      <c r="L199" s="632">
        <v>6</v>
      </c>
      <c r="M199" s="429">
        <v>432.7</v>
      </c>
      <c r="N199" s="429">
        <v>185.1</v>
      </c>
      <c r="O199" s="429">
        <v>247.6</v>
      </c>
      <c r="P199" s="428">
        <f t="shared" si="86"/>
        <v>19703357.969999999</v>
      </c>
      <c r="Q199" s="428">
        <f t="shared" si="87"/>
        <v>19703357.969999999</v>
      </c>
      <c r="R199" s="428">
        <v>0</v>
      </c>
      <c r="S199" s="428">
        <v>0</v>
      </c>
      <c r="T199" s="428">
        <v>13792350.58</v>
      </c>
      <c r="U199" s="428">
        <v>5911007.3899999997</v>
      </c>
      <c r="V199" s="428">
        <f t="shared" si="88"/>
        <v>0</v>
      </c>
      <c r="W199" s="428">
        <v>0</v>
      </c>
      <c r="X199" s="428">
        <v>0</v>
      </c>
      <c r="Y199" s="428">
        <v>0</v>
      </c>
      <c r="Z199" s="428">
        <v>0</v>
      </c>
      <c r="AA199" s="428">
        <v>0</v>
      </c>
      <c r="AB199" s="428">
        <v>0</v>
      </c>
    </row>
    <row r="200" spans="1:31" ht="30" hidden="1" customHeight="1" x14ac:dyDescent="0.2">
      <c r="A200" s="733" t="s">
        <v>1300</v>
      </c>
      <c r="B200" s="733"/>
      <c r="C200" s="733"/>
      <c r="D200" s="733"/>
      <c r="E200" s="733"/>
      <c r="F200" s="733"/>
      <c r="G200" s="649">
        <f>SUM(G201:G204)</f>
        <v>44</v>
      </c>
      <c r="H200" s="649">
        <f t="shared" ref="H200:Z200" si="89">SUM(H201:H204)</f>
        <v>43</v>
      </c>
      <c r="I200" s="646">
        <f t="shared" si="89"/>
        <v>787.9</v>
      </c>
      <c r="J200" s="649">
        <f t="shared" si="89"/>
        <v>13</v>
      </c>
      <c r="K200" s="649">
        <f t="shared" si="89"/>
        <v>0</v>
      </c>
      <c r="L200" s="649">
        <f t="shared" si="89"/>
        <v>13</v>
      </c>
      <c r="M200" s="646">
        <f t="shared" si="89"/>
        <v>694.5</v>
      </c>
      <c r="N200" s="646">
        <f t="shared" si="89"/>
        <v>0</v>
      </c>
      <c r="O200" s="646">
        <f t="shared" si="89"/>
        <v>694.5</v>
      </c>
      <c r="P200" s="646">
        <f t="shared" si="89"/>
        <v>42392280</v>
      </c>
      <c r="Q200" s="646">
        <f t="shared" si="89"/>
        <v>32769232.440000001</v>
      </c>
      <c r="R200" s="646">
        <f t="shared" si="89"/>
        <v>0</v>
      </c>
      <c r="S200" s="646">
        <f t="shared" si="89"/>
        <v>0</v>
      </c>
      <c r="T200" s="646">
        <f t="shared" si="89"/>
        <v>32769232.440000001</v>
      </c>
      <c r="U200" s="646">
        <f t="shared" si="89"/>
        <v>0</v>
      </c>
      <c r="V200" s="646">
        <f t="shared" si="89"/>
        <v>9623047.5600000005</v>
      </c>
      <c r="W200" s="646">
        <f t="shared" si="89"/>
        <v>0</v>
      </c>
      <c r="X200" s="646">
        <f t="shared" si="89"/>
        <v>0</v>
      </c>
      <c r="Y200" s="646">
        <f t="shared" si="89"/>
        <v>9623047.5600000005</v>
      </c>
      <c r="Z200" s="646">
        <f t="shared" si="89"/>
        <v>0</v>
      </c>
      <c r="AA200" s="646">
        <f>SUM(AA201:AA204)</f>
        <v>0</v>
      </c>
      <c r="AB200" s="646">
        <f>SUM(AB201:AB204)</f>
        <v>0</v>
      </c>
      <c r="AD200" s="432"/>
    </row>
    <row r="201" spans="1:31" ht="30" hidden="1" customHeight="1" x14ac:dyDescent="0.2">
      <c r="A201" s="424">
        <v>1</v>
      </c>
      <c r="B201" s="666" t="s">
        <v>1158</v>
      </c>
      <c r="C201" s="670" t="s">
        <v>1291</v>
      </c>
      <c r="D201" s="644">
        <v>42109</v>
      </c>
      <c r="E201" s="424" t="s">
        <v>1846</v>
      </c>
      <c r="F201" s="424" t="s">
        <v>1974</v>
      </c>
      <c r="G201" s="645">
        <v>13</v>
      </c>
      <c r="H201" s="645">
        <v>12</v>
      </c>
      <c r="I201" s="429">
        <v>187.1</v>
      </c>
      <c r="J201" s="645">
        <v>3</v>
      </c>
      <c r="K201" s="632">
        <v>0</v>
      </c>
      <c r="L201" s="632">
        <v>3</v>
      </c>
      <c r="M201" s="429">
        <v>93.7</v>
      </c>
      <c r="N201" s="429">
        <v>0</v>
      </c>
      <c r="O201" s="429">
        <v>93.7</v>
      </c>
      <c r="P201" s="428">
        <f>Q201+V201+AA201+AB201</f>
        <v>5719448</v>
      </c>
      <c r="Q201" s="428">
        <f t="shared" si="87"/>
        <v>4421133.3</v>
      </c>
      <c r="R201" s="428">
        <v>0</v>
      </c>
      <c r="S201" s="428">
        <v>0</v>
      </c>
      <c r="T201" s="428">
        <f>'Приложение № 4'!J201</f>
        <v>4421133.3</v>
      </c>
      <c r="U201" s="428">
        <v>0</v>
      </c>
      <c r="V201" s="428">
        <f t="shared" si="88"/>
        <v>1298314.7</v>
      </c>
      <c r="W201" s="428">
        <v>0</v>
      </c>
      <c r="X201" s="428">
        <v>0</v>
      </c>
      <c r="Y201" s="428">
        <f>'Приложение № 4'!L201</f>
        <v>1298314.7</v>
      </c>
      <c r="Z201" s="428">
        <v>0</v>
      </c>
      <c r="AA201" s="428">
        <v>0</v>
      </c>
      <c r="AB201" s="428">
        <v>0</v>
      </c>
      <c r="AD201" s="432"/>
    </row>
    <row r="202" spans="1:31" ht="30" hidden="1" customHeight="1" x14ac:dyDescent="0.2">
      <c r="A202" s="424">
        <v>2</v>
      </c>
      <c r="B202" s="666" t="s">
        <v>1159</v>
      </c>
      <c r="C202" s="670" t="s">
        <v>1291</v>
      </c>
      <c r="D202" s="644">
        <v>42109</v>
      </c>
      <c r="E202" s="424" t="s">
        <v>1846</v>
      </c>
      <c r="F202" s="424" t="s">
        <v>1974</v>
      </c>
      <c r="G202" s="645">
        <v>8</v>
      </c>
      <c r="H202" s="645">
        <v>8</v>
      </c>
      <c r="I202" s="429">
        <v>61.4</v>
      </c>
      <c r="J202" s="645">
        <v>2</v>
      </c>
      <c r="K202" s="632">
        <v>0</v>
      </c>
      <c r="L202" s="632">
        <v>2</v>
      </c>
      <c r="M202" s="429">
        <v>61.4</v>
      </c>
      <c r="N202" s="429">
        <v>0</v>
      </c>
      <c r="O202" s="429">
        <v>61.4</v>
      </c>
      <c r="P202" s="428">
        <f>Q202+V202+AA202+AB202</f>
        <v>3747856</v>
      </c>
      <c r="Q202" s="428">
        <f t="shared" si="87"/>
        <v>2897092.69</v>
      </c>
      <c r="R202" s="428">
        <v>0</v>
      </c>
      <c r="S202" s="428">
        <v>0</v>
      </c>
      <c r="T202" s="428">
        <f>'Приложение № 4'!J202</f>
        <v>2897092.69</v>
      </c>
      <c r="U202" s="428">
        <v>0</v>
      </c>
      <c r="V202" s="428">
        <f t="shared" si="88"/>
        <v>850763.31</v>
      </c>
      <c r="W202" s="428">
        <v>0</v>
      </c>
      <c r="X202" s="428">
        <v>0</v>
      </c>
      <c r="Y202" s="428">
        <f>'Приложение № 4'!L202</f>
        <v>850763.31</v>
      </c>
      <c r="Z202" s="428">
        <v>0</v>
      </c>
      <c r="AA202" s="428">
        <v>0</v>
      </c>
      <c r="AB202" s="428">
        <v>0</v>
      </c>
      <c r="AD202" s="432"/>
    </row>
    <row r="203" spans="1:31" s="469" customFormat="1" ht="30" hidden="1" customHeight="1" x14ac:dyDescent="0.2">
      <c r="A203" s="424">
        <v>3</v>
      </c>
      <c r="B203" s="666" t="s">
        <v>1160</v>
      </c>
      <c r="C203" s="670" t="s">
        <v>1291</v>
      </c>
      <c r="D203" s="644">
        <v>42109</v>
      </c>
      <c r="E203" s="424" t="s">
        <v>1846</v>
      </c>
      <c r="F203" s="424" t="s">
        <v>1974</v>
      </c>
      <c r="G203" s="645">
        <v>13</v>
      </c>
      <c r="H203" s="645">
        <v>13</v>
      </c>
      <c r="I203" s="429">
        <v>305</v>
      </c>
      <c r="J203" s="645">
        <v>4</v>
      </c>
      <c r="K203" s="632">
        <v>0</v>
      </c>
      <c r="L203" s="632">
        <v>4</v>
      </c>
      <c r="M203" s="429">
        <v>305</v>
      </c>
      <c r="N203" s="429">
        <v>0</v>
      </c>
      <c r="O203" s="429">
        <v>305</v>
      </c>
      <c r="P203" s="428">
        <f>Q203+V203+AA203+AB203</f>
        <v>18617200</v>
      </c>
      <c r="Q203" s="428">
        <f t="shared" si="87"/>
        <v>14391095.6</v>
      </c>
      <c r="R203" s="428">
        <v>0</v>
      </c>
      <c r="S203" s="428">
        <v>0</v>
      </c>
      <c r="T203" s="428">
        <f>'Приложение № 4'!J203</f>
        <v>14391095.6</v>
      </c>
      <c r="U203" s="428">
        <v>0</v>
      </c>
      <c r="V203" s="428">
        <f t="shared" si="88"/>
        <v>4226104.4000000004</v>
      </c>
      <c r="W203" s="428">
        <v>0</v>
      </c>
      <c r="X203" s="428">
        <v>0</v>
      </c>
      <c r="Y203" s="428">
        <f>'Приложение № 4'!L203</f>
        <v>4226104.4000000004</v>
      </c>
      <c r="Z203" s="428">
        <v>0</v>
      </c>
      <c r="AA203" s="428">
        <v>0</v>
      </c>
      <c r="AB203" s="428">
        <v>0</v>
      </c>
      <c r="AC203" s="433"/>
      <c r="AD203" s="432"/>
      <c r="AE203" s="433"/>
    </row>
    <row r="204" spans="1:31" s="634" customFormat="1" ht="30" hidden="1" customHeight="1" x14ac:dyDescent="0.2">
      <c r="A204" s="424">
        <v>4</v>
      </c>
      <c r="B204" s="666" t="s">
        <v>1161</v>
      </c>
      <c r="C204" s="670" t="s">
        <v>1291</v>
      </c>
      <c r="D204" s="644">
        <v>42109</v>
      </c>
      <c r="E204" s="424" t="s">
        <v>1846</v>
      </c>
      <c r="F204" s="424" t="s">
        <v>1974</v>
      </c>
      <c r="G204" s="645">
        <v>10</v>
      </c>
      <c r="H204" s="645">
        <v>10</v>
      </c>
      <c r="I204" s="429">
        <v>234.4</v>
      </c>
      <c r="J204" s="645">
        <v>4</v>
      </c>
      <c r="K204" s="632">
        <v>0</v>
      </c>
      <c r="L204" s="632">
        <v>4</v>
      </c>
      <c r="M204" s="429">
        <v>234.4</v>
      </c>
      <c r="N204" s="429">
        <v>0</v>
      </c>
      <c r="O204" s="429">
        <v>234.4</v>
      </c>
      <c r="P204" s="428">
        <f>Q204+V204+AA204+AB204</f>
        <v>14307776</v>
      </c>
      <c r="Q204" s="428">
        <f t="shared" si="87"/>
        <v>11059910.85</v>
      </c>
      <c r="R204" s="428">
        <v>0</v>
      </c>
      <c r="S204" s="428">
        <v>0</v>
      </c>
      <c r="T204" s="428">
        <f>'Приложение № 4'!J204</f>
        <v>11059910.85</v>
      </c>
      <c r="U204" s="428">
        <v>0</v>
      </c>
      <c r="V204" s="428">
        <f t="shared" si="88"/>
        <v>3247865.15</v>
      </c>
      <c r="W204" s="428">
        <v>0</v>
      </c>
      <c r="X204" s="428">
        <v>0</v>
      </c>
      <c r="Y204" s="428">
        <f>'Приложение № 4'!L204</f>
        <v>3247865.15</v>
      </c>
      <c r="Z204" s="428">
        <v>0</v>
      </c>
      <c r="AA204" s="428">
        <v>0</v>
      </c>
      <c r="AB204" s="428">
        <v>0</v>
      </c>
      <c r="AC204" s="433"/>
      <c r="AD204" s="432"/>
      <c r="AE204" s="433"/>
    </row>
    <row r="205" spans="1:31" ht="30" hidden="1" customHeight="1" x14ac:dyDescent="0.2">
      <c r="A205" s="733" t="s">
        <v>1878</v>
      </c>
      <c r="B205" s="733"/>
      <c r="C205" s="733"/>
      <c r="D205" s="733"/>
      <c r="E205" s="733"/>
      <c r="F205" s="733"/>
      <c r="G205" s="649">
        <f>SUM(G206:G216)</f>
        <v>163</v>
      </c>
      <c r="H205" s="649">
        <f t="shared" ref="H205:AB205" si="90">SUM(H206:H216)</f>
        <v>163</v>
      </c>
      <c r="I205" s="646">
        <f t="shared" si="90"/>
        <v>2196.1</v>
      </c>
      <c r="J205" s="649">
        <f t="shared" si="90"/>
        <v>68</v>
      </c>
      <c r="K205" s="649">
        <f t="shared" si="90"/>
        <v>12</v>
      </c>
      <c r="L205" s="649">
        <f t="shared" si="90"/>
        <v>56</v>
      </c>
      <c r="M205" s="646">
        <f t="shared" si="90"/>
        <v>2196.1</v>
      </c>
      <c r="N205" s="646">
        <f>SUM(N206:N216)</f>
        <v>387.8</v>
      </c>
      <c r="O205" s="646">
        <f t="shared" si="90"/>
        <v>1808.3</v>
      </c>
      <c r="P205" s="646">
        <f t="shared" si="90"/>
        <v>133314875.90000001</v>
      </c>
      <c r="Q205" s="646">
        <f t="shared" si="90"/>
        <v>97588359.25</v>
      </c>
      <c r="R205" s="646">
        <f t="shared" si="90"/>
        <v>0</v>
      </c>
      <c r="S205" s="646">
        <f t="shared" si="90"/>
        <v>0</v>
      </c>
      <c r="T205" s="646">
        <f t="shared" si="90"/>
        <v>97588359.25</v>
      </c>
      <c r="U205" s="646">
        <f t="shared" si="90"/>
        <v>0</v>
      </c>
      <c r="V205" s="646">
        <f t="shared" si="90"/>
        <v>35726516.649999999</v>
      </c>
      <c r="W205" s="646">
        <f t="shared" si="90"/>
        <v>0</v>
      </c>
      <c r="X205" s="646">
        <f t="shared" si="90"/>
        <v>0</v>
      </c>
      <c r="Y205" s="646">
        <f t="shared" si="90"/>
        <v>35726516.649999999</v>
      </c>
      <c r="Z205" s="646">
        <f t="shared" si="90"/>
        <v>0</v>
      </c>
      <c r="AA205" s="646">
        <f t="shared" si="90"/>
        <v>0</v>
      </c>
      <c r="AB205" s="646">
        <f t="shared" si="90"/>
        <v>0</v>
      </c>
      <c r="AD205" s="432"/>
    </row>
    <row r="206" spans="1:31" ht="30" hidden="1" customHeight="1" x14ac:dyDescent="0.2">
      <c r="A206" s="424">
        <v>1</v>
      </c>
      <c r="B206" s="618" t="s">
        <v>1580</v>
      </c>
      <c r="C206" s="424">
        <v>154</v>
      </c>
      <c r="D206" s="644">
        <v>42226</v>
      </c>
      <c r="E206" s="424" t="s">
        <v>1846</v>
      </c>
      <c r="F206" s="424" t="s">
        <v>1974</v>
      </c>
      <c r="G206" s="645">
        <f t="shared" ref="G206:G207" si="91">H206</f>
        <v>24</v>
      </c>
      <c r="H206" s="632">
        <v>24</v>
      </c>
      <c r="I206" s="429">
        <v>195.4</v>
      </c>
      <c r="J206" s="645">
        <v>5</v>
      </c>
      <c r="K206" s="632">
        <v>0</v>
      </c>
      <c r="L206" s="632">
        <v>5</v>
      </c>
      <c r="M206" s="429">
        <v>195.4</v>
      </c>
      <c r="N206" s="429">
        <v>0</v>
      </c>
      <c r="O206" s="429">
        <v>195.4</v>
      </c>
      <c r="P206" s="428">
        <f t="shared" ref="P206:P216" si="92">Q206+V206+AA206+AB206</f>
        <v>11930878.4</v>
      </c>
      <c r="Q206" s="428">
        <f t="shared" si="87"/>
        <v>8683013.25</v>
      </c>
      <c r="R206" s="428">
        <v>0</v>
      </c>
      <c r="S206" s="428">
        <v>0</v>
      </c>
      <c r="T206" s="428">
        <f>'Приложение № 4'!J206</f>
        <v>8683013.25</v>
      </c>
      <c r="U206" s="428">
        <v>0</v>
      </c>
      <c r="V206" s="428">
        <f t="shared" si="88"/>
        <v>3247865.15</v>
      </c>
      <c r="W206" s="428">
        <v>0</v>
      </c>
      <c r="X206" s="428">
        <v>0</v>
      </c>
      <c r="Y206" s="428">
        <v>3247865.15</v>
      </c>
      <c r="Z206" s="428">
        <v>0</v>
      </c>
      <c r="AA206" s="428">
        <v>0</v>
      </c>
      <c r="AB206" s="428">
        <v>0</v>
      </c>
      <c r="AD206" s="432"/>
    </row>
    <row r="207" spans="1:31" ht="30" hidden="1" customHeight="1" x14ac:dyDescent="0.2">
      <c r="A207" s="424">
        <v>2</v>
      </c>
      <c r="B207" s="618" t="s">
        <v>1537</v>
      </c>
      <c r="C207" s="424">
        <v>155</v>
      </c>
      <c r="D207" s="644">
        <v>42226</v>
      </c>
      <c r="E207" s="424" t="s">
        <v>1846</v>
      </c>
      <c r="F207" s="424" t="s">
        <v>1974</v>
      </c>
      <c r="G207" s="645">
        <f t="shared" si="91"/>
        <v>21</v>
      </c>
      <c r="H207" s="632">
        <v>21</v>
      </c>
      <c r="I207" s="429">
        <v>410.6</v>
      </c>
      <c r="J207" s="645">
        <v>9</v>
      </c>
      <c r="K207" s="632">
        <v>1</v>
      </c>
      <c r="L207" s="632">
        <v>8</v>
      </c>
      <c r="M207" s="429">
        <v>410.6</v>
      </c>
      <c r="N207" s="429">
        <v>48.7</v>
      </c>
      <c r="O207" s="429">
        <v>361.9</v>
      </c>
      <c r="P207" s="428">
        <f t="shared" si="92"/>
        <v>21493746.620000001</v>
      </c>
      <c r="Q207" s="428">
        <f t="shared" si="87"/>
        <v>18245881.469999999</v>
      </c>
      <c r="R207" s="428">
        <v>0</v>
      </c>
      <c r="S207" s="428">
        <v>0</v>
      </c>
      <c r="T207" s="428">
        <f>'Приложение № 4'!J207</f>
        <v>18245881.469999999</v>
      </c>
      <c r="U207" s="428">
        <v>0</v>
      </c>
      <c r="V207" s="428">
        <f t="shared" si="88"/>
        <v>3247865.15</v>
      </c>
      <c r="W207" s="428">
        <v>0</v>
      </c>
      <c r="X207" s="428">
        <v>0</v>
      </c>
      <c r="Y207" s="428">
        <v>3247865.15</v>
      </c>
      <c r="Z207" s="428">
        <v>0</v>
      </c>
      <c r="AA207" s="428">
        <v>0</v>
      </c>
      <c r="AB207" s="428">
        <v>0</v>
      </c>
      <c r="AD207" s="432"/>
    </row>
    <row r="208" spans="1:31" ht="30" hidden="1" customHeight="1" x14ac:dyDescent="0.2">
      <c r="A208" s="424">
        <v>3</v>
      </c>
      <c r="B208" s="618" t="s">
        <v>1534</v>
      </c>
      <c r="C208" s="424">
        <v>160</v>
      </c>
      <c r="D208" s="644">
        <v>42226</v>
      </c>
      <c r="E208" s="424" t="s">
        <v>1846</v>
      </c>
      <c r="F208" s="424" t="s">
        <v>1974</v>
      </c>
      <c r="G208" s="645">
        <f t="shared" ref="G208:G216" si="93">H208</f>
        <v>32</v>
      </c>
      <c r="H208" s="632">
        <v>32</v>
      </c>
      <c r="I208" s="429">
        <v>353.9</v>
      </c>
      <c r="J208" s="645">
        <v>10</v>
      </c>
      <c r="K208" s="632">
        <v>0</v>
      </c>
      <c r="L208" s="632">
        <v>10</v>
      </c>
      <c r="M208" s="429">
        <v>353.9</v>
      </c>
      <c r="N208" s="429">
        <v>0</v>
      </c>
      <c r="O208" s="429">
        <v>353.9</v>
      </c>
      <c r="P208" s="428">
        <f t="shared" si="92"/>
        <v>18974161.920000002</v>
      </c>
      <c r="Q208" s="428">
        <f t="shared" si="87"/>
        <v>15726296.77</v>
      </c>
      <c r="R208" s="428">
        <v>0</v>
      </c>
      <c r="S208" s="428">
        <v>0</v>
      </c>
      <c r="T208" s="428">
        <f>'Приложение № 4'!J208</f>
        <v>15726296.77</v>
      </c>
      <c r="U208" s="428">
        <v>0</v>
      </c>
      <c r="V208" s="428">
        <f t="shared" si="88"/>
        <v>3247865.15</v>
      </c>
      <c r="W208" s="428">
        <v>0</v>
      </c>
      <c r="X208" s="428">
        <v>0</v>
      </c>
      <c r="Y208" s="428">
        <v>3247865.15</v>
      </c>
      <c r="Z208" s="428">
        <v>0</v>
      </c>
      <c r="AA208" s="428">
        <v>0</v>
      </c>
      <c r="AB208" s="428">
        <v>0</v>
      </c>
      <c r="AD208" s="432"/>
    </row>
    <row r="209" spans="1:30" ht="30" hidden="1" customHeight="1" x14ac:dyDescent="0.2">
      <c r="A209" s="424">
        <v>4</v>
      </c>
      <c r="B209" s="618" t="s">
        <v>1533</v>
      </c>
      <c r="C209" s="424">
        <v>161</v>
      </c>
      <c r="D209" s="644">
        <v>42226</v>
      </c>
      <c r="E209" s="424" t="s">
        <v>1846</v>
      </c>
      <c r="F209" s="424" t="s">
        <v>1974</v>
      </c>
      <c r="G209" s="645">
        <f t="shared" si="93"/>
        <v>13</v>
      </c>
      <c r="H209" s="632">
        <v>13</v>
      </c>
      <c r="I209" s="429">
        <v>237.9</v>
      </c>
      <c r="J209" s="645">
        <v>5</v>
      </c>
      <c r="K209" s="632">
        <v>0</v>
      </c>
      <c r="L209" s="632">
        <v>5</v>
      </c>
      <c r="M209" s="429">
        <v>237.9</v>
      </c>
      <c r="N209" s="429">
        <v>0</v>
      </c>
      <c r="O209" s="429">
        <v>237.9</v>
      </c>
      <c r="P209" s="428">
        <f t="shared" si="92"/>
        <v>13819456</v>
      </c>
      <c r="Q209" s="428">
        <f t="shared" si="87"/>
        <v>10571590.85</v>
      </c>
      <c r="R209" s="428">
        <v>0</v>
      </c>
      <c r="S209" s="428">
        <v>0</v>
      </c>
      <c r="T209" s="428">
        <f>'Приложение № 4'!J209</f>
        <v>10571590.85</v>
      </c>
      <c r="U209" s="428">
        <v>0</v>
      </c>
      <c r="V209" s="428">
        <f t="shared" si="88"/>
        <v>3247865.15</v>
      </c>
      <c r="W209" s="428">
        <v>0</v>
      </c>
      <c r="X209" s="428">
        <v>0</v>
      </c>
      <c r="Y209" s="428">
        <v>3247865.15</v>
      </c>
      <c r="Z209" s="428">
        <v>0</v>
      </c>
      <c r="AA209" s="428">
        <v>0</v>
      </c>
      <c r="AB209" s="428">
        <v>0</v>
      </c>
      <c r="AD209" s="432"/>
    </row>
    <row r="210" spans="1:30" ht="30" hidden="1" customHeight="1" x14ac:dyDescent="0.2">
      <c r="A210" s="424">
        <v>5</v>
      </c>
      <c r="B210" s="618" t="s">
        <v>1532</v>
      </c>
      <c r="C210" s="424">
        <v>162</v>
      </c>
      <c r="D210" s="644">
        <v>42226</v>
      </c>
      <c r="E210" s="424" t="s">
        <v>1846</v>
      </c>
      <c r="F210" s="424" t="s">
        <v>1974</v>
      </c>
      <c r="G210" s="645">
        <f t="shared" si="93"/>
        <v>13</v>
      </c>
      <c r="H210" s="632">
        <v>13</v>
      </c>
      <c r="I210" s="429">
        <v>125.8</v>
      </c>
      <c r="J210" s="645">
        <v>5</v>
      </c>
      <c r="K210" s="632">
        <v>3</v>
      </c>
      <c r="L210" s="632">
        <v>2</v>
      </c>
      <c r="M210" s="429">
        <v>125.8</v>
      </c>
      <c r="N210" s="429">
        <v>82.1</v>
      </c>
      <c r="O210" s="429">
        <v>43.7</v>
      </c>
      <c r="P210" s="428">
        <f t="shared" si="92"/>
        <v>8838054.8499999996</v>
      </c>
      <c r="Q210" s="428">
        <f t="shared" si="87"/>
        <v>5590189.7000000002</v>
      </c>
      <c r="R210" s="428">
        <v>0</v>
      </c>
      <c r="S210" s="428">
        <v>0</v>
      </c>
      <c r="T210" s="428">
        <f>'Приложение № 4'!J210</f>
        <v>5590189.7000000002</v>
      </c>
      <c r="U210" s="428">
        <v>0</v>
      </c>
      <c r="V210" s="428">
        <f t="shared" si="88"/>
        <v>3247865.15</v>
      </c>
      <c r="W210" s="428">
        <v>0</v>
      </c>
      <c r="X210" s="428">
        <v>0</v>
      </c>
      <c r="Y210" s="428">
        <v>3247865.15</v>
      </c>
      <c r="Z210" s="428">
        <v>0</v>
      </c>
      <c r="AA210" s="428">
        <v>0</v>
      </c>
      <c r="AB210" s="428">
        <v>0</v>
      </c>
      <c r="AD210" s="432"/>
    </row>
    <row r="211" spans="1:30" ht="30" hidden="1" customHeight="1" x14ac:dyDescent="0.2">
      <c r="A211" s="424">
        <v>6</v>
      </c>
      <c r="B211" s="618" t="s">
        <v>1531</v>
      </c>
      <c r="C211" s="424">
        <v>163</v>
      </c>
      <c r="D211" s="644">
        <v>42226</v>
      </c>
      <c r="E211" s="424" t="s">
        <v>1846</v>
      </c>
      <c r="F211" s="424" t="s">
        <v>1974</v>
      </c>
      <c r="G211" s="645">
        <f t="shared" si="93"/>
        <v>5</v>
      </c>
      <c r="H211" s="632">
        <v>5</v>
      </c>
      <c r="I211" s="429">
        <v>120.3</v>
      </c>
      <c r="J211" s="645">
        <v>3</v>
      </c>
      <c r="K211" s="632">
        <v>2</v>
      </c>
      <c r="L211" s="632">
        <v>1</v>
      </c>
      <c r="M211" s="429">
        <v>120.3</v>
      </c>
      <c r="N211" s="429">
        <v>71.3</v>
      </c>
      <c r="O211" s="429">
        <v>49</v>
      </c>
      <c r="P211" s="428">
        <f t="shared" si="92"/>
        <v>8593650.6899999995</v>
      </c>
      <c r="Q211" s="428">
        <f t="shared" si="87"/>
        <v>5345785.54</v>
      </c>
      <c r="R211" s="428">
        <v>0</v>
      </c>
      <c r="S211" s="428">
        <v>0</v>
      </c>
      <c r="T211" s="428">
        <f>'Приложение № 4'!J211</f>
        <v>5345785.54</v>
      </c>
      <c r="U211" s="428">
        <v>0</v>
      </c>
      <c r="V211" s="428">
        <f t="shared" si="88"/>
        <v>3247865.15</v>
      </c>
      <c r="W211" s="428">
        <v>0</v>
      </c>
      <c r="X211" s="428">
        <v>0</v>
      </c>
      <c r="Y211" s="428">
        <v>3247865.15</v>
      </c>
      <c r="Z211" s="428">
        <v>0</v>
      </c>
      <c r="AA211" s="428">
        <v>0</v>
      </c>
      <c r="AB211" s="428">
        <v>0</v>
      </c>
      <c r="AD211" s="432"/>
    </row>
    <row r="212" spans="1:30" ht="30" hidden="1" customHeight="1" x14ac:dyDescent="0.2">
      <c r="A212" s="424">
        <v>7</v>
      </c>
      <c r="B212" s="618" t="s">
        <v>1530</v>
      </c>
      <c r="C212" s="424">
        <v>164</v>
      </c>
      <c r="D212" s="644">
        <v>42226</v>
      </c>
      <c r="E212" s="424" t="s">
        <v>1846</v>
      </c>
      <c r="F212" s="424" t="s">
        <v>1974</v>
      </c>
      <c r="G212" s="645">
        <f t="shared" si="93"/>
        <v>11</v>
      </c>
      <c r="H212" s="632">
        <v>11</v>
      </c>
      <c r="I212" s="429">
        <v>135</v>
      </c>
      <c r="J212" s="645">
        <v>4</v>
      </c>
      <c r="K212" s="632">
        <v>1</v>
      </c>
      <c r="L212" s="632">
        <v>3</v>
      </c>
      <c r="M212" s="429">
        <v>135</v>
      </c>
      <c r="N212" s="429">
        <v>19.8</v>
      </c>
      <c r="O212" s="429">
        <v>115.2</v>
      </c>
      <c r="P212" s="428">
        <f t="shared" si="92"/>
        <v>9246876.3499999996</v>
      </c>
      <c r="Q212" s="428">
        <f t="shared" si="87"/>
        <v>5999011.2000000002</v>
      </c>
      <c r="R212" s="428">
        <v>0</v>
      </c>
      <c r="S212" s="428">
        <v>0</v>
      </c>
      <c r="T212" s="428">
        <f>'Приложение № 4'!J212</f>
        <v>5999011.2000000002</v>
      </c>
      <c r="U212" s="428">
        <v>0</v>
      </c>
      <c r="V212" s="428">
        <f t="shared" si="88"/>
        <v>3247865.15</v>
      </c>
      <c r="W212" s="428">
        <v>0</v>
      </c>
      <c r="X212" s="428">
        <v>0</v>
      </c>
      <c r="Y212" s="428">
        <v>3247865.15</v>
      </c>
      <c r="Z212" s="428">
        <v>0</v>
      </c>
      <c r="AA212" s="428">
        <v>0</v>
      </c>
      <c r="AB212" s="428">
        <v>0</v>
      </c>
      <c r="AD212" s="432"/>
    </row>
    <row r="213" spans="1:30" ht="30" hidden="1" customHeight="1" x14ac:dyDescent="0.2">
      <c r="A213" s="424">
        <v>8</v>
      </c>
      <c r="B213" s="618" t="s">
        <v>1529</v>
      </c>
      <c r="C213" s="424">
        <v>165</v>
      </c>
      <c r="D213" s="644">
        <v>42226</v>
      </c>
      <c r="E213" s="424" t="s">
        <v>1846</v>
      </c>
      <c r="F213" s="424" t="s">
        <v>1974</v>
      </c>
      <c r="G213" s="645">
        <f t="shared" si="93"/>
        <v>8</v>
      </c>
      <c r="H213" s="632">
        <v>8</v>
      </c>
      <c r="I213" s="429">
        <v>132.9</v>
      </c>
      <c r="J213" s="645">
        <v>6</v>
      </c>
      <c r="K213" s="632">
        <v>0</v>
      </c>
      <c r="L213" s="632">
        <v>6</v>
      </c>
      <c r="M213" s="429">
        <v>132.9</v>
      </c>
      <c r="N213" s="429">
        <v>0</v>
      </c>
      <c r="O213" s="429">
        <v>132.9</v>
      </c>
      <c r="P213" s="428">
        <f t="shared" si="92"/>
        <v>9153558.4000000004</v>
      </c>
      <c r="Q213" s="428">
        <f t="shared" si="87"/>
        <v>5905693.25</v>
      </c>
      <c r="R213" s="428">
        <v>0</v>
      </c>
      <c r="S213" s="428">
        <v>0</v>
      </c>
      <c r="T213" s="428">
        <f>'Приложение № 4'!J213</f>
        <v>5905693.25</v>
      </c>
      <c r="U213" s="428">
        <v>0</v>
      </c>
      <c r="V213" s="428">
        <f t="shared" si="88"/>
        <v>3247865.15</v>
      </c>
      <c r="W213" s="428">
        <v>0</v>
      </c>
      <c r="X213" s="428">
        <v>0</v>
      </c>
      <c r="Y213" s="428">
        <v>3247865.15</v>
      </c>
      <c r="Z213" s="428">
        <v>0</v>
      </c>
      <c r="AA213" s="428">
        <v>0</v>
      </c>
      <c r="AB213" s="428">
        <v>0</v>
      </c>
      <c r="AD213" s="432"/>
    </row>
    <row r="214" spans="1:30" ht="30" hidden="1" customHeight="1" x14ac:dyDescent="0.2">
      <c r="A214" s="424">
        <v>9</v>
      </c>
      <c r="B214" s="618" t="s">
        <v>1528</v>
      </c>
      <c r="C214" s="424">
        <v>167</v>
      </c>
      <c r="D214" s="644">
        <v>42226</v>
      </c>
      <c r="E214" s="424" t="s">
        <v>1846</v>
      </c>
      <c r="F214" s="424" t="s">
        <v>1974</v>
      </c>
      <c r="G214" s="645">
        <f t="shared" si="93"/>
        <v>14</v>
      </c>
      <c r="H214" s="632">
        <v>14</v>
      </c>
      <c r="I214" s="429">
        <v>166.1</v>
      </c>
      <c r="J214" s="645">
        <v>8</v>
      </c>
      <c r="K214" s="632">
        <v>2</v>
      </c>
      <c r="L214" s="632">
        <v>6</v>
      </c>
      <c r="M214" s="429">
        <v>166.1</v>
      </c>
      <c r="N214" s="429">
        <v>50.1</v>
      </c>
      <c r="O214" s="429">
        <v>116</v>
      </c>
      <c r="P214" s="428">
        <f t="shared" si="92"/>
        <v>10628870.779999999</v>
      </c>
      <c r="Q214" s="428">
        <f t="shared" si="87"/>
        <v>7381005.6299999999</v>
      </c>
      <c r="R214" s="428">
        <v>0</v>
      </c>
      <c r="S214" s="428">
        <v>0</v>
      </c>
      <c r="T214" s="428">
        <f>'Приложение № 4'!J214</f>
        <v>7381005.6299999999</v>
      </c>
      <c r="U214" s="428">
        <v>0</v>
      </c>
      <c r="V214" s="428">
        <f t="shared" si="88"/>
        <v>3247865.15</v>
      </c>
      <c r="W214" s="428">
        <v>0</v>
      </c>
      <c r="X214" s="428">
        <v>0</v>
      </c>
      <c r="Y214" s="428">
        <v>3247865.15</v>
      </c>
      <c r="Z214" s="428">
        <v>0</v>
      </c>
      <c r="AA214" s="428">
        <v>0</v>
      </c>
      <c r="AB214" s="428">
        <v>0</v>
      </c>
      <c r="AD214" s="432"/>
    </row>
    <row r="215" spans="1:30" ht="30" hidden="1" customHeight="1" x14ac:dyDescent="0.2">
      <c r="A215" s="424">
        <v>10</v>
      </c>
      <c r="B215" s="618" t="s">
        <v>1527</v>
      </c>
      <c r="C215" s="424">
        <v>168</v>
      </c>
      <c r="D215" s="644">
        <v>42226</v>
      </c>
      <c r="E215" s="424" t="s">
        <v>1846</v>
      </c>
      <c r="F215" s="424" t="s">
        <v>1974</v>
      </c>
      <c r="G215" s="645">
        <f t="shared" si="93"/>
        <v>3</v>
      </c>
      <c r="H215" s="632">
        <v>3</v>
      </c>
      <c r="I215" s="429">
        <v>115.8</v>
      </c>
      <c r="J215" s="645">
        <v>3</v>
      </c>
      <c r="K215" s="632">
        <v>3</v>
      </c>
      <c r="L215" s="632">
        <v>0</v>
      </c>
      <c r="M215" s="429">
        <v>115.8</v>
      </c>
      <c r="N215" s="429">
        <v>115.8</v>
      </c>
      <c r="O215" s="429">
        <v>0</v>
      </c>
      <c r="P215" s="428">
        <f t="shared" si="92"/>
        <v>8393683.6500000004</v>
      </c>
      <c r="Q215" s="428">
        <f t="shared" si="87"/>
        <v>5145818.5</v>
      </c>
      <c r="R215" s="428">
        <v>0</v>
      </c>
      <c r="S215" s="428">
        <v>0</v>
      </c>
      <c r="T215" s="428">
        <f>'Приложение № 4'!J215</f>
        <v>5145818.5</v>
      </c>
      <c r="U215" s="428">
        <v>0</v>
      </c>
      <c r="V215" s="428">
        <f t="shared" si="88"/>
        <v>3247865.15</v>
      </c>
      <c r="W215" s="428">
        <v>0</v>
      </c>
      <c r="X215" s="428">
        <v>0</v>
      </c>
      <c r="Y215" s="428">
        <v>3247865.15</v>
      </c>
      <c r="Z215" s="428">
        <v>0</v>
      </c>
      <c r="AA215" s="428">
        <v>0</v>
      </c>
      <c r="AB215" s="428">
        <v>0</v>
      </c>
      <c r="AD215" s="432"/>
    </row>
    <row r="216" spans="1:30" ht="30" hidden="1" customHeight="1" x14ac:dyDescent="0.2">
      <c r="A216" s="424">
        <v>11</v>
      </c>
      <c r="B216" s="618" t="s">
        <v>1681</v>
      </c>
      <c r="C216" s="424">
        <v>241</v>
      </c>
      <c r="D216" s="644">
        <v>41782</v>
      </c>
      <c r="E216" s="424" t="s">
        <v>1846</v>
      </c>
      <c r="F216" s="424" t="s">
        <v>1974</v>
      </c>
      <c r="G216" s="645">
        <f t="shared" si="93"/>
        <v>19</v>
      </c>
      <c r="H216" s="632">
        <v>19</v>
      </c>
      <c r="I216" s="429">
        <v>202.4</v>
      </c>
      <c r="J216" s="645">
        <v>10</v>
      </c>
      <c r="K216" s="632">
        <v>0</v>
      </c>
      <c r="L216" s="632">
        <v>10</v>
      </c>
      <c r="M216" s="429">
        <v>202.4</v>
      </c>
      <c r="N216" s="429">
        <v>0</v>
      </c>
      <c r="O216" s="429">
        <v>202.4</v>
      </c>
      <c r="P216" s="428">
        <f t="shared" si="92"/>
        <v>12241938.24</v>
      </c>
      <c r="Q216" s="428">
        <f t="shared" si="87"/>
        <v>8994073.0899999999</v>
      </c>
      <c r="R216" s="428">
        <v>0</v>
      </c>
      <c r="S216" s="428">
        <v>0</v>
      </c>
      <c r="T216" s="428">
        <f>'Приложение № 4'!J216</f>
        <v>8994073.0899999999</v>
      </c>
      <c r="U216" s="428">
        <v>0</v>
      </c>
      <c r="V216" s="428">
        <f t="shared" si="88"/>
        <v>3247865.15</v>
      </c>
      <c r="W216" s="428">
        <v>0</v>
      </c>
      <c r="X216" s="428">
        <v>0</v>
      </c>
      <c r="Y216" s="428">
        <v>3247865.15</v>
      </c>
      <c r="Z216" s="428">
        <v>0</v>
      </c>
      <c r="AA216" s="428">
        <v>0</v>
      </c>
      <c r="AB216" s="428">
        <v>0</v>
      </c>
      <c r="AD216" s="432"/>
    </row>
    <row r="217" spans="1:30" ht="30" hidden="1" customHeight="1" x14ac:dyDescent="0.2">
      <c r="A217" s="735" t="s">
        <v>1901</v>
      </c>
      <c r="B217" s="735"/>
      <c r="C217" s="735"/>
      <c r="D217" s="735"/>
      <c r="E217" s="735"/>
      <c r="F217" s="735"/>
      <c r="G217" s="649">
        <f>SUM(G218:G219)</f>
        <v>33</v>
      </c>
      <c r="H217" s="649">
        <f t="shared" ref="H217:O217" si="94">H218+H219</f>
        <v>33</v>
      </c>
      <c r="I217" s="646">
        <f>SUM(I218+I219)</f>
        <v>691.2</v>
      </c>
      <c r="J217" s="649">
        <f t="shared" si="94"/>
        <v>15</v>
      </c>
      <c r="K217" s="649">
        <f t="shared" si="94"/>
        <v>9</v>
      </c>
      <c r="L217" s="649">
        <f t="shared" si="94"/>
        <v>6</v>
      </c>
      <c r="M217" s="646">
        <f t="shared" si="94"/>
        <v>638.6</v>
      </c>
      <c r="N217" s="646">
        <f>N218+N219</f>
        <v>370.2</v>
      </c>
      <c r="O217" s="646">
        <f t="shared" si="94"/>
        <v>268.39999999999998</v>
      </c>
      <c r="P217" s="646">
        <f t="shared" ref="P217" si="95">P218+P219</f>
        <v>38980144</v>
      </c>
      <c r="Q217" s="646">
        <f t="shared" ref="Q217" si="96">Q218+Q219</f>
        <v>36056633.200000003</v>
      </c>
      <c r="R217" s="646">
        <f t="shared" ref="R217" si="97">R218+R219</f>
        <v>36056633.200000003</v>
      </c>
      <c r="S217" s="646">
        <f t="shared" ref="S217:U217" si="98">S218+S219</f>
        <v>0</v>
      </c>
      <c r="T217" s="646">
        <f t="shared" si="98"/>
        <v>0</v>
      </c>
      <c r="U217" s="646">
        <f t="shared" si="98"/>
        <v>0</v>
      </c>
      <c r="V217" s="646">
        <f t="shared" ref="V217" si="99">V218+V219</f>
        <v>2923510.8</v>
      </c>
      <c r="W217" s="646">
        <f t="shared" ref="W217" si="100">W218+W219</f>
        <v>2923510.8</v>
      </c>
      <c r="X217" s="646">
        <f t="shared" ref="X217:Z217" si="101">X218+X219</f>
        <v>0</v>
      </c>
      <c r="Y217" s="646">
        <f t="shared" si="101"/>
        <v>0</v>
      </c>
      <c r="Z217" s="646">
        <f t="shared" si="101"/>
        <v>0</v>
      </c>
      <c r="AA217" s="646">
        <f t="shared" ref="AA217" si="102">AA218+AA219</f>
        <v>0</v>
      </c>
      <c r="AB217" s="646">
        <f t="shared" ref="AB217" si="103">AB218+AB219</f>
        <v>0</v>
      </c>
    </row>
    <row r="218" spans="1:30" ht="30" hidden="1" customHeight="1" x14ac:dyDescent="0.2">
      <c r="A218" s="424">
        <v>1</v>
      </c>
      <c r="B218" s="666" t="s">
        <v>1899</v>
      </c>
      <c r="C218" s="619">
        <v>2802</v>
      </c>
      <c r="D218" s="620">
        <v>43098</v>
      </c>
      <c r="E218" s="424" t="s">
        <v>1099</v>
      </c>
      <c r="F218" s="424" t="s">
        <v>1801</v>
      </c>
      <c r="G218" s="645">
        <v>13</v>
      </c>
      <c r="H218" s="645">
        <v>13</v>
      </c>
      <c r="I218" s="429">
        <v>377.8</v>
      </c>
      <c r="J218" s="645">
        <v>7</v>
      </c>
      <c r="K218" s="645">
        <v>2</v>
      </c>
      <c r="L218" s="645">
        <v>5</v>
      </c>
      <c r="M218" s="429">
        <v>325.2</v>
      </c>
      <c r="N218" s="429">
        <v>95.3</v>
      </c>
      <c r="O218" s="429">
        <v>229.9</v>
      </c>
      <c r="P218" s="428">
        <f>Q218+V218</f>
        <v>19850208</v>
      </c>
      <c r="Q218" s="428">
        <f>R218+S218+T218+U218</f>
        <v>18361442.399999999</v>
      </c>
      <c r="R218" s="429">
        <f>'Приложение № 4'!J218</f>
        <v>18361442.399999999</v>
      </c>
      <c r="S218" s="429">
        <v>0</v>
      </c>
      <c r="T218" s="430">
        <v>0</v>
      </c>
      <c r="U218" s="430">
        <v>0</v>
      </c>
      <c r="V218" s="428">
        <f>W218+X218+Y218+Z218</f>
        <v>1488765.6</v>
      </c>
      <c r="W218" s="429">
        <f>'Приложение № 4'!L218</f>
        <v>1488765.6</v>
      </c>
      <c r="X218" s="429">
        <v>0</v>
      </c>
      <c r="Y218" s="429">
        <v>0</v>
      </c>
      <c r="Z218" s="429">
        <v>0</v>
      </c>
      <c r="AA218" s="428">
        <v>0</v>
      </c>
      <c r="AB218" s="428">
        <v>0</v>
      </c>
    </row>
    <row r="219" spans="1:30" ht="30" hidden="1" customHeight="1" x14ac:dyDescent="0.2">
      <c r="A219" s="424">
        <v>2</v>
      </c>
      <c r="B219" s="666" t="s">
        <v>1900</v>
      </c>
      <c r="C219" s="619">
        <v>1624</v>
      </c>
      <c r="D219" s="620">
        <v>43404</v>
      </c>
      <c r="E219" s="424" t="s">
        <v>1099</v>
      </c>
      <c r="F219" s="424" t="s">
        <v>1801</v>
      </c>
      <c r="G219" s="645">
        <v>20</v>
      </c>
      <c r="H219" s="645">
        <v>20</v>
      </c>
      <c r="I219" s="429">
        <v>313.39999999999998</v>
      </c>
      <c r="J219" s="645">
        <v>8</v>
      </c>
      <c r="K219" s="645">
        <v>7</v>
      </c>
      <c r="L219" s="645">
        <v>1</v>
      </c>
      <c r="M219" s="429">
        <v>313.39999999999998</v>
      </c>
      <c r="N219" s="429">
        <v>274.89999999999998</v>
      </c>
      <c r="O219" s="429">
        <v>38.5</v>
      </c>
      <c r="P219" s="428">
        <f>Q219+V219</f>
        <v>19129936</v>
      </c>
      <c r="Q219" s="428">
        <f>R219+S219+T219+U219</f>
        <v>17695190.800000001</v>
      </c>
      <c r="R219" s="429">
        <f>'Приложение № 4'!J219</f>
        <v>17695190.800000001</v>
      </c>
      <c r="S219" s="429">
        <v>0</v>
      </c>
      <c r="T219" s="430">
        <v>0</v>
      </c>
      <c r="U219" s="430">
        <v>0</v>
      </c>
      <c r="V219" s="428">
        <f>W219+X219+Y219+Z219</f>
        <v>1434745.2</v>
      </c>
      <c r="W219" s="429">
        <f>'Приложение № 4'!L219</f>
        <v>1434745.2</v>
      </c>
      <c r="X219" s="429">
        <v>0</v>
      </c>
      <c r="Y219" s="429">
        <v>0</v>
      </c>
      <c r="Z219" s="429">
        <v>0</v>
      </c>
      <c r="AA219" s="428">
        <v>0</v>
      </c>
      <c r="AB219" s="428">
        <v>0</v>
      </c>
    </row>
    <row r="220" spans="1:30" ht="30" hidden="1" customHeight="1" x14ac:dyDescent="0.2">
      <c r="A220" s="733" t="s">
        <v>1978</v>
      </c>
      <c r="B220" s="733"/>
      <c r="C220" s="733"/>
      <c r="D220" s="733"/>
      <c r="E220" s="733"/>
      <c r="F220" s="733"/>
      <c r="G220" s="467">
        <f>SUM(G221:G226)</f>
        <v>175</v>
      </c>
      <c r="H220" s="467">
        <f>SUM(H221:H226)</f>
        <v>175</v>
      </c>
      <c r="I220" s="646">
        <f t="shared" ref="I220" si="104">SUM(I221:I226)</f>
        <v>3277.02</v>
      </c>
      <c r="J220" s="649">
        <f t="shared" ref="J220" si="105">SUM(J221:J226)</f>
        <v>81</v>
      </c>
      <c r="K220" s="649">
        <f t="shared" ref="K220" si="106">SUM(K221:K226)</f>
        <v>75</v>
      </c>
      <c r="L220" s="467">
        <f t="shared" ref="L220" si="107">SUM(L221:L226)</f>
        <v>6</v>
      </c>
      <c r="M220" s="646">
        <f t="shared" ref="M220" si="108">SUM(M221:M226)</f>
        <v>3059.19</v>
      </c>
      <c r="N220" s="646">
        <f t="shared" ref="N220" si="109">SUM(N221:N226)</f>
        <v>2922.64</v>
      </c>
      <c r="O220" s="646">
        <f t="shared" ref="O220" si="110">SUM(O221:O226)</f>
        <v>136.55000000000001</v>
      </c>
      <c r="P220" s="646">
        <f t="shared" ref="P220:Z220" si="111">SUM(P221:P226)</f>
        <v>189974381.19</v>
      </c>
      <c r="Q220" s="646">
        <f t="shared" si="111"/>
        <v>170487190.28999999</v>
      </c>
      <c r="R220" s="646">
        <f t="shared" si="111"/>
        <v>0</v>
      </c>
      <c r="S220" s="646">
        <f t="shared" si="111"/>
        <v>0</v>
      </c>
      <c r="T220" s="646">
        <f t="shared" si="111"/>
        <v>170487190.28999999</v>
      </c>
      <c r="U220" s="646">
        <f t="shared" si="111"/>
        <v>0</v>
      </c>
      <c r="V220" s="646">
        <f t="shared" si="111"/>
        <v>19487190.899999999</v>
      </c>
      <c r="W220" s="646">
        <f t="shared" si="111"/>
        <v>0</v>
      </c>
      <c r="X220" s="646">
        <f t="shared" si="111"/>
        <v>0</v>
      </c>
      <c r="Y220" s="646">
        <f t="shared" si="111"/>
        <v>19487190.899999999</v>
      </c>
      <c r="Z220" s="646">
        <f t="shared" si="111"/>
        <v>0</v>
      </c>
      <c r="AA220" s="646">
        <f t="shared" ref="AA220" si="112">SUM(AA221:AA226)</f>
        <v>0</v>
      </c>
      <c r="AB220" s="646">
        <f t="shared" ref="AB220" si="113">SUM(AB221:AB226)</f>
        <v>0</v>
      </c>
      <c r="AD220" s="432"/>
    </row>
    <row r="221" spans="1:30" ht="30" hidden="1" customHeight="1" x14ac:dyDescent="0.2">
      <c r="A221" s="424">
        <v>1</v>
      </c>
      <c r="B221" s="618" t="s">
        <v>1834</v>
      </c>
      <c r="C221" s="424">
        <v>2895</v>
      </c>
      <c r="D221" s="644">
        <v>43097</v>
      </c>
      <c r="E221" s="424" t="s">
        <v>1846</v>
      </c>
      <c r="F221" s="424" t="s">
        <v>1974</v>
      </c>
      <c r="G221" s="645">
        <v>55</v>
      </c>
      <c r="H221" s="632">
        <v>55</v>
      </c>
      <c r="I221" s="429">
        <v>1263.9000000000001</v>
      </c>
      <c r="J221" s="645">
        <v>32</v>
      </c>
      <c r="K221" s="632">
        <v>32</v>
      </c>
      <c r="L221" s="632">
        <v>0</v>
      </c>
      <c r="M221" s="429">
        <v>1263.9000000000001</v>
      </c>
      <c r="N221" s="429">
        <v>1263.9000000000001</v>
      </c>
      <c r="O221" s="429">
        <v>0</v>
      </c>
      <c r="P221" s="428">
        <f>Q221+V221+AA221+AB221</f>
        <v>73684405.480000004</v>
      </c>
      <c r="Q221" s="428">
        <f>R221+S221+T221+U221</f>
        <v>70436540.329999998</v>
      </c>
      <c r="R221" s="428">
        <v>0</v>
      </c>
      <c r="S221" s="428">
        <v>0</v>
      </c>
      <c r="T221" s="428">
        <f>'Приложение № 4'!J221</f>
        <v>70436540.329999998</v>
      </c>
      <c r="U221" s="428">
        <v>0</v>
      </c>
      <c r="V221" s="428">
        <f>W221+X221+Y221+Z221</f>
        <v>3247865.15</v>
      </c>
      <c r="W221" s="428">
        <v>0</v>
      </c>
      <c r="X221" s="428">
        <v>0</v>
      </c>
      <c r="Y221" s="428">
        <v>3247865.15</v>
      </c>
      <c r="Z221" s="428">
        <v>0</v>
      </c>
      <c r="AA221" s="428">
        <v>0</v>
      </c>
      <c r="AB221" s="428">
        <v>0</v>
      </c>
      <c r="AD221" s="432"/>
    </row>
    <row r="222" spans="1:30" ht="30" hidden="1" customHeight="1" x14ac:dyDescent="0.2">
      <c r="A222" s="424">
        <v>2</v>
      </c>
      <c r="B222" s="687" t="s">
        <v>1925</v>
      </c>
      <c r="C222" s="684">
        <v>2643</v>
      </c>
      <c r="D222" s="685">
        <v>43405</v>
      </c>
      <c r="E222" s="424" t="s">
        <v>1846</v>
      </c>
      <c r="F222" s="424" t="s">
        <v>1974</v>
      </c>
      <c r="G222" s="425">
        <v>22</v>
      </c>
      <c r="H222" s="427">
        <v>22</v>
      </c>
      <c r="I222" s="426">
        <v>434.5</v>
      </c>
      <c r="J222" s="425">
        <v>8</v>
      </c>
      <c r="K222" s="427">
        <v>5</v>
      </c>
      <c r="L222" s="427">
        <v>3</v>
      </c>
      <c r="M222" s="426">
        <v>329.5</v>
      </c>
      <c r="N222" s="426">
        <v>250.6</v>
      </c>
      <c r="O222" s="426">
        <v>78.900000000000006</v>
      </c>
      <c r="P222" s="428">
        <f t="shared" ref="P222:P226" si="114">Q222+V222+AA222+AB222</f>
        <v>21610741.989999998</v>
      </c>
      <c r="Q222" s="428">
        <f t="shared" ref="Q222:Q235" si="115">R222+S222+T222+U222</f>
        <v>18362876.84</v>
      </c>
      <c r="R222" s="428">
        <v>0</v>
      </c>
      <c r="S222" s="428">
        <v>0</v>
      </c>
      <c r="T222" s="428">
        <f>'Приложение № 4'!J222</f>
        <v>18362876.84</v>
      </c>
      <c r="U222" s="428">
        <v>0</v>
      </c>
      <c r="V222" s="428">
        <f t="shared" ref="V222:V235" si="116">W222+X222+Y222+Z222</f>
        <v>3247865.15</v>
      </c>
      <c r="W222" s="428">
        <v>0</v>
      </c>
      <c r="X222" s="428">
        <v>0</v>
      </c>
      <c r="Y222" s="428">
        <v>3247865.15</v>
      </c>
      <c r="Z222" s="428">
        <v>0</v>
      </c>
      <c r="AA222" s="428">
        <v>0</v>
      </c>
      <c r="AB222" s="428">
        <v>0</v>
      </c>
      <c r="AD222" s="432"/>
    </row>
    <row r="223" spans="1:30" ht="30" hidden="1" customHeight="1" x14ac:dyDescent="0.2">
      <c r="A223" s="424">
        <v>3</v>
      </c>
      <c r="B223" s="687" t="s">
        <v>1926</v>
      </c>
      <c r="C223" s="684">
        <v>1248</v>
      </c>
      <c r="D223" s="685">
        <v>42901</v>
      </c>
      <c r="E223" s="424" t="s">
        <v>1846</v>
      </c>
      <c r="F223" s="424" t="s">
        <v>1974</v>
      </c>
      <c r="G223" s="425">
        <v>30</v>
      </c>
      <c r="H223" s="427">
        <v>30</v>
      </c>
      <c r="I223" s="426">
        <v>398.95</v>
      </c>
      <c r="J223" s="425">
        <v>9</v>
      </c>
      <c r="K223" s="427">
        <v>9</v>
      </c>
      <c r="L223" s="427">
        <v>0</v>
      </c>
      <c r="M223" s="426">
        <v>398.95</v>
      </c>
      <c r="N223" s="426">
        <v>398.95</v>
      </c>
      <c r="O223" s="426">
        <v>0</v>
      </c>
      <c r="P223" s="428">
        <f t="shared" si="114"/>
        <v>25481157.149999999</v>
      </c>
      <c r="Q223" s="428">
        <f t="shared" si="115"/>
        <v>22233292</v>
      </c>
      <c r="R223" s="428">
        <v>0</v>
      </c>
      <c r="S223" s="428">
        <v>0</v>
      </c>
      <c r="T223" s="428">
        <f>'Приложение № 4'!J223</f>
        <v>22233292</v>
      </c>
      <c r="U223" s="428">
        <v>0</v>
      </c>
      <c r="V223" s="428">
        <f t="shared" si="116"/>
        <v>3247865.15</v>
      </c>
      <c r="W223" s="428">
        <v>0</v>
      </c>
      <c r="X223" s="428">
        <v>0</v>
      </c>
      <c r="Y223" s="428">
        <v>3247865.15</v>
      </c>
      <c r="Z223" s="428">
        <v>0</v>
      </c>
      <c r="AA223" s="428">
        <v>0</v>
      </c>
      <c r="AB223" s="428">
        <v>0</v>
      </c>
      <c r="AD223" s="432"/>
    </row>
    <row r="224" spans="1:30" ht="30" hidden="1" customHeight="1" x14ac:dyDescent="0.2">
      <c r="A224" s="424">
        <v>4</v>
      </c>
      <c r="B224" s="687" t="s">
        <v>1927</v>
      </c>
      <c r="C224" s="684">
        <v>386</v>
      </c>
      <c r="D224" s="685">
        <v>42800</v>
      </c>
      <c r="E224" s="424" t="s">
        <v>1846</v>
      </c>
      <c r="F224" s="424" t="s">
        <v>1974</v>
      </c>
      <c r="G224" s="425">
        <v>31</v>
      </c>
      <c r="H224" s="427">
        <v>31</v>
      </c>
      <c r="I224" s="426">
        <v>508.77</v>
      </c>
      <c r="J224" s="425">
        <v>9</v>
      </c>
      <c r="K224" s="427">
        <v>9</v>
      </c>
      <c r="L224" s="427">
        <v>0</v>
      </c>
      <c r="M224" s="426">
        <v>476.27</v>
      </c>
      <c r="N224" s="426">
        <v>476.27</v>
      </c>
      <c r="O224" s="426">
        <v>0</v>
      </c>
      <c r="P224" s="428">
        <f t="shared" si="114"/>
        <v>29790163.640000001</v>
      </c>
      <c r="Q224" s="428">
        <f t="shared" si="115"/>
        <v>26542298.489999998</v>
      </c>
      <c r="R224" s="428">
        <v>0</v>
      </c>
      <c r="S224" s="428">
        <v>0</v>
      </c>
      <c r="T224" s="428">
        <f>'Приложение № 4'!J224</f>
        <v>26542298.489999998</v>
      </c>
      <c r="U224" s="428">
        <v>0</v>
      </c>
      <c r="V224" s="428">
        <f t="shared" si="116"/>
        <v>3247865.15</v>
      </c>
      <c r="W224" s="428">
        <v>0</v>
      </c>
      <c r="X224" s="428">
        <v>0</v>
      </c>
      <c r="Y224" s="428">
        <v>3247865.15</v>
      </c>
      <c r="Z224" s="428">
        <v>0</v>
      </c>
      <c r="AA224" s="428">
        <v>0</v>
      </c>
      <c r="AB224" s="428">
        <v>0</v>
      </c>
      <c r="AD224" s="432"/>
    </row>
    <row r="225" spans="1:31" ht="30" hidden="1" customHeight="1" x14ac:dyDescent="0.2">
      <c r="A225" s="424">
        <v>5</v>
      </c>
      <c r="B225" s="687" t="s">
        <v>1928</v>
      </c>
      <c r="C225" s="684">
        <v>197</v>
      </c>
      <c r="D225" s="685">
        <v>43139</v>
      </c>
      <c r="E225" s="424" t="s">
        <v>1846</v>
      </c>
      <c r="F225" s="424" t="s">
        <v>1974</v>
      </c>
      <c r="G225" s="425">
        <v>22</v>
      </c>
      <c r="H225" s="427">
        <v>22</v>
      </c>
      <c r="I225" s="426">
        <v>407.6</v>
      </c>
      <c r="J225" s="425">
        <v>9</v>
      </c>
      <c r="K225" s="427">
        <v>9</v>
      </c>
      <c r="L225" s="427">
        <v>0</v>
      </c>
      <c r="M225" s="426">
        <v>352.9</v>
      </c>
      <c r="N225" s="426">
        <v>352.9</v>
      </c>
      <c r="O225" s="426">
        <v>0</v>
      </c>
      <c r="P225" s="428">
        <f t="shared" si="114"/>
        <v>22914812.760000002</v>
      </c>
      <c r="Q225" s="428">
        <f t="shared" si="115"/>
        <v>19666947.609999999</v>
      </c>
      <c r="R225" s="428">
        <v>0</v>
      </c>
      <c r="S225" s="428">
        <v>0</v>
      </c>
      <c r="T225" s="428">
        <f>'Приложение № 4'!J225</f>
        <v>19666947.609999999</v>
      </c>
      <c r="U225" s="428">
        <v>0</v>
      </c>
      <c r="V225" s="428">
        <f t="shared" si="116"/>
        <v>3247865.15</v>
      </c>
      <c r="W225" s="428">
        <v>0</v>
      </c>
      <c r="X225" s="428">
        <v>0</v>
      </c>
      <c r="Y225" s="428">
        <v>3247865.15</v>
      </c>
      <c r="Z225" s="428">
        <v>0</v>
      </c>
      <c r="AA225" s="428">
        <v>0</v>
      </c>
      <c r="AB225" s="428">
        <v>0</v>
      </c>
      <c r="AD225" s="432"/>
    </row>
    <row r="226" spans="1:31" ht="30" hidden="1" customHeight="1" x14ac:dyDescent="0.2">
      <c r="A226" s="424">
        <v>6</v>
      </c>
      <c r="B226" s="687" t="s">
        <v>1929</v>
      </c>
      <c r="C226" s="684">
        <v>317</v>
      </c>
      <c r="D226" s="685">
        <v>42795</v>
      </c>
      <c r="E226" s="424" t="s">
        <v>1846</v>
      </c>
      <c r="F226" s="424" t="s">
        <v>1974</v>
      </c>
      <c r="G226" s="425">
        <v>15</v>
      </c>
      <c r="H226" s="427">
        <v>15</v>
      </c>
      <c r="I226" s="426">
        <v>263.3</v>
      </c>
      <c r="J226" s="425">
        <v>14</v>
      </c>
      <c r="K226" s="427">
        <v>11</v>
      </c>
      <c r="L226" s="427">
        <v>3</v>
      </c>
      <c r="M226" s="426">
        <v>237.67</v>
      </c>
      <c r="N226" s="426">
        <v>180.02</v>
      </c>
      <c r="O226" s="426">
        <v>57.65</v>
      </c>
      <c r="P226" s="428">
        <f t="shared" si="114"/>
        <v>16493100.17</v>
      </c>
      <c r="Q226" s="428">
        <f t="shared" si="115"/>
        <v>13245235.02</v>
      </c>
      <c r="R226" s="428">
        <v>0</v>
      </c>
      <c r="S226" s="428">
        <v>0</v>
      </c>
      <c r="T226" s="428">
        <f>'Приложение № 4'!J226</f>
        <v>13245235.02</v>
      </c>
      <c r="U226" s="428">
        <v>0</v>
      </c>
      <c r="V226" s="428">
        <f t="shared" si="116"/>
        <v>3247865.15</v>
      </c>
      <c r="W226" s="428">
        <v>0</v>
      </c>
      <c r="X226" s="428">
        <v>0</v>
      </c>
      <c r="Y226" s="428">
        <v>3247865.15</v>
      </c>
      <c r="Z226" s="428">
        <v>0</v>
      </c>
      <c r="AA226" s="428">
        <v>0</v>
      </c>
      <c r="AB226" s="428">
        <v>0</v>
      </c>
      <c r="AD226" s="432"/>
    </row>
    <row r="227" spans="1:31" ht="30" hidden="1" customHeight="1" x14ac:dyDescent="0.2">
      <c r="A227" s="733" t="s">
        <v>1784</v>
      </c>
      <c r="B227" s="733"/>
      <c r="C227" s="733"/>
      <c r="D227" s="733"/>
      <c r="E227" s="733"/>
      <c r="F227" s="733"/>
      <c r="G227" s="649">
        <f>SUM(G228:G232)</f>
        <v>82</v>
      </c>
      <c r="H227" s="649">
        <f t="shared" ref="H227:AB227" si="117">SUM(H228:H232)</f>
        <v>82</v>
      </c>
      <c r="I227" s="646">
        <f>SUM(I228:I232)</f>
        <v>1096.4000000000001</v>
      </c>
      <c r="J227" s="649">
        <f t="shared" si="117"/>
        <v>33</v>
      </c>
      <c r="K227" s="649">
        <f t="shared" si="117"/>
        <v>2</v>
      </c>
      <c r="L227" s="649">
        <f t="shared" si="117"/>
        <v>31</v>
      </c>
      <c r="M227" s="646">
        <f t="shared" si="117"/>
        <v>1096.4000000000001</v>
      </c>
      <c r="N227" s="646">
        <f t="shared" si="117"/>
        <v>42.4</v>
      </c>
      <c r="O227" s="646">
        <f t="shared" si="117"/>
        <v>1054</v>
      </c>
      <c r="P227" s="646">
        <f t="shared" si="117"/>
        <v>71652609.709999993</v>
      </c>
      <c r="Q227" s="646">
        <f t="shared" si="117"/>
        <v>55413283.960000001</v>
      </c>
      <c r="R227" s="646">
        <f t="shared" si="117"/>
        <v>0</v>
      </c>
      <c r="S227" s="646">
        <f t="shared" si="117"/>
        <v>0</v>
      </c>
      <c r="T227" s="646">
        <f t="shared" si="117"/>
        <v>55413283.960000001</v>
      </c>
      <c r="U227" s="646">
        <f t="shared" si="117"/>
        <v>0</v>
      </c>
      <c r="V227" s="646">
        <f t="shared" si="117"/>
        <v>16239325.75</v>
      </c>
      <c r="W227" s="646">
        <f t="shared" si="117"/>
        <v>0</v>
      </c>
      <c r="X227" s="646">
        <f t="shared" si="117"/>
        <v>0</v>
      </c>
      <c r="Y227" s="646">
        <f t="shared" si="117"/>
        <v>16239325.75</v>
      </c>
      <c r="Z227" s="646">
        <f t="shared" si="117"/>
        <v>0</v>
      </c>
      <c r="AA227" s="646">
        <f t="shared" si="117"/>
        <v>0</v>
      </c>
      <c r="AB227" s="646">
        <f t="shared" si="117"/>
        <v>0</v>
      </c>
      <c r="AD227" s="432"/>
    </row>
    <row r="228" spans="1:31" ht="30" hidden="1" customHeight="1" x14ac:dyDescent="0.2">
      <c r="A228" s="424">
        <v>1</v>
      </c>
      <c r="B228" s="666" t="s">
        <v>1520</v>
      </c>
      <c r="C228" s="424" t="s">
        <v>1312</v>
      </c>
      <c r="D228" s="644">
        <v>42150</v>
      </c>
      <c r="E228" s="424" t="s">
        <v>1846</v>
      </c>
      <c r="F228" s="424" t="s">
        <v>1974</v>
      </c>
      <c r="G228" s="645">
        <f>H228</f>
        <v>22</v>
      </c>
      <c r="H228" s="632">
        <v>22</v>
      </c>
      <c r="I228" s="429">
        <f>M228</f>
        <v>308.5</v>
      </c>
      <c r="J228" s="645">
        <v>11</v>
      </c>
      <c r="K228" s="632">
        <v>2</v>
      </c>
      <c r="L228" s="632">
        <v>9</v>
      </c>
      <c r="M228" s="429">
        <v>308.5</v>
      </c>
      <c r="N228" s="429">
        <v>42.4</v>
      </c>
      <c r="O228" s="429">
        <v>266.10000000000002</v>
      </c>
      <c r="P228" s="428">
        <f>Q228+V228+AA228+AB228</f>
        <v>18839800.670000002</v>
      </c>
      <c r="Q228" s="428">
        <f t="shared" si="115"/>
        <v>15591935.52</v>
      </c>
      <c r="R228" s="429">
        <v>0</v>
      </c>
      <c r="S228" s="429">
        <v>0</v>
      </c>
      <c r="T228" s="429">
        <f>'Приложение № 4'!J228</f>
        <v>15591935.52</v>
      </c>
      <c r="U228" s="429">
        <v>0</v>
      </c>
      <c r="V228" s="428">
        <f t="shared" si="116"/>
        <v>3247865.15</v>
      </c>
      <c r="W228" s="429">
        <v>0</v>
      </c>
      <c r="X228" s="429">
        <v>0</v>
      </c>
      <c r="Y228" s="429">
        <v>3247865.15</v>
      </c>
      <c r="Z228" s="429">
        <v>0</v>
      </c>
      <c r="AA228" s="428">
        <v>0</v>
      </c>
      <c r="AB228" s="428">
        <v>0</v>
      </c>
      <c r="AD228" s="432"/>
    </row>
    <row r="229" spans="1:31" ht="30" hidden="1" customHeight="1" x14ac:dyDescent="0.2">
      <c r="A229" s="424">
        <v>2</v>
      </c>
      <c r="B229" s="666" t="s">
        <v>1519</v>
      </c>
      <c r="C229" s="424" t="s">
        <v>1312</v>
      </c>
      <c r="D229" s="644">
        <v>42150</v>
      </c>
      <c r="E229" s="424" t="s">
        <v>1846</v>
      </c>
      <c r="F229" s="424" t="s">
        <v>1974</v>
      </c>
      <c r="G229" s="645">
        <f>H229</f>
        <v>18</v>
      </c>
      <c r="H229" s="632">
        <v>18</v>
      </c>
      <c r="I229" s="429">
        <f>M229</f>
        <v>231.1</v>
      </c>
      <c r="J229" s="645">
        <v>5</v>
      </c>
      <c r="K229" s="632">
        <v>0</v>
      </c>
      <c r="L229" s="632">
        <v>5</v>
      </c>
      <c r="M229" s="429">
        <v>231.1</v>
      </c>
      <c r="N229" s="429">
        <v>0</v>
      </c>
      <c r="O229" s="429">
        <v>231.1</v>
      </c>
      <c r="P229" s="428">
        <f>Q229+V229+AA229+AB229</f>
        <v>14927917.98</v>
      </c>
      <c r="Q229" s="428">
        <f t="shared" si="115"/>
        <v>11680052.83</v>
      </c>
      <c r="R229" s="429">
        <v>0</v>
      </c>
      <c r="S229" s="429">
        <v>0</v>
      </c>
      <c r="T229" s="429">
        <f>'Приложение № 4'!J229</f>
        <v>11680052.83</v>
      </c>
      <c r="U229" s="429">
        <v>0</v>
      </c>
      <c r="V229" s="428">
        <f t="shared" si="116"/>
        <v>3247865.15</v>
      </c>
      <c r="W229" s="429">
        <v>0</v>
      </c>
      <c r="X229" s="429">
        <v>0</v>
      </c>
      <c r="Y229" s="429">
        <v>3247865.15</v>
      </c>
      <c r="Z229" s="429">
        <v>0</v>
      </c>
      <c r="AA229" s="428">
        <v>0</v>
      </c>
      <c r="AB229" s="428">
        <v>0</v>
      </c>
      <c r="AD229" s="432"/>
    </row>
    <row r="230" spans="1:31" ht="30" hidden="1" customHeight="1" x14ac:dyDescent="0.2">
      <c r="A230" s="424">
        <v>3</v>
      </c>
      <c r="B230" s="666" t="s">
        <v>1521</v>
      </c>
      <c r="C230" s="424">
        <v>28</v>
      </c>
      <c r="D230" s="644">
        <v>41666</v>
      </c>
      <c r="E230" s="424" t="s">
        <v>1846</v>
      </c>
      <c r="F230" s="424" t="s">
        <v>1974</v>
      </c>
      <c r="G230" s="645">
        <v>16</v>
      </c>
      <c r="H230" s="632">
        <v>16</v>
      </c>
      <c r="I230" s="429">
        <v>131.69999999999999</v>
      </c>
      <c r="J230" s="645">
        <v>4</v>
      </c>
      <c r="K230" s="632">
        <v>0</v>
      </c>
      <c r="L230" s="632">
        <v>4</v>
      </c>
      <c r="M230" s="429">
        <v>131.69999999999999</v>
      </c>
      <c r="N230" s="429">
        <v>0</v>
      </c>
      <c r="O230" s="429">
        <v>131.69999999999999</v>
      </c>
      <c r="P230" s="428">
        <f>Q230+V230+AA230+AB230</f>
        <v>9904130.6500000004</v>
      </c>
      <c r="Q230" s="428">
        <f t="shared" si="115"/>
        <v>6656265.5</v>
      </c>
      <c r="R230" s="429">
        <v>0</v>
      </c>
      <c r="S230" s="429">
        <v>0</v>
      </c>
      <c r="T230" s="429">
        <f>'Приложение № 4'!J230</f>
        <v>6656265.5</v>
      </c>
      <c r="U230" s="429">
        <v>0</v>
      </c>
      <c r="V230" s="428">
        <f t="shared" si="116"/>
        <v>3247865.15</v>
      </c>
      <c r="W230" s="429">
        <v>0</v>
      </c>
      <c r="X230" s="429">
        <v>0</v>
      </c>
      <c r="Y230" s="429">
        <v>3247865.15</v>
      </c>
      <c r="Z230" s="429">
        <v>0</v>
      </c>
      <c r="AA230" s="428">
        <v>0</v>
      </c>
      <c r="AB230" s="428">
        <v>0</v>
      </c>
      <c r="AD230" s="432"/>
    </row>
    <row r="231" spans="1:31" ht="30" hidden="1" customHeight="1" x14ac:dyDescent="0.2">
      <c r="A231" s="424">
        <v>4</v>
      </c>
      <c r="B231" s="666" t="s">
        <v>1517</v>
      </c>
      <c r="C231" s="424" t="s">
        <v>1312</v>
      </c>
      <c r="D231" s="644">
        <v>42150</v>
      </c>
      <c r="E231" s="424" t="s">
        <v>1846</v>
      </c>
      <c r="F231" s="424" t="s">
        <v>1974</v>
      </c>
      <c r="G231" s="645">
        <v>18</v>
      </c>
      <c r="H231" s="632">
        <v>18</v>
      </c>
      <c r="I231" s="429">
        <v>207.9</v>
      </c>
      <c r="J231" s="645">
        <v>9</v>
      </c>
      <c r="K231" s="632">
        <v>0</v>
      </c>
      <c r="L231" s="632">
        <v>9</v>
      </c>
      <c r="M231" s="429">
        <v>207.9</v>
      </c>
      <c r="N231" s="429">
        <v>0</v>
      </c>
      <c r="O231" s="429">
        <v>207.9</v>
      </c>
      <c r="P231" s="428">
        <f>Q231+V231+AA231+AB231</f>
        <v>13755364</v>
      </c>
      <c r="Q231" s="428">
        <f t="shared" si="115"/>
        <v>10507498.85</v>
      </c>
      <c r="R231" s="429">
        <v>0</v>
      </c>
      <c r="S231" s="429">
        <v>0</v>
      </c>
      <c r="T231" s="429">
        <f>'Приложение № 4'!J231</f>
        <v>10507498.85</v>
      </c>
      <c r="U231" s="429">
        <v>0</v>
      </c>
      <c r="V231" s="428">
        <f t="shared" si="116"/>
        <v>3247865.15</v>
      </c>
      <c r="W231" s="429">
        <v>0</v>
      </c>
      <c r="X231" s="429">
        <v>0</v>
      </c>
      <c r="Y231" s="429">
        <v>3247865.15</v>
      </c>
      <c r="Z231" s="429">
        <v>0</v>
      </c>
      <c r="AA231" s="428">
        <v>0</v>
      </c>
      <c r="AB231" s="428">
        <v>0</v>
      </c>
      <c r="AD231" s="432"/>
    </row>
    <row r="232" spans="1:31" ht="30" hidden="1" customHeight="1" x14ac:dyDescent="0.2">
      <c r="A232" s="424">
        <v>5</v>
      </c>
      <c r="B232" s="666" t="s">
        <v>1518</v>
      </c>
      <c r="C232" s="424" t="s">
        <v>1312</v>
      </c>
      <c r="D232" s="644">
        <v>42150</v>
      </c>
      <c r="E232" s="424" t="s">
        <v>1846</v>
      </c>
      <c r="F232" s="424" t="s">
        <v>1974</v>
      </c>
      <c r="G232" s="645">
        <v>8</v>
      </c>
      <c r="H232" s="632">
        <v>8</v>
      </c>
      <c r="I232" s="429">
        <v>217.2</v>
      </c>
      <c r="J232" s="645">
        <v>4</v>
      </c>
      <c r="K232" s="632">
        <v>0</v>
      </c>
      <c r="L232" s="632">
        <v>4</v>
      </c>
      <c r="M232" s="429">
        <v>217.2</v>
      </c>
      <c r="N232" s="429">
        <v>0</v>
      </c>
      <c r="O232" s="429">
        <v>217.2</v>
      </c>
      <c r="P232" s="428">
        <f>Q232+V232+AA232+AB232</f>
        <v>14225396.41</v>
      </c>
      <c r="Q232" s="428">
        <f t="shared" si="115"/>
        <v>10977531.26</v>
      </c>
      <c r="R232" s="429">
        <v>0</v>
      </c>
      <c r="S232" s="429">
        <v>0</v>
      </c>
      <c r="T232" s="429">
        <f>'Приложение № 4'!J232</f>
        <v>10977531.26</v>
      </c>
      <c r="U232" s="429">
        <v>0</v>
      </c>
      <c r="V232" s="428">
        <f t="shared" si="116"/>
        <v>3247865.15</v>
      </c>
      <c r="W232" s="429">
        <v>0</v>
      </c>
      <c r="X232" s="429">
        <v>0</v>
      </c>
      <c r="Y232" s="429">
        <v>3247865.15</v>
      </c>
      <c r="Z232" s="429">
        <v>0</v>
      </c>
      <c r="AA232" s="428">
        <v>0</v>
      </c>
      <c r="AB232" s="428">
        <v>0</v>
      </c>
      <c r="AD232" s="432"/>
    </row>
    <row r="233" spans="1:31" ht="30" hidden="1" customHeight="1" x14ac:dyDescent="0.2">
      <c r="A233" s="733" t="s">
        <v>1869</v>
      </c>
      <c r="B233" s="733"/>
      <c r="C233" s="733"/>
      <c r="D233" s="733"/>
      <c r="E233" s="733"/>
      <c r="F233" s="733"/>
      <c r="G233" s="649">
        <f>SUM(G234:G235)</f>
        <v>232</v>
      </c>
      <c r="H233" s="649">
        <f t="shared" ref="H233:P233" si="118">SUM(H234:H235)</f>
        <v>232</v>
      </c>
      <c r="I233" s="646">
        <f>SUM(I234:I235)</f>
        <v>5423.8</v>
      </c>
      <c r="J233" s="649">
        <f t="shared" si="118"/>
        <v>120</v>
      </c>
      <c r="K233" s="649">
        <f t="shared" si="118"/>
        <v>96</v>
      </c>
      <c r="L233" s="649">
        <f t="shared" si="118"/>
        <v>24</v>
      </c>
      <c r="M233" s="646">
        <f t="shared" si="118"/>
        <v>5423.8</v>
      </c>
      <c r="N233" s="646">
        <f t="shared" si="118"/>
        <v>4336.2</v>
      </c>
      <c r="O233" s="646">
        <f t="shared" si="118"/>
        <v>1087.5999999999999</v>
      </c>
      <c r="P233" s="646">
        <f t="shared" si="118"/>
        <v>275654625.67000002</v>
      </c>
      <c r="Q233" s="428">
        <f t="shared" si="115"/>
        <v>269158895.37</v>
      </c>
      <c r="R233" s="646">
        <f t="shared" ref="R233:Z233" si="119">SUM(R234:R235)</f>
        <v>0</v>
      </c>
      <c r="S233" s="646">
        <f t="shared" si="119"/>
        <v>0</v>
      </c>
      <c r="T233" s="646">
        <f t="shared" si="119"/>
        <v>269158895.37</v>
      </c>
      <c r="U233" s="646">
        <f t="shared" si="119"/>
        <v>0</v>
      </c>
      <c r="V233" s="646">
        <f t="shared" si="119"/>
        <v>6495730.2999999998</v>
      </c>
      <c r="W233" s="646">
        <f t="shared" si="119"/>
        <v>0</v>
      </c>
      <c r="X233" s="646">
        <f t="shared" si="119"/>
        <v>0</v>
      </c>
      <c r="Y233" s="646">
        <f t="shared" si="119"/>
        <v>6495730.2999999998</v>
      </c>
      <c r="Z233" s="646">
        <f t="shared" si="119"/>
        <v>0</v>
      </c>
      <c r="AA233" s="646">
        <f>SUM(AA234:AA235)</f>
        <v>0</v>
      </c>
      <c r="AB233" s="646">
        <f>SUM(AB234:AB235)</f>
        <v>0</v>
      </c>
      <c r="AD233" s="432"/>
    </row>
    <row r="234" spans="1:31" s="469" customFormat="1" ht="30" hidden="1" customHeight="1" x14ac:dyDescent="0.2">
      <c r="A234" s="424">
        <v>1</v>
      </c>
      <c r="B234" s="666" t="s">
        <v>1790</v>
      </c>
      <c r="C234" s="670" t="s">
        <v>1788</v>
      </c>
      <c r="D234" s="644">
        <v>40014</v>
      </c>
      <c r="E234" s="424" t="s">
        <v>1846</v>
      </c>
      <c r="F234" s="424" t="s">
        <v>1974</v>
      </c>
      <c r="G234" s="645">
        <v>117</v>
      </c>
      <c r="H234" s="645">
        <v>117</v>
      </c>
      <c r="I234" s="429">
        <v>2763.6</v>
      </c>
      <c r="J234" s="645">
        <v>60</v>
      </c>
      <c r="K234" s="632">
        <v>51</v>
      </c>
      <c r="L234" s="632">
        <v>9</v>
      </c>
      <c r="M234" s="429">
        <v>2763.6</v>
      </c>
      <c r="N234" s="429">
        <v>2350</v>
      </c>
      <c r="O234" s="429">
        <v>413.6</v>
      </c>
      <c r="P234" s="428">
        <f>Q234+V234+AA234+AB234</f>
        <v>140392952.22</v>
      </c>
      <c r="Q234" s="428">
        <f t="shared" si="115"/>
        <v>137145087.06999999</v>
      </c>
      <c r="R234" s="429">
        <v>0</v>
      </c>
      <c r="S234" s="429">
        <v>0</v>
      </c>
      <c r="T234" s="429">
        <f>'Приложение № 4'!J234</f>
        <v>137145087.06999999</v>
      </c>
      <c r="U234" s="429">
        <v>0</v>
      </c>
      <c r="V234" s="428">
        <f t="shared" si="116"/>
        <v>3247865.15</v>
      </c>
      <c r="W234" s="428">
        <v>0</v>
      </c>
      <c r="X234" s="428">
        <v>0</v>
      </c>
      <c r="Y234" s="428">
        <v>3247865.15</v>
      </c>
      <c r="Z234" s="428">
        <v>0</v>
      </c>
      <c r="AA234" s="429">
        <v>0</v>
      </c>
      <c r="AB234" s="429">
        <v>0</v>
      </c>
      <c r="AC234" s="433"/>
      <c r="AD234" s="432"/>
      <c r="AE234" s="433"/>
    </row>
    <row r="235" spans="1:31" ht="30" hidden="1" customHeight="1" x14ac:dyDescent="0.2">
      <c r="A235" s="424">
        <v>2</v>
      </c>
      <c r="B235" s="666" t="s">
        <v>1791</v>
      </c>
      <c r="C235" s="670" t="s">
        <v>1788</v>
      </c>
      <c r="D235" s="644">
        <v>40014</v>
      </c>
      <c r="E235" s="424" t="s">
        <v>1846</v>
      </c>
      <c r="F235" s="424" t="s">
        <v>1974</v>
      </c>
      <c r="G235" s="645">
        <v>115</v>
      </c>
      <c r="H235" s="645">
        <v>115</v>
      </c>
      <c r="I235" s="429">
        <v>2660.2</v>
      </c>
      <c r="J235" s="645">
        <v>60</v>
      </c>
      <c r="K235" s="632">
        <v>45</v>
      </c>
      <c r="L235" s="632">
        <v>15</v>
      </c>
      <c r="M235" s="429">
        <v>2660.2</v>
      </c>
      <c r="N235" s="429">
        <v>1986.2</v>
      </c>
      <c r="O235" s="429">
        <v>674</v>
      </c>
      <c r="P235" s="428">
        <f>Q235+V235+AA235+AB235</f>
        <v>135261673.44999999</v>
      </c>
      <c r="Q235" s="428">
        <f t="shared" si="115"/>
        <v>132013808.3</v>
      </c>
      <c r="R235" s="429">
        <v>0</v>
      </c>
      <c r="S235" s="429">
        <v>0</v>
      </c>
      <c r="T235" s="429">
        <f>'Приложение № 4'!J235</f>
        <v>132013808.3</v>
      </c>
      <c r="U235" s="429">
        <v>0</v>
      </c>
      <c r="V235" s="428">
        <f t="shared" si="116"/>
        <v>3247865.15</v>
      </c>
      <c r="W235" s="428">
        <v>0</v>
      </c>
      <c r="X235" s="428">
        <v>0</v>
      </c>
      <c r="Y235" s="428">
        <v>3247865.15</v>
      </c>
      <c r="Z235" s="428">
        <v>0</v>
      </c>
      <c r="AA235" s="429">
        <v>0</v>
      </c>
      <c r="AB235" s="429">
        <v>0</v>
      </c>
      <c r="AD235" s="432"/>
    </row>
    <row r="236" spans="1:31" ht="30" hidden="1" customHeight="1" x14ac:dyDescent="0.2">
      <c r="A236" s="733" t="s">
        <v>1947</v>
      </c>
      <c r="B236" s="733"/>
      <c r="C236" s="733"/>
      <c r="D236" s="733"/>
      <c r="E236" s="733"/>
      <c r="F236" s="733"/>
      <c r="G236" s="649">
        <f>SUM(G237:G238:G256)</f>
        <v>597</v>
      </c>
      <c r="H236" s="649">
        <f>SUM(H237:H238:H256)</f>
        <v>597</v>
      </c>
      <c r="I236" s="646">
        <f>SUM(I237:I238:I256)</f>
        <v>9311.5</v>
      </c>
      <c r="J236" s="649">
        <f>SUM(J237:J238:J256)</f>
        <v>242</v>
      </c>
      <c r="K236" s="649">
        <f>SUM(K237:K238:K256)</f>
        <v>113</v>
      </c>
      <c r="L236" s="649">
        <f>SUM(L237:L238:L256)</f>
        <v>129</v>
      </c>
      <c r="M236" s="646">
        <f t="shared" ref="M236:AB236" si="120">SUM(M237:M256)</f>
        <v>9408.7000000000007</v>
      </c>
      <c r="N236" s="646">
        <f t="shared" si="120"/>
        <v>4116.7</v>
      </c>
      <c r="O236" s="646">
        <f t="shared" si="120"/>
        <v>5191.1000000000004</v>
      </c>
      <c r="P236" s="646">
        <f t="shared" si="120"/>
        <v>574307048</v>
      </c>
      <c r="Q236" s="646">
        <f>SUM(Q237:Q256)</f>
        <v>420967066.18000001</v>
      </c>
      <c r="R236" s="646">
        <f t="shared" ref="R236:S236" si="121">SUM(R237:R256)</f>
        <v>356045959.86000001</v>
      </c>
      <c r="S236" s="646">
        <f t="shared" si="121"/>
        <v>0</v>
      </c>
      <c r="T236" s="646">
        <f t="shared" ref="T236" si="122">SUM(T237:T256)</f>
        <v>64921106.32</v>
      </c>
      <c r="U236" s="646">
        <f t="shared" ref="U236" si="123">SUM(U237:U256)</f>
        <v>0</v>
      </c>
      <c r="V236" s="646">
        <f t="shared" ref="V236" si="124">SUM(V237:V256)</f>
        <v>153339981.81999999</v>
      </c>
      <c r="W236" s="646">
        <f t="shared" ref="W236" si="125">SUM(W237:W256)</f>
        <v>129692048.14</v>
      </c>
      <c r="X236" s="646">
        <f t="shared" ref="X236" si="126">SUM(X237:X256)</f>
        <v>23647933.68</v>
      </c>
      <c r="Y236" s="646">
        <f t="shared" ref="Y236" si="127">SUM(Y237:Y256)</f>
        <v>0</v>
      </c>
      <c r="Z236" s="646">
        <f t="shared" ref="Z236" si="128">SUM(Z237:Z256)</f>
        <v>0</v>
      </c>
      <c r="AA236" s="646">
        <f t="shared" si="120"/>
        <v>0</v>
      </c>
      <c r="AB236" s="646">
        <f t="shared" si="120"/>
        <v>0</v>
      </c>
      <c r="AD236" s="432"/>
    </row>
    <row r="237" spans="1:31" ht="30" hidden="1" customHeight="1" x14ac:dyDescent="0.2">
      <c r="A237" s="424">
        <v>1</v>
      </c>
      <c r="B237" s="666" t="s">
        <v>1602</v>
      </c>
      <c r="C237" s="670">
        <v>4754</v>
      </c>
      <c r="D237" s="644">
        <v>41478</v>
      </c>
      <c r="E237" s="424" t="s">
        <v>1846</v>
      </c>
      <c r="F237" s="424" t="s">
        <v>1974</v>
      </c>
      <c r="G237" s="645">
        <v>33</v>
      </c>
      <c r="H237" s="645">
        <v>33</v>
      </c>
      <c r="I237" s="429">
        <v>456.7</v>
      </c>
      <c r="J237" s="645">
        <v>9</v>
      </c>
      <c r="K237" s="632">
        <v>1</v>
      </c>
      <c r="L237" s="632">
        <v>8</v>
      </c>
      <c r="M237" s="429">
        <v>456.4</v>
      </c>
      <c r="N237" s="429">
        <v>57.5</v>
      </c>
      <c r="O237" s="429">
        <v>398.9</v>
      </c>
      <c r="P237" s="428">
        <f t="shared" ref="P237:P256" si="129">Q237+V237+AA237+AB237</f>
        <v>27858656</v>
      </c>
      <c r="Q237" s="428">
        <f>R237+S237+T237+U237</f>
        <v>20420394.850000001</v>
      </c>
      <c r="R237" s="429">
        <v>0</v>
      </c>
      <c r="S237" s="429">
        <v>0</v>
      </c>
      <c r="T237" s="430">
        <f>'Приложение № 4'!J237</f>
        <v>20420394.850000001</v>
      </c>
      <c r="U237" s="430">
        <v>0</v>
      </c>
      <c r="V237" s="428">
        <f>W237+X237+Y237+Z237</f>
        <v>7438261.1500000004</v>
      </c>
      <c r="W237" s="429">
        <v>0</v>
      </c>
      <c r="X237" s="429">
        <f>'Приложение № 4'!L237</f>
        <v>7438261.1500000004</v>
      </c>
      <c r="Y237" s="430">
        <v>0</v>
      </c>
      <c r="Z237" s="430">
        <v>0</v>
      </c>
      <c r="AA237" s="428">
        <v>0</v>
      </c>
      <c r="AB237" s="428">
        <v>0</v>
      </c>
      <c r="AD237" s="432"/>
    </row>
    <row r="238" spans="1:31" s="469" customFormat="1" ht="30" hidden="1" customHeight="1" x14ac:dyDescent="0.2">
      <c r="A238" s="424">
        <v>2</v>
      </c>
      <c r="B238" s="666" t="s">
        <v>1524</v>
      </c>
      <c r="C238" s="670">
        <v>4750</v>
      </c>
      <c r="D238" s="644">
        <v>41478</v>
      </c>
      <c r="E238" s="424" t="s">
        <v>1846</v>
      </c>
      <c r="F238" s="424" t="s">
        <v>1974</v>
      </c>
      <c r="G238" s="645">
        <v>32</v>
      </c>
      <c r="H238" s="645">
        <v>32</v>
      </c>
      <c r="I238" s="429">
        <v>494.5</v>
      </c>
      <c r="J238" s="645">
        <v>12</v>
      </c>
      <c r="K238" s="632">
        <v>6</v>
      </c>
      <c r="L238" s="632">
        <v>6</v>
      </c>
      <c r="M238" s="429">
        <v>494.5</v>
      </c>
      <c r="N238" s="429">
        <v>213.6</v>
      </c>
      <c r="O238" s="429">
        <v>280.89999999999998</v>
      </c>
      <c r="P238" s="428">
        <f t="shared" si="129"/>
        <v>30184280</v>
      </c>
      <c r="Q238" s="428">
        <f t="shared" ref="Q238:Q296" si="130">R238+S238+T238+U238</f>
        <v>22125077.239999998</v>
      </c>
      <c r="R238" s="429">
        <v>0</v>
      </c>
      <c r="S238" s="429">
        <v>0</v>
      </c>
      <c r="T238" s="430">
        <f>'Приложение № 4'!J238</f>
        <v>22125077.239999998</v>
      </c>
      <c r="U238" s="430">
        <v>0</v>
      </c>
      <c r="V238" s="428">
        <f t="shared" ref="V238:V296" si="131">W238+X238+Y238+Z238</f>
        <v>8059202.7599999998</v>
      </c>
      <c r="W238" s="429">
        <v>0</v>
      </c>
      <c r="X238" s="429">
        <f>'Приложение № 4'!L238</f>
        <v>8059202.7599999998</v>
      </c>
      <c r="Y238" s="430">
        <v>0</v>
      </c>
      <c r="Z238" s="430">
        <v>0</v>
      </c>
      <c r="AA238" s="428">
        <v>0</v>
      </c>
      <c r="AB238" s="428">
        <v>0</v>
      </c>
      <c r="AC238" s="433"/>
      <c r="AD238" s="432"/>
      <c r="AE238" s="433"/>
    </row>
    <row r="239" spans="1:31" ht="30" hidden="1" customHeight="1" x14ac:dyDescent="0.2">
      <c r="A239" s="424">
        <v>3</v>
      </c>
      <c r="B239" s="666" t="s">
        <v>1522</v>
      </c>
      <c r="C239" s="670">
        <v>3678</v>
      </c>
      <c r="D239" s="644">
        <v>41992</v>
      </c>
      <c r="E239" s="424" t="s">
        <v>1846</v>
      </c>
      <c r="F239" s="424" t="s">
        <v>1974</v>
      </c>
      <c r="G239" s="645">
        <v>38</v>
      </c>
      <c r="H239" s="645">
        <v>38</v>
      </c>
      <c r="I239" s="429">
        <v>402.6</v>
      </c>
      <c r="J239" s="645">
        <v>12</v>
      </c>
      <c r="K239" s="632">
        <v>1</v>
      </c>
      <c r="L239" s="632">
        <v>11</v>
      </c>
      <c r="M239" s="429">
        <v>500.1</v>
      </c>
      <c r="N239" s="429">
        <v>78.099999999999994</v>
      </c>
      <c r="O239" s="429">
        <v>422</v>
      </c>
      <c r="P239" s="428">
        <f t="shared" si="129"/>
        <v>30526104</v>
      </c>
      <c r="Q239" s="428">
        <f t="shared" si="130"/>
        <v>22375634.23</v>
      </c>
      <c r="R239" s="429">
        <v>0</v>
      </c>
      <c r="S239" s="429">
        <v>0</v>
      </c>
      <c r="T239" s="430">
        <f>'Приложение № 4'!J239</f>
        <v>22375634.23</v>
      </c>
      <c r="U239" s="430">
        <v>0</v>
      </c>
      <c r="V239" s="428">
        <f t="shared" si="131"/>
        <v>8150469.7699999996</v>
      </c>
      <c r="W239" s="429">
        <v>0</v>
      </c>
      <c r="X239" s="429">
        <f>'Приложение № 4'!L239</f>
        <v>8150469.7699999996</v>
      </c>
      <c r="Y239" s="430">
        <v>0</v>
      </c>
      <c r="Z239" s="430">
        <v>0</v>
      </c>
      <c r="AA239" s="428">
        <v>0</v>
      </c>
      <c r="AB239" s="428">
        <v>0</v>
      </c>
      <c r="AD239" s="432"/>
    </row>
    <row r="240" spans="1:31" ht="30" hidden="1" customHeight="1" x14ac:dyDescent="0.2">
      <c r="A240" s="424">
        <v>4</v>
      </c>
      <c r="B240" s="666" t="s">
        <v>1930</v>
      </c>
      <c r="C240" s="670">
        <v>66</v>
      </c>
      <c r="D240" s="685">
        <v>43518</v>
      </c>
      <c r="E240" s="688" t="s">
        <v>1801</v>
      </c>
      <c r="F240" s="688" t="s">
        <v>1846</v>
      </c>
      <c r="G240" s="689">
        <v>37</v>
      </c>
      <c r="H240" s="689">
        <v>37</v>
      </c>
      <c r="I240" s="690">
        <v>497.6</v>
      </c>
      <c r="J240" s="689">
        <v>11</v>
      </c>
      <c r="K240" s="689">
        <v>5</v>
      </c>
      <c r="L240" s="689">
        <v>6</v>
      </c>
      <c r="M240" s="690">
        <v>497.6</v>
      </c>
      <c r="N240" s="690">
        <v>182.8</v>
      </c>
      <c r="O240" s="690">
        <v>314.8</v>
      </c>
      <c r="P240" s="428">
        <f t="shared" si="129"/>
        <v>30373504</v>
      </c>
      <c r="Q240" s="428">
        <f t="shared" si="130"/>
        <v>22263778.43</v>
      </c>
      <c r="R240" s="429">
        <f>'Приложение № 4'!J240</f>
        <v>22263778.43</v>
      </c>
      <c r="S240" s="429">
        <v>0</v>
      </c>
      <c r="T240" s="429">
        <v>0</v>
      </c>
      <c r="U240" s="429">
        <v>0</v>
      </c>
      <c r="V240" s="428">
        <f t="shared" si="131"/>
        <v>8109725.5700000003</v>
      </c>
      <c r="W240" s="428">
        <f>'Приложение № 4'!L240</f>
        <v>8109725.5700000003</v>
      </c>
      <c r="X240" s="426">
        <v>0</v>
      </c>
      <c r="Y240" s="426">
        <v>0</v>
      </c>
      <c r="Z240" s="426">
        <v>0</v>
      </c>
      <c r="AA240" s="428">
        <v>0</v>
      </c>
      <c r="AB240" s="428">
        <v>0</v>
      </c>
      <c r="AD240" s="432"/>
    </row>
    <row r="241" spans="1:30" ht="30" hidden="1" customHeight="1" x14ac:dyDescent="0.2">
      <c r="A241" s="424">
        <v>5</v>
      </c>
      <c r="B241" s="666" t="s">
        <v>1931</v>
      </c>
      <c r="C241" s="670">
        <v>65</v>
      </c>
      <c r="D241" s="685">
        <v>43518</v>
      </c>
      <c r="E241" s="688" t="s">
        <v>1801</v>
      </c>
      <c r="F241" s="688" t="s">
        <v>1846</v>
      </c>
      <c r="G241" s="689">
        <v>37</v>
      </c>
      <c r="H241" s="689">
        <v>37</v>
      </c>
      <c r="I241" s="690">
        <v>436.6</v>
      </c>
      <c r="J241" s="689">
        <v>12</v>
      </c>
      <c r="K241" s="689">
        <v>3</v>
      </c>
      <c r="L241" s="689">
        <v>9</v>
      </c>
      <c r="M241" s="690">
        <v>436.6</v>
      </c>
      <c r="N241" s="690">
        <v>124.4</v>
      </c>
      <c r="O241" s="690">
        <v>311.39999999999998</v>
      </c>
      <c r="P241" s="428">
        <f t="shared" si="129"/>
        <v>26650064</v>
      </c>
      <c r="Q241" s="428">
        <f t="shared" si="130"/>
        <v>19534496.91</v>
      </c>
      <c r="R241" s="429">
        <f>'Приложение № 4'!J241</f>
        <v>19534496.91</v>
      </c>
      <c r="S241" s="429">
        <v>0</v>
      </c>
      <c r="T241" s="429">
        <v>0</v>
      </c>
      <c r="U241" s="429">
        <v>0</v>
      </c>
      <c r="V241" s="428">
        <f t="shared" si="131"/>
        <v>7115567.0899999999</v>
      </c>
      <c r="W241" s="428">
        <f>'Приложение № 4'!L241</f>
        <v>7115567.0899999999</v>
      </c>
      <c r="X241" s="426">
        <v>0</v>
      </c>
      <c r="Y241" s="426">
        <v>0</v>
      </c>
      <c r="Z241" s="426">
        <v>0</v>
      </c>
      <c r="AA241" s="428">
        <v>0</v>
      </c>
      <c r="AB241" s="428">
        <v>0</v>
      </c>
      <c r="AD241" s="432"/>
    </row>
    <row r="242" spans="1:30" ht="30" hidden="1" customHeight="1" x14ac:dyDescent="0.2">
      <c r="A242" s="424">
        <v>6</v>
      </c>
      <c r="B242" s="666" t="s">
        <v>1932</v>
      </c>
      <c r="C242" s="670">
        <v>73</v>
      </c>
      <c r="D242" s="685">
        <v>43518</v>
      </c>
      <c r="E242" s="688" t="s">
        <v>1801</v>
      </c>
      <c r="F242" s="688" t="s">
        <v>1846</v>
      </c>
      <c r="G242" s="689">
        <v>27</v>
      </c>
      <c r="H242" s="689">
        <v>27</v>
      </c>
      <c r="I242" s="690">
        <v>496.7</v>
      </c>
      <c r="J242" s="689">
        <v>15</v>
      </c>
      <c r="K242" s="689">
        <v>9</v>
      </c>
      <c r="L242" s="689">
        <v>6</v>
      </c>
      <c r="M242" s="690">
        <v>496.7</v>
      </c>
      <c r="N242" s="690">
        <v>244.1</v>
      </c>
      <c r="O242" s="690">
        <v>252.6</v>
      </c>
      <c r="P242" s="428">
        <f t="shared" si="129"/>
        <v>30318568</v>
      </c>
      <c r="Q242" s="428">
        <f t="shared" si="130"/>
        <v>22223510.34</v>
      </c>
      <c r="R242" s="429">
        <f>'Приложение № 4'!J242</f>
        <v>22223510.34</v>
      </c>
      <c r="S242" s="429">
        <v>0</v>
      </c>
      <c r="T242" s="429">
        <v>0</v>
      </c>
      <c r="U242" s="429">
        <v>0</v>
      </c>
      <c r="V242" s="428">
        <f t="shared" si="131"/>
        <v>8095057.6600000001</v>
      </c>
      <c r="W242" s="428">
        <f>'Приложение № 4'!L242</f>
        <v>8095057.6600000001</v>
      </c>
      <c r="X242" s="426">
        <v>0</v>
      </c>
      <c r="Y242" s="426">
        <v>0</v>
      </c>
      <c r="Z242" s="426">
        <v>0</v>
      </c>
      <c r="AA242" s="428">
        <v>0</v>
      </c>
      <c r="AB242" s="428">
        <v>0</v>
      </c>
      <c r="AD242" s="432"/>
    </row>
    <row r="243" spans="1:30" ht="30" hidden="1" customHeight="1" x14ac:dyDescent="0.2">
      <c r="A243" s="424">
        <v>7</v>
      </c>
      <c r="B243" s="666" t="s">
        <v>1933</v>
      </c>
      <c r="C243" s="670">
        <v>74</v>
      </c>
      <c r="D243" s="685">
        <v>43518</v>
      </c>
      <c r="E243" s="688" t="s">
        <v>1801</v>
      </c>
      <c r="F243" s="688" t="s">
        <v>1846</v>
      </c>
      <c r="G243" s="689">
        <v>44</v>
      </c>
      <c r="H243" s="689">
        <v>44</v>
      </c>
      <c r="I243" s="690">
        <v>910.8</v>
      </c>
      <c r="J243" s="689">
        <v>26</v>
      </c>
      <c r="K243" s="689">
        <v>15</v>
      </c>
      <c r="L243" s="689">
        <v>11</v>
      </c>
      <c r="M243" s="690">
        <v>910.8</v>
      </c>
      <c r="N243" s="690">
        <v>550.29999999999995</v>
      </c>
      <c r="O243" s="690">
        <v>360.5</v>
      </c>
      <c r="P243" s="428">
        <f t="shared" si="129"/>
        <v>55595232</v>
      </c>
      <c r="Q243" s="428">
        <f t="shared" si="130"/>
        <v>40751305.060000002</v>
      </c>
      <c r="R243" s="429">
        <f>'Приложение № 4'!J243</f>
        <v>40751305.060000002</v>
      </c>
      <c r="S243" s="429">
        <v>0</v>
      </c>
      <c r="T243" s="429">
        <v>0</v>
      </c>
      <c r="U243" s="429">
        <v>0</v>
      </c>
      <c r="V243" s="428">
        <f t="shared" si="131"/>
        <v>14843926.939999999</v>
      </c>
      <c r="W243" s="428">
        <f>'Приложение № 4'!L243</f>
        <v>14843926.939999999</v>
      </c>
      <c r="X243" s="426">
        <v>0</v>
      </c>
      <c r="Y243" s="426">
        <v>0</v>
      </c>
      <c r="Z243" s="426">
        <v>0</v>
      </c>
      <c r="AA243" s="428">
        <v>0</v>
      </c>
      <c r="AB243" s="428">
        <v>0</v>
      </c>
      <c r="AD243" s="432"/>
    </row>
    <row r="244" spans="1:30" ht="30" hidden="1" customHeight="1" x14ac:dyDescent="0.2">
      <c r="A244" s="424">
        <v>8</v>
      </c>
      <c r="B244" s="666" t="s">
        <v>1934</v>
      </c>
      <c r="C244" s="670">
        <v>72</v>
      </c>
      <c r="D244" s="685">
        <v>43518</v>
      </c>
      <c r="E244" s="688" t="s">
        <v>1801</v>
      </c>
      <c r="F244" s="688" t="s">
        <v>1846</v>
      </c>
      <c r="G244" s="689">
        <v>40</v>
      </c>
      <c r="H244" s="689">
        <v>40</v>
      </c>
      <c r="I244" s="690">
        <v>501.3</v>
      </c>
      <c r="J244" s="689">
        <v>13</v>
      </c>
      <c r="K244" s="689">
        <v>1</v>
      </c>
      <c r="L244" s="689">
        <v>12</v>
      </c>
      <c r="M244" s="690">
        <v>501.3</v>
      </c>
      <c r="N244" s="690">
        <v>21.1</v>
      </c>
      <c r="O244" s="690">
        <v>480.2</v>
      </c>
      <c r="P244" s="428">
        <f t="shared" si="129"/>
        <v>30599352</v>
      </c>
      <c r="Q244" s="428">
        <f t="shared" si="130"/>
        <v>22429325.02</v>
      </c>
      <c r="R244" s="429">
        <f>'Приложение № 4'!J244</f>
        <v>22429325.02</v>
      </c>
      <c r="S244" s="429">
        <v>0</v>
      </c>
      <c r="T244" s="429">
        <v>0</v>
      </c>
      <c r="U244" s="429">
        <v>0</v>
      </c>
      <c r="V244" s="428">
        <f t="shared" si="131"/>
        <v>8170026.9800000004</v>
      </c>
      <c r="W244" s="428">
        <f>'Приложение № 4'!L244</f>
        <v>8170026.9800000004</v>
      </c>
      <c r="X244" s="426">
        <v>0</v>
      </c>
      <c r="Y244" s="426">
        <v>0</v>
      </c>
      <c r="Z244" s="426">
        <v>0</v>
      </c>
      <c r="AA244" s="428">
        <v>0</v>
      </c>
      <c r="AB244" s="428">
        <v>0</v>
      </c>
      <c r="AD244" s="432"/>
    </row>
    <row r="245" spans="1:30" ht="30" hidden="1" customHeight="1" x14ac:dyDescent="0.2">
      <c r="A245" s="424">
        <v>9</v>
      </c>
      <c r="B245" s="666" t="s">
        <v>1935</v>
      </c>
      <c r="C245" s="670">
        <v>71</v>
      </c>
      <c r="D245" s="685">
        <v>43518</v>
      </c>
      <c r="E245" s="688" t="s">
        <v>1801</v>
      </c>
      <c r="F245" s="688" t="s">
        <v>1846</v>
      </c>
      <c r="G245" s="689">
        <v>28</v>
      </c>
      <c r="H245" s="689">
        <v>28</v>
      </c>
      <c r="I245" s="690">
        <v>502.3</v>
      </c>
      <c r="J245" s="689">
        <v>11</v>
      </c>
      <c r="K245" s="689">
        <v>3</v>
      </c>
      <c r="L245" s="689">
        <v>8</v>
      </c>
      <c r="M245" s="690">
        <v>502.3</v>
      </c>
      <c r="N245" s="690">
        <v>113.3</v>
      </c>
      <c r="O245" s="690">
        <v>388.9</v>
      </c>
      <c r="P245" s="428">
        <f t="shared" si="129"/>
        <v>30660392</v>
      </c>
      <c r="Q245" s="428">
        <f t="shared" si="130"/>
        <v>22474067.34</v>
      </c>
      <c r="R245" s="429">
        <f>'Приложение № 4'!J245</f>
        <v>22474067.34</v>
      </c>
      <c r="S245" s="429">
        <v>0</v>
      </c>
      <c r="T245" s="429">
        <v>0</v>
      </c>
      <c r="U245" s="429">
        <v>0</v>
      </c>
      <c r="V245" s="428">
        <f t="shared" si="131"/>
        <v>8186324.6600000001</v>
      </c>
      <c r="W245" s="428">
        <f>'Приложение № 4'!L245</f>
        <v>8186324.6600000001</v>
      </c>
      <c r="X245" s="426">
        <v>0</v>
      </c>
      <c r="Y245" s="426">
        <v>0</v>
      </c>
      <c r="Z245" s="426">
        <v>0</v>
      </c>
      <c r="AA245" s="428">
        <v>0</v>
      </c>
      <c r="AB245" s="428">
        <v>0</v>
      </c>
      <c r="AD245" s="432"/>
    </row>
    <row r="246" spans="1:30" ht="30" hidden="1" customHeight="1" x14ac:dyDescent="0.2">
      <c r="A246" s="424">
        <v>10</v>
      </c>
      <c r="B246" s="666" t="s">
        <v>1936</v>
      </c>
      <c r="C246" s="670">
        <v>70</v>
      </c>
      <c r="D246" s="685">
        <v>43518</v>
      </c>
      <c r="E246" s="688" t="s">
        <v>1801</v>
      </c>
      <c r="F246" s="688" t="s">
        <v>1846</v>
      </c>
      <c r="G246" s="689">
        <v>28</v>
      </c>
      <c r="H246" s="689">
        <v>28</v>
      </c>
      <c r="I246" s="690">
        <v>391.5</v>
      </c>
      <c r="J246" s="689">
        <v>8</v>
      </c>
      <c r="K246" s="689">
        <v>2</v>
      </c>
      <c r="L246" s="689">
        <v>6</v>
      </c>
      <c r="M246" s="690">
        <v>391.5</v>
      </c>
      <c r="N246" s="690">
        <v>124</v>
      </c>
      <c r="O246" s="690">
        <v>167.5</v>
      </c>
      <c r="P246" s="428">
        <f t="shared" si="129"/>
        <v>23897160</v>
      </c>
      <c r="Q246" s="428">
        <f t="shared" si="130"/>
        <v>17516618.280000001</v>
      </c>
      <c r="R246" s="429">
        <f>'Приложение № 4'!J246</f>
        <v>17516618.280000001</v>
      </c>
      <c r="S246" s="429">
        <v>0</v>
      </c>
      <c r="T246" s="429">
        <v>0</v>
      </c>
      <c r="U246" s="429">
        <v>0</v>
      </c>
      <c r="V246" s="428">
        <f t="shared" si="131"/>
        <v>6380541.7199999997</v>
      </c>
      <c r="W246" s="428">
        <f>'Приложение № 4'!L246</f>
        <v>6380541.7199999997</v>
      </c>
      <c r="X246" s="426">
        <v>0</v>
      </c>
      <c r="Y246" s="426">
        <v>0</v>
      </c>
      <c r="Z246" s="426">
        <v>0</v>
      </c>
      <c r="AA246" s="428">
        <v>0</v>
      </c>
      <c r="AB246" s="428">
        <v>0</v>
      </c>
      <c r="AD246" s="432"/>
    </row>
    <row r="247" spans="1:30" ht="30" hidden="1" customHeight="1" x14ac:dyDescent="0.2">
      <c r="A247" s="424">
        <v>11</v>
      </c>
      <c r="B247" s="666" t="s">
        <v>1937</v>
      </c>
      <c r="C247" s="670">
        <v>80</v>
      </c>
      <c r="D247" s="685">
        <v>43518</v>
      </c>
      <c r="E247" s="688" t="s">
        <v>1801</v>
      </c>
      <c r="F247" s="688" t="s">
        <v>1846</v>
      </c>
      <c r="G247" s="689">
        <v>26</v>
      </c>
      <c r="H247" s="689">
        <v>26</v>
      </c>
      <c r="I247" s="690">
        <v>410.2</v>
      </c>
      <c r="J247" s="689">
        <v>12</v>
      </c>
      <c r="K247" s="689">
        <v>6</v>
      </c>
      <c r="L247" s="689">
        <v>6</v>
      </c>
      <c r="M247" s="690">
        <v>410.2</v>
      </c>
      <c r="N247" s="690">
        <v>183.2</v>
      </c>
      <c r="O247" s="690">
        <v>227</v>
      </c>
      <c r="P247" s="428">
        <f t="shared" si="129"/>
        <v>25038608</v>
      </c>
      <c r="Q247" s="428">
        <f t="shared" si="130"/>
        <v>18353299.66</v>
      </c>
      <c r="R247" s="429">
        <f>'Приложение № 4'!J247</f>
        <v>18353299.66</v>
      </c>
      <c r="S247" s="429">
        <v>0</v>
      </c>
      <c r="T247" s="429">
        <v>0</v>
      </c>
      <c r="U247" s="429">
        <v>0</v>
      </c>
      <c r="V247" s="428">
        <f t="shared" si="131"/>
        <v>6685308.3399999999</v>
      </c>
      <c r="W247" s="428">
        <f>'Приложение № 4'!L247</f>
        <v>6685308.3399999999</v>
      </c>
      <c r="X247" s="426">
        <v>0</v>
      </c>
      <c r="Y247" s="426">
        <v>0</v>
      </c>
      <c r="Z247" s="426">
        <v>0</v>
      </c>
      <c r="AA247" s="428">
        <v>0</v>
      </c>
      <c r="AB247" s="428">
        <v>0</v>
      </c>
      <c r="AD247" s="432"/>
    </row>
    <row r="248" spans="1:30" ht="30" hidden="1" customHeight="1" x14ac:dyDescent="0.2">
      <c r="A248" s="424">
        <v>12</v>
      </c>
      <c r="B248" s="666" t="s">
        <v>1938</v>
      </c>
      <c r="C248" s="670">
        <v>69</v>
      </c>
      <c r="D248" s="685">
        <v>43518</v>
      </c>
      <c r="E248" s="688" t="s">
        <v>1801</v>
      </c>
      <c r="F248" s="688" t="s">
        <v>1846</v>
      </c>
      <c r="G248" s="689">
        <v>25</v>
      </c>
      <c r="H248" s="689">
        <v>25</v>
      </c>
      <c r="I248" s="690">
        <v>450.5</v>
      </c>
      <c r="J248" s="689">
        <v>13</v>
      </c>
      <c r="K248" s="689">
        <v>7</v>
      </c>
      <c r="L248" s="689">
        <v>6</v>
      </c>
      <c r="M248" s="690">
        <v>450.5</v>
      </c>
      <c r="N248" s="690">
        <v>223.9</v>
      </c>
      <c r="O248" s="690">
        <v>226.6</v>
      </c>
      <c r="P248" s="428">
        <f t="shared" si="129"/>
        <v>27498520</v>
      </c>
      <c r="Q248" s="428">
        <f t="shared" si="130"/>
        <v>20156415.16</v>
      </c>
      <c r="R248" s="429">
        <f>'Приложение № 4'!J248</f>
        <v>20156415.16</v>
      </c>
      <c r="S248" s="429">
        <v>0</v>
      </c>
      <c r="T248" s="429">
        <v>0</v>
      </c>
      <c r="U248" s="429">
        <v>0</v>
      </c>
      <c r="V248" s="428">
        <f t="shared" si="131"/>
        <v>7342104.8399999999</v>
      </c>
      <c r="W248" s="428">
        <f>'Приложение № 4'!L248</f>
        <v>7342104.8399999999</v>
      </c>
      <c r="X248" s="426">
        <v>0</v>
      </c>
      <c r="Y248" s="426">
        <v>0</v>
      </c>
      <c r="Z248" s="426">
        <v>0</v>
      </c>
      <c r="AA248" s="428">
        <v>0</v>
      </c>
      <c r="AB248" s="428">
        <v>0</v>
      </c>
      <c r="AD248" s="432"/>
    </row>
    <row r="249" spans="1:30" ht="30" hidden="1" customHeight="1" x14ac:dyDescent="0.2">
      <c r="A249" s="424">
        <v>13</v>
      </c>
      <c r="B249" s="666" t="s">
        <v>1939</v>
      </c>
      <c r="C249" s="670">
        <v>252</v>
      </c>
      <c r="D249" s="685">
        <v>43306</v>
      </c>
      <c r="E249" s="688" t="s">
        <v>1801</v>
      </c>
      <c r="F249" s="688" t="s">
        <v>1846</v>
      </c>
      <c r="G249" s="689">
        <v>21</v>
      </c>
      <c r="H249" s="689">
        <v>21</v>
      </c>
      <c r="I249" s="690">
        <v>263.89999999999998</v>
      </c>
      <c r="J249" s="689">
        <v>8</v>
      </c>
      <c r="K249" s="689">
        <v>5</v>
      </c>
      <c r="L249" s="689">
        <v>3</v>
      </c>
      <c r="M249" s="690">
        <v>263.89999999999998</v>
      </c>
      <c r="N249" s="690">
        <v>156.1</v>
      </c>
      <c r="O249" s="690">
        <v>107.8</v>
      </c>
      <c r="P249" s="428">
        <f t="shared" si="129"/>
        <v>16108456</v>
      </c>
      <c r="Q249" s="428">
        <f t="shared" si="130"/>
        <v>11807498.25</v>
      </c>
      <c r="R249" s="429">
        <f>'Приложение № 4'!J249</f>
        <v>11807498.25</v>
      </c>
      <c r="S249" s="429">
        <v>0</v>
      </c>
      <c r="T249" s="429">
        <v>0</v>
      </c>
      <c r="U249" s="429">
        <v>0</v>
      </c>
      <c r="V249" s="428">
        <f t="shared" si="131"/>
        <v>4300957.75</v>
      </c>
      <c r="W249" s="428">
        <f>'Приложение № 4'!L249</f>
        <v>4300957.75</v>
      </c>
      <c r="X249" s="426">
        <v>0</v>
      </c>
      <c r="Y249" s="426">
        <v>0</v>
      </c>
      <c r="Z249" s="426">
        <v>0</v>
      </c>
      <c r="AA249" s="428">
        <v>0</v>
      </c>
      <c r="AB249" s="428">
        <v>0</v>
      </c>
      <c r="AD249" s="432"/>
    </row>
    <row r="250" spans="1:30" ht="30" hidden="1" customHeight="1" x14ac:dyDescent="0.2">
      <c r="A250" s="424">
        <v>14</v>
      </c>
      <c r="B250" s="666" t="s">
        <v>1940</v>
      </c>
      <c r="C250" s="670">
        <v>68</v>
      </c>
      <c r="D250" s="685">
        <v>43518</v>
      </c>
      <c r="E250" s="688" t="s">
        <v>1801</v>
      </c>
      <c r="F250" s="688" t="s">
        <v>1846</v>
      </c>
      <c r="G250" s="689">
        <v>33</v>
      </c>
      <c r="H250" s="689">
        <v>33</v>
      </c>
      <c r="I250" s="690">
        <v>638.29999999999995</v>
      </c>
      <c r="J250" s="689">
        <v>16</v>
      </c>
      <c r="K250" s="689">
        <v>11</v>
      </c>
      <c r="L250" s="689">
        <v>5</v>
      </c>
      <c r="M250" s="690">
        <v>638.29999999999995</v>
      </c>
      <c r="N250" s="690">
        <v>428.6</v>
      </c>
      <c r="O250" s="690">
        <v>209.7</v>
      </c>
      <c r="P250" s="428">
        <f t="shared" si="129"/>
        <v>38961832</v>
      </c>
      <c r="Q250" s="428">
        <f t="shared" si="130"/>
        <v>28559022.859999999</v>
      </c>
      <c r="R250" s="429">
        <f>'Приложение № 4'!J250</f>
        <v>28559022.859999999</v>
      </c>
      <c r="S250" s="429">
        <v>0</v>
      </c>
      <c r="T250" s="429">
        <v>0</v>
      </c>
      <c r="U250" s="429">
        <v>0</v>
      </c>
      <c r="V250" s="428">
        <f t="shared" si="131"/>
        <v>10402809.140000001</v>
      </c>
      <c r="W250" s="428">
        <f>'Приложение № 4'!L250</f>
        <v>10402809.140000001</v>
      </c>
      <c r="X250" s="426">
        <v>0</v>
      </c>
      <c r="Y250" s="426">
        <v>0</v>
      </c>
      <c r="Z250" s="426">
        <v>0</v>
      </c>
      <c r="AA250" s="428">
        <v>0</v>
      </c>
      <c r="AB250" s="428">
        <v>0</v>
      </c>
      <c r="AD250" s="432"/>
    </row>
    <row r="251" spans="1:30" ht="30" hidden="1" customHeight="1" x14ac:dyDescent="0.2">
      <c r="A251" s="424">
        <v>15</v>
      </c>
      <c r="B251" s="666" t="s">
        <v>1941</v>
      </c>
      <c r="C251" s="670">
        <v>77</v>
      </c>
      <c r="D251" s="685">
        <v>43518</v>
      </c>
      <c r="E251" s="688" t="s">
        <v>1801</v>
      </c>
      <c r="F251" s="688" t="s">
        <v>1846</v>
      </c>
      <c r="G251" s="689">
        <v>13</v>
      </c>
      <c r="H251" s="689">
        <v>13</v>
      </c>
      <c r="I251" s="690">
        <v>232</v>
      </c>
      <c r="J251" s="689">
        <v>3</v>
      </c>
      <c r="K251" s="689">
        <v>1</v>
      </c>
      <c r="L251" s="689">
        <v>2</v>
      </c>
      <c r="M251" s="690">
        <v>232</v>
      </c>
      <c r="N251" s="690">
        <v>77.8</v>
      </c>
      <c r="O251" s="690">
        <v>154.19999999999999</v>
      </c>
      <c r="P251" s="428">
        <f t="shared" si="129"/>
        <v>14161280</v>
      </c>
      <c r="Q251" s="428">
        <f t="shared" si="130"/>
        <v>10380218.24</v>
      </c>
      <c r="R251" s="429">
        <f>'Приложение № 4'!J251</f>
        <v>10380218.24</v>
      </c>
      <c r="S251" s="429">
        <v>0</v>
      </c>
      <c r="T251" s="429">
        <v>0</v>
      </c>
      <c r="U251" s="429">
        <v>0</v>
      </c>
      <c r="V251" s="428">
        <f t="shared" si="131"/>
        <v>3781061.76</v>
      </c>
      <c r="W251" s="428">
        <f>'Приложение № 4'!L251</f>
        <v>3781061.76</v>
      </c>
      <c r="X251" s="426">
        <v>0</v>
      </c>
      <c r="Y251" s="426">
        <v>0</v>
      </c>
      <c r="Z251" s="426">
        <v>0</v>
      </c>
      <c r="AA251" s="428">
        <v>0</v>
      </c>
      <c r="AB251" s="428">
        <v>0</v>
      </c>
      <c r="AD251" s="432"/>
    </row>
    <row r="252" spans="1:30" ht="30" hidden="1" customHeight="1" x14ac:dyDescent="0.2">
      <c r="A252" s="424">
        <v>16</v>
      </c>
      <c r="B252" s="666" t="s">
        <v>1942</v>
      </c>
      <c r="C252" s="670">
        <v>78</v>
      </c>
      <c r="D252" s="685">
        <v>43518</v>
      </c>
      <c r="E252" s="688" t="s">
        <v>1801</v>
      </c>
      <c r="F252" s="688" t="s">
        <v>1846</v>
      </c>
      <c r="G252" s="689">
        <v>31</v>
      </c>
      <c r="H252" s="689">
        <v>31</v>
      </c>
      <c r="I252" s="690">
        <v>452.6</v>
      </c>
      <c r="J252" s="689">
        <v>14</v>
      </c>
      <c r="K252" s="689">
        <v>8</v>
      </c>
      <c r="L252" s="689">
        <v>6</v>
      </c>
      <c r="M252" s="690">
        <v>452.6</v>
      </c>
      <c r="N252" s="690">
        <v>235.5</v>
      </c>
      <c r="O252" s="690">
        <v>217.1</v>
      </c>
      <c r="P252" s="428">
        <f t="shared" si="129"/>
        <v>27626704</v>
      </c>
      <c r="Q252" s="428">
        <f t="shared" si="130"/>
        <v>20250374.030000001</v>
      </c>
      <c r="R252" s="429">
        <f>'Приложение № 4'!J252</f>
        <v>20250374.030000001</v>
      </c>
      <c r="S252" s="429">
        <v>0</v>
      </c>
      <c r="T252" s="429">
        <v>0</v>
      </c>
      <c r="U252" s="429">
        <v>0</v>
      </c>
      <c r="V252" s="428">
        <f t="shared" si="131"/>
        <v>7376329.9699999997</v>
      </c>
      <c r="W252" s="428">
        <f>'Приложение № 4'!L252</f>
        <v>7376329.9699999997</v>
      </c>
      <c r="X252" s="426">
        <v>0</v>
      </c>
      <c r="Y252" s="426">
        <v>0</v>
      </c>
      <c r="Z252" s="426">
        <v>0</v>
      </c>
      <c r="AA252" s="428">
        <v>0</v>
      </c>
      <c r="AB252" s="428">
        <v>0</v>
      </c>
      <c r="AD252" s="432"/>
    </row>
    <row r="253" spans="1:30" ht="30" hidden="1" customHeight="1" x14ac:dyDescent="0.2">
      <c r="A253" s="424">
        <v>17</v>
      </c>
      <c r="B253" s="666" t="s">
        <v>1943</v>
      </c>
      <c r="C253" s="670">
        <v>79</v>
      </c>
      <c r="D253" s="685">
        <v>43518</v>
      </c>
      <c r="E253" s="688" t="s">
        <v>1801</v>
      </c>
      <c r="F253" s="688" t="s">
        <v>1846</v>
      </c>
      <c r="G253" s="689">
        <v>21</v>
      </c>
      <c r="H253" s="689">
        <v>21</v>
      </c>
      <c r="I253" s="690">
        <v>493.1</v>
      </c>
      <c r="J253" s="689">
        <v>11</v>
      </c>
      <c r="K253" s="689">
        <v>9</v>
      </c>
      <c r="L253" s="689">
        <v>2</v>
      </c>
      <c r="M253" s="690">
        <v>493.1</v>
      </c>
      <c r="N253" s="690">
        <v>384</v>
      </c>
      <c r="O253" s="690">
        <v>109.1</v>
      </c>
      <c r="P253" s="428">
        <f t="shared" si="129"/>
        <v>30098824</v>
      </c>
      <c r="Q253" s="428">
        <f t="shared" si="130"/>
        <v>22062437.989999998</v>
      </c>
      <c r="R253" s="429">
        <f>'Приложение № 4'!J253</f>
        <v>22062437.989999998</v>
      </c>
      <c r="S253" s="429">
        <v>0</v>
      </c>
      <c r="T253" s="429">
        <v>0</v>
      </c>
      <c r="U253" s="429">
        <v>0</v>
      </c>
      <c r="V253" s="428">
        <f t="shared" si="131"/>
        <v>8036386.0099999998</v>
      </c>
      <c r="W253" s="428">
        <f>'Приложение № 4'!L253</f>
        <v>8036386.0099999998</v>
      </c>
      <c r="X253" s="426">
        <v>0</v>
      </c>
      <c r="Y253" s="426">
        <v>0</v>
      </c>
      <c r="Z253" s="426">
        <v>0</v>
      </c>
      <c r="AA253" s="428">
        <v>0</v>
      </c>
      <c r="AB253" s="428">
        <v>0</v>
      </c>
      <c r="AD253" s="432"/>
    </row>
    <row r="254" spans="1:30" ht="30" hidden="1" customHeight="1" x14ac:dyDescent="0.2">
      <c r="A254" s="424">
        <v>18</v>
      </c>
      <c r="B254" s="666" t="s">
        <v>1944</v>
      </c>
      <c r="C254" s="670">
        <v>76</v>
      </c>
      <c r="D254" s="685">
        <v>43518</v>
      </c>
      <c r="E254" s="688" t="s">
        <v>1801</v>
      </c>
      <c r="F254" s="688" t="s">
        <v>1846</v>
      </c>
      <c r="G254" s="689">
        <v>21</v>
      </c>
      <c r="H254" s="689">
        <v>21</v>
      </c>
      <c r="I254" s="690">
        <v>387.6</v>
      </c>
      <c r="J254" s="689">
        <v>10</v>
      </c>
      <c r="K254" s="689">
        <v>6</v>
      </c>
      <c r="L254" s="689">
        <v>4</v>
      </c>
      <c r="M254" s="690">
        <v>387.6</v>
      </c>
      <c r="N254" s="690">
        <v>211.7</v>
      </c>
      <c r="O254" s="690">
        <v>175.9</v>
      </c>
      <c r="P254" s="428">
        <f t="shared" si="129"/>
        <v>23659104</v>
      </c>
      <c r="Q254" s="428">
        <f t="shared" si="130"/>
        <v>17342123.23</v>
      </c>
      <c r="R254" s="429">
        <f>'Приложение № 4'!J254</f>
        <v>17342123.23</v>
      </c>
      <c r="S254" s="429">
        <v>0</v>
      </c>
      <c r="T254" s="429">
        <v>0</v>
      </c>
      <c r="U254" s="429">
        <v>0</v>
      </c>
      <c r="V254" s="428">
        <f t="shared" si="131"/>
        <v>6316980.7699999996</v>
      </c>
      <c r="W254" s="428">
        <f>'Приложение № 4'!L254</f>
        <v>6316980.7699999996</v>
      </c>
      <c r="X254" s="426">
        <v>0</v>
      </c>
      <c r="Y254" s="426">
        <v>0</v>
      </c>
      <c r="Z254" s="426">
        <v>0</v>
      </c>
      <c r="AA254" s="428">
        <v>0</v>
      </c>
      <c r="AB254" s="428">
        <v>0</v>
      </c>
      <c r="AD254" s="432"/>
    </row>
    <row r="255" spans="1:30" ht="30" hidden="1" customHeight="1" x14ac:dyDescent="0.2">
      <c r="A255" s="424">
        <v>19</v>
      </c>
      <c r="B255" s="666" t="s">
        <v>1945</v>
      </c>
      <c r="C255" s="670">
        <v>75</v>
      </c>
      <c r="D255" s="685">
        <v>43518</v>
      </c>
      <c r="E255" s="688" t="s">
        <v>1801</v>
      </c>
      <c r="F255" s="688" t="s">
        <v>1846</v>
      </c>
      <c r="G255" s="689">
        <v>34</v>
      </c>
      <c r="H255" s="689">
        <v>34</v>
      </c>
      <c r="I255" s="690">
        <v>453.1</v>
      </c>
      <c r="J255" s="689">
        <v>13</v>
      </c>
      <c r="K255" s="689">
        <v>7</v>
      </c>
      <c r="L255" s="689">
        <v>6</v>
      </c>
      <c r="M255" s="690">
        <v>453.1</v>
      </c>
      <c r="N255" s="690">
        <v>253</v>
      </c>
      <c r="O255" s="690">
        <v>200.1</v>
      </c>
      <c r="P255" s="428">
        <f t="shared" si="129"/>
        <v>27657224</v>
      </c>
      <c r="Q255" s="428">
        <f t="shared" si="130"/>
        <v>20272745.190000001</v>
      </c>
      <c r="R255" s="429">
        <f>'Приложение № 4'!J255</f>
        <v>20272745.190000001</v>
      </c>
      <c r="S255" s="429">
        <v>0</v>
      </c>
      <c r="T255" s="429">
        <v>0</v>
      </c>
      <c r="U255" s="429">
        <v>0</v>
      </c>
      <c r="V255" s="428">
        <f t="shared" si="131"/>
        <v>7384478.8099999996</v>
      </c>
      <c r="W255" s="428">
        <f>'Приложение № 4'!L255</f>
        <v>7384478.8099999996</v>
      </c>
      <c r="X255" s="426">
        <v>0</v>
      </c>
      <c r="Y255" s="426">
        <v>0</v>
      </c>
      <c r="Z255" s="426">
        <v>0</v>
      </c>
      <c r="AA255" s="428">
        <v>0</v>
      </c>
      <c r="AB255" s="428">
        <v>0</v>
      </c>
      <c r="AD255" s="432"/>
    </row>
    <row r="256" spans="1:30" ht="30" hidden="1" customHeight="1" x14ac:dyDescent="0.2">
      <c r="A256" s="424">
        <v>20</v>
      </c>
      <c r="B256" s="666" t="s">
        <v>1946</v>
      </c>
      <c r="C256" s="670">
        <v>67</v>
      </c>
      <c r="D256" s="685">
        <v>43518</v>
      </c>
      <c r="E256" s="688" t="s">
        <v>1801</v>
      </c>
      <c r="F256" s="688" t="s">
        <v>1846</v>
      </c>
      <c r="G256" s="689">
        <v>28</v>
      </c>
      <c r="H256" s="689">
        <v>28</v>
      </c>
      <c r="I256" s="690">
        <v>439.6</v>
      </c>
      <c r="J256" s="689">
        <v>13</v>
      </c>
      <c r="K256" s="689">
        <v>7</v>
      </c>
      <c r="L256" s="689">
        <v>6</v>
      </c>
      <c r="M256" s="690">
        <v>439.6</v>
      </c>
      <c r="N256" s="690">
        <v>253.7</v>
      </c>
      <c r="O256" s="690">
        <v>185.9</v>
      </c>
      <c r="P256" s="428">
        <f t="shared" si="129"/>
        <v>26833184</v>
      </c>
      <c r="Q256" s="428">
        <f t="shared" si="130"/>
        <v>19668723.870000001</v>
      </c>
      <c r="R256" s="429">
        <f>'Приложение № 4'!J256</f>
        <v>19668723.870000001</v>
      </c>
      <c r="S256" s="429">
        <v>0</v>
      </c>
      <c r="T256" s="429">
        <v>0</v>
      </c>
      <c r="U256" s="429">
        <v>0</v>
      </c>
      <c r="V256" s="428">
        <f t="shared" si="131"/>
        <v>7164460.1299999999</v>
      </c>
      <c r="W256" s="428">
        <f>'Приложение № 4'!L256</f>
        <v>7164460.1299999999</v>
      </c>
      <c r="X256" s="426">
        <v>0</v>
      </c>
      <c r="Y256" s="426">
        <v>0</v>
      </c>
      <c r="Z256" s="426">
        <v>0</v>
      </c>
      <c r="AA256" s="428">
        <v>0</v>
      </c>
      <c r="AB256" s="428">
        <v>0</v>
      </c>
      <c r="AD256" s="432"/>
    </row>
    <row r="257" spans="1:30" ht="30" hidden="1" customHeight="1" x14ac:dyDescent="0.2">
      <c r="A257" s="733" t="s">
        <v>1868</v>
      </c>
      <c r="B257" s="733"/>
      <c r="C257" s="733"/>
      <c r="D257" s="733"/>
      <c r="E257" s="733"/>
      <c r="F257" s="733"/>
      <c r="G257" s="467">
        <f>SUM(G258:G263)</f>
        <v>156</v>
      </c>
      <c r="H257" s="467">
        <f t="shared" ref="H257:Q257" si="132">SUM(H258:H263)</f>
        <v>156</v>
      </c>
      <c r="I257" s="435">
        <f>SUM(I258:I263)</f>
        <v>2428.85</v>
      </c>
      <c r="J257" s="467">
        <f t="shared" si="132"/>
        <v>61</v>
      </c>
      <c r="K257" s="467">
        <f t="shared" si="132"/>
        <v>33</v>
      </c>
      <c r="L257" s="467">
        <f t="shared" si="132"/>
        <v>28</v>
      </c>
      <c r="M257" s="435">
        <f t="shared" si="132"/>
        <v>2384.25</v>
      </c>
      <c r="N257" s="435">
        <f t="shared" si="132"/>
        <v>1342.12</v>
      </c>
      <c r="O257" s="435">
        <f t="shared" si="132"/>
        <v>1086.73</v>
      </c>
      <c r="P257" s="435">
        <f t="shared" si="132"/>
        <v>145534620</v>
      </c>
      <c r="Q257" s="435">
        <f t="shared" si="132"/>
        <v>111770588.16</v>
      </c>
      <c r="R257" s="435">
        <f t="shared" ref="R257:AB257" si="133">SUM(R258:R263)</f>
        <v>0</v>
      </c>
      <c r="S257" s="435">
        <f t="shared" si="133"/>
        <v>111770588.16</v>
      </c>
      <c r="T257" s="435">
        <f t="shared" si="133"/>
        <v>0</v>
      </c>
      <c r="U257" s="435">
        <f t="shared" si="133"/>
        <v>0</v>
      </c>
      <c r="V257" s="435">
        <f t="shared" si="133"/>
        <v>33764031.840000004</v>
      </c>
      <c r="W257" s="435">
        <f t="shared" si="133"/>
        <v>0</v>
      </c>
      <c r="X257" s="435">
        <f t="shared" si="133"/>
        <v>33764031.840000004</v>
      </c>
      <c r="Y257" s="435">
        <f t="shared" si="133"/>
        <v>0</v>
      </c>
      <c r="Z257" s="435">
        <f t="shared" si="133"/>
        <v>0</v>
      </c>
      <c r="AA257" s="435">
        <f t="shared" si="133"/>
        <v>0</v>
      </c>
      <c r="AB257" s="435">
        <f t="shared" si="133"/>
        <v>0</v>
      </c>
      <c r="AD257" s="432"/>
    </row>
    <row r="258" spans="1:30" ht="30" hidden="1" customHeight="1" x14ac:dyDescent="0.2">
      <c r="A258" s="424">
        <v>1</v>
      </c>
      <c r="B258" s="666" t="s">
        <v>888</v>
      </c>
      <c r="C258" s="424" t="s">
        <v>1091</v>
      </c>
      <c r="D258" s="644">
        <v>41976</v>
      </c>
      <c r="E258" s="424" t="s">
        <v>1801</v>
      </c>
      <c r="F258" s="424" t="s">
        <v>1846</v>
      </c>
      <c r="G258" s="645">
        <v>23</v>
      </c>
      <c r="H258" s="632">
        <v>23</v>
      </c>
      <c r="I258" s="429">
        <v>251.4</v>
      </c>
      <c r="J258" s="645">
        <v>6</v>
      </c>
      <c r="K258" s="632">
        <v>3</v>
      </c>
      <c r="L258" s="632">
        <v>3</v>
      </c>
      <c r="M258" s="429">
        <v>251.4</v>
      </c>
      <c r="N258" s="429">
        <v>127.3</v>
      </c>
      <c r="O258" s="429">
        <v>124.1</v>
      </c>
      <c r="P258" s="428">
        <f t="shared" ref="P258:P263" si="134">Q258+V258+AA258+AB258</f>
        <v>15345456</v>
      </c>
      <c r="Q258" s="428">
        <f t="shared" si="130"/>
        <v>11785310.210000001</v>
      </c>
      <c r="R258" s="429">
        <v>0</v>
      </c>
      <c r="S258" s="429">
        <f>'Приложение № 4'!J258</f>
        <v>11785310.210000001</v>
      </c>
      <c r="T258" s="429">
        <v>0</v>
      </c>
      <c r="U258" s="429">
        <v>0</v>
      </c>
      <c r="V258" s="428">
        <f t="shared" si="131"/>
        <v>3560145.79</v>
      </c>
      <c r="W258" s="429">
        <v>0</v>
      </c>
      <c r="X258" s="429">
        <f>'Приложение № 4'!L258</f>
        <v>3560145.79</v>
      </c>
      <c r="Y258" s="429">
        <v>0</v>
      </c>
      <c r="Z258" s="429">
        <v>0</v>
      </c>
      <c r="AA258" s="428">
        <v>0</v>
      </c>
      <c r="AB258" s="428">
        <v>0</v>
      </c>
      <c r="AD258" s="432"/>
    </row>
    <row r="259" spans="1:30" ht="30" hidden="1" customHeight="1" x14ac:dyDescent="0.2">
      <c r="A259" s="424">
        <v>2</v>
      </c>
      <c r="B259" s="618" t="s">
        <v>886</v>
      </c>
      <c r="C259" s="670" t="s">
        <v>1091</v>
      </c>
      <c r="D259" s="644">
        <v>41976</v>
      </c>
      <c r="E259" s="424" t="s">
        <v>1801</v>
      </c>
      <c r="F259" s="424" t="s">
        <v>1846</v>
      </c>
      <c r="G259" s="645">
        <v>33</v>
      </c>
      <c r="H259" s="645">
        <v>33</v>
      </c>
      <c r="I259" s="429">
        <v>535.6</v>
      </c>
      <c r="J259" s="645">
        <v>10</v>
      </c>
      <c r="K259" s="632">
        <v>6</v>
      </c>
      <c r="L259" s="632">
        <v>4</v>
      </c>
      <c r="M259" s="429">
        <v>535.6</v>
      </c>
      <c r="N259" s="429">
        <v>345.5</v>
      </c>
      <c r="O259" s="429">
        <v>190.1</v>
      </c>
      <c r="P259" s="428">
        <f t="shared" si="134"/>
        <v>32693024</v>
      </c>
      <c r="Q259" s="428">
        <f t="shared" si="130"/>
        <v>25108242.43</v>
      </c>
      <c r="R259" s="429">
        <v>0</v>
      </c>
      <c r="S259" s="429">
        <f>'Приложение № 4'!J259</f>
        <v>25108242.43</v>
      </c>
      <c r="T259" s="429">
        <v>0</v>
      </c>
      <c r="U259" s="429">
        <v>0</v>
      </c>
      <c r="V259" s="428">
        <f t="shared" si="131"/>
        <v>7584781.5700000003</v>
      </c>
      <c r="W259" s="429">
        <v>0</v>
      </c>
      <c r="X259" s="429">
        <f>'Приложение № 4'!L259</f>
        <v>7584781.5700000003</v>
      </c>
      <c r="Y259" s="429">
        <v>0</v>
      </c>
      <c r="Z259" s="429">
        <v>0</v>
      </c>
      <c r="AA259" s="428">
        <v>0</v>
      </c>
      <c r="AB259" s="428">
        <v>0</v>
      </c>
      <c r="AD259" s="432"/>
    </row>
    <row r="260" spans="1:30" ht="30" hidden="1" customHeight="1" x14ac:dyDescent="0.2">
      <c r="A260" s="424">
        <v>3</v>
      </c>
      <c r="B260" s="618" t="s">
        <v>887</v>
      </c>
      <c r="C260" s="424" t="s">
        <v>1091</v>
      </c>
      <c r="D260" s="644">
        <v>41976</v>
      </c>
      <c r="E260" s="424" t="s">
        <v>1801</v>
      </c>
      <c r="F260" s="424" t="s">
        <v>1846</v>
      </c>
      <c r="G260" s="645">
        <v>31</v>
      </c>
      <c r="H260" s="632">
        <v>31</v>
      </c>
      <c r="I260" s="429">
        <v>531.65</v>
      </c>
      <c r="J260" s="645">
        <v>15</v>
      </c>
      <c r="K260" s="632">
        <v>7</v>
      </c>
      <c r="L260" s="632">
        <v>8</v>
      </c>
      <c r="M260" s="429">
        <v>531.65</v>
      </c>
      <c r="N260" s="429">
        <v>265.87</v>
      </c>
      <c r="O260" s="429">
        <v>265.77999999999997</v>
      </c>
      <c r="P260" s="428">
        <f t="shared" si="134"/>
        <v>32451916</v>
      </c>
      <c r="Q260" s="428">
        <f t="shared" si="130"/>
        <v>24923071.489999998</v>
      </c>
      <c r="R260" s="429">
        <v>0</v>
      </c>
      <c r="S260" s="429">
        <f>'Приложение № 4'!J260</f>
        <v>24923071.489999998</v>
      </c>
      <c r="T260" s="429">
        <v>0</v>
      </c>
      <c r="U260" s="429">
        <v>0</v>
      </c>
      <c r="V260" s="428">
        <f t="shared" si="131"/>
        <v>7528844.5099999998</v>
      </c>
      <c r="W260" s="429">
        <v>0</v>
      </c>
      <c r="X260" s="429">
        <f>'Приложение № 4'!L260</f>
        <v>7528844.5099999998</v>
      </c>
      <c r="Y260" s="429">
        <v>0</v>
      </c>
      <c r="Z260" s="429">
        <v>0</v>
      </c>
      <c r="AA260" s="428">
        <v>0</v>
      </c>
      <c r="AB260" s="428">
        <v>0</v>
      </c>
      <c r="AD260" s="432"/>
    </row>
    <row r="261" spans="1:30" ht="30" hidden="1" customHeight="1" x14ac:dyDescent="0.2">
      <c r="A261" s="424">
        <v>4</v>
      </c>
      <c r="B261" s="666" t="s">
        <v>889</v>
      </c>
      <c r="C261" s="424" t="s">
        <v>1091</v>
      </c>
      <c r="D261" s="644">
        <v>41976</v>
      </c>
      <c r="E261" s="424" t="s">
        <v>1801</v>
      </c>
      <c r="F261" s="424" t="s">
        <v>1846</v>
      </c>
      <c r="G261" s="645">
        <v>40</v>
      </c>
      <c r="H261" s="632">
        <v>40</v>
      </c>
      <c r="I261" s="429">
        <v>788.6</v>
      </c>
      <c r="J261" s="645">
        <v>20</v>
      </c>
      <c r="K261" s="632">
        <v>13</v>
      </c>
      <c r="L261" s="632">
        <v>7</v>
      </c>
      <c r="M261" s="429">
        <v>744</v>
      </c>
      <c r="N261" s="429">
        <v>467</v>
      </c>
      <c r="O261" s="429">
        <v>321.60000000000002</v>
      </c>
      <c r="P261" s="428">
        <f t="shared" si="134"/>
        <v>45413760</v>
      </c>
      <c r="Q261" s="428">
        <f t="shared" si="130"/>
        <v>34877767.68</v>
      </c>
      <c r="R261" s="429">
        <v>0</v>
      </c>
      <c r="S261" s="429">
        <f>'Приложение № 4'!J261</f>
        <v>34877767.68</v>
      </c>
      <c r="T261" s="429">
        <v>0</v>
      </c>
      <c r="U261" s="429">
        <v>0</v>
      </c>
      <c r="V261" s="428">
        <f t="shared" si="131"/>
        <v>10535992.32</v>
      </c>
      <c r="W261" s="429">
        <v>0</v>
      </c>
      <c r="X261" s="429">
        <f>'Приложение № 4'!L261</f>
        <v>10535992.32</v>
      </c>
      <c r="Y261" s="429">
        <v>0</v>
      </c>
      <c r="Z261" s="429">
        <v>0</v>
      </c>
      <c r="AA261" s="428">
        <v>0</v>
      </c>
      <c r="AB261" s="428">
        <v>0</v>
      </c>
      <c r="AD261" s="432"/>
    </row>
    <row r="262" spans="1:30" ht="30" hidden="1" customHeight="1" x14ac:dyDescent="0.2">
      <c r="A262" s="424">
        <v>5</v>
      </c>
      <c r="B262" s="666" t="s">
        <v>923</v>
      </c>
      <c r="C262" s="424" t="s">
        <v>1141</v>
      </c>
      <c r="D262" s="644">
        <v>41983</v>
      </c>
      <c r="E262" s="424" t="s">
        <v>1801</v>
      </c>
      <c r="F262" s="424" t="s">
        <v>1846</v>
      </c>
      <c r="G262" s="645">
        <v>25</v>
      </c>
      <c r="H262" s="632">
        <v>25</v>
      </c>
      <c r="I262" s="429">
        <v>277.10000000000002</v>
      </c>
      <c r="J262" s="645">
        <v>8</v>
      </c>
      <c r="K262" s="632">
        <v>4</v>
      </c>
      <c r="L262" s="632">
        <v>4</v>
      </c>
      <c r="M262" s="429">
        <v>277.10000000000002</v>
      </c>
      <c r="N262" s="429">
        <v>136.44999999999999</v>
      </c>
      <c r="O262" s="429">
        <v>140.65</v>
      </c>
      <c r="P262" s="428">
        <f t="shared" si="134"/>
        <v>16914184</v>
      </c>
      <c r="Q262" s="428">
        <f t="shared" si="130"/>
        <v>12990093.310000001</v>
      </c>
      <c r="R262" s="429">
        <v>0</v>
      </c>
      <c r="S262" s="429">
        <f>'Приложение № 4'!J262</f>
        <v>12990093.310000001</v>
      </c>
      <c r="T262" s="429">
        <v>0</v>
      </c>
      <c r="U262" s="429">
        <v>0</v>
      </c>
      <c r="V262" s="428">
        <f t="shared" si="131"/>
        <v>3924090.69</v>
      </c>
      <c r="W262" s="429">
        <v>0</v>
      </c>
      <c r="X262" s="429">
        <f>'Приложение № 4'!L262</f>
        <v>3924090.69</v>
      </c>
      <c r="Y262" s="429">
        <v>0</v>
      </c>
      <c r="Z262" s="429">
        <v>0</v>
      </c>
      <c r="AA262" s="428">
        <v>0</v>
      </c>
      <c r="AB262" s="428">
        <v>0</v>
      </c>
      <c r="AD262" s="432"/>
    </row>
    <row r="263" spans="1:30" ht="30" hidden="1" customHeight="1" x14ac:dyDescent="0.2">
      <c r="A263" s="424">
        <v>6</v>
      </c>
      <c r="B263" s="666" t="s">
        <v>909</v>
      </c>
      <c r="C263" s="424" t="s">
        <v>1141</v>
      </c>
      <c r="D263" s="644">
        <v>41983</v>
      </c>
      <c r="E263" s="424" t="s">
        <v>1801</v>
      </c>
      <c r="F263" s="424" t="s">
        <v>1846</v>
      </c>
      <c r="G263" s="645">
        <v>4</v>
      </c>
      <c r="H263" s="632">
        <v>4</v>
      </c>
      <c r="I263" s="429">
        <v>44.5</v>
      </c>
      <c r="J263" s="645">
        <v>2</v>
      </c>
      <c r="K263" s="632">
        <v>0</v>
      </c>
      <c r="L263" s="632">
        <v>2</v>
      </c>
      <c r="M263" s="429">
        <v>44.5</v>
      </c>
      <c r="N263" s="429">
        <v>0</v>
      </c>
      <c r="O263" s="429">
        <v>44.5</v>
      </c>
      <c r="P263" s="428">
        <f t="shared" si="134"/>
        <v>2716280</v>
      </c>
      <c r="Q263" s="428">
        <f t="shared" si="130"/>
        <v>2086103.04</v>
      </c>
      <c r="R263" s="429">
        <v>0</v>
      </c>
      <c r="S263" s="429">
        <f>'Приложение № 4'!J263</f>
        <v>2086103.04</v>
      </c>
      <c r="T263" s="429">
        <v>0</v>
      </c>
      <c r="U263" s="429">
        <v>0</v>
      </c>
      <c r="V263" s="428">
        <f t="shared" si="131"/>
        <v>630176.96</v>
      </c>
      <c r="W263" s="429">
        <v>0</v>
      </c>
      <c r="X263" s="429">
        <f>'Приложение № 4'!L263</f>
        <v>630176.96</v>
      </c>
      <c r="Y263" s="429">
        <v>0</v>
      </c>
      <c r="Z263" s="429">
        <v>0</v>
      </c>
      <c r="AA263" s="428">
        <v>0</v>
      </c>
      <c r="AB263" s="428">
        <v>0</v>
      </c>
      <c r="AD263" s="432"/>
    </row>
    <row r="264" spans="1:30" ht="30" hidden="1" customHeight="1" x14ac:dyDescent="0.2">
      <c r="A264" s="733" t="s">
        <v>1751</v>
      </c>
      <c r="B264" s="733"/>
      <c r="C264" s="733"/>
      <c r="D264" s="733"/>
      <c r="E264" s="733"/>
      <c r="F264" s="733"/>
      <c r="G264" s="649">
        <f>SUM(G265:G286)</f>
        <v>578</v>
      </c>
      <c r="H264" s="649">
        <f t="shared" ref="H264:Z264" si="135">SUM(H265:H286)</f>
        <v>578</v>
      </c>
      <c r="I264" s="646">
        <f>SUM(I265:I286)</f>
        <v>10421.9</v>
      </c>
      <c r="J264" s="649">
        <f t="shared" si="135"/>
        <v>262</v>
      </c>
      <c r="K264" s="649">
        <f t="shared" si="135"/>
        <v>196</v>
      </c>
      <c r="L264" s="649">
        <f t="shared" si="135"/>
        <v>66</v>
      </c>
      <c r="M264" s="646">
        <f t="shared" si="135"/>
        <v>10399.200000000001</v>
      </c>
      <c r="N264" s="646">
        <f t="shared" si="135"/>
        <v>7795.3</v>
      </c>
      <c r="O264" s="646">
        <f t="shared" si="135"/>
        <v>2603.9</v>
      </c>
      <c r="P264" s="646">
        <f t="shared" si="135"/>
        <v>634767168</v>
      </c>
      <c r="Q264" s="646">
        <f t="shared" si="135"/>
        <v>581446725.88</v>
      </c>
      <c r="R264" s="646">
        <f t="shared" si="135"/>
        <v>0</v>
      </c>
      <c r="S264" s="646">
        <f t="shared" si="135"/>
        <v>0</v>
      </c>
      <c r="T264" s="646">
        <f t="shared" si="135"/>
        <v>0</v>
      </c>
      <c r="U264" s="646">
        <f t="shared" si="135"/>
        <v>581446725.88</v>
      </c>
      <c r="V264" s="646">
        <f t="shared" si="135"/>
        <v>53320442.119999997</v>
      </c>
      <c r="W264" s="646">
        <f t="shared" si="135"/>
        <v>0</v>
      </c>
      <c r="X264" s="646">
        <f t="shared" si="135"/>
        <v>0</v>
      </c>
      <c r="Y264" s="646">
        <f t="shared" si="135"/>
        <v>0</v>
      </c>
      <c r="Z264" s="646">
        <f t="shared" si="135"/>
        <v>53320442.119999997</v>
      </c>
      <c r="AA264" s="646">
        <f t="shared" ref="AA264:AB264" si="136">SUM(AA265:AA286)</f>
        <v>0</v>
      </c>
      <c r="AB264" s="646">
        <f t="shared" si="136"/>
        <v>0</v>
      </c>
      <c r="AD264" s="432"/>
    </row>
    <row r="265" spans="1:30" ht="30" hidden="1" customHeight="1" x14ac:dyDescent="0.2">
      <c r="A265" s="424">
        <v>1</v>
      </c>
      <c r="B265" s="666" t="s">
        <v>1390</v>
      </c>
      <c r="C265" s="670" t="s">
        <v>1403</v>
      </c>
      <c r="D265" s="644">
        <v>41274</v>
      </c>
      <c r="E265" s="424" t="s">
        <v>1974</v>
      </c>
      <c r="F265" s="424" t="s">
        <v>1974</v>
      </c>
      <c r="G265" s="645">
        <v>28</v>
      </c>
      <c r="H265" s="645">
        <v>28</v>
      </c>
      <c r="I265" s="429">
        <v>530.6</v>
      </c>
      <c r="J265" s="645">
        <v>16</v>
      </c>
      <c r="K265" s="632">
        <v>15</v>
      </c>
      <c r="L265" s="632">
        <v>1</v>
      </c>
      <c r="M265" s="429">
        <v>530.6</v>
      </c>
      <c r="N265" s="429">
        <v>492.2</v>
      </c>
      <c r="O265" s="429">
        <v>38.4</v>
      </c>
      <c r="P265" s="428">
        <f t="shared" ref="P265:P286" si="137">Q265+V265+AA265+AB265</f>
        <v>32387824</v>
      </c>
      <c r="Q265" s="428">
        <f t="shared" si="130"/>
        <v>29667246.780000001</v>
      </c>
      <c r="R265" s="429">
        <v>0</v>
      </c>
      <c r="S265" s="429">
        <v>0</v>
      </c>
      <c r="T265" s="429">
        <v>0</v>
      </c>
      <c r="U265" s="429">
        <f>'Приложение № 4'!J265</f>
        <v>29667246.780000001</v>
      </c>
      <c r="V265" s="428">
        <f t="shared" si="131"/>
        <v>2720577.22</v>
      </c>
      <c r="W265" s="429">
        <v>0</v>
      </c>
      <c r="X265" s="429">
        <v>0</v>
      </c>
      <c r="Y265" s="429">
        <v>0</v>
      </c>
      <c r="Z265" s="429">
        <f>'Приложение № 4'!L265</f>
        <v>2720577.22</v>
      </c>
      <c r="AA265" s="428">
        <v>0</v>
      </c>
      <c r="AB265" s="428">
        <v>0</v>
      </c>
      <c r="AD265" s="432"/>
    </row>
    <row r="266" spans="1:30" ht="30" hidden="1" customHeight="1" x14ac:dyDescent="0.2">
      <c r="A266" s="424">
        <v>2</v>
      </c>
      <c r="B266" s="666" t="s">
        <v>1391</v>
      </c>
      <c r="C266" s="670" t="s">
        <v>1404</v>
      </c>
      <c r="D266" s="644">
        <v>41274</v>
      </c>
      <c r="E266" s="424" t="s">
        <v>1974</v>
      </c>
      <c r="F266" s="424" t="s">
        <v>1974</v>
      </c>
      <c r="G266" s="645">
        <v>27</v>
      </c>
      <c r="H266" s="645">
        <v>27</v>
      </c>
      <c r="I266" s="429">
        <v>531.6</v>
      </c>
      <c r="J266" s="645">
        <v>16</v>
      </c>
      <c r="K266" s="632">
        <v>15</v>
      </c>
      <c r="L266" s="632">
        <v>1</v>
      </c>
      <c r="M266" s="429">
        <v>531.6</v>
      </c>
      <c r="N266" s="429">
        <v>506.7</v>
      </c>
      <c r="O266" s="429">
        <v>24.9</v>
      </c>
      <c r="P266" s="428">
        <f t="shared" si="137"/>
        <v>32448864</v>
      </c>
      <c r="Q266" s="428">
        <f t="shared" si="130"/>
        <v>29723159.420000002</v>
      </c>
      <c r="R266" s="429">
        <v>0</v>
      </c>
      <c r="S266" s="429">
        <v>0</v>
      </c>
      <c r="T266" s="429">
        <v>0</v>
      </c>
      <c r="U266" s="429">
        <f>'Приложение № 4'!J266</f>
        <v>29723159.420000002</v>
      </c>
      <c r="V266" s="428">
        <f t="shared" si="131"/>
        <v>2725704.58</v>
      </c>
      <c r="W266" s="429">
        <v>0</v>
      </c>
      <c r="X266" s="429">
        <v>0</v>
      </c>
      <c r="Y266" s="429">
        <v>0</v>
      </c>
      <c r="Z266" s="429">
        <f>'Приложение № 4'!L266</f>
        <v>2725704.58</v>
      </c>
      <c r="AA266" s="428">
        <v>0</v>
      </c>
      <c r="AB266" s="428">
        <v>0</v>
      </c>
      <c r="AD266" s="432"/>
    </row>
    <row r="267" spans="1:30" ht="30" hidden="1" customHeight="1" x14ac:dyDescent="0.2">
      <c r="A267" s="424">
        <v>3</v>
      </c>
      <c r="B267" s="666" t="s">
        <v>1392</v>
      </c>
      <c r="C267" s="670">
        <v>364</v>
      </c>
      <c r="D267" s="644">
        <v>42003</v>
      </c>
      <c r="E267" s="424" t="s">
        <v>1974</v>
      </c>
      <c r="F267" s="424" t="s">
        <v>1974</v>
      </c>
      <c r="G267" s="645">
        <v>36</v>
      </c>
      <c r="H267" s="645">
        <v>36</v>
      </c>
      <c r="I267" s="429">
        <v>665.8</v>
      </c>
      <c r="J267" s="645">
        <v>16</v>
      </c>
      <c r="K267" s="632">
        <v>12</v>
      </c>
      <c r="L267" s="632">
        <v>4</v>
      </c>
      <c r="M267" s="429">
        <v>665.8</v>
      </c>
      <c r="N267" s="429">
        <v>466.6</v>
      </c>
      <c r="O267" s="429">
        <v>199.2</v>
      </c>
      <c r="P267" s="428">
        <f t="shared" si="137"/>
        <v>40640432</v>
      </c>
      <c r="Q267" s="428">
        <f t="shared" si="130"/>
        <v>37226635.710000001</v>
      </c>
      <c r="R267" s="429">
        <v>0</v>
      </c>
      <c r="S267" s="429">
        <v>0</v>
      </c>
      <c r="T267" s="429">
        <v>0</v>
      </c>
      <c r="U267" s="429">
        <f>'Приложение № 4'!J267</f>
        <v>37226635.710000001</v>
      </c>
      <c r="V267" s="428">
        <f t="shared" si="131"/>
        <v>3413796.29</v>
      </c>
      <c r="W267" s="429">
        <v>0</v>
      </c>
      <c r="X267" s="429">
        <v>0</v>
      </c>
      <c r="Y267" s="429">
        <v>0</v>
      </c>
      <c r="Z267" s="429">
        <f>'Приложение № 4'!L267</f>
        <v>3413796.29</v>
      </c>
      <c r="AA267" s="428">
        <v>0</v>
      </c>
      <c r="AB267" s="428">
        <v>0</v>
      </c>
      <c r="AD267" s="432"/>
    </row>
    <row r="268" spans="1:30" ht="30" hidden="1" customHeight="1" x14ac:dyDescent="0.2">
      <c r="A268" s="424">
        <v>4</v>
      </c>
      <c r="B268" s="666" t="s">
        <v>1492</v>
      </c>
      <c r="C268" s="670">
        <v>39</v>
      </c>
      <c r="D268" s="644">
        <v>42003</v>
      </c>
      <c r="E268" s="424" t="s">
        <v>1974</v>
      </c>
      <c r="F268" s="424" t="s">
        <v>1974</v>
      </c>
      <c r="G268" s="645">
        <v>10</v>
      </c>
      <c r="H268" s="645">
        <v>10</v>
      </c>
      <c r="I268" s="429">
        <v>185.4</v>
      </c>
      <c r="J268" s="645">
        <v>7</v>
      </c>
      <c r="K268" s="632">
        <v>2</v>
      </c>
      <c r="L268" s="632">
        <v>5</v>
      </c>
      <c r="M268" s="429">
        <v>162.69999999999999</v>
      </c>
      <c r="N268" s="429">
        <v>139.6</v>
      </c>
      <c r="O268" s="429">
        <v>23.1</v>
      </c>
      <c r="P268" s="428">
        <f t="shared" si="137"/>
        <v>9931208</v>
      </c>
      <c r="Q268" s="428">
        <f t="shared" si="130"/>
        <v>9096986.5299999993</v>
      </c>
      <c r="R268" s="429">
        <v>0</v>
      </c>
      <c r="S268" s="429">
        <v>0</v>
      </c>
      <c r="T268" s="429">
        <v>0</v>
      </c>
      <c r="U268" s="429">
        <f>'Приложение № 4'!J268</f>
        <v>9096986.5299999993</v>
      </c>
      <c r="V268" s="428">
        <f t="shared" si="131"/>
        <v>834221.47</v>
      </c>
      <c r="W268" s="429">
        <v>0</v>
      </c>
      <c r="X268" s="429">
        <v>0</v>
      </c>
      <c r="Y268" s="429">
        <v>0</v>
      </c>
      <c r="Z268" s="429">
        <f>'Приложение № 4'!L268</f>
        <v>834221.47</v>
      </c>
      <c r="AA268" s="428">
        <v>0</v>
      </c>
      <c r="AB268" s="428">
        <v>0</v>
      </c>
      <c r="AD268" s="432"/>
    </row>
    <row r="269" spans="1:30" ht="30" hidden="1" customHeight="1" x14ac:dyDescent="0.2">
      <c r="A269" s="424">
        <v>5</v>
      </c>
      <c r="B269" s="666" t="s">
        <v>1395</v>
      </c>
      <c r="C269" s="670" t="s">
        <v>1405</v>
      </c>
      <c r="D269" s="644">
        <v>42004</v>
      </c>
      <c r="E269" s="424" t="s">
        <v>1974</v>
      </c>
      <c r="F269" s="424" t="s">
        <v>1974</v>
      </c>
      <c r="G269" s="645">
        <v>10</v>
      </c>
      <c r="H269" s="645">
        <v>10</v>
      </c>
      <c r="I269" s="429">
        <v>329.3</v>
      </c>
      <c r="J269" s="645">
        <v>8</v>
      </c>
      <c r="K269" s="632">
        <v>6</v>
      </c>
      <c r="L269" s="632">
        <v>2</v>
      </c>
      <c r="M269" s="429">
        <v>329.3</v>
      </c>
      <c r="N269" s="429">
        <v>248.4</v>
      </c>
      <c r="O269" s="429">
        <v>80.900000000000006</v>
      </c>
      <c r="P269" s="428">
        <f t="shared" si="137"/>
        <v>20100472</v>
      </c>
      <c r="Q269" s="428">
        <f t="shared" si="130"/>
        <v>18412032.350000001</v>
      </c>
      <c r="R269" s="429">
        <v>0</v>
      </c>
      <c r="S269" s="429">
        <v>0</v>
      </c>
      <c r="T269" s="429">
        <v>0</v>
      </c>
      <c r="U269" s="429">
        <f>'Приложение № 4'!J269</f>
        <v>18412032.350000001</v>
      </c>
      <c r="V269" s="428">
        <f t="shared" si="131"/>
        <v>1688439.65</v>
      </c>
      <c r="W269" s="429">
        <v>0</v>
      </c>
      <c r="X269" s="429">
        <v>0</v>
      </c>
      <c r="Y269" s="429">
        <v>0</v>
      </c>
      <c r="Z269" s="429">
        <f>'Приложение № 4'!L269</f>
        <v>1688439.65</v>
      </c>
      <c r="AA269" s="428">
        <v>0</v>
      </c>
      <c r="AB269" s="428">
        <v>0</v>
      </c>
      <c r="AD269" s="432"/>
    </row>
    <row r="270" spans="1:30" ht="30" hidden="1" customHeight="1" x14ac:dyDescent="0.2">
      <c r="A270" s="424">
        <v>6</v>
      </c>
      <c r="B270" s="666" t="s">
        <v>1396</v>
      </c>
      <c r="C270" s="670">
        <v>365</v>
      </c>
      <c r="D270" s="644">
        <v>42004</v>
      </c>
      <c r="E270" s="424" t="s">
        <v>1974</v>
      </c>
      <c r="F270" s="424" t="s">
        <v>1974</v>
      </c>
      <c r="G270" s="645">
        <v>26</v>
      </c>
      <c r="H270" s="645">
        <v>26</v>
      </c>
      <c r="I270" s="429">
        <v>495.4</v>
      </c>
      <c r="J270" s="645">
        <v>9</v>
      </c>
      <c r="K270" s="632">
        <v>2</v>
      </c>
      <c r="L270" s="632">
        <v>7</v>
      </c>
      <c r="M270" s="429">
        <v>495.4</v>
      </c>
      <c r="N270" s="429">
        <v>123.3</v>
      </c>
      <c r="O270" s="429">
        <v>372.1</v>
      </c>
      <c r="P270" s="428">
        <f t="shared" si="137"/>
        <v>30239216</v>
      </c>
      <c r="Q270" s="428">
        <f t="shared" si="130"/>
        <v>27699121.859999999</v>
      </c>
      <c r="R270" s="429">
        <v>0</v>
      </c>
      <c r="S270" s="429">
        <v>0</v>
      </c>
      <c r="T270" s="429">
        <v>0</v>
      </c>
      <c r="U270" s="429">
        <f>'Приложение № 4'!J270</f>
        <v>27699121.859999999</v>
      </c>
      <c r="V270" s="428">
        <f t="shared" si="131"/>
        <v>2540094.14</v>
      </c>
      <c r="W270" s="429">
        <v>0</v>
      </c>
      <c r="X270" s="429">
        <v>0</v>
      </c>
      <c r="Y270" s="429">
        <v>0</v>
      </c>
      <c r="Z270" s="429">
        <f>'Приложение № 4'!L270</f>
        <v>2540094.14</v>
      </c>
      <c r="AA270" s="428">
        <v>0</v>
      </c>
      <c r="AB270" s="428">
        <v>0</v>
      </c>
      <c r="AD270" s="432"/>
    </row>
    <row r="271" spans="1:30" ht="30" hidden="1" customHeight="1" x14ac:dyDescent="0.2">
      <c r="A271" s="424">
        <v>7</v>
      </c>
      <c r="B271" s="666" t="s">
        <v>1584</v>
      </c>
      <c r="C271" s="691">
        <v>137</v>
      </c>
      <c r="D271" s="692">
        <v>42004</v>
      </c>
      <c r="E271" s="424" t="s">
        <v>1974</v>
      </c>
      <c r="F271" s="424" t="s">
        <v>1974</v>
      </c>
      <c r="G271" s="691">
        <v>26</v>
      </c>
      <c r="H271" s="691">
        <v>26</v>
      </c>
      <c r="I271" s="429">
        <v>731</v>
      </c>
      <c r="J271" s="691">
        <v>12</v>
      </c>
      <c r="K271" s="691">
        <v>10</v>
      </c>
      <c r="L271" s="691">
        <v>2</v>
      </c>
      <c r="M271" s="429">
        <v>731</v>
      </c>
      <c r="N271" s="429">
        <v>586.79999999999995</v>
      </c>
      <c r="O271" s="429">
        <v>144.19999999999999</v>
      </c>
      <c r="P271" s="428">
        <f t="shared" si="137"/>
        <v>44620240</v>
      </c>
      <c r="Q271" s="428">
        <f t="shared" si="130"/>
        <v>40872139.840000004</v>
      </c>
      <c r="R271" s="429">
        <v>0</v>
      </c>
      <c r="S271" s="429">
        <v>0</v>
      </c>
      <c r="T271" s="429">
        <v>0</v>
      </c>
      <c r="U271" s="429">
        <f>'Приложение № 4'!J271</f>
        <v>40872139.840000004</v>
      </c>
      <c r="V271" s="428">
        <f t="shared" si="131"/>
        <v>3748100.16</v>
      </c>
      <c r="W271" s="429">
        <v>0</v>
      </c>
      <c r="X271" s="429">
        <v>0</v>
      </c>
      <c r="Y271" s="429">
        <v>0</v>
      </c>
      <c r="Z271" s="429">
        <f>'Приложение № 4'!L271</f>
        <v>3748100.16</v>
      </c>
      <c r="AA271" s="428">
        <v>0</v>
      </c>
      <c r="AB271" s="428">
        <v>0</v>
      </c>
      <c r="AD271" s="432"/>
    </row>
    <row r="272" spans="1:30" ht="30" hidden="1" customHeight="1" x14ac:dyDescent="0.2">
      <c r="A272" s="424">
        <v>8</v>
      </c>
      <c r="B272" s="666" t="s">
        <v>1397</v>
      </c>
      <c r="C272" s="670" t="s">
        <v>1400</v>
      </c>
      <c r="D272" s="644" t="s">
        <v>1401</v>
      </c>
      <c r="E272" s="424" t="s">
        <v>1974</v>
      </c>
      <c r="F272" s="424" t="s">
        <v>1974</v>
      </c>
      <c r="G272" s="691">
        <v>27</v>
      </c>
      <c r="H272" s="691">
        <v>27</v>
      </c>
      <c r="I272" s="429">
        <v>268.60000000000002</v>
      </c>
      <c r="J272" s="691">
        <v>8</v>
      </c>
      <c r="K272" s="632">
        <v>5</v>
      </c>
      <c r="L272" s="632">
        <v>3</v>
      </c>
      <c r="M272" s="429">
        <v>268.60000000000002</v>
      </c>
      <c r="N272" s="429">
        <v>166.4</v>
      </c>
      <c r="O272" s="429">
        <v>102.2</v>
      </c>
      <c r="P272" s="428">
        <f t="shared" si="137"/>
        <v>16395344</v>
      </c>
      <c r="Q272" s="428">
        <f t="shared" si="130"/>
        <v>15018135.1</v>
      </c>
      <c r="R272" s="429">
        <v>0</v>
      </c>
      <c r="S272" s="429">
        <v>0</v>
      </c>
      <c r="T272" s="429">
        <v>0</v>
      </c>
      <c r="U272" s="429">
        <f>'Приложение № 4'!J272</f>
        <v>15018135.1</v>
      </c>
      <c r="V272" s="428">
        <f t="shared" si="131"/>
        <v>1377208.9</v>
      </c>
      <c r="W272" s="429">
        <v>0</v>
      </c>
      <c r="X272" s="429">
        <v>0</v>
      </c>
      <c r="Y272" s="429">
        <v>0</v>
      </c>
      <c r="Z272" s="429">
        <f>'Приложение № 4'!L272</f>
        <v>1377208.9</v>
      </c>
      <c r="AA272" s="428">
        <v>0</v>
      </c>
      <c r="AB272" s="428">
        <v>0</v>
      </c>
      <c r="AD272" s="432"/>
    </row>
    <row r="273" spans="1:31" ht="30" hidden="1" customHeight="1" x14ac:dyDescent="0.2">
      <c r="A273" s="424">
        <v>9</v>
      </c>
      <c r="B273" s="666" t="s">
        <v>1493</v>
      </c>
      <c r="C273" s="670" t="s">
        <v>1402</v>
      </c>
      <c r="D273" s="644">
        <v>42004</v>
      </c>
      <c r="E273" s="424" t="s">
        <v>1974</v>
      </c>
      <c r="F273" s="424" t="s">
        <v>1974</v>
      </c>
      <c r="G273" s="691">
        <v>20</v>
      </c>
      <c r="H273" s="691">
        <v>20</v>
      </c>
      <c r="I273" s="429">
        <v>481.5</v>
      </c>
      <c r="J273" s="691">
        <v>11</v>
      </c>
      <c r="K273" s="632">
        <v>7</v>
      </c>
      <c r="L273" s="632">
        <v>4</v>
      </c>
      <c r="M273" s="429">
        <v>481.5</v>
      </c>
      <c r="N273" s="429">
        <v>283.2</v>
      </c>
      <c r="O273" s="429">
        <v>198.3</v>
      </c>
      <c r="P273" s="428">
        <f t="shared" si="137"/>
        <v>29390760</v>
      </c>
      <c r="Q273" s="428">
        <f t="shared" si="130"/>
        <v>26921936.16</v>
      </c>
      <c r="R273" s="429">
        <v>0</v>
      </c>
      <c r="S273" s="429">
        <v>0</v>
      </c>
      <c r="T273" s="429">
        <v>0</v>
      </c>
      <c r="U273" s="429">
        <f>'Приложение № 4'!J273</f>
        <v>26921936.16</v>
      </c>
      <c r="V273" s="428">
        <f t="shared" si="131"/>
        <v>2468823.84</v>
      </c>
      <c r="W273" s="429">
        <v>0</v>
      </c>
      <c r="X273" s="429">
        <v>0</v>
      </c>
      <c r="Y273" s="429">
        <v>0</v>
      </c>
      <c r="Z273" s="429">
        <f>'Приложение № 4'!L273</f>
        <v>2468823.84</v>
      </c>
      <c r="AA273" s="428">
        <v>0</v>
      </c>
      <c r="AB273" s="428">
        <v>0</v>
      </c>
      <c r="AD273" s="432"/>
    </row>
    <row r="274" spans="1:31" ht="30" hidden="1" customHeight="1" x14ac:dyDescent="0.2">
      <c r="A274" s="424">
        <v>10</v>
      </c>
      <c r="B274" s="666" t="s">
        <v>1583</v>
      </c>
      <c r="C274" s="670">
        <v>103</v>
      </c>
      <c r="D274" s="644">
        <v>41274</v>
      </c>
      <c r="E274" s="424" t="s">
        <v>1974</v>
      </c>
      <c r="F274" s="424" t="s">
        <v>1974</v>
      </c>
      <c r="G274" s="691">
        <v>7</v>
      </c>
      <c r="H274" s="691">
        <v>7</v>
      </c>
      <c r="I274" s="429">
        <v>246.9</v>
      </c>
      <c r="J274" s="691">
        <v>8</v>
      </c>
      <c r="K274" s="632">
        <v>8</v>
      </c>
      <c r="L274" s="632">
        <v>0</v>
      </c>
      <c r="M274" s="429">
        <v>246.9</v>
      </c>
      <c r="N274" s="429">
        <v>246.9</v>
      </c>
      <c r="O274" s="429">
        <v>0</v>
      </c>
      <c r="P274" s="428">
        <f t="shared" si="137"/>
        <v>15070776</v>
      </c>
      <c r="Q274" s="428">
        <f t="shared" si="130"/>
        <v>13804830.82</v>
      </c>
      <c r="R274" s="429">
        <v>0</v>
      </c>
      <c r="S274" s="429">
        <v>0</v>
      </c>
      <c r="T274" s="429">
        <v>0</v>
      </c>
      <c r="U274" s="429">
        <f>'Приложение № 4'!J274</f>
        <v>13804830.82</v>
      </c>
      <c r="V274" s="428">
        <f t="shared" si="131"/>
        <v>1265945.18</v>
      </c>
      <c r="W274" s="429">
        <v>0</v>
      </c>
      <c r="X274" s="429">
        <v>0</v>
      </c>
      <c r="Y274" s="429">
        <v>0</v>
      </c>
      <c r="Z274" s="429">
        <f>'Приложение № 4'!L274</f>
        <v>1265945.18</v>
      </c>
      <c r="AA274" s="428">
        <v>0</v>
      </c>
      <c r="AB274" s="428">
        <v>0</v>
      </c>
      <c r="AD274" s="432"/>
    </row>
    <row r="275" spans="1:31" ht="30" hidden="1" customHeight="1" x14ac:dyDescent="0.2">
      <c r="A275" s="424">
        <v>11</v>
      </c>
      <c r="B275" s="666" t="s">
        <v>1398</v>
      </c>
      <c r="C275" s="670">
        <v>130</v>
      </c>
      <c r="D275" s="644">
        <v>41274</v>
      </c>
      <c r="E275" s="424" t="s">
        <v>1974</v>
      </c>
      <c r="F275" s="424" t="s">
        <v>1974</v>
      </c>
      <c r="G275" s="691">
        <v>35</v>
      </c>
      <c r="H275" s="691">
        <v>35</v>
      </c>
      <c r="I275" s="429">
        <v>646.5</v>
      </c>
      <c r="J275" s="691">
        <v>17</v>
      </c>
      <c r="K275" s="632">
        <v>17</v>
      </c>
      <c r="L275" s="632">
        <v>0</v>
      </c>
      <c r="M275" s="429">
        <v>646.5</v>
      </c>
      <c r="N275" s="429">
        <v>646.5</v>
      </c>
      <c r="O275" s="429">
        <v>0</v>
      </c>
      <c r="P275" s="428">
        <f t="shared" si="137"/>
        <v>39462360</v>
      </c>
      <c r="Q275" s="428">
        <f t="shared" si="130"/>
        <v>36147521.759999998</v>
      </c>
      <c r="R275" s="429">
        <v>0</v>
      </c>
      <c r="S275" s="429">
        <v>0</v>
      </c>
      <c r="T275" s="429">
        <v>0</v>
      </c>
      <c r="U275" s="429">
        <f>'Приложение № 4'!J275</f>
        <v>36147521.759999998</v>
      </c>
      <c r="V275" s="428">
        <f t="shared" si="131"/>
        <v>3314838.24</v>
      </c>
      <c r="W275" s="429">
        <v>0</v>
      </c>
      <c r="X275" s="429">
        <v>0</v>
      </c>
      <c r="Y275" s="429">
        <v>0</v>
      </c>
      <c r="Z275" s="429">
        <f>'Приложение № 4'!L275</f>
        <v>3314838.24</v>
      </c>
      <c r="AA275" s="428">
        <v>0</v>
      </c>
      <c r="AB275" s="428">
        <v>0</v>
      </c>
      <c r="AD275" s="432"/>
    </row>
    <row r="276" spans="1:31" ht="30" hidden="1" customHeight="1" x14ac:dyDescent="0.2">
      <c r="A276" s="424">
        <v>12</v>
      </c>
      <c r="B276" s="666" t="s">
        <v>1399</v>
      </c>
      <c r="C276" s="670">
        <v>131</v>
      </c>
      <c r="D276" s="644">
        <v>41274</v>
      </c>
      <c r="E276" s="424" t="s">
        <v>1974</v>
      </c>
      <c r="F276" s="424" t="s">
        <v>1974</v>
      </c>
      <c r="G276" s="691">
        <v>31</v>
      </c>
      <c r="H276" s="691">
        <v>31</v>
      </c>
      <c r="I276" s="429">
        <v>661.3</v>
      </c>
      <c r="J276" s="691">
        <v>16</v>
      </c>
      <c r="K276" s="632">
        <v>14</v>
      </c>
      <c r="L276" s="632">
        <v>2</v>
      </c>
      <c r="M276" s="429">
        <v>661.3</v>
      </c>
      <c r="N276" s="429">
        <v>565</v>
      </c>
      <c r="O276" s="429">
        <v>96.3</v>
      </c>
      <c r="P276" s="428">
        <f t="shared" si="137"/>
        <v>40365752</v>
      </c>
      <c r="Q276" s="428">
        <f t="shared" si="130"/>
        <v>36975028.829999998</v>
      </c>
      <c r="R276" s="429">
        <v>0</v>
      </c>
      <c r="S276" s="429">
        <v>0</v>
      </c>
      <c r="T276" s="429">
        <v>0</v>
      </c>
      <c r="U276" s="429">
        <f>'Приложение № 4'!J276</f>
        <v>36975028.829999998</v>
      </c>
      <c r="V276" s="428">
        <f t="shared" si="131"/>
        <v>3390723.17</v>
      </c>
      <c r="W276" s="429">
        <v>0</v>
      </c>
      <c r="X276" s="429">
        <v>0</v>
      </c>
      <c r="Y276" s="429">
        <v>0</v>
      </c>
      <c r="Z276" s="429">
        <f>'Приложение № 4'!L276</f>
        <v>3390723.17</v>
      </c>
      <c r="AA276" s="428">
        <v>0</v>
      </c>
      <c r="AB276" s="428">
        <v>0</v>
      </c>
      <c r="AD276" s="432"/>
    </row>
    <row r="277" spans="1:31" ht="30" hidden="1" customHeight="1" x14ac:dyDescent="0.2">
      <c r="A277" s="424">
        <v>13</v>
      </c>
      <c r="B277" s="666" t="s">
        <v>1494</v>
      </c>
      <c r="C277" s="670">
        <v>37</v>
      </c>
      <c r="D277" s="644">
        <v>42003</v>
      </c>
      <c r="E277" s="424" t="s">
        <v>1974</v>
      </c>
      <c r="F277" s="424" t="s">
        <v>1974</v>
      </c>
      <c r="G277" s="691">
        <v>42</v>
      </c>
      <c r="H277" s="691">
        <v>42</v>
      </c>
      <c r="I277" s="429">
        <v>648.6</v>
      </c>
      <c r="J277" s="691">
        <v>16</v>
      </c>
      <c r="K277" s="632">
        <v>15</v>
      </c>
      <c r="L277" s="632">
        <v>1</v>
      </c>
      <c r="M277" s="429">
        <v>648.6</v>
      </c>
      <c r="N277" s="429">
        <v>599.20000000000005</v>
      </c>
      <c r="O277" s="429">
        <v>49.4</v>
      </c>
      <c r="P277" s="428">
        <f t="shared" si="137"/>
        <v>39590544</v>
      </c>
      <c r="Q277" s="428">
        <f t="shared" si="130"/>
        <v>36264938.299999997</v>
      </c>
      <c r="R277" s="429">
        <v>0</v>
      </c>
      <c r="S277" s="429">
        <v>0</v>
      </c>
      <c r="T277" s="429">
        <v>0</v>
      </c>
      <c r="U277" s="429">
        <f>'Приложение № 4'!J277</f>
        <v>36264938.299999997</v>
      </c>
      <c r="V277" s="428">
        <f t="shared" si="131"/>
        <v>3325605.7</v>
      </c>
      <c r="W277" s="429">
        <v>0</v>
      </c>
      <c r="X277" s="429">
        <v>0</v>
      </c>
      <c r="Y277" s="429">
        <v>0</v>
      </c>
      <c r="Z277" s="429">
        <f>'Приложение № 4'!L277</f>
        <v>3325605.7</v>
      </c>
      <c r="AA277" s="428">
        <v>0</v>
      </c>
      <c r="AB277" s="428">
        <v>0</v>
      </c>
      <c r="AD277" s="432"/>
    </row>
    <row r="278" spans="1:31" ht="30" hidden="1" customHeight="1" x14ac:dyDescent="0.2">
      <c r="A278" s="424">
        <v>14</v>
      </c>
      <c r="B278" s="666" t="s">
        <v>1495</v>
      </c>
      <c r="C278" s="670">
        <v>369</v>
      </c>
      <c r="D278" s="644">
        <v>42004</v>
      </c>
      <c r="E278" s="424" t="s">
        <v>1974</v>
      </c>
      <c r="F278" s="424" t="s">
        <v>1974</v>
      </c>
      <c r="G278" s="691">
        <v>11</v>
      </c>
      <c r="H278" s="691">
        <v>11</v>
      </c>
      <c r="I278" s="429">
        <v>440</v>
      </c>
      <c r="J278" s="691">
        <v>7</v>
      </c>
      <c r="K278" s="632">
        <v>7</v>
      </c>
      <c r="L278" s="632">
        <v>0</v>
      </c>
      <c r="M278" s="429">
        <v>440</v>
      </c>
      <c r="N278" s="429">
        <v>440</v>
      </c>
      <c r="O278" s="429">
        <v>0</v>
      </c>
      <c r="P278" s="428">
        <f t="shared" si="137"/>
        <v>26857600</v>
      </c>
      <c r="Q278" s="428">
        <f t="shared" si="130"/>
        <v>24601561.600000001</v>
      </c>
      <c r="R278" s="429">
        <v>0</v>
      </c>
      <c r="S278" s="429">
        <v>0</v>
      </c>
      <c r="T278" s="429">
        <v>0</v>
      </c>
      <c r="U278" s="429">
        <f>'Приложение № 4'!J278</f>
        <v>24601561.600000001</v>
      </c>
      <c r="V278" s="428">
        <f t="shared" si="131"/>
        <v>2256038.4</v>
      </c>
      <c r="W278" s="429">
        <v>0</v>
      </c>
      <c r="X278" s="429">
        <v>0</v>
      </c>
      <c r="Y278" s="429">
        <v>0</v>
      </c>
      <c r="Z278" s="429">
        <f>'Приложение № 4'!L278</f>
        <v>2256038.4</v>
      </c>
      <c r="AA278" s="428">
        <v>0</v>
      </c>
      <c r="AB278" s="428">
        <v>0</v>
      </c>
      <c r="AD278" s="432"/>
    </row>
    <row r="279" spans="1:31" ht="30" hidden="1" customHeight="1" x14ac:dyDescent="0.2">
      <c r="A279" s="424">
        <v>15</v>
      </c>
      <c r="B279" s="666" t="s">
        <v>1496</v>
      </c>
      <c r="C279" s="670">
        <v>370</v>
      </c>
      <c r="D279" s="644">
        <v>42004</v>
      </c>
      <c r="E279" s="424" t="s">
        <v>1974</v>
      </c>
      <c r="F279" s="424" t="s">
        <v>1974</v>
      </c>
      <c r="G279" s="691">
        <v>30</v>
      </c>
      <c r="H279" s="691">
        <v>30</v>
      </c>
      <c r="I279" s="429">
        <v>501.3</v>
      </c>
      <c r="J279" s="691">
        <v>9</v>
      </c>
      <c r="K279" s="632">
        <v>5</v>
      </c>
      <c r="L279" s="632">
        <v>4</v>
      </c>
      <c r="M279" s="429">
        <v>501.3</v>
      </c>
      <c r="N279" s="429">
        <v>290.2</v>
      </c>
      <c r="O279" s="429">
        <v>211.1</v>
      </c>
      <c r="P279" s="428">
        <f t="shared" si="137"/>
        <v>30599352</v>
      </c>
      <c r="Q279" s="428">
        <f t="shared" si="130"/>
        <v>28029006.43</v>
      </c>
      <c r="R279" s="429">
        <v>0</v>
      </c>
      <c r="S279" s="429">
        <v>0</v>
      </c>
      <c r="T279" s="429">
        <v>0</v>
      </c>
      <c r="U279" s="429">
        <f>'Приложение № 4'!J279</f>
        <v>28029006.43</v>
      </c>
      <c r="V279" s="428">
        <f t="shared" si="131"/>
        <v>2570345.5699999998</v>
      </c>
      <c r="W279" s="429">
        <v>0</v>
      </c>
      <c r="X279" s="429">
        <v>0</v>
      </c>
      <c r="Y279" s="429">
        <v>0</v>
      </c>
      <c r="Z279" s="429">
        <f>'Приложение № 4'!L279</f>
        <v>2570345.5699999998</v>
      </c>
      <c r="AA279" s="428">
        <v>0</v>
      </c>
      <c r="AB279" s="428">
        <v>0</v>
      </c>
      <c r="AD279" s="432"/>
    </row>
    <row r="280" spans="1:31" ht="30" hidden="1" customHeight="1" x14ac:dyDescent="0.2">
      <c r="A280" s="424">
        <v>16</v>
      </c>
      <c r="B280" s="666" t="s">
        <v>1256</v>
      </c>
      <c r="C280" s="670" t="s">
        <v>871</v>
      </c>
      <c r="D280" s="644">
        <v>42002</v>
      </c>
      <c r="E280" s="424" t="s">
        <v>1974</v>
      </c>
      <c r="F280" s="424" t="s">
        <v>1974</v>
      </c>
      <c r="G280" s="645">
        <v>8</v>
      </c>
      <c r="H280" s="645">
        <v>8</v>
      </c>
      <c r="I280" s="429">
        <v>153.19999999999999</v>
      </c>
      <c r="J280" s="645">
        <v>3</v>
      </c>
      <c r="K280" s="632">
        <v>2</v>
      </c>
      <c r="L280" s="632">
        <v>1</v>
      </c>
      <c r="M280" s="429">
        <v>153.19999999999999</v>
      </c>
      <c r="N280" s="429">
        <v>93.5</v>
      </c>
      <c r="O280" s="429">
        <v>59.7</v>
      </c>
      <c r="P280" s="428">
        <f t="shared" si="137"/>
        <v>9351328</v>
      </c>
      <c r="Q280" s="428">
        <f t="shared" si="130"/>
        <v>8565816.4499999993</v>
      </c>
      <c r="R280" s="429">
        <v>0</v>
      </c>
      <c r="S280" s="429">
        <v>0</v>
      </c>
      <c r="T280" s="429">
        <v>0</v>
      </c>
      <c r="U280" s="429">
        <f>'Приложение № 4'!J280</f>
        <v>8565816.4499999993</v>
      </c>
      <c r="V280" s="428">
        <f t="shared" si="131"/>
        <v>785511.55</v>
      </c>
      <c r="W280" s="429">
        <v>0</v>
      </c>
      <c r="X280" s="429">
        <v>0</v>
      </c>
      <c r="Y280" s="429">
        <v>0</v>
      </c>
      <c r="Z280" s="429">
        <f>'Приложение № 4'!L280</f>
        <v>785511.55</v>
      </c>
      <c r="AA280" s="428">
        <v>0</v>
      </c>
      <c r="AB280" s="428">
        <v>0</v>
      </c>
      <c r="AD280" s="432"/>
    </row>
    <row r="281" spans="1:31" ht="30" hidden="1" customHeight="1" x14ac:dyDescent="0.2">
      <c r="A281" s="424">
        <v>17</v>
      </c>
      <c r="B281" s="666" t="s">
        <v>1257</v>
      </c>
      <c r="C281" s="670" t="s">
        <v>1292</v>
      </c>
      <c r="D281" s="644">
        <v>41274</v>
      </c>
      <c r="E281" s="424" t="s">
        <v>1974</v>
      </c>
      <c r="F281" s="424" t="s">
        <v>1974</v>
      </c>
      <c r="G281" s="645">
        <v>46</v>
      </c>
      <c r="H281" s="645">
        <v>46</v>
      </c>
      <c r="I281" s="429">
        <v>593.20000000000005</v>
      </c>
      <c r="J281" s="645">
        <v>21</v>
      </c>
      <c r="K281" s="632">
        <v>13</v>
      </c>
      <c r="L281" s="632">
        <v>8</v>
      </c>
      <c r="M281" s="429">
        <v>593.20000000000005</v>
      </c>
      <c r="N281" s="429">
        <v>367.9</v>
      </c>
      <c r="O281" s="429">
        <v>225.3</v>
      </c>
      <c r="P281" s="428">
        <f t="shared" si="137"/>
        <v>36208928</v>
      </c>
      <c r="Q281" s="428">
        <f t="shared" si="130"/>
        <v>33167378.050000001</v>
      </c>
      <c r="R281" s="429">
        <v>0</v>
      </c>
      <c r="S281" s="429">
        <v>0</v>
      </c>
      <c r="T281" s="429">
        <v>0</v>
      </c>
      <c r="U281" s="429">
        <f>'Приложение № 4'!J281</f>
        <v>33167378.050000001</v>
      </c>
      <c r="V281" s="428">
        <f t="shared" si="131"/>
        <v>3041549.95</v>
      </c>
      <c r="W281" s="429">
        <v>0</v>
      </c>
      <c r="X281" s="429">
        <v>0</v>
      </c>
      <c r="Y281" s="429">
        <v>0</v>
      </c>
      <c r="Z281" s="429">
        <f>'Приложение № 4'!L281</f>
        <v>3041549.95</v>
      </c>
      <c r="AA281" s="428">
        <v>0</v>
      </c>
      <c r="AB281" s="428">
        <v>0</v>
      </c>
      <c r="AD281" s="432"/>
    </row>
    <row r="282" spans="1:31" ht="30" hidden="1" customHeight="1" x14ac:dyDescent="0.2">
      <c r="A282" s="424">
        <v>18</v>
      </c>
      <c r="B282" s="666" t="s">
        <v>1258</v>
      </c>
      <c r="C282" s="670" t="s">
        <v>1293</v>
      </c>
      <c r="D282" s="644">
        <v>41274</v>
      </c>
      <c r="E282" s="424" t="s">
        <v>1974</v>
      </c>
      <c r="F282" s="424" t="s">
        <v>1974</v>
      </c>
      <c r="G282" s="645">
        <v>45</v>
      </c>
      <c r="H282" s="645">
        <v>45</v>
      </c>
      <c r="I282" s="429">
        <v>608.29999999999995</v>
      </c>
      <c r="J282" s="645">
        <v>19</v>
      </c>
      <c r="K282" s="632">
        <v>13</v>
      </c>
      <c r="L282" s="632">
        <v>6</v>
      </c>
      <c r="M282" s="429">
        <v>608.29999999999995</v>
      </c>
      <c r="N282" s="429">
        <v>426.7</v>
      </c>
      <c r="O282" s="429">
        <v>181.6</v>
      </c>
      <c r="P282" s="428">
        <f t="shared" si="137"/>
        <v>37130632</v>
      </c>
      <c r="Q282" s="428">
        <f t="shared" si="130"/>
        <v>34011658.909999996</v>
      </c>
      <c r="R282" s="429">
        <v>0</v>
      </c>
      <c r="S282" s="429">
        <v>0</v>
      </c>
      <c r="T282" s="429">
        <v>0</v>
      </c>
      <c r="U282" s="429">
        <f>'Приложение № 4'!J282</f>
        <v>34011658.909999996</v>
      </c>
      <c r="V282" s="428">
        <f t="shared" si="131"/>
        <v>3118973.09</v>
      </c>
      <c r="W282" s="429">
        <v>0</v>
      </c>
      <c r="X282" s="429">
        <v>0</v>
      </c>
      <c r="Y282" s="429">
        <v>0</v>
      </c>
      <c r="Z282" s="429">
        <f>'Приложение № 4'!L282</f>
        <v>3118973.09</v>
      </c>
      <c r="AA282" s="428">
        <v>0</v>
      </c>
      <c r="AB282" s="428">
        <v>0</v>
      </c>
      <c r="AD282" s="432"/>
    </row>
    <row r="283" spans="1:31" ht="30" hidden="1" customHeight="1" x14ac:dyDescent="0.2">
      <c r="A283" s="424">
        <v>19</v>
      </c>
      <c r="B283" s="666" t="s">
        <v>1259</v>
      </c>
      <c r="C283" s="670" t="s">
        <v>874</v>
      </c>
      <c r="D283" s="644">
        <v>41274</v>
      </c>
      <c r="E283" s="424" t="s">
        <v>1974</v>
      </c>
      <c r="F283" s="424" t="s">
        <v>1974</v>
      </c>
      <c r="G283" s="645">
        <v>20</v>
      </c>
      <c r="H283" s="645">
        <v>20</v>
      </c>
      <c r="I283" s="429">
        <v>201.7</v>
      </c>
      <c r="J283" s="645">
        <v>6</v>
      </c>
      <c r="K283" s="632">
        <v>5</v>
      </c>
      <c r="L283" s="632">
        <v>1</v>
      </c>
      <c r="M283" s="429">
        <v>201.7</v>
      </c>
      <c r="N283" s="429">
        <v>167.2</v>
      </c>
      <c r="O283" s="429">
        <v>34.5</v>
      </c>
      <c r="P283" s="428">
        <f t="shared" si="137"/>
        <v>12311768</v>
      </c>
      <c r="Q283" s="428">
        <f t="shared" si="130"/>
        <v>11277579.49</v>
      </c>
      <c r="R283" s="429">
        <v>0</v>
      </c>
      <c r="S283" s="429">
        <v>0</v>
      </c>
      <c r="T283" s="429">
        <v>0</v>
      </c>
      <c r="U283" s="429">
        <f>'Приложение № 4'!J283</f>
        <v>11277579.49</v>
      </c>
      <c r="V283" s="428">
        <f t="shared" si="131"/>
        <v>1034188.51</v>
      </c>
      <c r="W283" s="429">
        <v>0</v>
      </c>
      <c r="X283" s="429">
        <v>0</v>
      </c>
      <c r="Y283" s="429">
        <v>0</v>
      </c>
      <c r="Z283" s="429">
        <f>'Приложение № 4'!L283</f>
        <v>1034188.51</v>
      </c>
      <c r="AA283" s="428">
        <v>0</v>
      </c>
      <c r="AB283" s="428">
        <v>0</v>
      </c>
      <c r="AD283" s="432"/>
    </row>
    <row r="284" spans="1:31" ht="30" hidden="1" customHeight="1" x14ac:dyDescent="0.2">
      <c r="A284" s="424">
        <v>20</v>
      </c>
      <c r="B284" s="666" t="s">
        <v>1260</v>
      </c>
      <c r="C284" s="670" t="s">
        <v>872</v>
      </c>
      <c r="D284" s="644">
        <v>42002</v>
      </c>
      <c r="E284" s="424" t="s">
        <v>1974</v>
      </c>
      <c r="F284" s="424" t="s">
        <v>1974</v>
      </c>
      <c r="G284" s="645">
        <v>35</v>
      </c>
      <c r="H284" s="645">
        <v>35</v>
      </c>
      <c r="I284" s="429">
        <v>368.1</v>
      </c>
      <c r="J284" s="645">
        <v>12</v>
      </c>
      <c r="K284" s="632">
        <v>5</v>
      </c>
      <c r="L284" s="632">
        <v>7</v>
      </c>
      <c r="M284" s="429">
        <v>368.1</v>
      </c>
      <c r="N284" s="429">
        <v>166.8</v>
      </c>
      <c r="O284" s="429">
        <v>201.3</v>
      </c>
      <c r="P284" s="428">
        <f t="shared" si="137"/>
        <v>22468824</v>
      </c>
      <c r="Q284" s="428">
        <f t="shared" si="130"/>
        <v>20581442.780000001</v>
      </c>
      <c r="R284" s="429">
        <v>0</v>
      </c>
      <c r="S284" s="429">
        <v>0</v>
      </c>
      <c r="T284" s="429">
        <v>0</v>
      </c>
      <c r="U284" s="429">
        <f>'Приложение № 4'!J284</f>
        <v>20581442.780000001</v>
      </c>
      <c r="V284" s="428">
        <f t="shared" si="131"/>
        <v>1887381.22</v>
      </c>
      <c r="W284" s="429">
        <v>0</v>
      </c>
      <c r="X284" s="429">
        <v>0</v>
      </c>
      <c r="Y284" s="429">
        <v>0</v>
      </c>
      <c r="Z284" s="429">
        <f>'Приложение № 4'!L284</f>
        <v>1887381.22</v>
      </c>
      <c r="AA284" s="428">
        <v>0</v>
      </c>
      <c r="AB284" s="428">
        <v>0</v>
      </c>
      <c r="AD284" s="432"/>
    </row>
    <row r="285" spans="1:31" s="634" customFormat="1" ht="30" hidden="1" customHeight="1" x14ac:dyDescent="0.2">
      <c r="A285" s="424">
        <v>21</v>
      </c>
      <c r="B285" s="618" t="s">
        <v>1054</v>
      </c>
      <c r="C285" s="669" t="s">
        <v>1093</v>
      </c>
      <c r="D285" s="644">
        <v>42004</v>
      </c>
      <c r="E285" s="424" t="s">
        <v>1974</v>
      </c>
      <c r="F285" s="424" t="s">
        <v>1974</v>
      </c>
      <c r="G285" s="645">
        <v>33</v>
      </c>
      <c r="H285" s="632">
        <v>33</v>
      </c>
      <c r="I285" s="429">
        <v>526.4</v>
      </c>
      <c r="J285" s="645">
        <v>9</v>
      </c>
      <c r="K285" s="632">
        <v>6</v>
      </c>
      <c r="L285" s="632">
        <v>3</v>
      </c>
      <c r="M285" s="429">
        <v>526.4</v>
      </c>
      <c r="N285" s="429">
        <v>302.60000000000002</v>
      </c>
      <c r="O285" s="429">
        <v>223.8</v>
      </c>
      <c r="P285" s="428">
        <f t="shared" si="137"/>
        <v>32131456</v>
      </c>
      <c r="Q285" s="428">
        <f t="shared" si="130"/>
        <v>29432413.699999999</v>
      </c>
      <c r="R285" s="429">
        <v>0</v>
      </c>
      <c r="S285" s="429">
        <v>0</v>
      </c>
      <c r="T285" s="429">
        <v>0</v>
      </c>
      <c r="U285" s="429">
        <f>'Приложение № 4'!J285</f>
        <v>29432413.699999999</v>
      </c>
      <c r="V285" s="428">
        <f t="shared" si="131"/>
        <v>2699042.3</v>
      </c>
      <c r="W285" s="429">
        <v>0</v>
      </c>
      <c r="X285" s="429">
        <v>0</v>
      </c>
      <c r="Y285" s="429">
        <v>0</v>
      </c>
      <c r="Z285" s="429">
        <f>'Приложение № 4'!L285</f>
        <v>2699042.3</v>
      </c>
      <c r="AA285" s="428">
        <v>0</v>
      </c>
      <c r="AB285" s="428">
        <v>0</v>
      </c>
      <c r="AC285" s="433"/>
      <c r="AD285" s="432"/>
      <c r="AE285" s="433"/>
    </row>
    <row r="286" spans="1:31" s="634" customFormat="1" ht="30" hidden="1" customHeight="1" x14ac:dyDescent="0.2">
      <c r="A286" s="424">
        <v>22</v>
      </c>
      <c r="B286" s="618" t="s">
        <v>825</v>
      </c>
      <c r="C286" s="693">
        <v>366</v>
      </c>
      <c r="D286" s="644">
        <v>42004</v>
      </c>
      <c r="E286" s="424" t="s">
        <v>1974</v>
      </c>
      <c r="F286" s="424" t="s">
        <v>1974</v>
      </c>
      <c r="G286" s="645">
        <v>25</v>
      </c>
      <c r="H286" s="632">
        <v>25</v>
      </c>
      <c r="I286" s="429">
        <v>607.20000000000005</v>
      </c>
      <c r="J286" s="645">
        <v>16</v>
      </c>
      <c r="K286" s="642">
        <v>12</v>
      </c>
      <c r="L286" s="642">
        <v>4</v>
      </c>
      <c r="M286" s="429">
        <v>607.20000000000005</v>
      </c>
      <c r="N286" s="429">
        <v>469.6</v>
      </c>
      <c r="O286" s="429">
        <v>137.6</v>
      </c>
      <c r="P286" s="428">
        <f t="shared" si="137"/>
        <v>37063488</v>
      </c>
      <c r="Q286" s="428">
        <f t="shared" si="130"/>
        <v>33950155.009999998</v>
      </c>
      <c r="R286" s="429">
        <v>0</v>
      </c>
      <c r="S286" s="429">
        <v>0</v>
      </c>
      <c r="T286" s="429">
        <v>0</v>
      </c>
      <c r="U286" s="429">
        <f>'Приложение № 4'!J286</f>
        <v>33950155.009999998</v>
      </c>
      <c r="V286" s="428">
        <f t="shared" si="131"/>
        <v>3113332.99</v>
      </c>
      <c r="W286" s="429">
        <v>0</v>
      </c>
      <c r="X286" s="429">
        <v>0</v>
      </c>
      <c r="Y286" s="429">
        <v>0</v>
      </c>
      <c r="Z286" s="429">
        <f>'Приложение № 4'!L286</f>
        <v>3113332.99</v>
      </c>
      <c r="AA286" s="428">
        <v>0</v>
      </c>
      <c r="AB286" s="428">
        <v>0</v>
      </c>
      <c r="AC286" s="433"/>
      <c r="AD286" s="432"/>
      <c r="AE286" s="433"/>
    </row>
    <row r="287" spans="1:31" ht="30" hidden="1" customHeight="1" x14ac:dyDescent="0.2">
      <c r="A287" s="733" t="s">
        <v>1195</v>
      </c>
      <c r="B287" s="733"/>
      <c r="C287" s="733"/>
      <c r="D287" s="733"/>
      <c r="E287" s="733"/>
      <c r="F287" s="733"/>
      <c r="G287" s="649">
        <f>SUM(G288:G290)</f>
        <v>92</v>
      </c>
      <c r="H287" s="649">
        <f t="shared" ref="H287:O287" si="138">SUM(H288:H290)</f>
        <v>92</v>
      </c>
      <c r="I287" s="646">
        <f>SUM(I288:I290)</f>
        <v>1390</v>
      </c>
      <c r="J287" s="649">
        <f t="shared" si="138"/>
        <v>12</v>
      </c>
      <c r="K287" s="649">
        <f t="shared" si="138"/>
        <v>0</v>
      </c>
      <c r="L287" s="649">
        <f t="shared" si="138"/>
        <v>12</v>
      </c>
      <c r="M287" s="646">
        <f t="shared" si="138"/>
        <v>1390</v>
      </c>
      <c r="N287" s="646">
        <f t="shared" si="138"/>
        <v>0</v>
      </c>
      <c r="O287" s="646">
        <f t="shared" si="138"/>
        <v>1390</v>
      </c>
      <c r="P287" s="646">
        <f>SUM(P288:P290)</f>
        <v>84845600</v>
      </c>
      <c r="Q287" s="646">
        <f t="shared" ref="Q287:Z287" si="139">SUM(Q288:Q290)</f>
        <v>72373296.799999997</v>
      </c>
      <c r="R287" s="646">
        <f t="shared" si="139"/>
        <v>0</v>
      </c>
      <c r="S287" s="646">
        <f t="shared" si="139"/>
        <v>72373296.799999997</v>
      </c>
      <c r="T287" s="646">
        <f t="shared" si="139"/>
        <v>0</v>
      </c>
      <c r="U287" s="646">
        <f t="shared" si="139"/>
        <v>0</v>
      </c>
      <c r="V287" s="646">
        <f t="shared" si="139"/>
        <v>12472303.199999999</v>
      </c>
      <c r="W287" s="646">
        <f t="shared" si="139"/>
        <v>0</v>
      </c>
      <c r="X287" s="646">
        <f t="shared" si="139"/>
        <v>12472303.199999999</v>
      </c>
      <c r="Y287" s="646">
        <f t="shared" si="139"/>
        <v>0</v>
      </c>
      <c r="Z287" s="646">
        <f t="shared" si="139"/>
        <v>0</v>
      </c>
      <c r="AA287" s="646">
        <f t="shared" ref="AA287:AB287" si="140">SUM(AA288:AA290)</f>
        <v>0</v>
      </c>
      <c r="AB287" s="646">
        <f t="shared" si="140"/>
        <v>0</v>
      </c>
      <c r="AD287" s="432"/>
    </row>
    <row r="288" spans="1:31" s="634" customFormat="1" ht="30" hidden="1" customHeight="1" x14ac:dyDescent="0.2">
      <c r="A288" s="424">
        <v>1</v>
      </c>
      <c r="B288" s="666" t="s">
        <v>1497</v>
      </c>
      <c r="C288" s="670" t="s">
        <v>1294</v>
      </c>
      <c r="D288" s="644">
        <v>42004</v>
      </c>
      <c r="E288" s="424" t="s">
        <v>1801</v>
      </c>
      <c r="F288" s="424" t="s">
        <v>1846</v>
      </c>
      <c r="G288" s="645">
        <v>27</v>
      </c>
      <c r="H288" s="645">
        <v>27</v>
      </c>
      <c r="I288" s="429">
        <v>432.5</v>
      </c>
      <c r="J288" s="645">
        <v>4</v>
      </c>
      <c r="K288" s="632">
        <v>0</v>
      </c>
      <c r="L288" s="632">
        <v>4</v>
      </c>
      <c r="M288" s="429">
        <v>432.5</v>
      </c>
      <c r="N288" s="429">
        <v>0</v>
      </c>
      <c r="O288" s="429">
        <v>432.5</v>
      </c>
      <c r="P288" s="428">
        <f>Q288+V288+AA288+AB288</f>
        <v>26399800</v>
      </c>
      <c r="Q288" s="428">
        <f t="shared" si="130"/>
        <v>22519029.399999999</v>
      </c>
      <c r="R288" s="429">
        <v>0</v>
      </c>
      <c r="S288" s="429">
        <f>'Приложение № 4'!J288</f>
        <v>22519029.399999999</v>
      </c>
      <c r="T288" s="429">
        <v>0</v>
      </c>
      <c r="U288" s="429">
        <v>0</v>
      </c>
      <c r="V288" s="428">
        <f t="shared" si="131"/>
        <v>3880770.6</v>
      </c>
      <c r="W288" s="429">
        <v>0</v>
      </c>
      <c r="X288" s="429">
        <f>'Приложение № 4'!L288</f>
        <v>3880770.6</v>
      </c>
      <c r="Y288" s="429">
        <v>0</v>
      </c>
      <c r="Z288" s="429">
        <v>0</v>
      </c>
      <c r="AA288" s="428">
        <v>0</v>
      </c>
      <c r="AB288" s="428">
        <v>0</v>
      </c>
      <c r="AC288" s="433"/>
      <c r="AD288" s="432"/>
      <c r="AE288" s="433"/>
    </row>
    <row r="289" spans="1:31" ht="30" hidden="1" customHeight="1" x14ac:dyDescent="0.2">
      <c r="A289" s="424">
        <v>2</v>
      </c>
      <c r="B289" s="666" t="s">
        <v>1498</v>
      </c>
      <c r="C289" s="670" t="s">
        <v>1294</v>
      </c>
      <c r="D289" s="644">
        <v>42004</v>
      </c>
      <c r="E289" s="424" t="s">
        <v>1801</v>
      </c>
      <c r="F289" s="424" t="s">
        <v>1846</v>
      </c>
      <c r="G289" s="645">
        <v>35</v>
      </c>
      <c r="H289" s="645">
        <v>35</v>
      </c>
      <c r="I289" s="429">
        <v>521.6</v>
      </c>
      <c r="J289" s="645">
        <v>4</v>
      </c>
      <c r="K289" s="632">
        <v>0</v>
      </c>
      <c r="L289" s="632">
        <v>4</v>
      </c>
      <c r="M289" s="429">
        <v>521.6</v>
      </c>
      <c r="N289" s="429">
        <v>0</v>
      </c>
      <c r="O289" s="429">
        <v>521.6</v>
      </c>
      <c r="P289" s="428">
        <f>Q289+V289+AA289+AB289</f>
        <v>31838464</v>
      </c>
      <c r="Q289" s="428">
        <f t="shared" si="130"/>
        <v>27158209.789999999</v>
      </c>
      <c r="R289" s="429">
        <v>0</v>
      </c>
      <c r="S289" s="429">
        <f>'Приложение № 4'!J289</f>
        <v>27158209.789999999</v>
      </c>
      <c r="T289" s="429">
        <v>0</v>
      </c>
      <c r="U289" s="429">
        <v>0</v>
      </c>
      <c r="V289" s="428">
        <f t="shared" si="131"/>
        <v>4680254.21</v>
      </c>
      <c r="W289" s="429">
        <v>0</v>
      </c>
      <c r="X289" s="429">
        <f>'Приложение № 4'!L289</f>
        <v>4680254.21</v>
      </c>
      <c r="Y289" s="429">
        <v>0</v>
      </c>
      <c r="Z289" s="429">
        <v>0</v>
      </c>
      <c r="AA289" s="428">
        <v>0</v>
      </c>
      <c r="AB289" s="428">
        <v>0</v>
      </c>
      <c r="AD289" s="432"/>
    </row>
    <row r="290" spans="1:31" ht="30" hidden="1" customHeight="1" x14ac:dyDescent="0.2">
      <c r="A290" s="424">
        <v>3</v>
      </c>
      <c r="B290" s="618" t="s">
        <v>1189</v>
      </c>
      <c r="C290" s="424">
        <v>1085</v>
      </c>
      <c r="D290" s="644">
        <v>42004</v>
      </c>
      <c r="E290" s="424" t="s">
        <v>1801</v>
      </c>
      <c r="F290" s="424" t="s">
        <v>1846</v>
      </c>
      <c r="G290" s="645">
        <v>30</v>
      </c>
      <c r="H290" s="632">
        <v>30</v>
      </c>
      <c r="I290" s="429">
        <v>435.9</v>
      </c>
      <c r="J290" s="645">
        <v>4</v>
      </c>
      <c r="K290" s="632">
        <v>0</v>
      </c>
      <c r="L290" s="632">
        <v>4</v>
      </c>
      <c r="M290" s="429">
        <v>435.9</v>
      </c>
      <c r="N290" s="429">
        <v>0</v>
      </c>
      <c r="O290" s="429">
        <v>435.9</v>
      </c>
      <c r="P290" s="428">
        <f>Q290+V290+AA290+AB290</f>
        <v>26607336</v>
      </c>
      <c r="Q290" s="428">
        <f t="shared" si="130"/>
        <v>22696057.609999999</v>
      </c>
      <c r="R290" s="429">
        <v>0</v>
      </c>
      <c r="S290" s="429">
        <f>'Приложение № 4'!J290</f>
        <v>22696057.609999999</v>
      </c>
      <c r="T290" s="429">
        <v>0</v>
      </c>
      <c r="U290" s="429">
        <v>0</v>
      </c>
      <c r="V290" s="428">
        <f t="shared" si="131"/>
        <v>3911278.39</v>
      </c>
      <c r="W290" s="429">
        <v>0</v>
      </c>
      <c r="X290" s="429">
        <f>'Приложение № 4'!L290</f>
        <v>3911278.39</v>
      </c>
      <c r="Y290" s="429">
        <v>0</v>
      </c>
      <c r="Z290" s="429">
        <v>0</v>
      </c>
      <c r="AA290" s="428">
        <v>0</v>
      </c>
      <c r="AB290" s="428">
        <v>0</v>
      </c>
      <c r="AD290" s="432"/>
    </row>
    <row r="291" spans="1:31" ht="30" hidden="1" customHeight="1" x14ac:dyDescent="0.2">
      <c r="A291" s="736" t="s">
        <v>1959</v>
      </c>
      <c r="B291" s="736"/>
      <c r="C291" s="736"/>
      <c r="D291" s="736"/>
      <c r="E291" s="736"/>
      <c r="F291" s="736"/>
      <c r="G291" s="694">
        <f>SUM(G292:G296)</f>
        <v>111</v>
      </c>
      <c r="H291" s="694">
        <f t="shared" ref="H291:AB291" si="141">SUM(H292:H296)</f>
        <v>111</v>
      </c>
      <c r="I291" s="640">
        <f>SUM(I292:I296)</f>
        <v>1492.2</v>
      </c>
      <c r="J291" s="694">
        <f t="shared" si="141"/>
        <v>37</v>
      </c>
      <c r="K291" s="694">
        <f t="shared" si="141"/>
        <v>11</v>
      </c>
      <c r="L291" s="694">
        <f t="shared" si="141"/>
        <v>26</v>
      </c>
      <c r="M291" s="640">
        <f t="shared" si="141"/>
        <v>1492.2</v>
      </c>
      <c r="N291" s="640">
        <f t="shared" si="141"/>
        <v>428.8</v>
      </c>
      <c r="O291" s="640">
        <f t="shared" si="141"/>
        <v>1063.4000000000001</v>
      </c>
      <c r="P291" s="640">
        <f t="shared" si="141"/>
        <v>91083888</v>
      </c>
      <c r="Q291" s="640">
        <f t="shared" si="141"/>
        <v>86529693.599999994</v>
      </c>
      <c r="R291" s="640">
        <f t="shared" si="141"/>
        <v>0</v>
      </c>
      <c r="S291" s="640">
        <f t="shared" si="141"/>
        <v>86529693.599999994</v>
      </c>
      <c r="T291" s="640">
        <f t="shared" si="141"/>
        <v>0</v>
      </c>
      <c r="U291" s="640">
        <f t="shared" si="141"/>
        <v>0</v>
      </c>
      <c r="V291" s="640">
        <f t="shared" si="141"/>
        <v>4554194.4000000004</v>
      </c>
      <c r="W291" s="640">
        <f t="shared" si="141"/>
        <v>0</v>
      </c>
      <c r="X291" s="640">
        <f t="shared" si="141"/>
        <v>4554194.4000000004</v>
      </c>
      <c r="Y291" s="640">
        <f t="shared" si="141"/>
        <v>0</v>
      </c>
      <c r="Z291" s="640">
        <f t="shared" si="141"/>
        <v>0</v>
      </c>
      <c r="AA291" s="640">
        <f t="shared" si="141"/>
        <v>0</v>
      </c>
      <c r="AB291" s="640">
        <f t="shared" si="141"/>
        <v>0</v>
      </c>
      <c r="AD291" s="432"/>
    </row>
    <row r="292" spans="1:31" ht="30" hidden="1" customHeight="1" x14ac:dyDescent="0.2">
      <c r="A292" s="421">
        <v>1</v>
      </c>
      <c r="B292" s="687" t="s">
        <v>1960</v>
      </c>
      <c r="C292" s="421">
        <v>3563</v>
      </c>
      <c r="D292" s="423">
        <v>42347</v>
      </c>
      <c r="E292" s="421" t="s">
        <v>1801</v>
      </c>
      <c r="F292" s="421" t="s">
        <v>1846</v>
      </c>
      <c r="G292" s="425">
        <v>16</v>
      </c>
      <c r="H292" s="427">
        <v>16</v>
      </c>
      <c r="I292" s="426">
        <v>207.3</v>
      </c>
      <c r="J292" s="425">
        <v>6</v>
      </c>
      <c r="K292" s="427">
        <v>1</v>
      </c>
      <c r="L292" s="427">
        <v>5</v>
      </c>
      <c r="M292" s="426">
        <v>207.3</v>
      </c>
      <c r="N292" s="426">
        <v>15.8</v>
      </c>
      <c r="O292" s="426">
        <v>191.5</v>
      </c>
      <c r="P292" s="686">
        <f>Q292+V292+AA292+AB292</f>
        <v>12653592</v>
      </c>
      <c r="Q292" s="428">
        <f t="shared" si="130"/>
        <v>12020912.4</v>
      </c>
      <c r="R292" s="429">
        <v>0</v>
      </c>
      <c r="S292" s="429">
        <f>'Приложение № 4'!J292</f>
        <v>12020912.4</v>
      </c>
      <c r="T292" s="429">
        <v>0</v>
      </c>
      <c r="U292" s="429">
        <v>0</v>
      </c>
      <c r="V292" s="428">
        <f t="shared" si="131"/>
        <v>632679.6</v>
      </c>
      <c r="W292" s="429">
        <v>0</v>
      </c>
      <c r="X292" s="429">
        <f>'Приложение № 4'!L292</f>
        <v>632679.6</v>
      </c>
      <c r="Y292" s="429">
        <v>0</v>
      </c>
      <c r="Z292" s="429">
        <v>0</v>
      </c>
      <c r="AA292" s="686">
        <v>0</v>
      </c>
      <c r="AB292" s="686">
        <v>0</v>
      </c>
      <c r="AD292" s="432"/>
    </row>
    <row r="293" spans="1:31" ht="30" hidden="1" customHeight="1" x14ac:dyDescent="0.2">
      <c r="A293" s="421">
        <v>2</v>
      </c>
      <c r="B293" s="687" t="s">
        <v>1961</v>
      </c>
      <c r="C293" s="421">
        <v>3627</v>
      </c>
      <c r="D293" s="423">
        <v>42349</v>
      </c>
      <c r="E293" s="421" t="s">
        <v>1801</v>
      </c>
      <c r="F293" s="421" t="s">
        <v>1846</v>
      </c>
      <c r="G293" s="425">
        <v>9</v>
      </c>
      <c r="H293" s="427">
        <v>9</v>
      </c>
      <c r="I293" s="426">
        <v>145.69999999999999</v>
      </c>
      <c r="J293" s="425">
        <v>3</v>
      </c>
      <c r="K293" s="427">
        <v>0</v>
      </c>
      <c r="L293" s="427">
        <v>3</v>
      </c>
      <c r="M293" s="426">
        <v>145.69999999999999</v>
      </c>
      <c r="N293" s="426">
        <v>0</v>
      </c>
      <c r="O293" s="426">
        <v>145.69999999999999</v>
      </c>
      <c r="P293" s="686">
        <f>Q293+V293+AA293+AB293</f>
        <v>8893528</v>
      </c>
      <c r="Q293" s="428">
        <f t="shared" si="130"/>
        <v>8448851.5999999996</v>
      </c>
      <c r="R293" s="429">
        <v>0</v>
      </c>
      <c r="S293" s="429">
        <f>'Приложение № 4'!J293</f>
        <v>8448851.5999999996</v>
      </c>
      <c r="T293" s="429">
        <v>0</v>
      </c>
      <c r="U293" s="429">
        <v>0</v>
      </c>
      <c r="V293" s="428">
        <f t="shared" si="131"/>
        <v>444676.4</v>
      </c>
      <c r="W293" s="429">
        <v>0</v>
      </c>
      <c r="X293" s="429">
        <f>'Приложение № 4'!L293</f>
        <v>444676.4</v>
      </c>
      <c r="Y293" s="429">
        <v>0</v>
      </c>
      <c r="Z293" s="429">
        <v>0</v>
      </c>
      <c r="AA293" s="686">
        <v>0</v>
      </c>
      <c r="AB293" s="686">
        <v>0</v>
      </c>
      <c r="AD293" s="432"/>
    </row>
    <row r="294" spans="1:31" ht="30" hidden="1" customHeight="1" x14ac:dyDescent="0.2">
      <c r="A294" s="421">
        <v>3</v>
      </c>
      <c r="B294" s="687" t="s">
        <v>1962</v>
      </c>
      <c r="C294" s="421">
        <v>5003</v>
      </c>
      <c r="D294" s="423">
        <v>42955</v>
      </c>
      <c r="E294" s="421" t="s">
        <v>1801</v>
      </c>
      <c r="F294" s="421" t="s">
        <v>1846</v>
      </c>
      <c r="G294" s="425">
        <v>37</v>
      </c>
      <c r="H294" s="427">
        <v>37</v>
      </c>
      <c r="I294" s="426">
        <v>532.1</v>
      </c>
      <c r="J294" s="425">
        <v>14</v>
      </c>
      <c r="K294" s="427">
        <v>8</v>
      </c>
      <c r="L294" s="427">
        <v>6</v>
      </c>
      <c r="M294" s="426">
        <v>532.1</v>
      </c>
      <c r="N294" s="426">
        <v>341.6</v>
      </c>
      <c r="O294" s="426">
        <v>190.5</v>
      </c>
      <c r="P294" s="686">
        <f>Q294+V294+AA294+AB294</f>
        <v>32479384</v>
      </c>
      <c r="Q294" s="428">
        <f t="shared" si="130"/>
        <v>30855414.800000001</v>
      </c>
      <c r="R294" s="429">
        <v>0</v>
      </c>
      <c r="S294" s="429">
        <f>'Приложение № 4'!J294</f>
        <v>30855414.800000001</v>
      </c>
      <c r="T294" s="429">
        <v>0</v>
      </c>
      <c r="U294" s="429">
        <v>0</v>
      </c>
      <c r="V294" s="428">
        <f t="shared" si="131"/>
        <v>1623969.2</v>
      </c>
      <c r="W294" s="429">
        <v>0</v>
      </c>
      <c r="X294" s="429">
        <f>'Приложение № 4'!L294</f>
        <v>1623969.2</v>
      </c>
      <c r="Y294" s="429">
        <v>0</v>
      </c>
      <c r="Z294" s="429">
        <v>0</v>
      </c>
      <c r="AA294" s="686">
        <v>0</v>
      </c>
      <c r="AB294" s="686">
        <v>0</v>
      </c>
      <c r="AD294" s="432"/>
    </row>
    <row r="295" spans="1:31" ht="30" hidden="1" customHeight="1" x14ac:dyDescent="0.2">
      <c r="A295" s="421">
        <v>4</v>
      </c>
      <c r="B295" s="687" t="s">
        <v>1963</v>
      </c>
      <c r="C295" s="421">
        <v>3562</v>
      </c>
      <c r="D295" s="423">
        <v>42347</v>
      </c>
      <c r="E295" s="421" t="s">
        <v>1801</v>
      </c>
      <c r="F295" s="421" t="s">
        <v>1846</v>
      </c>
      <c r="G295" s="425">
        <v>16</v>
      </c>
      <c r="H295" s="427">
        <v>16</v>
      </c>
      <c r="I295" s="426">
        <v>214.7</v>
      </c>
      <c r="J295" s="425">
        <v>6</v>
      </c>
      <c r="K295" s="427">
        <v>1</v>
      </c>
      <c r="L295" s="427">
        <v>5</v>
      </c>
      <c r="M295" s="426">
        <v>214.7</v>
      </c>
      <c r="N295" s="426">
        <v>22.5</v>
      </c>
      <c r="O295" s="426">
        <v>192.2</v>
      </c>
      <c r="P295" s="686">
        <f>Q295+V295+AA295+AB295</f>
        <v>13105288</v>
      </c>
      <c r="Q295" s="428">
        <f t="shared" si="130"/>
        <v>12450023.6</v>
      </c>
      <c r="R295" s="429">
        <v>0</v>
      </c>
      <c r="S295" s="429">
        <f>'Приложение № 4'!J295</f>
        <v>12450023.6</v>
      </c>
      <c r="T295" s="429">
        <v>0</v>
      </c>
      <c r="U295" s="429">
        <v>0</v>
      </c>
      <c r="V295" s="428">
        <f t="shared" si="131"/>
        <v>655264.4</v>
      </c>
      <c r="W295" s="429">
        <v>0</v>
      </c>
      <c r="X295" s="429">
        <f>'Приложение № 4'!L295</f>
        <v>655264.4</v>
      </c>
      <c r="Y295" s="429">
        <v>0</v>
      </c>
      <c r="Z295" s="429">
        <v>0</v>
      </c>
      <c r="AA295" s="686">
        <v>0</v>
      </c>
      <c r="AB295" s="686">
        <v>0</v>
      </c>
      <c r="AD295" s="432"/>
    </row>
    <row r="296" spans="1:31" ht="30" hidden="1" customHeight="1" x14ac:dyDescent="0.2">
      <c r="A296" s="421">
        <v>5</v>
      </c>
      <c r="B296" s="687" t="s">
        <v>1964</v>
      </c>
      <c r="C296" s="421">
        <v>3561</v>
      </c>
      <c r="D296" s="423">
        <v>42347</v>
      </c>
      <c r="E296" s="421" t="s">
        <v>1801</v>
      </c>
      <c r="F296" s="421" t="s">
        <v>1846</v>
      </c>
      <c r="G296" s="425">
        <v>33</v>
      </c>
      <c r="H296" s="427">
        <v>33</v>
      </c>
      <c r="I296" s="426">
        <v>392.4</v>
      </c>
      <c r="J296" s="425">
        <v>8</v>
      </c>
      <c r="K296" s="427">
        <v>1</v>
      </c>
      <c r="L296" s="427">
        <v>7</v>
      </c>
      <c r="M296" s="426">
        <v>392.4</v>
      </c>
      <c r="N296" s="426">
        <v>48.9</v>
      </c>
      <c r="O296" s="426">
        <v>343.5</v>
      </c>
      <c r="P296" s="686">
        <f>Q296+V296+AA296+AB296</f>
        <v>23952096</v>
      </c>
      <c r="Q296" s="428">
        <f t="shared" si="130"/>
        <v>22754491.199999999</v>
      </c>
      <c r="R296" s="429">
        <v>0</v>
      </c>
      <c r="S296" s="429">
        <f>'Приложение № 4'!J296</f>
        <v>22754491.199999999</v>
      </c>
      <c r="T296" s="429">
        <v>0</v>
      </c>
      <c r="U296" s="429">
        <v>0</v>
      </c>
      <c r="V296" s="428">
        <f t="shared" si="131"/>
        <v>1197604.8</v>
      </c>
      <c r="W296" s="429">
        <v>0</v>
      </c>
      <c r="X296" s="429">
        <f>'Приложение № 4'!L296</f>
        <v>1197604.8</v>
      </c>
      <c r="Y296" s="429">
        <v>0</v>
      </c>
      <c r="Z296" s="429">
        <v>0</v>
      </c>
      <c r="AA296" s="686">
        <v>0</v>
      </c>
      <c r="AB296" s="686">
        <v>0</v>
      </c>
      <c r="AD296" s="432"/>
    </row>
    <row r="297" spans="1:31" s="634" customFormat="1" ht="98.25" customHeight="1" x14ac:dyDescent="0.2">
      <c r="A297" s="733"/>
      <c r="B297" s="733"/>
      <c r="C297" s="733"/>
      <c r="D297" s="733"/>
      <c r="E297" s="733"/>
      <c r="F297" s="733"/>
      <c r="G297" s="649"/>
      <c r="H297" s="649"/>
      <c r="I297" s="646"/>
      <c r="J297" s="649"/>
      <c r="K297" s="649"/>
      <c r="L297" s="649"/>
      <c r="M297" s="646"/>
      <c r="N297" s="646"/>
      <c r="O297" s="646"/>
      <c r="P297" s="646"/>
      <c r="Q297" s="646"/>
      <c r="R297" s="646"/>
      <c r="S297" s="646"/>
      <c r="T297" s="695"/>
      <c r="U297" s="695"/>
      <c r="V297" s="646"/>
      <c r="W297" s="646"/>
      <c r="X297" s="646"/>
      <c r="Y297" s="695"/>
      <c r="Z297" s="695"/>
      <c r="AA297" s="646"/>
      <c r="AB297" s="646"/>
      <c r="AC297" s="433"/>
      <c r="AD297" s="432"/>
      <c r="AE297" s="433"/>
    </row>
    <row r="298" spans="1:31" ht="32.25" customHeight="1" x14ac:dyDescent="0.2">
      <c r="B298" s="696"/>
      <c r="G298" s="698"/>
      <c r="H298" s="699"/>
      <c r="I298" s="431"/>
      <c r="J298" s="698"/>
      <c r="K298" s="699"/>
      <c r="L298" s="699"/>
      <c r="O298" s="700"/>
      <c r="P298" s="701"/>
      <c r="Q298" s="701"/>
      <c r="R298" s="431"/>
      <c r="S298" s="431"/>
      <c r="T298" s="431"/>
      <c r="U298" s="431"/>
      <c r="V298" s="701"/>
      <c r="W298" s="431"/>
      <c r="X298" s="431"/>
      <c r="Y298" s="431"/>
      <c r="Z298" s="431"/>
      <c r="AA298" s="701"/>
      <c r="AB298" s="701"/>
    </row>
    <row r="299" spans="1:31" ht="32.25" customHeight="1" x14ac:dyDescent="0.2">
      <c r="G299" s="698"/>
      <c r="H299" s="699"/>
      <c r="I299" s="701"/>
      <c r="J299" s="698"/>
      <c r="K299" s="702"/>
      <c r="L299" s="702"/>
      <c r="N299" s="701"/>
      <c r="O299" s="701"/>
      <c r="P299" s="701"/>
      <c r="Q299" s="701"/>
      <c r="R299" s="701"/>
      <c r="S299" s="701"/>
      <c r="T299" s="701"/>
      <c r="U299" s="701"/>
      <c r="V299" s="431"/>
      <c r="W299" s="431"/>
      <c r="X299" s="431"/>
      <c r="Y299" s="431"/>
      <c r="Z299" s="431"/>
      <c r="AA299" s="431"/>
      <c r="AB299" s="431"/>
    </row>
    <row r="300" spans="1:31" ht="32.25" customHeight="1" x14ac:dyDescent="0.2">
      <c r="G300" s="698"/>
      <c r="H300" s="699"/>
      <c r="I300" s="701"/>
      <c r="J300" s="698"/>
      <c r="K300" s="702"/>
      <c r="L300" s="702"/>
      <c r="N300" s="701"/>
      <c r="O300" s="701"/>
      <c r="P300" s="701"/>
      <c r="Q300" s="701"/>
      <c r="R300" s="701"/>
      <c r="S300" s="701"/>
      <c r="T300" s="701"/>
      <c r="U300" s="701"/>
      <c r="V300" s="431"/>
      <c r="W300" s="431"/>
      <c r="X300" s="431"/>
      <c r="Y300" s="431"/>
      <c r="Z300" s="431"/>
      <c r="AA300" s="431"/>
      <c r="AB300" s="431"/>
    </row>
    <row r="301" spans="1:31" ht="48.75" customHeight="1" x14ac:dyDescent="0.2">
      <c r="A301" s="634"/>
      <c r="B301" s="703"/>
      <c r="C301" s="634"/>
      <c r="D301" s="634"/>
      <c r="E301" s="634"/>
      <c r="F301" s="634"/>
      <c r="G301" s="704"/>
      <c r="H301" s="704"/>
      <c r="I301" s="700"/>
      <c r="J301" s="704"/>
      <c r="K301" s="704"/>
      <c r="L301" s="704"/>
      <c r="M301" s="700"/>
      <c r="N301" s="700"/>
      <c r="O301" s="700"/>
      <c r="P301" s="701"/>
      <c r="Q301" s="701"/>
      <c r="R301" s="701"/>
      <c r="S301" s="701"/>
      <c r="T301" s="701"/>
      <c r="U301" s="701"/>
      <c r="V301" s="431"/>
      <c r="W301" s="431"/>
      <c r="X301" s="431"/>
      <c r="Y301" s="431"/>
      <c r="Z301" s="431"/>
      <c r="AA301" s="431"/>
      <c r="AB301" s="431"/>
    </row>
    <row r="302" spans="1:31" ht="48.75" customHeight="1" x14ac:dyDescent="0.2">
      <c r="B302" s="703"/>
      <c r="G302" s="698"/>
      <c r="H302" s="699"/>
      <c r="I302" s="701"/>
      <c r="J302" s="698"/>
      <c r="K302" s="702"/>
      <c r="L302" s="702"/>
      <c r="N302" s="701"/>
      <c r="O302" s="701"/>
      <c r="P302" s="701"/>
      <c r="Q302" s="701"/>
      <c r="R302" s="701"/>
      <c r="S302" s="701"/>
      <c r="T302" s="701"/>
      <c r="U302" s="701"/>
      <c r="V302" s="431"/>
      <c r="W302" s="431"/>
      <c r="X302" s="431"/>
      <c r="Y302" s="431"/>
      <c r="Z302" s="431"/>
      <c r="AA302" s="431"/>
      <c r="AB302" s="431"/>
    </row>
    <row r="303" spans="1:31" ht="48.75" customHeight="1" x14ac:dyDescent="0.2">
      <c r="B303" s="703"/>
      <c r="G303" s="698"/>
      <c r="H303" s="699"/>
      <c r="I303" s="701"/>
      <c r="J303" s="698"/>
      <c r="K303" s="702"/>
      <c r="L303" s="702"/>
      <c r="N303" s="701"/>
      <c r="O303" s="701"/>
      <c r="P303" s="701"/>
      <c r="Q303" s="701"/>
      <c r="R303" s="701"/>
      <c r="S303" s="701"/>
      <c r="T303" s="701"/>
      <c r="U303" s="701"/>
      <c r="V303" s="431"/>
      <c r="W303" s="431"/>
      <c r="X303" s="431"/>
      <c r="Y303" s="431"/>
      <c r="Z303" s="431"/>
      <c r="AA303" s="431"/>
      <c r="AB303" s="431"/>
    </row>
    <row r="304" spans="1:31" ht="48.75" customHeight="1" x14ac:dyDescent="0.2">
      <c r="A304" s="634"/>
      <c r="B304" s="705"/>
      <c r="C304" s="634"/>
      <c r="D304" s="634"/>
      <c r="E304" s="634"/>
      <c r="F304" s="634"/>
      <c r="G304" s="704"/>
      <c r="H304" s="704"/>
      <c r="I304" s="700"/>
      <c r="J304" s="704"/>
      <c r="K304" s="704"/>
      <c r="L304" s="704"/>
      <c r="M304" s="700"/>
      <c r="N304" s="700"/>
      <c r="O304" s="700"/>
      <c r="P304" s="701"/>
      <c r="Q304" s="701"/>
      <c r="R304" s="701"/>
      <c r="S304" s="701"/>
      <c r="T304" s="701"/>
      <c r="U304" s="701"/>
      <c r="V304" s="431"/>
      <c r="W304" s="431"/>
      <c r="X304" s="431"/>
      <c r="Y304" s="431"/>
      <c r="Z304" s="431"/>
      <c r="AA304" s="431"/>
      <c r="AB304" s="431"/>
    </row>
    <row r="305" spans="1:28" ht="48.75" customHeight="1" x14ac:dyDescent="0.2">
      <c r="G305" s="698"/>
      <c r="H305" s="699"/>
      <c r="I305" s="701"/>
      <c r="J305" s="706"/>
      <c r="K305" s="706"/>
      <c r="L305" s="706"/>
      <c r="M305" s="701"/>
      <c r="N305" s="701"/>
      <c r="O305" s="701"/>
      <c r="P305" s="701"/>
      <c r="Q305" s="701"/>
      <c r="R305" s="701"/>
      <c r="S305" s="701"/>
      <c r="T305" s="701"/>
      <c r="U305" s="701"/>
      <c r="V305" s="431"/>
      <c r="W305" s="431"/>
      <c r="X305" s="431"/>
      <c r="Y305" s="431"/>
      <c r="Z305" s="431"/>
      <c r="AA305" s="431"/>
      <c r="AB305" s="431"/>
    </row>
    <row r="306" spans="1:28" ht="48.75" customHeight="1" x14ac:dyDescent="0.2">
      <c r="G306" s="698"/>
      <c r="H306" s="699"/>
      <c r="I306" s="701"/>
      <c r="J306" s="698"/>
      <c r="K306" s="702"/>
      <c r="L306" s="702"/>
      <c r="N306" s="701"/>
      <c r="O306" s="701"/>
      <c r="P306" s="701"/>
      <c r="Q306" s="701"/>
      <c r="R306" s="701"/>
      <c r="S306" s="701"/>
      <c r="T306" s="701"/>
      <c r="U306" s="701"/>
      <c r="V306" s="431"/>
      <c r="W306" s="431"/>
      <c r="X306" s="431"/>
      <c r="Y306" s="431"/>
      <c r="Z306" s="431"/>
      <c r="AA306" s="431"/>
      <c r="AB306" s="431"/>
    </row>
    <row r="307" spans="1:28" ht="48.75" customHeight="1" x14ac:dyDescent="0.2">
      <c r="B307" s="703"/>
      <c r="G307" s="698"/>
      <c r="H307" s="699"/>
      <c r="I307" s="701"/>
      <c r="J307" s="698"/>
      <c r="K307" s="702"/>
      <c r="L307" s="702"/>
      <c r="N307" s="701"/>
      <c r="O307" s="701"/>
      <c r="P307" s="701"/>
      <c r="Q307" s="701"/>
      <c r="R307" s="701"/>
      <c r="S307" s="701"/>
      <c r="T307" s="701"/>
      <c r="U307" s="701"/>
      <c r="V307" s="431"/>
      <c r="W307" s="431"/>
      <c r="X307" s="431"/>
      <c r="Y307" s="431"/>
      <c r="Z307" s="431"/>
      <c r="AA307" s="431"/>
      <c r="AB307" s="431"/>
    </row>
    <row r="308" spans="1:28" ht="44.25" customHeight="1" x14ac:dyDescent="0.2">
      <c r="G308" s="698"/>
      <c r="H308" s="699"/>
      <c r="I308" s="701"/>
      <c r="J308" s="698"/>
      <c r="K308" s="702"/>
      <c r="L308" s="702"/>
      <c r="N308" s="701"/>
      <c r="O308" s="701"/>
      <c r="P308" s="701"/>
      <c r="Q308" s="701"/>
      <c r="R308" s="701"/>
      <c r="S308" s="701"/>
      <c r="T308" s="701"/>
      <c r="U308" s="701"/>
      <c r="V308" s="431"/>
      <c r="W308" s="431"/>
      <c r="X308" s="431"/>
      <c r="Y308" s="431"/>
      <c r="Z308" s="431"/>
      <c r="AA308" s="431"/>
      <c r="AB308" s="431"/>
    </row>
    <row r="309" spans="1:28" ht="32.25" customHeight="1" x14ac:dyDescent="0.2">
      <c r="G309" s="698"/>
      <c r="H309" s="699"/>
      <c r="I309" s="701"/>
      <c r="J309" s="698"/>
      <c r="K309" s="702"/>
      <c r="L309" s="702"/>
      <c r="N309" s="701"/>
      <c r="O309" s="701"/>
      <c r="P309" s="701"/>
      <c r="Q309" s="701"/>
      <c r="R309" s="701"/>
      <c r="S309" s="701"/>
      <c r="T309" s="701"/>
      <c r="U309" s="701"/>
      <c r="V309" s="431"/>
      <c r="W309" s="431"/>
      <c r="X309" s="431"/>
      <c r="Y309" s="431"/>
      <c r="Z309" s="431"/>
      <c r="AA309" s="431"/>
      <c r="AB309" s="431"/>
    </row>
    <row r="310" spans="1:28" ht="32.25" customHeight="1" x14ac:dyDescent="0.2">
      <c r="G310" s="698"/>
      <c r="H310" s="699"/>
      <c r="I310" s="701"/>
      <c r="J310" s="698"/>
      <c r="K310" s="702"/>
      <c r="L310" s="702"/>
      <c r="N310" s="701"/>
      <c r="O310" s="701"/>
      <c r="P310" s="701"/>
      <c r="Q310" s="701"/>
      <c r="R310" s="701"/>
      <c r="S310" s="701"/>
      <c r="T310" s="701"/>
      <c r="U310" s="701"/>
      <c r="V310" s="431"/>
      <c r="W310" s="431"/>
      <c r="X310" s="431"/>
      <c r="Y310" s="431"/>
      <c r="Z310" s="431"/>
      <c r="AA310" s="431"/>
      <c r="AB310" s="431"/>
    </row>
    <row r="311" spans="1:28" ht="32.25" customHeight="1" x14ac:dyDescent="0.2">
      <c r="G311" s="698"/>
      <c r="H311" s="699"/>
      <c r="I311" s="701"/>
      <c r="J311" s="698"/>
      <c r="K311" s="702"/>
      <c r="L311" s="702"/>
      <c r="N311" s="701"/>
      <c r="O311" s="701"/>
      <c r="P311" s="701"/>
      <c r="Q311" s="701"/>
      <c r="R311" s="701"/>
      <c r="S311" s="701"/>
      <c r="T311" s="701"/>
      <c r="U311" s="701"/>
      <c r="V311" s="431"/>
      <c r="W311" s="431"/>
      <c r="X311" s="431"/>
      <c r="Y311" s="431"/>
      <c r="Z311" s="431"/>
      <c r="AA311" s="431"/>
      <c r="AB311" s="431"/>
    </row>
    <row r="312" spans="1:28" ht="32.25" customHeight="1" x14ac:dyDescent="0.2">
      <c r="A312" s="469"/>
      <c r="B312" s="469"/>
      <c r="C312" s="469"/>
      <c r="D312" s="469"/>
      <c r="E312" s="469"/>
      <c r="F312" s="469"/>
      <c r="G312" s="704"/>
      <c r="H312" s="704"/>
      <c r="I312" s="700"/>
      <c r="J312" s="704"/>
      <c r="K312" s="704"/>
      <c r="L312" s="704"/>
      <c r="M312" s="700"/>
      <c r="N312" s="700"/>
      <c r="O312" s="700"/>
      <c r="P312" s="701"/>
      <c r="Q312" s="701"/>
      <c r="R312" s="701"/>
      <c r="S312" s="701"/>
      <c r="T312" s="701"/>
      <c r="U312" s="701"/>
      <c r="V312" s="431"/>
      <c r="W312" s="431"/>
      <c r="X312" s="431"/>
      <c r="Y312" s="431"/>
      <c r="Z312" s="431"/>
      <c r="AA312" s="431"/>
      <c r="AB312" s="431"/>
    </row>
    <row r="313" spans="1:28" ht="32.25" customHeight="1" x14ac:dyDescent="0.2">
      <c r="B313" s="707"/>
      <c r="C313" s="708"/>
      <c r="D313" s="709"/>
      <c r="G313" s="708"/>
      <c r="H313" s="708"/>
      <c r="I313" s="710"/>
      <c r="J313" s="708"/>
      <c r="K313" s="708"/>
      <c r="L313" s="708"/>
      <c r="M313" s="710"/>
      <c r="N313" s="710"/>
      <c r="O313" s="710"/>
      <c r="P313" s="701"/>
      <c r="Q313" s="701"/>
      <c r="R313" s="701"/>
      <c r="S313" s="701"/>
      <c r="T313" s="701"/>
      <c r="U313" s="701"/>
      <c r="V313" s="431"/>
      <c r="W313" s="431"/>
      <c r="X313" s="431"/>
      <c r="Y313" s="431"/>
      <c r="Z313" s="431"/>
      <c r="AA313" s="431"/>
      <c r="AB313" s="431"/>
    </row>
    <row r="314" spans="1:28" ht="32.25" customHeight="1" x14ac:dyDescent="0.2">
      <c r="B314" s="711"/>
      <c r="C314" s="708"/>
      <c r="D314" s="709"/>
      <c r="G314" s="708"/>
      <c r="H314" s="708"/>
      <c r="I314" s="710"/>
      <c r="J314" s="708"/>
      <c r="K314" s="708"/>
      <c r="L314" s="708"/>
      <c r="M314" s="710"/>
      <c r="N314" s="710"/>
      <c r="O314" s="710"/>
      <c r="P314" s="701"/>
      <c r="Q314" s="701"/>
      <c r="R314" s="701"/>
      <c r="S314" s="701"/>
      <c r="T314" s="701"/>
      <c r="U314" s="701"/>
      <c r="V314" s="431"/>
      <c r="W314" s="431"/>
      <c r="X314" s="431"/>
      <c r="Y314" s="431"/>
      <c r="Z314" s="431"/>
      <c r="AA314" s="431"/>
      <c r="AB314" s="431"/>
    </row>
    <row r="315" spans="1:28" ht="32.25" customHeight="1" x14ac:dyDescent="0.2">
      <c r="A315" s="634"/>
      <c r="B315" s="634"/>
      <c r="C315" s="634"/>
      <c r="D315" s="634"/>
      <c r="E315" s="634"/>
      <c r="F315" s="634"/>
      <c r="G315" s="704"/>
      <c r="H315" s="704"/>
      <c r="I315" s="700"/>
      <c r="J315" s="704"/>
      <c r="K315" s="704"/>
      <c r="L315" s="704"/>
      <c r="M315" s="700"/>
      <c r="N315" s="700"/>
      <c r="O315" s="700"/>
      <c r="P315" s="701"/>
      <c r="Q315" s="701"/>
      <c r="R315" s="701"/>
      <c r="S315" s="701"/>
      <c r="T315" s="701"/>
      <c r="U315" s="701"/>
      <c r="V315" s="431"/>
      <c r="W315" s="431"/>
      <c r="X315" s="431"/>
      <c r="Y315" s="431"/>
      <c r="Z315" s="431"/>
      <c r="AA315" s="431"/>
      <c r="AB315" s="431"/>
    </row>
    <row r="316" spans="1:28" ht="32.25" customHeight="1" x14ac:dyDescent="0.2">
      <c r="B316" s="696"/>
      <c r="C316" s="637"/>
      <c r="G316" s="698"/>
      <c r="H316" s="698"/>
      <c r="I316" s="431"/>
      <c r="J316" s="698"/>
      <c r="K316" s="699"/>
      <c r="L316" s="699"/>
      <c r="P316" s="701"/>
      <c r="Q316" s="701"/>
      <c r="R316" s="701"/>
      <c r="S316" s="701"/>
      <c r="T316" s="701"/>
      <c r="U316" s="701"/>
      <c r="V316" s="431"/>
      <c r="W316" s="431"/>
      <c r="X316" s="431"/>
      <c r="Y316" s="431"/>
      <c r="Z316" s="431"/>
      <c r="AA316" s="431"/>
      <c r="AB316" s="431"/>
    </row>
    <row r="317" spans="1:28" ht="32.25" customHeight="1" x14ac:dyDescent="0.2">
      <c r="B317" s="696"/>
      <c r="C317" s="637"/>
      <c r="G317" s="698"/>
      <c r="H317" s="698"/>
      <c r="I317" s="431"/>
      <c r="J317" s="698"/>
      <c r="K317" s="699"/>
      <c r="L317" s="699"/>
      <c r="P317" s="701"/>
      <c r="Q317" s="701"/>
      <c r="R317" s="701"/>
      <c r="S317" s="701"/>
      <c r="T317" s="701"/>
      <c r="U317" s="701"/>
      <c r="V317" s="431"/>
      <c r="W317" s="431"/>
      <c r="X317" s="431"/>
      <c r="Y317" s="431"/>
      <c r="Z317" s="431"/>
      <c r="AA317" s="431"/>
      <c r="AB317" s="431"/>
    </row>
    <row r="318" spans="1:28" ht="32.25" customHeight="1" x14ac:dyDescent="0.2">
      <c r="A318" s="469"/>
      <c r="B318" s="469"/>
      <c r="C318" s="469"/>
      <c r="D318" s="469"/>
      <c r="E318" s="469"/>
      <c r="F318" s="469"/>
      <c r="G318" s="704"/>
      <c r="H318" s="704"/>
      <c r="I318" s="700"/>
      <c r="J318" s="704"/>
      <c r="K318" s="712"/>
      <c r="L318" s="712"/>
      <c r="M318" s="700"/>
      <c r="N318" s="700"/>
      <c r="O318" s="700"/>
      <c r="P318" s="701"/>
      <c r="Q318" s="701"/>
      <c r="R318" s="701"/>
      <c r="S318" s="701"/>
      <c r="T318" s="701"/>
      <c r="U318" s="701"/>
      <c r="V318" s="431"/>
      <c r="W318" s="431"/>
      <c r="X318" s="431"/>
      <c r="Y318" s="431"/>
      <c r="Z318" s="431"/>
      <c r="AA318" s="431"/>
      <c r="AB318" s="431"/>
    </row>
    <row r="319" spans="1:28" ht="32.25" customHeight="1" x14ac:dyDescent="0.2">
      <c r="B319" s="696"/>
      <c r="C319" s="713"/>
      <c r="G319" s="698"/>
      <c r="H319" s="698"/>
      <c r="I319" s="431"/>
      <c r="J319" s="698"/>
      <c r="K319" s="699"/>
      <c r="L319" s="699"/>
      <c r="P319" s="701"/>
      <c r="Q319" s="701"/>
      <c r="R319" s="701"/>
      <c r="S319" s="701"/>
      <c r="T319" s="701"/>
      <c r="U319" s="701"/>
      <c r="V319" s="431"/>
      <c r="W319" s="431"/>
      <c r="X319" s="431"/>
      <c r="Y319" s="431"/>
      <c r="Z319" s="431"/>
      <c r="AA319" s="431"/>
      <c r="AB319" s="431"/>
    </row>
    <row r="320" spans="1:28" s="634" customFormat="1" ht="32.25" customHeight="1" x14ac:dyDescent="0.2">
      <c r="A320" s="469"/>
      <c r="B320" s="469"/>
      <c r="C320" s="469"/>
      <c r="D320" s="469"/>
      <c r="E320" s="469"/>
      <c r="F320" s="469"/>
      <c r="G320" s="704"/>
      <c r="H320" s="704"/>
      <c r="I320" s="700"/>
      <c r="J320" s="704"/>
      <c r="K320" s="704"/>
      <c r="L320" s="704"/>
      <c r="M320" s="700"/>
      <c r="N320" s="700"/>
      <c r="O320" s="700"/>
      <c r="P320" s="701"/>
      <c r="Q320" s="701"/>
      <c r="R320" s="701"/>
      <c r="S320" s="701"/>
      <c r="T320" s="701"/>
      <c r="U320" s="701"/>
      <c r="V320" s="431"/>
      <c r="W320" s="431"/>
      <c r="X320" s="431"/>
      <c r="Y320" s="431"/>
      <c r="Z320" s="431"/>
      <c r="AA320" s="431"/>
      <c r="AB320" s="431"/>
    </row>
    <row r="321" spans="1:28" ht="32.25" customHeight="1" x14ac:dyDescent="0.2">
      <c r="G321" s="698"/>
      <c r="H321" s="699"/>
      <c r="I321" s="431"/>
      <c r="J321" s="698"/>
      <c r="K321" s="699"/>
      <c r="L321" s="699"/>
      <c r="P321" s="701"/>
      <c r="Q321" s="701"/>
      <c r="R321" s="701"/>
      <c r="S321" s="701"/>
      <c r="T321" s="701"/>
      <c r="U321" s="701"/>
      <c r="V321" s="431"/>
      <c r="W321" s="431"/>
      <c r="X321" s="431"/>
      <c r="Y321" s="431"/>
      <c r="Z321" s="431"/>
      <c r="AA321" s="431"/>
      <c r="AB321" s="431"/>
    </row>
    <row r="322" spans="1:28" s="634" customFormat="1" ht="32.25" customHeight="1" x14ac:dyDescent="0.2">
      <c r="A322" s="633"/>
      <c r="B322" s="433"/>
      <c r="C322" s="633"/>
      <c r="D322" s="697"/>
      <c r="E322" s="633"/>
      <c r="F322" s="633"/>
      <c r="G322" s="698"/>
      <c r="H322" s="699"/>
      <c r="I322" s="701"/>
      <c r="J322" s="706"/>
      <c r="K322" s="706"/>
      <c r="L322" s="706"/>
      <c r="M322" s="701"/>
      <c r="N322" s="701"/>
      <c r="O322" s="701"/>
      <c r="P322" s="701"/>
      <c r="Q322" s="701"/>
      <c r="R322" s="468"/>
      <c r="S322" s="468"/>
      <c r="T322" s="468"/>
      <c r="U322" s="468"/>
      <c r="V322" s="700"/>
      <c r="W322" s="700"/>
      <c r="X322" s="700"/>
      <c r="Y322" s="700"/>
      <c r="Z322" s="700"/>
      <c r="AA322" s="700"/>
      <c r="AB322" s="700"/>
    </row>
    <row r="323" spans="1:28" s="634" customFormat="1" ht="32.25" customHeight="1" x14ac:dyDescent="0.2">
      <c r="A323" s="633"/>
      <c r="B323" s="433"/>
      <c r="C323" s="633"/>
      <c r="D323" s="697"/>
      <c r="E323" s="633"/>
      <c r="F323" s="633"/>
      <c r="G323" s="698"/>
      <c r="H323" s="699"/>
      <c r="I323" s="701"/>
      <c r="J323" s="698"/>
      <c r="K323" s="702"/>
      <c r="L323" s="702"/>
      <c r="M323" s="431"/>
      <c r="N323" s="701"/>
      <c r="O323" s="701"/>
      <c r="P323" s="701"/>
      <c r="Q323" s="701"/>
      <c r="R323" s="701"/>
      <c r="S323" s="701"/>
      <c r="T323" s="701"/>
      <c r="U323" s="701"/>
      <c r="V323" s="431"/>
      <c r="W323" s="431"/>
      <c r="X323" s="431"/>
      <c r="Y323" s="431"/>
      <c r="Z323" s="431"/>
      <c r="AA323" s="431"/>
      <c r="AB323" s="431"/>
    </row>
    <row r="324" spans="1:28" s="634" customFormat="1" ht="32.25" customHeight="1" x14ac:dyDescent="0.2">
      <c r="A324" s="633"/>
      <c r="B324" s="433"/>
      <c r="C324" s="633"/>
      <c r="D324" s="697"/>
      <c r="E324" s="633"/>
      <c r="F324" s="633"/>
      <c r="G324" s="698"/>
      <c r="H324" s="699"/>
      <c r="I324" s="701"/>
      <c r="J324" s="698"/>
      <c r="K324" s="702"/>
      <c r="L324" s="702"/>
      <c r="M324" s="431"/>
      <c r="N324" s="701"/>
      <c r="O324" s="701"/>
      <c r="P324" s="701"/>
      <c r="Q324" s="701"/>
      <c r="R324" s="701"/>
      <c r="S324" s="701"/>
      <c r="T324" s="701"/>
      <c r="U324" s="701"/>
      <c r="V324" s="431"/>
      <c r="W324" s="431"/>
      <c r="X324" s="431"/>
      <c r="Y324" s="431"/>
      <c r="Z324" s="431"/>
      <c r="AA324" s="431"/>
      <c r="AB324" s="431"/>
    </row>
    <row r="325" spans="1:28" ht="32.25" customHeight="1" x14ac:dyDescent="0.2">
      <c r="G325" s="698"/>
      <c r="H325" s="699"/>
      <c r="I325" s="431"/>
      <c r="J325" s="698"/>
      <c r="K325" s="698"/>
      <c r="L325" s="698"/>
      <c r="P325" s="701"/>
      <c r="Q325" s="701"/>
      <c r="R325" s="468"/>
      <c r="S325" s="468"/>
      <c r="T325" s="468"/>
      <c r="U325" s="468"/>
      <c r="V325" s="700"/>
      <c r="W325" s="700"/>
      <c r="X325" s="700"/>
      <c r="Y325" s="700"/>
      <c r="Z325" s="700"/>
      <c r="AA325" s="700"/>
      <c r="AB325" s="700"/>
    </row>
    <row r="326" spans="1:28" ht="32.25" customHeight="1" x14ac:dyDescent="0.2">
      <c r="G326" s="698"/>
      <c r="H326" s="699"/>
      <c r="I326" s="701"/>
      <c r="J326" s="698"/>
      <c r="K326" s="702"/>
      <c r="L326" s="702"/>
      <c r="N326" s="701"/>
      <c r="O326" s="701"/>
      <c r="P326" s="701"/>
      <c r="Q326" s="701"/>
      <c r="R326" s="701"/>
      <c r="S326" s="701"/>
      <c r="T326" s="701"/>
      <c r="U326" s="701"/>
      <c r="V326" s="431"/>
      <c r="W326" s="431"/>
      <c r="X326" s="431"/>
      <c r="Y326" s="431"/>
      <c r="Z326" s="431"/>
      <c r="AA326" s="431"/>
      <c r="AB326" s="431"/>
    </row>
    <row r="327" spans="1:28" ht="32.25" customHeight="1" x14ac:dyDescent="0.2">
      <c r="G327" s="698"/>
      <c r="H327" s="699"/>
      <c r="I327" s="701"/>
      <c r="J327" s="698"/>
      <c r="K327" s="702"/>
      <c r="L327" s="702"/>
      <c r="N327" s="701"/>
      <c r="O327" s="701"/>
      <c r="P327" s="701"/>
      <c r="Q327" s="701"/>
      <c r="R327" s="701"/>
      <c r="S327" s="701"/>
      <c r="T327" s="701"/>
      <c r="U327" s="701"/>
      <c r="V327" s="431"/>
      <c r="W327" s="431"/>
      <c r="X327" s="431"/>
      <c r="Y327" s="431"/>
      <c r="Z327" s="431"/>
      <c r="AA327" s="431"/>
      <c r="AB327" s="431"/>
    </row>
    <row r="328" spans="1:28" ht="32.25" customHeight="1" x14ac:dyDescent="0.2">
      <c r="A328" s="634"/>
      <c r="B328" s="634"/>
      <c r="C328" s="634"/>
      <c r="D328" s="634"/>
      <c r="E328" s="634"/>
      <c r="F328" s="634"/>
      <c r="G328" s="704"/>
      <c r="H328" s="704"/>
      <c r="I328" s="700"/>
      <c r="J328" s="704"/>
      <c r="K328" s="704"/>
      <c r="L328" s="704"/>
      <c r="M328" s="700"/>
      <c r="N328" s="700"/>
      <c r="O328" s="700"/>
      <c r="P328" s="701"/>
      <c r="Q328" s="701"/>
      <c r="R328" s="701"/>
      <c r="S328" s="701"/>
      <c r="T328" s="701"/>
      <c r="U328" s="701"/>
      <c r="V328" s="431"/>
      <c r="W328" s="431"/>
      <c r="X328" s="431"/>
      <c r="Y328" s="431"/>
      <c r="Z328" s="431"/>
      <c r="AA328" s="431"/>
      <c r="AB328" s="431"/>
    </row>
    <row r="329" spans="1:28" ht="32.25" customHeight="1" x14ac:dyDescent="0.2">
      <c r="G329" s="698"/>
      <c r="H329" s="699"/>
      <c r="I329" s="701"/>
      <c r="J329" s="698"/>
      <c r="K329" s="702"/>
      <c r="L329" s="702"/>
      <c r="N329" s="701"/>
      <c r="O329" s="701"/>
      <c r="P329" s="701"/>
      <c r="Q329" s="701"/>
      <c r="R329" s="701"/>
      <c r="S329" s="701"/>
      <c r="T329" s="701"/>
      <c r="U329" s="701"/>
      <c r="V329" s="431"/>
      <c r="W329" s="431"/>
      <c r="X329" s="431"/>
      <c r="Y329" s="431"/>
      <c r="Z329" s="431"/>
      <c r="AA329" s="431"/>
      <c r="AB329" s="431"/>
    </row>
    <row r="330" spans="1:28" ht="32.25" customHeight="1" x14ac:dyDescent="0.2">
      <c r="G330" s="698"/>
      <c r="H330" s="699"/>
      <c r="I330" s="701"/>
      <c r="J330" s="698"/>
      <c r="K330" s="702"/>
      <c r="L330" s="702"/>
      <c r="N330" s="701"/>
      <c r="O330" s="701"/>
      <c r="P330" s="701"/>
      <c r="Q330" s="701"/>
      <c r="R330" s="701"/>
      <c r="S330" s="701"/>
      <c r="T330" s="701"/>
      <c r="U330" s="701"/>
      <c r="V330" s="431"/>
      <c r="W330" s="431"/>
      <c r="X330" s="431"/>
      <c r="Y330" s="431"/>
      <c r="Z330" s="431"/>
      <c r="AA330" s="431"/>
      <c r="AB330" s="431"/>
    </row>
    <row r="331" spans="1:28" ht="32.25" customHeight="1" x14ac:dyDescent="0.2">
      <c r="G331" s="698"/>
      <c r="H331" s="699"/>
      <c r="I331" s="701"/>
      <c r="J331" s="698"/>
      <c r="K331" s="702"/>
      <c r="L331" s="702"/>
      <c r="N331" s="701"/>
      <c r="O331" s="701"/>
      <c r="P331" s="701"/>
      <c r="Q331" s="701"/>
      <c r="R331" s="701"/>
      <c r="S331" s="701"/>
      <c r="T331" s="701"/>
      <c r="U331" s="701"/>
      <c r="V331" s="431"/>
      <c r="W331" s="431"/>
      <c r="X331" s="431"/>
      <c r="Y331" s="431"/>
      <c r="Z331" s="431"/>
      <c r="AA331" s="431"/>
      <c r="AB331" s="431"/>
    </row>
    <row r="332" spans="1:28" ht="32.25" customHeight="1" x14ac:dyDescent="0.2">
      <c r="G332" s="698"/>
      <c r="H332" s="699"/>
      <c r="I332" s="701"/>
      <c r="J332" s="698"/>
      <c r="K332" s="702"/>
      <c r="L332" s="702"/>
      <c r="N332" s="701"/>
      <c r="O332" s="701"/>
      <c r="P332" s="701"/>
      <c r="Q332" s="701"/>
      <c r="R332" s="701"/>
      <c r="S332" s="701"/>
      <c r="T332" s="701"/>
      <c r="U332" s="701"/>
      <c r="V332" s="431"/>
      <c r="W332" s="431"/>
      <c r="X332" s="431"/>
      <c r="Y332" s="431"/>
      <c r="Z332" s="431"/>
      <c r="AA332" s="431"/>
      <c r="AB332" s="431"/>
    </row>
    <row r="333" spans="1:28" s="634" customFormat="1" ht="32.25" customHeight="1" x14ac:dyDescent="0.2">
      <c r="A333" s="633"/>
      <c r="B333" s="433"/>
      <c r="C333" s="633"/>
      <c r="D333" s="697"/>
      <c r="E333" s="633"/>
      <c r="F333" s="633"/>
      <c r="G333" s="698"/>
      <c r="H333" s="699"/>
      <c r="I333" s="701"/>
      <c r="J333" s="698"/>
      <c r="K333" s="702"/>
      <c r="L333" s="702"/>
      <c r="M333" s="431"/>
      <c r="N333" s="701"/>
      <c r="O333" s="701"/>
      <c r="P333" s="431"/>
      <c r="Q333" s="431"/>
      <c r="R333" s="701"/>
      <c r="S333" s="701"/>
      <c r="T333" s="701"/>
      <c r="U333" s="701"/>
      <c r="V333" s="431"/>
      <c r="W333" s="431"/>
      <c r="X333" s="431"/>
      <c r="Y333" s="431"/>
      <c r="Z333" s="431"/>
      <c r="AA333" s="431"/>
      <c r="AB333" s="431"/>
    </row>
    <row r="334" spans="1:28" ht="32.25" customHeight="1" x14ac:dyDescent="0.2">
      <c r="G334" s="698"/>
      <c r="H334" s="699"/>
      <c r="I334" s="701"/>
      <c r="J334" s="698"/>
      <c r="K334" s="702"/>
      <c r="L334" s="702"/>
      <c r="N334" s="701"/>
      <c r="O334" s="701"/>
      <c r="P334" s="431"/>
      <c r="Q334" s="431"/>
      <c r="R334" s="701"/>
      <c r="S334" s="701"/>
      <c r="T334" s="701"/>
      <c r="U334" s="701"/>
      <c r="V334" s="431"/>
      <c r="W334" s="431"/>
      <c r="X334" s="431"/>
      <c r="Y334" s="431"/>
      <c r="Z334" s="431"/>
      <c r="AA334" s="431"/>
      <c r="AB334" s="431"/>
    </row>
    <row r="335" spans="1:28" ht="32.25" customHeight="1" x14ac:dyDescent="0.2">
      <c r="A335" s="635"/>
      <c r="B335" s="469"/>
      <c r="C335" s="635"/>
      <c r="D335" s="635"/>
      <c r="E335" s="635"/>
      <c r="F335" s="635"/>
      <c r="G335" s="704"/>
      <c r="H335" s="712"/>
      <c r="I335" s="468"/>
      <c r="J335" s="714"/>
      <c r="K335" s="714"/>
      <c r="L335" s="714"/>
      <c r="M335" s="468"/>
      <c r="N335" s="468"/>
      <c r="O335" s="468"/>
      <c r="P335" s="700"/>
      <c r="Q335" s="700"/>
      <c r="R335" s="468"/>
      <c r="S335" s="468"/>
      <c r="T335" s="468"/>
      <c r="U335" s="468"/>
      <c r="V335" s="700"/>
      <c r="W335" s="700"/>
      <c r="X335" s="700"/>
      <c r="Y335" s="700"/>
      <c r="Z335" s="700"/>
      <c r="AA335" s="700"/>
      <c r="AB335" s="700"/>
    </row>
    <row r="336" spans="1:28" ht="32.25" customHeight="1" x14ac:dyDescent="0.2">
      <c r="C336" s="715"/>
      <c r="D336" s="716"/>
      <c r="G336" s="698"/>
      <c r="H336" s="699"/>
      <c r="I336" s="431"/>
      <c r="J336" s="698"/>
      <c r="K336" s="699"/>
      <c r="L336" s="699"/>
      <c r="P336" s="431"/>
      <c r="Q336" s="431"/>
      <c r="R336" s="701"/>
      <c r="S336" s="701"/>
      <c r="T336" s="701"/>
      <c r="U336" s="701"/>
      <c r="V336" s="431"/>
      <c r="W336" s="431"/>
      <c r="X336" s="431"/>
      <c r="Y336" s="431"/>
      <c r="Z336" s="431"/>
      <c r="AA336" s="431"/>
      <c r="AB336" s="431"/>
    </row>
    <row r="337" spans="1:28" ht="32.25" customHeight="1" x14ac:dyDescent="0.2">
      <c r="C337" s="715"/>
      <c r="D337" s="716"/>
      <c r="G337" s="698"/>
      <c r="H337" s="699"/>
      <c r="I337" s="431"/>
      <c r="J337" s="698"/>
      <c r="K337" s="699"/>
      <c r="L337" s="699"/>
      <c r="P337" s="431"/>
      <c r="Q337" s="431"/>
      <c r="R337" s="701"/>
      <c r="S337" s="701"/>
      <c r="T337" s="701"/>
      <c r="U337" s="701"/>
      <c r="V337" s="431"/>
      <c r="W337" s="431"/>
      <c r="X337" s="431"/>
      <c r="Y337" s="431"/>
      <c r="Z337" s="431"/>
      <c r="AA337" s="431"/>
      <c r="AB337" s="431"/>
    </row>
    <row r="338" spans="1:28" ht="32.25" customHeight="1" x14ac:dyDescent="0.2">
      <c r="C338" s="715"/>
      <c r="D338" s="716"/>
      <c r="G338" s="698"/>
      <c r="H338" s="699"/>
      <c r="I338" s="431"/>
      <c r="J338" s="698"/>
      <c r="K338" s="699"/>
      <c r="L338" s="699"/>
      <c r="P338" s="431"/>
      <c r="Q338" s="431"/>
      <c r="R338" s="701"/>
      <c r="S338" s="701"/>
      <c r="T338" s="701"/>
      <c r="U338" s="701"/>
      <c r="V338" s="431"/>
      <c r="W338" s="431"/>
      <c r="X338" s="431"/>
      <c r="Y338" s="431"/>
      <c r="Z338" s="431"/>
      <c r="AA338" s="431"/>
      <c r="AB338" s="431"/>
    </row>
    <row r="339" spans="1:28" ht="32.25" customHeight="1" x14ac:dyDescent="0.2">
      <c r="C339" s="713"/>
      <c r="D339" s="716"/>
      <c r="G339" s="698"/>
      <c r="H339" s="699"/>
      <c r="I339" s="701"/>
      <c r="J339" s="698"/>
      <c r="K339" s="702"/>
      <c r="L339" s="702"/>
      <c r="N339" s="701"/>
      <c r="O339" s="701"/>
      <c r="P339" s="431"/>
      <c r="Q339" s="431"/>
      <c r="R339" s="701"/>
      <c r="S339" s="701"/>
      <c r="T339" s="701"/>
      <c r="U339" s="701"/>
      <c r="V339" s="431"/>
      <c r="W339" s="431"/>
      <c r="X339" s="431"/>
      <c r="Y339" s="431"/>
      <c r="Z339" s="431"/>
      <c r="AA339" s="431"/>
      <c r="AB339" s="431"/>
    </row>
    <row r="340" spans="1:28" s="634" customFormat="1" ht="32.25" customHeight="1" x14ac:dyDescent="0.2">
      <c r="A340" s="633"/>
      <c r="B340" s="433"/>
      <c r="C340" s="715"/>
      <c r="D340" s="697"/>
      <c r="E340" s="633"/>
      <c r="F340" s="633"/>
      <c r="G340" s="698"/>
      <c r="H340" s="699"/>
      <c r="I340" s="701"/>
      <c r="J340" s="698"/>
      <c r="K340" s="702"/>
      <c r="L340" s="702"/>
      <c r="M340" s="431"/>
      <c r="N340" s="701"/>
      <c r="O340" s="701"/>
      <c r="P340" s="431"/>
      <c r="Q340" s="431"/>
      <c r="R340" s="701"/>
      <c r="S340" s="701"/>
      <c r="T340" s="701"/>
      <c r="U340" s="701"/>
      <c r="V340" s="431"/>
      <c r="W340" s="431"/>
      <c r="X340" s="431"/>
      <c r="Y340" s="431"/>
      <c r="Z340" s="431"/>
      <c r="AA340" s="431"/>
      <c r="AB340" s="431"/>
    </row>
    <row r="341" spans="1:28" ht="32.25" customHeight="1" x14ac:dyDescent="0.2">
      <c r="C341" s="715"/>
      <c r="D341" s="716"/>
      <c r="G341" s="698"/>
      <c r="H341" s="699"/>
      <c r="I341" s="701"/>
      <c r="J341" s="698"/>
      <c r="K341" s="702"/>
      <c r="L341" s="702"/>
      <c r="N341" s="701"/>
      <c r="O341" s="701"/>
      <c r="P341" s="431"/>
      <c r="Q341" s="431"/>
      <c r="R341" s="701"/>
      <c r="S341" s="701"/>
      <c r="T341" s="701"/>
      <c r="U341" s="701"/>
      <c r="V341" s="431"/>
      <c r="W341" s="431"/>
      <c r="X341" s="431"/>
      <c r="Y341" s="431"/>
      <c r="Z341" s="431"/>
      <c r="AA341" s="431"/>
      <c r="AB341" s="431"/>
    </row>
    <row r="342" spans="1:28" ht="32.25" customHeight="1" x14ac:dyDescent="0.2">
      <c r="A342" s="636"/>
      <c r="B342" s="634"/>
      <c r="C342" s="636"/>
      <c r="D342" s="636"/>
      <c r="E342" s="636"/>
      <c r="F342" s="636"/>
      <c r="G342" s="704"/>
      <c r="H342" s="712"/>
      <c r="I342" s="468"/>
      <c r="J342" s="714"/>
      <c r="K342" s="714"/>
      <c r="L342" s="714"/>
      <c r="M342" s="468"/>
      <c r="N342" s="468"/>
      <c r="O342" s="468"/>
      <c r="P342" s="700"/>
      <c r="Q342" s="700"/>
      <c r="R342" s="468"/>
      <c r="S342" s="468"/>
      <c r="T342" s="468"/>
      <c r="U342" s="468"/>
      <c r="V342" s="700"/>
      <c r="W342" s="700"/>
      <c r="X342" s="700"/>
      <c r="Y342" s="700"/>
      <c r="Z342" s="700"/>
      <c r="AA342" s="700"/>
      <c r="AB342" s="700"/>
    </row>
    <row r="343" spans="1:28" ht="32.25" customHeight="1" x14ac:dyDescent="0.2">
      <c r="G343" s="698"/>
      <c r="H343" s="699"/>
      <c r="I343" s="431"/>
      <c r="J343" s="698"/>
      <c r="K343" s="699"/>
      <c r="L343" s="699"/>
      <c r="P343" s="431"/>
      <c r="Q343" s="431"/>
      <c r="R343" s="701"/>
      <c r="S343" s="701"/>
      <c r="T343" s="701"/>
      <c r="U343" s="701"/>
      <c r="V343" s="431"/>
      <c r="W343" s="431"/>
      <c r="X343" s="431"/>
      <c r="Y343" s="431"/>
      <c r="Z343" s="431"/>
      <c r="AA343" s="431"/>
      <c r="AB343" s="431"/>
    </row>
    <row r="344" spans="1:28" ht="32.25" customHeight="1" x14ac:dyDescent="0.2">
      <c r="G344" s="698"/>
      <c r="H344" s="699"/>
      <c r="I344" s="431"/>
      <c r="J344" s="698"/>
      <c r="K344" s="699"/>
      <c r="L344" s="699"/>
      <c r="P344" s="431"/>
      <c r="Q344" s="431"/>
      <c r="R344" s="701"/>
      <c r="S344" s="701"/>
      <c r="T344" s="701"/>
      <c r="U344" s="701"/>
      <c r="V344" s="431"/>
      <c r="W344" s="431"/>
      <c r="X344" s="431"/>
      <c r="Y344" s="431"/>
      <c r="Z344" s="431"/>
      <c r="AA344" s="431"/>
      <c r="AB344" s="431"/>
    </row>
    <row r="345" spans="1:28" s="634" customFormat="1" ht="32.25" customHeight="1" x14ac:dyDescent="0.2">
      <c r="A345" s="633"/>
      <c r="B345" s="433"/>
      <c r="C345" s="633"/>
      <c r="D345" s="697"/>
      <c r="E345" s="633"/>
      <c r="F345" s="633"/>
      <c r="G345" s="698"/>
      <c r="H345" s="699"/>
      <c r="I345" s="431"/>
      <c r="J345" s="698"/>
      <c r="K345" s="699"/>
      <c r="L345" s="699"/>
      <c r="M345" s="431"/>
      <c r="N345" s="431"/>
      <c r="O345" s="431"/>
      <c r="P345" s="431"/>
      <c r="Q345" s="431"/>
      <c r="R345" s="701"/>
      <c r="S345" s="701"/>
      <c r="T345" s="701"/>
      <c r="U345" s="701"/>
      <c r="V345" s="431"/>
      <c r="W345" s="431"/>
      <c r="X345" s="431"/>
      <c r="Y345" s="431"/>
      <c r="Z345" s="431"/>
      <c r="AA345" s="431"/>
      <c r="AB345" s="431"/>
    </row>
    <row r="346" spans="1:28" ht="32.25" customHeight="1" x14ac:dyDescent="0.2">
      <c r="G346" s="698"/>
      <c r="H346" s="699"/>
      <c r="I346" s="431"/>
      <c r="J346" s="698"/>
      <c r="K346" s="699"/>
      <c r="L346" s="699"/>
      <c r="P346" s="431"/>
      <c r="Q346" s="431"/>
      <c r="R346" s="701"/>
      <c r="S346" s="701"/>
      <c r="T346" s="701"/>
      <c r="U346" s="701"/>
      <c r="V346" s="431"/>
      <c r="W346" s="431"/>
      <c r="X346" s="431"/>
      <c r="Y346" s="431"/>
      <c r="Z346" s="431"/>
      <c r="AA346" s="431"/>
      <c r="AB346" s="431"/>
    </row>
    <row r="347" spans="1:28" ht="32.25" customHeight="1" x14ac:dyDescent="0.2">
      <c r="A347" s="635"/>
      <c r="B347" s="469"/>
      <c r="C347" s="635"/>
      <c r="D347" s="635"/>
      <c r="E347" s="635"/>
      <c r="F347" s="635"/>
      <c r="G347" s="704"/>
      <c r="H347" s="712"/>
      <c r="I347" s="700"/>
      <c r="J347" s="704"/>
      <c r="K347" s="704"/>
      <c r="L347" s="704"/>
      <c r="M347" s="700"/>
      <c r="N347" s="700"/>
      <c r="O347" s="700"/>
      <c r="P347" s="700"/>
      <c r="Q347" s="700"/>
      <c r="R347" s="468"/>
      <c r="S347" s="468"/>
      <c r="T347" s="468"/>
      <c r="U347" s="468"/>
      <c r="V347" s="700"/>
      <c r="W347" s="700"/>
      <c r="X347" s="700"/>
      <c r="Y347" s="700"/>
      <c r="Z347" s="700"/>
      <c r="AA347" s="700"/>
      <c r="AB347" s="700"/>
    </row>
    <row r="348" spans="1:28" ht="32.25" customHeight="1" x14ac:dyDescent="0.2">
      <c r="C348" s="713"/>
      <c r="G348" s="698"/>
      <c r="H348" s="699"/>
      <c r="I348" s="431"/>
      <c r="J348" s="698"/>
      <c r="K348" s="699"/>
      <c r="L348" s="699"/>
      <c r="P348" s="431"/>
      <c r="Q348" s="431"/>
      <c r="R348" s="701"/>
      <c r="S348" s="701"/>
      <c r="T348" s="701"/>
      <c r="U348" s="701"/>
      <c r="V348" s="431"/>
      <c r="W348" s="431"/>
      <c r="X348" s="431"/>
      <c r="Y348" s="431"/>
      <c r="Z348" s="431"/>
      <c r="AA348" s="431"/>
      <c r="AB348" s="431"/>
    </row>
    <row r="349" spans="1:28" ht="32.25" customHeight="1" x14ac:dyDescent="0.2">
      <c r="C349" s="713"/>
      <c r="G349" s="698"/>
      <c r="H349" s="699"/>
      <c r="I349" s="431"/>
      <c r="J349" s="698"/>
      <c r="K349" s="699"/>
      <c r="L349" s="699"/>
      <c r="P349" s="431"/>
      <c r="Q349" s="431"/>
      <c r="R349" s="701"/>
      <c r="S349" s="701"/>
      <c r="T349" s="701"/>
      <c r="U349" s="701"/>
      <c r="V349" s="431"/>
      <c r="W349" s="431"/>
      <c r="X349" s="431"/>
      <c r="Y349" s="431"/>
      <c r="Z349" s="431"/>
      <c r="AA349" s="431"/>
      <c r="AB349" s="431"/>
    </row>
    <row r="350" spans="1:28" s="634" customFormat="1" ht="32.25" customHeight="1" x14ac:dyDescent="0.2">
      <c r="A350" s="633"/>
      <c r="B350" s="433"/>
      <c r="C350" s="713"/>
      <c r="D350" s="697"/>
      <c r="E350" s="633"/>
      <c r="F350" s="633"/>
      <c r="G350" s="698"/>
      <c r="H350" s="699"/>
      <c r="I350" s="431"/>
      <c r="J350" s="698"/>
      <c r="K350" s="699"/>
      <c r="L350" s="699"/>
      <c r="M350" s="431"/>
      <c r="N350" s="431"/>
      <c r="O350" s="431"/>
      <c r="P350" s="431"/>
      <c r="Q350" s="431"/>
      <c r="R350" s="701"/>
      <c r="S350" s="701"/>
      <c r="T350" s="701"/>
      <c r="U350" s="701"/>
      <c r="V350" s="431"/>
      <c r="W350" s="431"/>
      <c r="X350" s="431"/>
      <c r="Y350" s="431"/>
      <c r="Z350" s="431"/>
      <c r="AA350" s="431"/>
      <c r="AB350" s="431"/>
    </row>
    <row r="351" spans="1:28" s="634" customFormat="1" ht="32.25" customHeight="1" x14ac:dyDescent="0.2">
      <c r="A351" s="633"/>
      <c r="B351" s="433"/>
      <c r="C351" s="713"/>
      <c r="D351" s="697"/>
      <c r="E351" s="633"/>
      <c r="F351" s="633"/>
      <c r="G351" s="698"/>
      <c r="H351" s="699"/>
      <c r="I351" s="431"/>
      <c r="J351" s="698"/>
      <c r="K351" s="699"/>
      <c r="L351" s="699"/>
      <c r="M351" s="431"/>
      <c r="N351" s="431"/>
      <c r="O351" s="431"/>
      <c r="P351" s="431"/>
      <c r="Q351" s="431"/>
      <c r="R351" s="701"/>
      <c r="S351" s="701"/>
      <c r="T351" s="701"/>
      <c r="U351" s="701"/>
      <c r="V351" s="431"/>
      <c r="W351" s="431"/>
      <c r="X351" s="431"/>
      <c r="Y351" s="431"/>
      <c r="Z351" s="431"/>
      <c r="AA351" s="431"/>
      <c r="AB351" s="431"/>
    </row>
    <row r="352" spans="1:28" s="634" customFormat="1" ht="32.25" customHeight="1" x14ac:dyDescent="0.2">
      <c r="A352" s="635"/>
      <c r="B352" s="469"/>
      <c r="C352" s="635"/>
      <c r="D352" s="635"/>
      <c r="E352" s="635"/>
      <c r="F352" s="635"/>
      <c r="G352" s="704"/>
      <c r="H352" s="712"/>
      <c r="I352" s="700"/>
      <c r="J352" s="704"/>
      <c r="K352" s="704"/>
      <c r="L352" s="704"/>
      <c r="M352" s="700"/>
      <c r="N352" s="700"/>
      <c r="O352" s="700"/>
      <c r="P352" s="700"/>
      <c r="Q352" s="700"/>
      <c r="R352" s="468"/>
      <c r="S352" s="468"/>
      <c r="T352" s="468"/>
      <c r="U352" s="468"/>
      <c r="V352" s="700"/>
      <c r="W352" s="700"/>
      <c r="X352" s="700"/>
      <c r="Y352" s="700"/>
      <c r="Z352" s="700"/>
      <c r="AA352" s="700"/>
      <c r="AB352" s="700"/>
    </row>
    <row r="353" spans="1:28" ht="32.25" customHeight="1" x14ac:dyDescent="0.2">
      <c r="C353" s="713"/>
      <c r="G353" s="698"/>
      <c r="H353" s="699"/>
      <c r="I353" s="431"/>
      <c r="J353" s="698"/>
      <c r="K353" s="699"/>
      <c r="L353" s="699"/>
      <c r="P353" s="431"/>
      <c r="Q353" s="431"/>
      <c r="R353" s="701"/>
      <c r="S353" s="701"/>
      <c r="T353" s="701"/>
      <c r="U353" s="701"/>
      <c r="V353" s="431"/>
      <c r="W353" s="431"/>
      <c r="X353" s="431"/>
      <c r="Y353" s="431"/>
      <c r="Z353" s="431"/>
      <c r="AA353" s="431"/>
      <c r="AB353" s="431"/>
    </row>
    <row r="354" spans="1:28" ht="32.25" customHeight="1" x14ac:dyDescent="0.2">
      <c r="A354" s="636"/>
      <c r="B354" s="634"/>
      <c r="C354" s="636"/>
      <c r="D354" s="636"/>
      <c r="E354" s="636"/>
      <c r="F354" s="636"/>
      <c r="G354" s="704"/>
      <c r="H354" s="712"/>
      <c r="I354" s="700"/>
      <c r="J354" s="704"/>
      <c r="K354" s="704"/>
      <c r="L354" s="704"/>
      <c r="M354" s="700"/>
      <c r="N354" s="700"/>
      <c r="O354" s="700"/>
      <c r="P354" s="700"/>
      <c r="Q354" s="700"/>
      <c r="R354" s="468"/>
      <c r="S354" s="468"/>
      <c r="T354" s="468"/>
      <c r="U354" s="468"/>
      <c r="V354" s="700"/>
      <c r="W354" s="700"/>
      <c r="X354" s="700"/>
      <c r="Y354" s="700"/>
      <c r="Z354" s="700"/>
      <c r="AA354" s="700"/>
      <c r="AB354" s="700"/>
    </row>
    <row r="355" spans="1:28" s="634" customFormat="1" ht="32.25" customHeight="1" x14ac:dyDescent="0.2">
      <c r="A355" s="633"/>
      <c r="B355" s="433"/>
      <c r="C355" s="637"/>
      <c r="D355" s="697"/>
      <c r="E355" s="633"/>
      <c r="F355" s="633"/>
      <c r="G355" s="698"/>
      <c r="H355" s="699"/>
      <c r="I355" s="431"/>
      <c r="J355" s="698"/>
      <c r="K355" s="699"/>
      <c r="L355" s="699"/>
      <c r="M355" s="431"/>
      <c r="N355" s="431"/>
      <c r="O355" s="431"/>
      <c r="P355" s="431"/>
      <c r="Q355" s="431"/>
      <c r="R355" s="701"/>
      <c r="S355" s="701"/>
      <c r="T355" s="701"/>
      <c r="U355" s="701"/>
      <c r="V355" s="431"/>
      <c r="W355" s="431"/>
      <c r="X355" s="431"/>
      <c r="Y355" s="431"/>
      <c r="Z355" s="431"/>
      <c r="AA355" s="431"/>
      <c r="AB355" s="431"/>
    </row>
    <row r="356" spans="1:28" s="634" customFormat="1" ht="32.25" customHeight="1" x14ac:dyDescent="0.2">
      <c r="A356" s="633"/>
      <c r="B356" s="433"/>
      <c r="C356" s="637"/>
      <c r="D356" s="697"/>
      <c r="E356" s="633"/>
      <c r="F356" s="633"/>
      <c r="G356" s="698"/>
      <c r="H356" s="699"/>
      <c r="I356" s="431"/>
      <c r="J356" s="698"/>
      <c r="K356" s="699"/>
      <c r="L356" s="699"/>
      <c r="M356" s="431"/>
      <c r="N356" s="431"/>
      <c r="O356" s="431"/>
      <c r="P356" s="431"/>
      <c r="Q356" s="431"/>
      <c r="R356" s="701"/>
      <c r="S356" s="701"/>
      <c r="T356" s="701"/>
      <c r="U356" s="701"/>
      <c r="V356" s="431"/>
      <c r="W356" s="431"/>
      <c r="X356" s="431"/>
      <c r="Y356" s="431"/>
      <c r="Z356" s="431"/>
      <c r="AA356" s="431"/>
      <c r="AB356" s="431"/>
    </row>
    <row r="357" spans="1:28" ht="32.25" customHeight="1" x14ac:dyDescent="0.2">
      <c r="A357" s="635"/>
      <c r="B357" s="469"/>
      <c r="C357" s="635"/>
      <c r="D357" s="635"/>
      <c r="E357" s="635"/>
      <c r="F357" s="635"/>
      <c r="G357" s="704"/>
      <c r="H357" s="712"/>
      <c r="I357" s="700"/>
      <c r="J357" s="704"/>
      <c r="K357" s="704"/>
      <c r="L357" s="704"/>
      <c r="M357" s="700"/>
      <c r="N357" s="700"/>
      <c r="O357" s="700"/>
      <c r="P357" s="700"/>
      <c r="Q357" s="700"/>
      <c r="R357" s="468"/>
      <c r="S357" s="468"/>
      <c r="T357" s="468"/>
      <c r="U357" s="468"/>
      <c r="V357" s="700"/>
      <c r="W357" s="700"/>
      <c r="X357" s="700"/>
      <c r="Y357" s="700"/>
      <c r="Z357" s="700"/>
      <c r="AA357" s="700"/>
      <c r="AB357" s="700"/>
    </row>
    <row r="358" spans="1:28" ht="32.25" customHeight="1" x14ac:dyDescent="0.2">
      <c r="G358" s="698"/>
      <c r="H358" s="699"/>
      <c r="I358" s="431"/>
      <c r="J358" s="698"/>
      <c r="K358" s="699"/>
      <c r="L358" s="699"/>
      <c r="P358" s="431"/>
      <c r="Q358" s="431"/>
      <c r="R358" s="701"/>
      <c r="S358" s="701"/>
      <c r="T358" s="701"/>
      <c r="U358" s="701"/>
      <c r="V358" s="431"/>
      <c r="W358" s="431"/>
      <c r="X358" s="431"/>
      <c r="Y358" s="431"/>
      <c r="Z358" s="431"/>
      <c r="AA358" s="431"/>
      <c r="AB358" s="431"/>
    </row>
    <row r="359" spans="1:28" ht="32.25" customHeight="1" x14ac:dyDescent="0.2">
      <c r="G359" s="698"/>
      <c r="H359" s="699"/>
      <c r="I359" s="431"/>
      <c r="J359" s="698"/>
      <c r="K359" s="699"/>
      <c r="L359" s="699"/>
      <c r="P359" s="431"/>
      <c r="Q359" s="431"/>
      <c r="R359" s="701"/>
      <c r="S359" s="701"/>
      <c r="T359" s="701"/>
      <c r="U359" s="701"/>
      <c r="V359" s="431"/>
      <c r="W359" s="431"/>
      <c r="X359" s="431"/>
      <c r="Y359" s="431"/>
      <c r="Z359" s="431"/>
      <c r="AA359" s="431"/>
      <c r="AB359" s="431"/>
    </row>
    <row r="360" spans="1:28" ht="32.25" customHeight="1" x14ac:dyDescent="0.2">
      <c r="G360" s="698"/>
      <c r="H360" s="699"/>
      <c r="I360" s="431"/>
      <c r="J360" s="698"/>
      <c r="K360" s="699"/>
      <c r="L360" s="699"/>
      <c r="P360" s="431"/>
      <c r="Q360" s="431"/>
      <c r="R360" s="701"/>
      <c r="S360" s="701"/>
      <c r="T360" s="701"/>
      <c r="U360" s="701"/>
      <c r="V360" s="431"/>
      <c r="W360" s="431"/>
      <c r="X360" s="431"/>
      <c r="Y360" s="431"/>
      <c r="Z360" s="431"/>
      <c r="AA360" s="431"/>
      <c r="AB360" s="431"/>
    </row>
    <row r="361" spans="1:28" s="634" customFormat="1" ht="32.25" customHeight="1" x14ac:dyDescent="0.2">
      <c r="A361" s="633"/>
      <c r="B361" s="433"/>
      <c r="C361" s="633"/>
      <c r="D361" s="697"/>
      <c r="E361" s="633"/>
      <c r="F361" s="633"/>
      <c r="G361" s="698"/>
      <c r="H361" s="699"/>
      <c r="I361" s="431"/>
      <c r="J361" s="698"/>
      <c r="K361" s="699"/>
      <c r="L361" s="699"/>
      <c r="M361" s="431"/>
      <c r="N361" s="431"/>
      <c r="O361" s="431"/>
      <c r="P361" s="431"/>
      <c r="Q361" s="431"/>
      <c r="R361" s="701"/>
      <c r="S361" s="701"/>
      <c r="T361" s="701"/>
      <c r="U361" s="701"/>
      <c r="V361" s="431"/>
      <c r="W361" s="431"/>
      <c r="X361" s="431"/>
      <c r="Y361" s="431"/>
      <c r="Z361" s="431"/>
      <c r="AA361" s="431"/>
      <c r="AB361" s="431"/>
    </row>
    <row r="362" spans="1:28" ht="32.25" customHeight="1" x14ac:dyDescent="0.2">
      <c r="G362" s="698"/>
      <c r="H362" s="699"/>
      <c r="I362" s="431"/>
      <c r="J362" s="698"/>
      <c r="K362" s="699"/>
      <c r="L362" s="699"/>
      <c r="P362" s="431"/>
      <c r="Q362" s="431"/>
      <c r="R362" s="701"/>
      <c r="S362" s="701"/>
      <c r="T362" s="701"/>
      <c r="U362" s="701"/>
      <c r="V362" s="431"/>
      <c r="W362" s="431"/>
      <c r="X362" s="431"/>
      <c r="Y362" s="431"/>
      <c r="Z362" s="431"/>
      <c r="AA362" s="431"/>
      <c r="AB362" s="431"/>
    </row>
    <row r="363" spans="1:28" ht="32.25" customHeight="1" x14ac:dyDescent="0.2">
      <c r="G363" s="698"/>
      <c r="H363" s="699"/>
      <c r="I363" s="431"/>
      <c r="J363" s="698"/>
      <c r="K363" s="699"/>
      <c r="L363" s="699"/>
      <c r="P363" s="431"/>
      <c r="Q363" s="431"/>
      <c r="R363" s="701"/>
      <c r="S363" s="701"/>
      <c r="T363" s="701"/>
      <c r="U363" s="701"/>
      <c r="V363" s="431"/>
      <c r="W363" s="431"/>
      <c r="X363" s="431"/>
      <c r="Y363" s="431"/>
      <c r="Z363" s="431"/>
      <c r="AA363" s="431"/>
      <c r="AB363" s="431"/>
    </row>
    <row r="364" spans="1:28" ht="32.25" customHeight="1" x14ac:dyDescent="0.2">
      <c r="G364" s="698"/>
      <c r="H364" s="699"/>
      <c r="I364" s="431"/>
      <c r="J364" s="698"/>
      <c r="K364" s="699"/>
      <c r="L364" s="699"/>
      <c r="P364" s="431"/>
      <c r="Q364" s="431"/>
      <c r="R364" s="701"/>
      <c r="S364" s="701"/>
      <c r="T364" s="701"/>
      <c r="U364" s="701"/>
      <c r="V364" s="431"/>
      <c r="W364" s="431"/>
      <c r="X364" s="431"/>
      <c r="Y364" s="431"/>
      <c r="Z364" s="431"/>
      <c r="AA364" s="431"/>
      <c r="AB364" s="431"/>
    </row>
    <row r="365" spans="1:28" ht="32.25" customHeight="1" x14ac:dyDescent="0.2">
      <c r="G365" s="698"/>
      <c r="H365" s="699"/>
      <c r="I365" s="431"/>
      <c r="J365" s="698"/>
      <c r="K365" s="699"/>
      <c r="L365" s="699"/>
      <c r="P365" s="431"/>
      <c r="Q365" s="431"/>
      <c r="R365" s="701"/>
      <c r="S365" s="701"/>
      <c r="T365" s="701"/>
      <c r="U365" s="701"/>
      <c r="V365" s="431"/>
      <c r="W365" s="431"/>
      <c r="X365" s="431"/>
      <c r="Y365" s="431"/>
      <c r="Z365" s="431"/>
      <c r="AA365" s="431"/>
      <c r="AB365" s="431"/>
    </row>
    <row r="366" spans="1:28" ht="32.25" customHeight="1" x14ac:dyDescent="0.2">
      <c r="G366" s="698"/>
      <c r="H366" s="699"/>
      <c r="I366" s="431"/>
      <c r="J366" s="698"/>
      <c r="K366" s="699"/>
      <c r="L366" s="699"/>
      <c r="P366" s="431"/>
      <c r="Q366" s="431"/>
      <c r="R366" s="701"/>
      <c r="S366" s="701"/>
      <c r="T366" s="701"/>
      <c r="U366" s="701"/>
      <c r="V366" s="431"/>
      <c r="W366" s="431"/>
      <c r="X366" s="431"/>
      <c r="Y366" s="431"/>
      <c r="Z366" s="431"/>
      <c r="AA366" s="431"/>
      <c r="AB366" s="431"/>
    </row>
    <row r="367" spans="1:28" s="634" customFormat="1" ht="32.25" customHeight="1" x14ac:dyDescent="0.2">
      <c r="A367" s="633"/>
      <c r="B367" s="433"/>
      <c r="C367" s="633"/>
      <c r="D367" s="697"/>
      <c r="E367" s="633"/>
      <c r="F367" s="633"/>
      <c r="G367" s="698"/>
      <c r="H367" s="699"/>
      <c r="I367" s="431"/>
      <c r="J367" s="698"/>
      <c r="K367" s="699"/>
      <c r="L367" s="699"/>
      <c r="M367" s="431"/>
      <c r="N367" s="431"/>
      <c r="O367" s="431"/>
      <c r="P367" s="431"/>
      <c r="Q367" s="431"/>
      <c r="R367" s="701"/>
      <c r="S367" s="701"/>
      <c r="T367" s="701"/>
      <c r="U367" s="701"/>
      <c r="V367" s="431"/>
      <c r="W367" s="431"/>
      <c r="X367" s="431"/>
      <c r="Y367" s="431"/>
      <c r="Z367" s="431"/>
      <c r="AA367" s="431"/>
      <c r="AB367" s="431"/>
    </row>
    <row r="368" spans="1:28" ht="32.25" customHeight="1" x14ac:dyDescent="0.2">
      <c r="G368" s="698"/>
      <c r="H368" s="699"/>
      <c r="I368" s="431"/>
      <c r="J368" s="698"/>
      <c r="K368" s="699"/>
      <c r="L368" s="699"/>
      <c r="P368" s="431"/>
      <c r="Q368" s="431"/>
      <c r="R368" s="701"/>
      <c r="S368" s="701"/>
      <c r="T368" s="701"/>
      <c r="U368" s="701"/>
      <c r="V368" s="431"/>
      <c r="W368" s="431"/>
      <c r="X368" s="431"/>
      <c r="Y368" s="431"/>
      <c r="Z368" s="431"/>
      <c r="AA368" s="431"/>
      <c r="AB368" s="431"/>
    </row>
    <row r="369" spans="1:28" ht="32.25" customHeight="1" x14ac:dyDescent="0.2">
      <c r="A369" s="635"/>
      <c r="B369" s="469"/>
      <c r="C369" s="635"/>
      <c r="D369" s="635"/>
      <c r="E369" s="635"/>
      <c r="F369" s="635"/>
      <c r="G369" s="704"/>
      <c r="H369" s="712"/>
      <c r="I369" s="700"/>
      <c r="J369" s="704"/>
      <c r="K369" s="704"/>
      <c r="L369" s="704"/>
      <c r="M369" s="700"/>
      <c r="N369" s="700"/>
      <c r="O369" s="700"/>
      <c r="P369" s="700"/>
      <c r="Q369" s="700"/>
      <c r="R369" s="468"/>
      <c r="S369" s="468"/>
      <c r="T369" s="468"/>
      <c r="U369" s="468"/>
      <c r="V369" s="700"/>
      <c r="W369" s="700"/>
      <c r="X369" s="700"/>
      <c r="Y369" s="700"/>
      <c r="Z369" s="700"/>
      <c r="AA369" s="700"/>
      <c r="AB369" s="700"/>
    </row>
    <row r="370" spans="1:28" s="634" customFormat="1" ht="32.25" customHeight="1" x14ac:dyDescent="0.2">
      <c r="A370" s="633"/>
      <c r="B370" s="433"/>
      <c r="C370" s="637"/>
      <c r="D370" s="716"/>
      <c r="E370" s="633"/>
      <c r="F370" s="633"/>
      <c r="G370" s="698"/>
      <c r="H370" s="699"/>
      <c r="I370" s="431"/>
      <c r="J370" s="698"/>
      <c r="K370" s="699"/>
      <c r="L370" s="699"/>
      <c r="M370" s="431"/>
      <c r="N370" s="431"/>
      <c r="O370" s="431"/>
      <c r="P370" s="431"/>
      <c r="Q370" s="431"/>
      <c r="R370" s="701"/>
      <c r="S370" s="701"/>
      <c r="T370" s="701"/>
      <c r="U370" s="701"/>
      <c r="V370" s="431"/>
      <c r="W370" s="431"/>
      <c r="X370" s="431"/>
      <c r="Y370" s="431"/>
      <c r="Z370" s="431"/>
      <c r="AA370" s="431"/>
      <c r="AB370" s="431"/>
    </row>
    <row r="371" spans="1:28" ht="32.25" customHeight="1" x14ac:dyDescent="0.2">
      <c r="C371" s="637"/>
      <c r="D371" s="716"/>
      <c r="G371" s="698"/>
      <c r="H371" s="699"/>
      <c r="I371" s="431"/>
      <c r="J371" s="698"/>
      <c r="K371" s="699"/>
      <c r="L371" s="699"/>
      <c r="P371" s="431"/>
      <c r="Q371" s="431"/>
      <c r="R371" s="701"/>
      <c r="S371" s="701"/>
      <c r="T371" s="701"/>
      <c r="U371" s="701"/>
      <c r="V371" s="431"/>
      <c r="W371" s="431"/>
      <c r="X371" s="431"/>
      <c r="Y371" s="431"/>
      <c r="Z371" s="431"/>
      <c r="AA371" s="431"/>
      <c r="AB371" s="431"/>
    </row>
    <row r="372" spans="1:28" ht="32.25" customHeight="1" x14ac:dyDescent="0.2">
      <c r="C372" s="637"/>
      <c r="D372" s="716"/>
      <c r="G372" s="698"/>
      <c r="H372" s="699"/>
      <c r="I372" s="431"/>
      <c r="J372" s="698"/>
      <c r="K372" s="699"/>
      <c r="L372" s="699"/>
      <c r="P372" s="431"/>
      <c r="Q372" s="431"/>
      <c r="R372" s="701"/>
      <c r="S372" s="701"/>
      <c r="T372" s="701"/>
      <c r="U372" s="701"/>
      <c r="V372" s="431"/>
      <c r="W372" s="431"/>
      <c r="X372" s="431"/>
      <c r="Y372" s="431"/>
      <c r="Z372" s="431"/>
      <c r="AA372" s="431"/>
      <c r="AB372" s="431"/>
    </row>
    <row r="373" spans="1:28" ht="32.25" customHeight="1" x14ac:dyDescent="0.2">
      <c r="C373" s="637"/>
      <c r="D373" s="716"/>
      <c r="G373" s="698"/>
      <c r="H373" s="699"/>
      <c r="I373" s="431"/>
      <c r="J373" s="698"/>
      <c r="K373" s="699"/>
      <c r="L373" s="699"/>
      <c r="P373" s="431"/>
      <c r="Q373" s="431"/>
      <c r="R373" s="701"/>
      <c r="S373" s="701"/>
      <c r="T373" s="701"/>
      <c r="U373" s="701"/>
      <c r="V373" s="431"/>
      <c r="W373" s="431"/>
      <c r="X373" s="431"/>
      <c r="Y373" s="431"/>
      <c r="Z373" s="431"/>
      <c r="AA373" s="431"/>
      <c r="AB373" s="431"/>
    </row>
    <row r="374" spans="1:28" ht="32.25" customHeight="1" x14ac:dyDescent="0.2">
      <c r="C374" s="637"/>
      <c r="D374" s="716"/>
      <c r="G374" s="698"/>
      <c r="H374" s="699"/>
      <c r="I374" s="431"/>
      <c r="J374" s="698"/>
      <c r="K374" s="699"/>
      <c r="L374" s="699"/>
      <c r="P374" s="431"/>
      <c r="Q374" s="431"/>
      <c r="R374" s="701"/>
      <c r="S374" s="701"/>
      <c r="T374" s="701"/>
      <c r="U374" s="701"/>
      <c r="V374" s="431"/>
      <c r="W374" s="431"/>
      <c r="X374" s="431"/>
      <c r="Y374" s="431"/>
      <c r="Z374" s="431"/>
      <c r="AA374" s="431"/>
      <c r="AB374" s="431"/>
    </row>
    <row r="375" spans="1:28" ht="32.25" customHeight="1" x14ac:dyDescent="0.2">
      <c r="C375" s="637"/>
      <c r="D375" s="716"/>
      <c r="G375" s="698"/>
      <c r="H375" s="699"/>
      <c r="I375" s="431"/>
      <c r="J375" s="698"/>
      <c r="K375" s="699"/>
      <c r="L375" s="699"/>
      <c r="P375" s="431"/>
      <c r="Q375" s="431"/>
      <c r="R375" s="701"/>
      <c r="S375" s="701"/>
      <c r="T375" s="701"/>
      <c r="U375" s="701"/>
      <c r="V375" s="431"/>
      <c r="W375" s="431"/>
      <c r="X375" s="431"/>
      <c r="Y375" s="431"/>
      <c r="Z375" s="431"/>
      <c r="AA375" s="431"/>
      <c r="AB375" s="431"/>
    </row>
    <row r="376" spans="1:28" ht="32.25" customHeight="1" x14ac:dyDescent="0.2">
      <c r="C376" s="637"/>
      <c r="D376" s="716"/>
      <c r="G376" s="698"/>
      <c r="H376" s="699"/>
      <c r="I376" s="431"/>
      <c r="J376" s="698"/>
      <c r="K376" s="699"/>
      <c r="L376" s="699"/>
      <c r="P376" s="431"/>
      <c r="Q376" s="431"/>
      <c r="R376" s="701"/>
      <c r="S376" s="701"/>
      <c r="T376" s="701"/>
      <c r="U376" s="701"/>
      <c r="V376" s="431"/>
      <c r="W376" s="431"/>
      <c r="X376" s="431"/>
      <c r="Y376" s="431"/>
      <c r="Z376" s="431"/>
      <c r="AA376" s="431"/>
      <c r="AB376" s="431"/>
    </row>
    <row r="377" spans="1:28" s="634" customFormat="1" ht="32.25" customHeight="1" x14ac:dyDescent="0.2">
      <c r="A377" s="633"/>
      <c r="B377" s="433"/>
      <c r="C377" s="637"/>
      <c r="D377" s="716"/>
      <c r="E377" s="633"/>
      <c r="F377" s="633"/>
      <c r="G377" s="698"/>
      <c r="H377" s="699"/>
      <c r="I377" s="431"/>
      <c r="J377" s="698"/>
      <c r="K377" s="699"/>
      <c r="L377" s="699"/>
      <c r="M377" s="431"/>
      <c r="N377" s="431"/>
      <c r="O377" s="431"/>
      <c r="P377" s="431"/>
      <c r="Q377" s="431"/>
      <c r="R377" s="701"/>
      <c r="S377" s="701"/>
      <c r="T377" s="701"/>
      <c r="U377" s="701"/>
      <c r="V377" s="431"/>
      <c r="W377" s="431"/>
      <c r="X377" s="431"/>
      <c r="Y377" s="431"/>
      <c r="Z377" s="431"/>
      <c r="AA377" s="431"/>
      <c r="AB377" s="431"/>
    </row>
    <row r="378" spans="1:28" ht="32.25" customHeight="1" x14ac:dyDescent="0.2">
      <c r="C378" s="637"/>
      <c r="D378" s="716"/>
      <c r="G378" s="698"/>
      <c r="H378" s="699"/>
      <c r="I378" s="431"/>
      <c r="J378" s="698"/>
      <c r="K378" s="699"/>
      <c r="L378" s="699"/>
      <c r="P378" s="431"/>
      <c r="Q378" s="431"/>
      <c r="R378" s="701"/>
      <c r="S378" s="701"/>
      <c r="T378" s="701"/>
      <c r="U378" s="701"/>
      <c r="V378" s="431"/>
      <c r="W378" s="431"/>
      <c r="X378" s="431"/>
      <c r="Y378" s="431"/>
      <c r="Z378" s="431"/>
      <c r="AA378" s="431"/>
      <c r="AB378" s="431"/>
    </row>
    <row r="379" spans="1:28" s="634" customFormat="1" ht="32.25" customHeight="1" x14ac:dyDescent="0.2">
      <c r="A379" s="635"/>
      <c r="B379" s="469"/>
      <c r="C379" s="635"/>
      <c r="D379" s="635"/>
      <c r="E379" s="635"/>
      <c r="F379" s="635"/>
      <c r="G379" s="704"/>
      <c r="H379" s="712"/>
      <c r="I379" s="700"/>
      <c r="J379" s="704"/>
      <c r="K379" s="712"/>
      <c r="L379" s="712"/>
      <c r="M379" s="700"/>
      <c r="N379" s="700"/>
      <c r="O379" s="700"/>
      <c r="P379" s="700"/>
      <c r="Q379" s="700"/>
      <c r="R379" s="468"/>
      <c r="S379" s="468"/>
      <c r="T379" s="468"/>
      <c r="U379" s="468"/>
      <c r="V379" s="700"/>
      <c r="W379" s="700"/>
      <c r="X379" s="700"/>
      <c r="Y379" s="700"/>
      <c r="Z379" s="700"/>
      <c r="AA379" s="700"/>
      <c r="AB379" s="700"/>
    </row>
    <row r="380" spans="1:28" ht="32.25" customHeight="1" x14ac:dyDescent="0.2">
      <c r="C380" s="713"/>
      <c r="G380" s="698"/>
      <c r="H380" s="699"/>
      <c r="I380" s="431"/>
      <c r="J380" s="698"/>
      <c r="K380" s="699"/>
      <c r="L380" s="699"/>
      <c r="P380" s="431"/>
      <c r="Q380" s="431"/>
      <c r="R380" s="701"/>
      <c r="S380" s="701"/>
      <c r="T380" s="701"/>
      <c r="U380" s="701"/>
      <c r="V380" s="431"/>
      <c r="W380" s="431"/>
      <c r="X380" s="431"/>
      <c r="Y380" s="431"/>
      <c r="Z380" s="431"/>
      <c r="AA380" s="431"/>
      <c r="AB380" s="431"/>
    </row>
    <row r="381" spans="1:28" ht="32.25" customHeight="1" x14ac:dyDescent="0.2">
      <c r="A381" s="635"/>
      <c r="B381" s="469"/>
      <c r="C381" s="635"/>
      <c r="D381" s="635"/>
      <c r="E381" s="635"/>
      <c r="F381" s="635"/>
      <c r="G381" s="704"/>
      <c r="H381" s="712"/>
      <c r="I381" s="700"/>
      <c r="J381" s="704"/>
      <c r="K381" s="704"/>
      <c r="L381" s="704"/>
      <c r="M381" s="700"/>
      <c r="N381" s="700"/>
      <c r="O381" s="700"/>
      <c r="P381" s="700"/>
      <c r="Q381" s="700"/>
      <c r="R381" s="468"/>
      <c r="S381" s="468"/>
      <c r="T381" s="468"/>
      <c r="U381" s="468"/>
      <c r="V381" s="700"/>
      <c r="W381" s="700"/>
      <c r="X381" s="700"/>
      <c r="Y381" s="700"/>
      <c r="Z381" s="700"/>
      <c r="AA381" s="700"/>
      <c r="AB381" s="700"/>
    </row>
    <row r="382" spans="1:28" ht="32.25" customHeight="1" x14ac:dyDescent="0.2">
      <c r="G382" s="698"/>
      <c r="H382" s="699"/>
      <c r="I382" s="431"/>
      <c r="J382" s="698"/>
      <c r="K382" s="699"/>
      <c r="L382" s="699"/>
      <c r="P382" s="431"/>
      <c r="Q382" s="431"/>
      <c r="R382" s="701"/>
      <c r="S382" s="701"/>
      <c r="T382" s="701"/>
      <c r="U382" s="701"/>
      <c r="V382" s="431"/>
      <c r="W382" s="431"/>
      <c r="X382" s="431"/>
      <c r="Y382" s="431"/>
      <c r="Z382" s="431"/>
      <c r="AA382" s="431"/>
      <c r="AB382" s="431"/>
    </row>
    <row r="383" spans="1:28" ht="32.25" customHeight="1" x14ac:dyDescent="0.2">
      <c r="G383" s="698"/>
      <c r="H383" s="699"/>
      <c r="I383" s="431"/>
      <c r="J383" s="698"/>
      <c r="K383" s="699"/>
      <c r="L383" s="699"/>
      <c r="P383" s="431"/>
      <c r="Q383" s="431"/>
      <c r="R383" s="701"/>
      <c r="S383" s="701"/>
      <c r="T383" s="701"/>
      <c r="U383" s="701"/>
      <c r="V383" s="431"/>
      <c r="W383" s="431"/>
      <c r="X383" s="431"/>
      <c r="Y383" s="431"/>
      <c r="Z383" s="431"/>
      <c r="AA383" s="431"/>
      <c r="AB383" s="431"/>
    </row>
    <row r="384" spans="1:28" ht="32.25" customHeight="1" x14ac:dyDescent="0.2">
      <c r="G384" s="698"/>
      <c r="H384" s="699"/>
      <c r="I384" s="431"/>
      <c r="J384" s="698"/>
      <c r="K384" s="699"/>
      <c r="L384" s="699"/>
      <c r="P384" s="431"/>
      <c r="Q384" s="431"/>
      <c r="R384" s="701"/>
      <c r="S384" s="701"/>
      <c r="T384" s="701"/>
      <c r="U384" s="701"/>
      <c r="V384" s="431"/>
      <c r="W384" s="431"/>
      <c r="X384" s="431"/>
      <c r="Y384" s="431"/>
      <c r="Z384" s="431"/>
      <c r="AA384" s="431"/>
      <c r="AB384" s="431"/>
    </row>
    <row r="385" spans="1:28" s="634" customFormat="1" ht="32.25" customHeight="1" x14ac:dyDescent="0.2">
      <c r="A385" s="633"/>
      <c r="B385" s="433"/>
      <c r="C385" s="717"/>
      <c r="D385" s="718"/>
      <c r="E385" s="633"/>
      <c r="F385" s="633"/>
      <c r="G385" s="698"/>
      <c r="H385" s="699"/>
      <c r="I385" s="431"/>
      <c r="J385" s="698"/>
      <c r="K385" s="699"/>
      <c r="L385" s="699"/>
      <c r="M385" s="431"/>
      <c r="N385" s="431"/>
      <c r="O385" s="431"/>
      <c r="P385" s="431"/>
      <c r="Q385" s="431"/>
      <c r="R385" s="701"/>
      <c r="S385" s="701"/>
      <c r="T385" s="701"/>
      <c r="U385" s="701"/>
      <c r="V385" s="431"/>
      <c r="W385" s="431"/>
      <c r="X385" s="431"/>
      <c r="Y385" s="431"/>
      <c r="Z385" s="431"/>
      <c r="AA385" s="431"/>
      <c r="AB385" s="431"/>
    </row>
    <row r="386" spans="1:28" s="634" customFormat="1" ht="32.25" customHeight="1" x14ac:dyDescent="0.2">
      <c r="A386" s="633"/>
      <c r="B386" s="433"/>
      <c r="C386" s="717"/>
      <c r="D386" s="718"/>
      <c r="E386" s="633"/>
      <c r="F386" s="633"/>
      <c r="G386" s="698"/>
      <c r="H386" s="699"/>
      <c r="I386" s="431"/>
      <c r="J386" s="698"/>
      <c r="K386" s="699"/>
      <c r="L386" s="699"/>
      <c r="M386" s="431"/>
      <c r="N386" s="431"/>
      <c r="O386" s="431"/>
      <c r="P386" s="431"/>
      <c r="Q386" s="431"/>
      <c r="R386" s="701"/>
      <c r="S386" s="701"/>
      <c r="T386" s="701"/>
      <c r="U386" s="701"/>
      <c r="V386" s="431"/>
      <c r="W386" s="431"/>
      <c r="X386" s="431"/>
      <c r="Y386" s="431"/>
      <c r="Z386" s="431"/>
      <c r="AA386" s="431"/>
      <c r="AB386" s="431"/>
    </row>
    <row r="387" spans="1:28" s="634" customFormat="1" ht="32.25" customHeight="1" x14ac:dyDescent="0.2">
      <c r="A387" s="635"/>
      <c r="B387" s="469"/>
      <c r="C387" s="635"/>
      <c r="D387" s="635"/>
      <c r="E387" s="635"/>
      <c r="F387" s="635"/>
      <c r="G387" s="704"/>
      <c r="H387" s="712"/>
      <c r="I387" s="700"/>
      <c r="J387" s="704"/>
      <c r="K387" s="704"/>
      <c r="L387" s="704"/>
      <c r="M387" s="700"/>
      <c r="N387" s="700"/>
      <c r="O387" s="700"/>
      <c r="P387" s="700"/>
      <c r="Q387" s="700"/>
      <c r="R387" s="700"/>
      <c r="S387" s="700"/>
      <c r="T387" s="700"/>
      <c r="U387" s="700"/>
      <c r="V387" s="700"/>
      <c r="W387" s="700"/>
      <c r="X387" s="700"/>
      <c r="Y387" s="700"/>
      <c r="Z387" s="700"/>
      <c r="AA387" s="700"/>
      <c r="AB387" s="700"/>
    </row>
    <row r="388" spans="1:28" ht="32.25" customHeight="1" x14ac:dyDescent="0.2">
      <c r="A388" s="635"/>
      <c r="B388" s="469"/>
      <c r="C388" s="635"/>
      <c r="D388" s="635"/>
      <c r="E388" s="635"/>
      <c r="F388" s="635"/>
      <c r="G388" s="704"/>
      <c r="H388" s="712"/>
      <c r="I388" s="700"/>
      <c r="J388" s="704"/>
      <c r="K388" s="704"/>
      <c r="L388" s="704"/>
      <c r="M388" s="700"/>
      <c r="N388" s="700"/>
      <c r="O388" s="700"/>
      <c r="P388" s="700"/>
      <c r="Q388" s="700"/>
      <c r="R388" s="700"/>
      <c r="S388" s="700"/>
      <c r="T388" s="700"/>
      <c r="U388" s="700"/>
      <c r="V388" s="700"/>
      <c r="W388" s="700"/>
      <c r="X388" s="700"/>
      <c r="Y388" s="700"/>
      <c r="Z388" s="700"/>
      <c r="AA388" s="700"/>
      <c r="AB388" s="700"/>
    </row>
    <row r="389" spans="1:28" ht="32.25" customHeight="1" x14ac:dyDescent="0.2">
      <c r="G389" s="698"/>
      <c r="H389" s="699"/>
      <c r="I389" s="431"/>
      <c r="J389" s="698"/>
      <c r="K389" s="699"/>
      <c r="L389" s="699"/>
      <c r="P389" s="431"/>
      <c r="Q389" s="431"/>
      <c r="R389" s="431"/>
      <c r="S389" s="431"/>
      <c r="T389" s="431"/>
      <c r="U389" s="431"/>
      <c r="V389" s="431"/>
      <c r="W389" s="431"/>
      <c r="X389" s="431"/>
      <c r="Y389" s="431"/>
      <c r="Z389" s="431"/>
      <c r="AA389" s="431"/>
      <c r="AB389" s="431"/>
    </row>
    <row r="390" spans="1:28" ht="32.25" customHeight="1" x14ac:dyDescent="0.2">
      <c r="G390" s="698"/>
      <c r="H390" s="699"/>
      <c r="I390" s="431"/>
      <c r="J390" s="698"/>
      <c r="K390" s="699"/>
      <c r="L390" s="699"/>
      <c r="P390" s="431"/>
      <c r="Q390" s="431"/>
      <c r="R390" s="431"/>
      <c r="S390" s="431"/>
      <c r="T390" s="431"/>
      <c r="U390" s="431"/>
      <c r="V390" s="431"/>
      <c r="W390" s="431"/>
      <c r="X390" s="431"/>
      <c r="Y390" s="431"/>
      <c r="Z390" s="431"/>
      <c r="AA390" s="431"/>
      <c r="AB390" s="431"/>
    </row>
    <row r="391" spans="1:28" ht="32.25" customHeight="1" x14ac:dyDescent="0.2">
      <c r="G391" s="698"/>
      <c r="H391" s="699"/>
      <c r="I391" s="431"/>
      <c r="J391" s="698"/>
      <c r="K391" s="699"/>
      <c r="L391" s="699"/>
      <c r="P391" s="431"/>
      <c r="Q391" s="431"/>
      <c r="R391" s="431"/>
      <c r="S391" s="431"/>
      <c r="T391" s="431"/>
      <c r="U391" s="431"/>
      <c r="V391" s="431"/>
      <c r="W391" s="431"/>
      <c r="X391" s="431"/>
      <c r="Y391" s="431"/>
      <c r="Z391" s="431"/>
      <c r="AA391" s="431"/>
      <c r="AB391" s="431"/>
    </row>
    <row r="392" spans="1:28" s="634" customFormat="1" ht="32.25" customHeight="1" x14ac:dyDescent="0.2">
      <c r="A392" s="633"/>
      <c r="B392" s="433"/>
      <c r="C392" s="633"/>
      <c r="D392" s="697"/>
      <c r="E392" s="633"/>
      <c r="F392" s="633"/>
      <c r="G392" s="698"/>
      <c r="H392" s="699"/>
      <c r="I392" s="431"/>
      <c r="J392" s="698"/>
      <c r="K392" s="699"/>
      <c r="L392" s="699"/>
      <c r="M392" s="431"/>
      <c r="N392" s="431"/>
      <c r="O392" s="431"/>
      <c r="P392" s="431"/>
      <c r="Q392" s="431"/>
      <c r="R392" s="431"/>
      <c r="S392" s="431"/>
      <c r="T392" s="431"/>
      <c r="U392" s="431"/>
      <c r="V392" s="431"/>
      <c r="W392" s="431"/>
      <c r="X392" s="431"/>
      <c r="Y392" s="431"/>
      <c r="Z392" s="431"/>
      <c r="AA392" s="431"/>
      <c r="AB392" s="431"/>
    </row>
    <row r="393" spans="1:28" ht="32.25" customHeight="1" x14ac:dyDescent="0.2">
      <c r="G393" s="698"/>
      <c r="H393" s="699"/>
      <c r="I393" s="431"/>
      <c r="J393" s="698"/>
      <c r="K393" s="699"/>
      <c r="L393" s="699"/>
      <c r="P393" s="431"/>
      <c r="Q393" s="431"/>
      <c r="R393" s="431"/>
      <c r="S393" s="431"/>
      <c r="T393" s="431"/>
      <c r="U393" s="431"/>
      <c r="V393" s="431"/>
      <c r="W393" s="431"/>
      <c r="X393" s="431"/>
      <c r="Y393" s="431"/>
      <c r="Z393" s="431"/>
      <c r="AA393" s="431"/>
      <c r="AB393" s="431"/>
    </row>
    <row r="394" spans="1:28" s="634" customFormat="1" ht="32.25" customHeight="1" x14ac:dyDescent="0.2">
      <c r="A394" s="635"/>
      <c r="B394" s="469"/>
      <c r="C394" s="635"/>
      <c r="D394" s="635"/>
      <c r="E394" s="635"/>
      <c r="F394" s="635"/>
      <c r="G394" s="704"/>
      <c r="H394" s="712"/>
      <c r="I394" s="700"/>
      <c r="J394" s="704"/>
      <c r="K394" s="704"/>
      <c r="L394" s="704"/>
      <c r="M394" s="700"/>
      <c r="N394" s="700"/>
      <c r="O394" s="700"/>
      <c r="P394" s="700"/>
      <c r="Q394" s="700"/>
      <c r="R394" s="700"/>
      <c r="S394" s="700"/>
      <c r="T394" s="700"/>
      <c r="U394" s="700"/>
      <c r="V394" s="700"/>
      <c r="W394" s="700"/>
      <c r="X394" s="700"/>
      <c r="Y394" s="700"/>
      <c r="Z394" s="700"/>
      <c r="AA394" s="700"/>
      <c r="AB394" s="700"/>
    </row>
    <row r="395" spans="1:28" ht="32.25" customHeight="1" x14ac:dyDescent="0.2">
      <c r="G395" s="698"/>
      <c r="H395" s="699"/>
      <c r="I395" s="431"/>
      <c r="J395" s="698"/>
      <c r="K395" s="699"/>
      <c r="L395" s="699"/>
      <c r="P395" s="431"/>
      <c r="Q395" s="431"/>
      <c r="R395" s="431"/>
      <c r="S395" s="431"/>
      <c r="T395" s="431"/>
      <c r="U395" s="431"/>
      <c r="V395" s="431"/>
      <c r="W395" s="431"/>
      <c r="X395" s="431"/>
      <c r="Y395" s="431"/>
      <c r="Z395" s="431"/>
      <c r="AA395" s="431"/>
      <c r="AB395" s="431"/>
    </row>
    <row r="396" spans="1:28" s="634" customFormat="1" ht="32.25" customHeight="1" x14ac:dyDescent="0.2">
      <c r="A396" s="633"/>
      <c r="B396" s="433"/>
      <c r="C396" s="637"/>
      <c r="D396" s="697"/>
      <c r="E396" s="633"/>
      <c r="F396" s="633"/>
      <c r="G396" s="698"/>
      <c r="H396" s="699"/>
      <c r="I396" s="701"/>
      <c r="J396" s="698"/>
      <c r="K396" s="702"/>
      <c r="L396" s="702"/>
      <c r="M396" s="431"/>
      <c r="N396" s="701"/>
      <c r="O396" s="701"/>
      <c r="P396" s="431"/>
      <c r="Q396" s="431"/>
      <c r="R396" s="431"/>
      <c r="S396" s="431"/>
      <c r="T396" s="431"/>
      <c r="U396" s="431"/>
      <c r="V396" s="431"/>
      <c r="W396" s="431"/>
      <c r="X396" s="431"/>
      <c r="Y396" s="431"/>
      <c r="Z396" s="431"/>
      <c r="AA396" s="431"/>
      <c r="AB396" s="431"/>
    </row>
    <row r="397" spans="1:28" s="634" customFormat="1" ht="32.25" customHeight="1" x14ac:dyDescent="0.2">
      <c r="A397" s="633"/>
      <c r="B397" s="433"/>
      <c r="C397" s="633"/>
      <c r="D397" s="697"/>
      <c r="E397" s="633"/>
      <c r="F397" s="633"/>
      <c r="G397" s="698"/>
      <c r="H397" s="699"/>
      <c r="I397" s="431"/>
      <c r="J397" s="698"/>
      <c r="K397" s="699"/>
      <c r="L397" s="699"/>
      <c r="M397" s="431"/>
      <c r="N397" s="431"/>
      <c r="O397" s="431"/>
      <c r="P397" s="431"/>
      <c r="Q397" s="431"/>
      <c r="R397" s="431"/>
      <c r="S397" s="431"/>
      <c r="T397" s="431"/>
      <c r="U397" s="431"/>
      <c r="V397" s="431"/>
      <c r="W397" s="431"/>
      <c r="X397" s="431"/>
      <c r="Y397" s="431"/>
      <c r="Z397" s="431"/>
      <c r="AA397" s="431"/>
      <c r="AB397" s="431"/>
    </row>
    <row r="398" spans="1:28" s="634" customFormat="1" ht="32.25" customHeight="1" x14ac:dyDescent="0.2">
      <c r="A398" s="633"/>
      <c r="B398" s="433"/>
      <c r="C398" s="633"/>
      <c r="D398" s="697"/>
      <c r="E398" s="633"/>
      <c r="F398" s="633"/>
      <c r="G398" s="698"/>
      <c r="H398" s="699"/>
      <c r="I398" s="431"/>
      <c r="J398" s="698"/>
      <c r="K398" s="699"/>
      <c r="L398" s="699"/>
      <c r="M398" s="431"/>
      <c r="N398" s="431"/>
      <c r="O398" s="431"/>
      <c r="P398" s="431"/>
      <c r="Q398" s="431"/>
      <c r="R398" s="431"/>
      <c r="S398" s="431"/>
      <c r="T398" s="431"/>
      <c r="U398" s="431"/>
      <c r="V398" s="431"/>
      <c r="W398" s="431"/>
      <c r="X398" s="431"/>
      <c r="Y398" s="431"/>
      <c r="Z398" s="431"/>
      <c r="AA398" s="431"/>
      <c r="AB398" s="431"/>
    </row>
    <row r="399" spans="1:28" s="634" customFormat="1" ht="32.25" customHeight="1" x14ac:dyDescent="0.2">
      <c r="A399" s="635"/>
      <c r="B399" s="469"/>
      <c r="C399" s="635"/>
      <c r="D399" s="635"/>
      <c r="E399" s="635"/>
      <c r="F399" s="635"/>
      <c r="G399" s="704"/>
      <c r="H399" s="712"/>
      <c r="I399" s="700"/>
      <c r="J399" s="704"/>
      <c r="K399" s="704"/>
      <c r="L399" s="704"/>
      <c r="M399" s="700"/>
      <c r="N399" s="700"/>
      <c r="O399" s="700"/>
      <c r="P399" s="700"/>
      <c r="Q399" s="700"/>
      <c r="R399" s="700"/>
      <c r="S399" s="700"/>
      <c r="T399" s="700"/>
      <c r="U399" s="700"/>
      <c r="V399" s="700"/>
      <c r="W399" s="700"/>
      <c r="X399" s="700"/>
      <c r="Y399" s="700"/>
      <c r="Z399" s="700"/>
      <c r="AA399" s="700"/>
      <c r="AB399" s="700"/>
    </row>
    <row r="400" spans="1:28" ht="32.25" customHeight="1" x14ac:dyDescent="0.2">
      <c r="G400" s="698"/>
      <c r="H400" s="699"/>
      <c r="I400" s="431"/>
      <c r="J400" s="698"/>
      <c r="K400" s="699"/>
      <c r="L400" s="699"/>
      <c r="P400" s="431"/>
      <c r="Q400" s="431"/>
      <c r="R400" s="431"/>
      <c r="S400" s="431"/>
      <c r="T400" s="431"/>
      <c r="U400" s="431"/>
      <c r="V400" s="431"/>
      <c r="W400" s="431"/>
      <c r="X400" s="431"/>
      <c r="Y400" s="431"/>
      <c r="Z400" s="431"/>
      <c r="AA400" s="431"/>
      <c r="AB400" s="431"/>
    </row>
    <row r="401" spans="1:28" ht="32.25" customHeight="1" x14ac:dyDescent="0.2">
      <c r="A401" s="635"/>
      <c r="B401" s="469"/>
      <c r="C401" s="635"/>
      <c r="D401" s="635"/>
      <c r="E401" s="635"/>
      <c r="F401" s="635"/>
      <c r="G401" s="704"/>
      <c r="H401" s="712"/>
      <c r="I401" s="700"/>
      <c r="J401" s="704"/>
      <c r="K401" s="704"/>
      <c r="L401" s="704"/>
      <c r="M401" s="700"/>
      <c r="N401" s="700"/>
      <c r="O401" s="700"/>
      <c r="P401" s="700"/>
      <c r="Q401" s="700"/>
      <c r="R401" s="700"/>
      <c r="S401" s="700"/>
      <c r="T401" s="700"/>
      <c r="U401" s="700"/>
      <c r="V401" s="700"/>
      <c r="W401" s="700"/>
      <c r="X401" s="700"/>
      <c r="Y401" s="700"/>
      <c r="Z401" s="700"/>
      <c r="AA401" s="700"/>
      <c r="AB401" s="700"/>
    </row>
    <row r="402" spans="1:28" s="634" customFormat="1" ht="32.25" customHeight="1" x14ac:dyDescent="0.2">
      <c r="A402" s="633"/>
      <c r="B402" s="433"/>
      <c r="C402" s="633"/>
      <c r="D402" s="697"/>
      <c r="E402" s="633"/>
      <c r="F402" s="633"/>
      <c r="G402" s="698"/>
      <c r="H402" s="699"/>
      <c r="I402" s="431"/>
      <c r="J402" s="698"/>
      <c r="K402" s="699"/>
      <c r="L402" s="699"/>
      <c r="M402" s="431"/>
      <c r="N402" s="431"/>
      <c r="O402" s="431"/>
      <c r="P402" s="431"/>
      <c r="Q402" s="431"/>
      <c r="R402" s="431"/>
      <c r="S402" s="431"/>
      <c r="T402" s="431"/>
      <c r="U402" s="431"/>
      <c r="V402" s="431"/>
      <c r="W402" s="431"/>
      <c r="X402" s="431"/>
      <c r="Y402" s="431"/>
      <c r="Z402" s="431"/>
      <c r="AA402" s="431"/>
      <c r="AB402" s="431"/>
    </row>
    <row r="403" spans="1:28" ht="32.25" customHeight="1" x14ac:dyDescent="0.2">
      <c r="G403" s="698"/>
      <c r="H403" s="699"/>
      <c r="I403" s="431"/>
      <c r="J403" s="698"/>
      <c r="K403" s="699"/>
      <c r="L403" s="699"/>
      <c r="P403" s="431"/>
      <c r="Q403" s="431"/>
      <c r="R403" s="431"/>
      <c r="S403" s="431"/>
      <c r="T403" s="431"/>
      <c r="U403" s="431"/>
      <c r="V403" s="431"/>
      <c r="W403" s="431"/>
      <c r="X403" s="431"/>
      <c r="Y403" s="431"/>
      <c r="Z403" s="431"/>
      <c r="AA403" s="431"/>
      <c r="AB403" s="431"/>
    </row>
    <row r="404" spans="1:28" ht="32.25" customHeight="1" x14ac:dyDescent="0.2">
      <c r="G404" s="698"/>
      <c r="H404" s="699"/>
      <c r="I404" s="431"/>
      <c r="J404" s="698"/>
      <c r="K404" s="699"/>
      <c r="L404" s="699"/>
      <c r="P404" s="431"/>
      <c r="Q404" s="431"/>
      <c r="R404" s="431"/>
      <c r="S404" s="431"/>
      <c r="T404" s="431"/>
      <c r="U404" s="431"/>
      <c r="V404" s="431"/>
      <c r="W404" s="431"/>
      <c r="X404" s="431"/>
      <c r="Y404" s="431"/>
      <c r="Z404" s="431"/>
      <c r="AA404" s="431"/>
      <c r="AB404" s="431"/>
    </row>
    <row r="405" spans="1:28" ht="32.25" customHeight="1" x14ac:dyDescent="0.2">
      <c r="G405" s="698"/>
      <c r="H405" s="699"/>
      <c r="I405" s="431"/>
      <c r="J405" s="698"/>
      <c r="K405" s="699"/>
      <c r="L405" s="699"/>
      <c r="P405" s="431"/>
      <c r="Q405" s="431"/>
      <c r="R405" s="431"/>
      <c r="S405" s="431"/>
      <c r="T405" s="431"/>
      <c r="U405" s="431"/>
      <c r="V405" s="431"/>
      <c r="W405" s="431"/>
      <c r="X405" s="431"/>
      <c r="Y405" s="431"/>
      <c r="Z405" s="431"/>
      <c r="AA405" s="431"/>
      <c r="AB405" s="431"/>
    </row>
    <row r="406" spans="1:28" s="634" customFormat="1" ht="32.25" customHeight="1" x14ac:dyDescent="0.2">
      <c r="A406" s="633"/>
      <c r="B406" s="433"/>
      <c r="C406" s="633"/>
      <c r="D406" s="697"/>
      <c r="E406" s="633"/>
      <c r="F406" s="633"/>
      <c r="G406" s="698"/>
      <c r="H406" s="699"/>
      <c r="I406" s="431"/>
      <c r="J406" s="698"/>
      <c r="K406" s="699"/>
      <c r="L406" s="699"/>
      <c r="M406" s="431"/>
      <c r="N406" s="431"/>
      <c r="O406" s="431"/>
      <c r="P406" s="431"/>
      <c r="Q406" s="431"/>
      <c r="R406" s="431"/>
      <c r="S406" s="431"/>
      <c r="T406" s="431"/>
      <c r="U406" s="431"/>
      <c r="V406" s="431"/>
      <c r="W406" s="431"/>
      <c r="X406" s="431"/>
      <c r="Y406" s="431"/>
      <c r="Z406" s="431"/>
      <c r="AA406" s="431"/>
      <c r="AB406" s="431"/>
    </row>
    <row r="407" spans="1:28" s="634" customFormat="1" ht="32.25" customHeight="1" x14ac:dyDescent="0.2">
      <c r="A407" s="633"/>
      <c r="B407" s="433"/>
      <c r="C407" s="633"/>
      <c r="D407" s="697"/>
      <c r="E407" s="633"/>
      <c r="F407" s="633"/>
      <c r="G407" s="698"/>
      <c r="H407" s="699"/>
      <c r="I407" s="431"/>
      <c r="J407" s="698"/>
      <c r="K407" s="699"/>
      <c r="L407" s="699"/>
      <c r="M407" s="431"/>
      <c r="N407" s="431"/>
      <c r="O407" s="431"/>
      <c r="P407" s="431"/>
      <c r="Q407" s="431"/>
      <c r="R407" s="431"/>
      <c r="S407" s="431"/>
      <c r="T407" s="431"/>
      <c r="U407" s="431"/>
      <c r="V407" s="431"/>
      <c r="W407" s="431"/>
      <c r="X407" s="431"/>
      <c r="Y407" s="431"/>
      <c r="Z407" s="431"/>
      <c r="AA407" s="431"/>
      <c r="AB407" s="431"/>
    </row>
    <row r="408" spans="1:28" ht="32.25" customHeight="1" x14ac:dyDescent="0.2">
      <c r="G408" s="698"/>
      <c r="H408" s="699"/>
      <c r="I408" s="431"/>
      <c r="J408" s="698"/>
      <c r="K408" s="699"/>
      <c r="L408" s="699"/>
      <c r="P408" s="431"/>
      <c r="Q408" s="431"/>
      <c r="R408" s="431"/>
      <c r="S408" s="431"/>
      <c r="T408" s="431"/>
      <c r="U408" s="431"/>
      <c r="V408" s="431"/>
      <c r="W408" s="431"/>
      <c r="X408" s="431"/>
      <c r="Y408" s="431"/>
      <c r="Z408" s="431"/>
      <c r="AA408" s="431"/>
      <c r="AB408" s="431"/>
    </row>
    <row r="409" spans="1:28" ht="32.25" customHeight="1" x14ac:dyDescent="0.2">
      <c r="A409" s="636"/>
      <c r="B409" s="634"/>
      <c r="C409" s="636"/>
      <c r="D409" s="636"/>
      <c r="E409" s="636"/>
      <c r="F409" s="636"/>
      <c r="G409" s="704"/>
      <c r="H409" s="712"/>
      <c r="I409" s="700"/>
      <c r="J409" s="712"/>
      <c r="K409" s="712"/>
      <c r="L409" s="712"/>
      <c r="M409" s="700"/>
      <c r="N409" s="700"/>
      <c r="O409" s="700"/>
      <c r="P409" s="700"/>
      <c r="Q409" s="700"/>
      <c r="R409" s="700"/>
      <c r="S409" s="700"/>
      <c r="T409" s="700"/>
      <c r="U409" s="700"/>
      <c r="V409" s="700"/>
      <c r="W409" s="700"/>
      <c r="X409" s="700"/>
      <c r="Y409" s="700"/>
      <c r="Z409" s="700"/>
      <c r="AA409" s="700"/>
      <c r="AB409" s="700"/>
    </row>
    <row r="410" spans="1:28" ht="32.25" customHeight="1" x14ac:dyDescent="0.2">
      <c r="C410" s="715"/>
      <c r="G410" s="698"/>
      <c r="H410" s="699"/>
      <c r="I410" s="431"/>
      <c r="J410" s="698"/>
      <c r="K410" s="699"/>
      <c r="L410" s="699"/>
      <c r="P410" s="431"/>
      <c r="Q410" s="431"/>
      <c r="R410" s="431"/>
      <c r="S410" s="431"/>
      <c r="T410" s="431"/>
      <c r="U410" s="431"/>
      <c r="V410" s="431"/>
      <c r="W410" s="431"/>
      <c r="X410" s="431"/>
      <c r="Y410" s="431"/>
      <c r="Z410" s="431"/>
      <c r="AA410" s="431"/>
      <c r="AB410" s="431"/>
    </row>
    <row r="411" spans="1:28" s="634" customFormat="1" ht="32.25" customHeight="1" x14ac:dyDescent="0.2">
      <c r="A411" s="633"/>
      <c r="B411" s="433"/>
      <c r="C411" s="713"/>
      <c r="D411" s="697"/>
      <c r="E411" s="633"/>
      <c r="F411" s="633"/>
      <c r="G411" s="698"/>
      <c r="H411" s="699"/>
      <c r="I411" s="431"/>
      <c r="J411" s="698"/>
      <c r="K411" s="699"/>
      <c r="L411" s="699"/>
      <c r="M411" s="431"/>
      <c r="N411" s="431"/>
      <c r="O411" s="431"/>
      <c r="P411" s="431"/>
      <c r="Q411" s="431"/>
      <c r="R411" s="431"/>
      <c r="S411" s="431"/>
      <c r="T411" s="431"/>
      <c r="U411" s="431"/>
      <c r="V411" s="431"/>
      <c r="W411" s="431"/>
      <c r="X411" s="431"/>
      <c r="Y411" s="431"/>
      <c r="Z411" s="431"/>
      <c r="AA411" s="431"/>
      <c r="AB411" s="431"/>
    </row>
    <row r="412" spans="1:28" s="634" customFormat="1" ht="32.25" customHeight="1" x14ac:dyDescent="0.2">
      <c r="A412" s="633"/>
      <c r="B412" s="433"/>
      <c r="C412" s="713"/>
      <c r="D412" s="697"/>
      <c r="E412" s="633"/>
      <c r="F412" s="633"/>
      <c r="G412" s="698"/>
      <c r="H412" s="699"/>
      <c r="I412" s="431"/>
      <c r="J412" s="698"/>
      <c r="K412" s="699"/>
      <c r="L412" s="699"/>
      <c r="M412" s="431"/>
      <c r="N412" s="431"/>
      <c r="O412" s="431"/>
      <c r="P412" s="431"/>
      <c r="Q412" s="431"/>
      <c r="R412" s="431"/>
      <c r="S412" s="431"/>
      <c r="T412" s="431"/>
      <c r="U412" s="431"/>
      <c r="V412" s="431"/>
      <c r="W412" s="431"/>
      <c r="X412" s="431"/>
      <c r="Y412" s="431"/>
      <c r="Z412" s="431"/>
      <c r="AA412" s="431"/>
      <c r="AB412" s="431"/>
    </row>
    <row r="413" spans="1:28" s="634" customFormat="1" ht="32.25" customHeight="1" x14ac:dyDescent="0.2">
      <c r="A413" s="635"/>
      <c r="B413" s="469"/>
      <c r="C413" s="635"/>
      <c r="D413" s="635"/>
      <c r="E413" s="635"/>
      <c r="F413" s="635"/>
      <c r="G413" s="704"/>
      <c r="H413" s="712"/>
      <c r="I413" s="700"/>
      <c r="J413" s="704"/>
      <c r="K413" s="704"/>
      <c r="L413" s="704"/>
      <c r="M413" s="700"/>
      <c r="N413" s="700"/>
      <c r="O413" s="700"/>
      <c r="P413" s="700"/>
      <c r="Q413" s="700"/>
      <c r="R413" s="700"/>
      <c r="S413" s="700"/>
      <c r="T413" s="700"/>
      <c r="U413" s="700"/>
      <c r="V413" s="700"/>
      <c r="W413" s="700"/>
      <c r="X413" s="700"/>
      <c r="Y413" s="700"/>
      <c r="Z413" s="700"/>
      <c r="AA413" s="700"/>
      <c r="AB413" s="700"/>
    </row>
    <row r="414" spans="1:28" s="634" customFormat="1" ht="32.25" customHeight="1" x14ac:dyDescent="0.2">
      <c r="A414" s="633"/>
      <c r="B414" s="433"/>
      <c r="C414" s="713"/>
      <c r="D414" s="697"/>
      <c r="E414" s="633"/>
      <c r="F414" s="633"/>
      <c r="G414" s="698"/>
      <c r="H414" s="699"/>
      <c r="I414" s="701"/>
      <c r="J414" s="698"/>
      <c r="K414" s="702"/>
      <c r="L414" s="702"/>
      <c r="M414" s="431"/>
      <c r="N414" s="701"/>
      <c r="O414" s="701"/>
      <c r="P414" s="431"/>
      <c r="Q414" s="431"/>
      <c r="R414" s="431"/>
      <c r="S414" s="431"/>
      <c r="T414" s="431"/>
      <c r="U414" s="431"/>
      <c r="V414" s="431"/>
      <c r="W414" s="431"/>
      <c r="X414" s="431"/>
      <c r="Y414" s="431"/>
      <c r="Z414" s="431"/>
      <c r="AA414" s="431"/>
      <c r="AB414" s="431"/>
    </row>
    <row r="415" spans="1:28" s="634" customFormat="1" ht="32.25" customHeight="1" x14ac:dyDescent="0.2">
      <c r="A415" s="635"/>
      <c r="B415" s="469"/>
      <c r="C415" s="635"/>
      <c r="D415" s="635"/>
      <c r="E415" s="635"/>
      <c r="F415" s="635"/>
      <c r="G415" s="704"/>
      <c r="H415" s="712"/>
      <c r="I415" s="700"/>
      <c r="J415" s="704"/>
      <c r="K415" s="704"/>
      <c r="L415" s="704"/>
      <c r="M415" s="700"/>
      <c r="N415" s="700"/>
      <c r="O415" s="700"/>
      <c r="P415" s="700"/>
      <c r="Q415" s="700"/>
      <c r="R415" s="700"/>
      <c r="S415" s="700"/>
      <c r="T415" s="700"/>
      <c r="U415" s="700"/>
      <c r="V415" s="700"/>
      <c r="W415" s="700"/>
      <c r="X415" s="700"/>
      <c r="Y415" s="700"/>
      <c r="Z415" s="700"/>
      <c r="AA415" s="700"/>
      <c r="AB415" s="700"/>
    </row>
    <row r="416" spans="1:28" ht="32.25" customHeight="1" x14ac:dyDescent="0.2">
      <c r="C416" s="715"/>
      <c r="D416" s="716"/>
      <c r="G416" s="698"/>
      <c r="H416" s="699"/>
      <c r="I416" s="431"/>
      <c r="J416" s="698"/>
      <c r="K416" s="699"/>
      <c r="L416" s="699"/>
      <c r="P416" s="431"/>
      <c r="Q416" s="431"/>
      <c r="R416" s="431"/>
      <c r="S416" s="431"/>
      <c r="T416" s="431"/>
      <c r="U416" s="431"/>
      <c r="V416" s="431"/>
      <c r="W416" s="431"/>
      <c r="X416" s="431"/>
      <c r="Y416" s="431"/>
      <c r="Z416" s="431"/>
      <c r="AA416" s="431"/>
      <c r="AB416" s="431"/>
    </row>
    <row r="417" spans="1:28" ht="32.25" customHeight="1" x14ac:dyDescent="0.2">
      <c r="C417" s="715"/>
      <c r="D417" s="716"/>
      <c r="G417" s="698"/>
      <c r="H417" s="699"/>
      <c r="I417" s="431"/>
      <c r="J417" s="698"/>
      <c r="K417" s="699"/>
      <c r="L417" s="699"/>
      <c r="P417" s="431"/>
      <c r="Q417" s="431"/>
      <c r="R417" s="431"/>
      <c r="S417" s="431"/>
      <c r="T417" s="431"/>
      <c r="U417" s="431"/>
      <c r="V417" s="431"/>
      <c r="W417" s="431"/>
      <c r="X417" s="431"/>
      <c r="Y417" s="431"/>
      <c r="Z417" s="431"/>
      <c r="AA417" s="431"/>
      <c r="AB417" s="431"/>
    </row>
    <row r="418" spans="1:28" ht="32.25" customHeight="1" x14ac:dyDescent="0.2">
      <c r="C418" s="713"/>
      <c r="D418" s="716"/>
      <c r="G418" s="698"/>
      <c r="H418" s="699"/>
      <c r="I418" s="719"/>
      <c r="J418" s="698"/>
      <c r="K418" s="720"/>
      <c r="L418" s="720"/>
      <c r="N418" s="719"/>
      <c r="O418" s="719"/>
      <c r="P418" s="431"/>
      <c r="Q418" s="431"/>
      <c r="R418" s="431"/>
      <c r="S418" s="431"/>
      <c r="T418" s="431"/>
      <c r="U418" s="431"/>
      <c r="V418" s="431"/>
      <c r="W418" s="431"/>
      <c r="X418" s="431"/>
      <c r="Y418" s="431"/>
      <c r="Z418" s="431"/>
      <c r="AA418" s="431"/>
      <c r="AB418" s="431"/>
    </row>
    <row r="419" spans="1:28" s="634" customFormat="1" ht="32.25" customHeight="1" x14ac:dyDescent="0.2">
      <c r="A419" s="633"/>
      <c r="B419" s="433"/>
      <c r="C419" s="713"/>
      <c r="D419" s="716"/>
      <c r="E419" s="633"/>
      <c r="F419" s="633"/>
      <c r="G419" s="698"/>
      <c r="H419" s="699"/>
      <c r="I419" s="719"/>
      <c r="J419" s="698"/>
      <c r="K419" s="720"/>
      <c r="L419" s="720"/>
      <c r="M419" s="431"/>
      <c r="N419" s="719"/>
      <c r="O419" s="719"/>
      <c r="P419" s="431"/>
      <c r="Q419" s="431"/>
      <c r="R419" s="431"/>
      <c r="S419" s="431"/>
      <c r="T419" s="431"/>
      <c r="U419" s="431"/>
      <c r="V419" s="431"/>
      <c r="W419" s="431"/>
      <c r="X419" s="431"/>
      <c r="Y419" s="431"/>
      <c r="Z419" s="431"/>
      <c r="AA419" s="431"/>
      <c r="AB419" s="431"/>
    </row>
    <row r="420" spans="1:28" s="634" customFormat="1" ht="32.25" customHeight="1" x14ac:dyDescent="0.2">
      <c r="A420" s="633"/>
      <c r="B420" s="433"/>
      <c r="C420" s="715"/>
      <c r="D420" s="716"/>
      <c r="E420" s="633"/>
      <c r="F420" s="633"/>
      <c r="G420" s="698"/>
      <c r="H420" s="699"/>
      <c r="I420" s="719"/>
      <c r="J420" s="698"/>
      <c r="K420" s="720"/>
      <c r="L420" s="720"/>
      <c r="M420" s="431"/>
      <c r="N420" s="719"/>
      <c r="O420" s="719"/>
      <c r="P420" s="431"/>
      <c r="Q420" s="431"/>
      <c r="R420" s="431"/>
      <c r="S420" s="431"/>
      <c r="T420" s="431"/>
      <c r="U420" s="431"/>
      <c r="V420" s="431"/>
      <c r="W420" s="431"/>
      <c r="X420" s="431"/>
      <c r="Y420" s="431"/>
      <c r="Z420" s="431"/>
      <c r="AA420" s="431"/>
      <c r="AB420" s="431"/>
    </row>
    <row r="421" spans="1:28" ht="32.25" customHeight="1" x14ac:dyDescent="0.2">
      <c r="A421" s="636"/>
      <c r="B421" s="634"/>
      <c r="C421" s="636"/>
      <c r="D421" s="636"/>
      <c r="E421" s="636"/>
      <c r="F421" s="636"/>
      <c r="G421" s="704"/>
      <c r="H421" s="712"/>
      <c r="I421" s="700"/>
      <c r="J421" s="704"/>
      <c r="K421" s="704"/>
      <c r="L421" s="704"/>
      <c r="M421" s="700"/>
      <c r="N421" s="700"/>
      <c r="O421" s="700"/>
      <c r="P421" s="700"/>
      <c r="Q421" s="700"/>
      <c r="R421" s="700"/>
      <c r="S421" s="700"/>
      <c r="T421" s="700"/>
      <c r="U421" s="700"/>
      <c r="V421" s="700"/>
      <c r="W421" s="700"/>
      <c r="X421" s="700"/>
      <c r="Y421" s="700"/>
      <c r="Z421" s="700"/>
      <c r="AA421" s="700"/>
      <c r="AB421" s="700"/>
    </row>
    <row r="422" spans="1:28" s="634" customFormat="1" ht="32.25" customHeight="1" x14ac:dyDescent="0.2">
      <c r="A422" s="633"/>
      <c r="B422" s="433"/>
      <c r="C422" s="721"/>
      <c r="D422" s="722"/>
      <c r="E422" s="633"/>
      <c r="F422" s="633"/>
      <c r="G422" s="698"/>
      <c r="H422" s="699"/>
      <c r="I422" s="431"/>
      <c r="J422" s="698"/>
      <c r="K422" s="699"/>
      <c r="L422" s="699"/>
      <c r="M422" s="431"/>
      <c r="N422" s="431"/>
      <c r="O422" s="431"/>
      <c r="P422" s="431"/>
      <c r="Q422" s="431"/>
      <c r="R422" s="431"/>
      <c r="S422" s="431"/>
      <c r="T422" s="431"/>
      <c r="U422" s="431"/>
      <c r="V422" s="431"/>
      <c r="W422" s="431"/>
      <c r="X422" s="431"/>
      <c r="Y422" s="431"/>
      <c r="Z422" s="431"/>
      <c r="AA422" s="431"/>
      <c r="AB422" s="431"/>
    </row>
    <row r="423" spans="1:28" ht="32.25" customHeight="1" x14ac:dyDescent="0.2">
      <c r="C423" s="721"/>
      <c r="D423" s="722"/>
      <c r="G423" s="698"/>
      <c r="H423" s="699"/>
      <c r="I423" s="431"/>
      <c r="J423" s="698"/>
      <c r="K423" s="699"/>
      <c r="L423" s="699"/>
      <c r="P423" s="431"/>
      <c r="Q423" s="431"/>
      <c r="R423" s="431"/>
      <c r="S423" s="431"/>
      <c r="T423" s="431"/>
      <c r="U423" s="431"/>
      <c r="V423" s="431"/>
      <c r="W423" s="431"/>
      <c r="X423" s="431"/>
      <c r="Y423" s="431"/>
      <c r="Z423" s="431"/>
      <c r="AA423" s="431"/>
      <c r="AB423" s="431"/>
    </row>
    <row r="424" spans="1:28" s="634" customFormat="1" ht="32.25" customHeight="1" x14ac:dyDescent="0.2">
      <c r="A424" s="635"/>
      <c r="B424" s="469"/>
      <c r="C424" s="635"/>
      <c r="D424" s="635"/>
      <c r="E424" s="635"/>
      <c r="F424" s="635"/>
      <c r="G424" s="704"/>
      <c r="H424" s="712"/>
      <c r="I424" s="700"/>
      <c r="J424" s="704"/>
      <c r="K424" s="704"/>
      <c r="L424" s="704"/>
      <c r="M424" s="700"/>
      <c r="N424" s="700"/>
      <c r="O424" s="700"/>
      <c r="P424" s="700"/>
      <c r="Q424" s="700"/>
      <c r="R424" s="700"/>
      <c r="S424" s="700"/>
      <c r="T424" s="700"/>
      <c r="U424" s="700"/>
      <c r="V424" s="700"/>
      <c r="W424" s="700"/>
      <c r="X424" s="700"/>
      <c r="Y424" s="700"/>
      <c r="Z424" s="700"/>
      <c r="AA424" s="700"/>
      <c r="AB424" s="700"/>
    </row>
    <row r="425" spans="1:28" ht="32.25" customHeight="1" x14ac:dyDescent="0.2">
      <c r="G425" s="698"/>
      <c r="H425" s="699"/>
      <c r="I425" s="431"/>
      <c r="J425" s="698"/>
      <c r="K425" s="699"/>
      <c r="L425" s="699"/>
      <c r="P425" s="431"/>
      <c r="Q425" s="431"/>
      <c r="R425" s="431"/>
      <c r="S425" s="431"/>
      <c r="T425" s="431"/>
      <c r="U425" s="431"/>
      <c r="V425" s="431"/>
      <c r="W425" s="431"/>
      <c r="X425" s="431"/>
      <c r="Y425" s="431"/>
      <c r="Z425" s="431"/>
      <c r="AA425" s="431"/>
      <c r="AB425" s="431"/>
    </row>
    <row r="426" spans="1:28" ht="32.25" customHeight="1" x14ac:dyDescent="0.2">
      <c r="G426" s="698"/>
      <c r="H426" s="699"/>
      <c r="I426" s="431"/>
      <c r="J426" s="698"/>
      <c r="K426" s="699"/>
      <c r="L426" s="699"/>
      <c r="P426" s="431"/>
      <c r="Q426" s="431"/>
      <c r="R426" s="431"/>
      <c r="S426" s="431"/>
      <c r="T426" s="431"/>
      <c r="U426" s="431"/>
      <c r="V426" s="431"/>
      <c r="W426" s="431"/>
      <c r="X426" s="431"/>
      <c r="Y426" s="431"/>
      <c r="Z426" s="431"/>
      <c r="AA426" s="431"/>
      <c r="AB426" s="431"/>
    </row>
    <row r="427" spans="1:28" s="634" customFormat="1" ht="32.25" customHeight="1" x14ac:dyDescent="0.2">
      <c r="A427" s="633"/>
      <c r="B427" s="433"/>
      <c r="C427" s="633"/>
      <c r="D427" s="697"/>
      <c r="E427" s="633"/>
      <c r="F427" s="633"/>
      <c r="G427" s="698"/>
      <c r="H427" s="699"/>
      <c r="I427" s="431"/>
      <c r="J427" s="698"/>
      <c r="K427" s="699"/>
      <c r="L427" s="699"/>
      <c r="M427" s="431"/>
      <c r="N427" s="431"/>
      <c r="O427" s="431"/>
      <c r="P427" s="431"/>
      <c r="Q427" s="431"/>
      <c r="R427" s="431"/>
      <c r="S427" s="431"/>
      <c r="T427" s="431"/>
      <c r="U427" s="431"/>
      <c r="V427" s="431"/>
      <c r="W427" s="431"/>
      <c r="X427" s="431"/>
      <c r="Y427" s="431"/>
      <c r="Z427" s="431"/>
      <c r="AA427" s="431"/>
      <c r="AB427" s="431"/>
    </row>
    <row r="428" spans="1:28" s="634" customFormat="1" ht="32.25" customHeight="1" x14ac:dyDescent="0.2">
      <c r="A428" s="633"/>
      <c r="B428" s="433"/>
      <c r="C428" s="633"/>
      <c r="D428" s="697"/>
      <c r="E428" s="633"/>
      <c r="F428" s="633"/>
      <c r="G428" s="698"/>
      <c r="H428" s="699"/>
      <c r="I428" s="431"/>
      <c r="J428" s="698"/>
      <c r="K428" s="699"/>
      <c r="L428" s="699"/>
      <c r="M428" s="431"/>
      <c r="N428" s="431"/>
      <c r="O428" s="431"/>
      <c r="P428" s="431"/>
      <c r="Q428" s="431"/>
      <c r="R428" s="431"/>
      <c r="S428" s="431"/>
      <c r="T428" s="431"/>
      <c r="U428" s="431"/>
      <c r="V428" s="431"/>
      <c r="W428" s="431"/>
      <c r="X428" s="431"/>
      <c r="Y428" s="431"/>
      <c r="Z428" s="431"/>
      <c r="AA428" s="431"/>
      <c r="AB428" s="431"/>
    </row>
    <row r="429" spans="1:28" s="634" customFormat="1" ht="32.25" customHeight="1" x14ac:dyDescent="0.2">
      <c r="A429" s="633"/>
      <c r="B429" s="433"/>
      <c r="C429" s="633"/>
      <c r="D429" s="697"/>
      <c r="E429" s="633"/>
      <c r="F429" s="633"/>
      <c r="G429" s="698"/>
      <c r="H429" s="699"/>
      <c r="I429" s="431"/>
      <c r="J429" s="698"/>
      <c r="K429" s="699"/>
      <c r="L429" s="699"/>
      <c r="M429" s="431"/>
      <c r="N429" s="431"/>
      <c r="O429" s="431"/>
      <c r="P429" s="431"/>
      <c r="Q429" s="431"/>
      <c r="R429" s="431"/>
      <c r="S429" s="431"/>
      <c r="T429" s="431"/>
      <c r="U429" s="431"/>
      <c r="V429" s="431"/>
      <c r="W429" s="431"/>
      <c r="X429" s="431"/>
      <c r="Y429" s="431"/>
      <c r="Z429" s="431"/>
      <c r="AA429" s="431"/>
      <c r="AB429" s="431"/>
    </row>
    <row r="430" spans="1:28" ht="32.25" customHeight="1" x14ac:dyDescent="0.2">
      <c r="A430" s="635"/>
      <c r="B430" s="469"/>
      <c r="C430" s="635"/>
      <c r="D430" s="635"/>
      <c r="E430" s="635"/>
      <c r="F430" s="635"/>
      <c r="G430" s="704"/>
      <c r="H430" s="712"/>
      <c r="I430" s="700"/>
      <c r="J430" s="704"/>
      <c r="K430" s="704"/>
      <c r="L430" s="704"/>
      <c r="M430" s="700"/>
      <c r="N430" s="700"/>
      <c r="O430" s="700"/>
      <c r="P430" s="700"/>
      <c r="Q430" s="700"/>
      <c r="R430" s="700"/>
      <c r="S430" s="700"/>
      <c r="T430" s="700"/>
      <c r="U430" s="700"/>
      <c r="V430" s="700"/>
      <c r="W430" s="700"/>
      <c r="X430" s="700"/>
      <c r="Y430" s="700"/>
      <c r="Z430" s="700"/>
      <c r="AA430" s="700"/>
      <c r="AB430" s="700"/>
    </row>
    <row r="431" spans="1:28" s="634" customFormat="1" ht="32.25" customHeight="1" x14ac:dyDescent="0.2">
      <c r="A431" s="633"/>
      <c r="B431" s="433"/>
      <c r="C431" s="715"/>
      <c r="D431" s="716"/>
      <c r="E431" s="633"/>
      <c r="F431" s="633"/>
      <c r="G431" s="698"/>
      <c r="H431" s="699"/>
      <c r="I431" s="701"/>
      <c r="J431" s="698"/>
      <c r="K431" s="702"/>
      <c r="L431" s="702"/>
      <c r="M431" s="431"/>
      <c r="N431" s="701"/>
      <c r="O431" s="701"/>
      <c r="P431" s="431"/>
      <c r="Q431" s="431"/>
      <c r="R431" s="431"/>
      <c r="S431" s="431"/>
      <c r="T431" s="431"/>
      <c r="U431" s="431"/>
      <c r="V431" s="431"/>
      <c r="W431" s="431"/>
      <c r="X431" s="431"/>
      <c r="Y431" s="431"/>
      <c r="Z431" s="431"/>
      <c r="AA431" s="431"/>
      <c r="AB431" s="431"/>
    </row>
    <row r="432" spans="1:28" ht="32.25" customHeight="1" x14ac:dyDescent="0.2">
      <c r="C432" s="715"/>
      <c r="D432" s="716"/>
      <c r="G432" s="698"/>
      <c r="H432" s="699"/>
      <c r="I432" s="431"/>
      <c r="J432" s="698"/>
      <c r="K432" s="699"/>
      <c r="L432" s="699"/>
      <c r="P432" s="431"/>
      <c r="Q432" s="431"/>
      <c r="R432" s="431"/>
      <c r="S432" s="431"/>
      <c r="T432" s="431"/>
      <c r="U432" s="431"/>
      <c r="V432" s="431"/>
      <c r="W432" s="431"/>
      <c r="X432" s="431"/>
      <c r="Y432" s="431"/>
      <c r="Z432" s="431"/>
      <c r="AA432" s="431"/>
      <c r="AB432" s="431"/>
    </row>
    <row r="433" spans="1:28" s="634" customFormat="1" ht="32.25" customHeight="1" x14ac:dyDescent="0.2">
      <c r="A433" s="635"/>
      <c r="B433" s="469"/>
      <c r="C433" s="635"/>
      <c r="D433" s="635"/>
      <c r="E433" s="635"/>
      <c r="F433" s="635"/>
      <c r="G433" s="704"/>
      <c r="H433" s="712"/>
      <c r="I433" s="700"/>
      <c r="J433" s="700"/>
      <c r="K433" s="700"/>
      <c r="L433" s="700"/>
      <c r="M433" s="700"/>
      <c r="N433" s="700"/>
      <c r="O433" s="700"/>
      <c r="P433" s="700"/>
      <c r="Q433" s="700"/>
      <c r="R433" s="700"/>
      <c r="S433" s="700"/>
      <c r="T433" s="700"/>
      <c r="U433" s="700"/>
      <c r="V433" s="700"/>
      <c r="W433" s="700"/>
      <c r="X433" s="700"/>
      <c r="Y433" s="700"/>
      <c r="Z433" s="700"/>
      <c r="AA433" s="700"/>
      <c r="AB433" s="700"/>
    </row>
    <row r="434" spans="1:28" ht="32.25" customHeight="1" x14ac:dyDescent="0.2">
      <c r="C434" s="637"/>
      <c r="D434" s="716"/>
      <c r="G434" s="698"/>
      <c r="H434" s="699"/>
      <c r="I434" s="431"/>
      <c r="J434" s="698"/>
      <c r="K434" s="699"/>
      <c r="L434" s="699"/>
      <c r="P434" s="431"/>
      <c r="Q434" s="431"/>
      <c r="R434" s="431"/>
      <c r="S434" s="431"/>
      <c r="T434" s="431"/>
      <c r="U434" s="431"/>
      <c r="V434" s="431"/>
      <c r="W434" s="431"/>
      <c r="X434" s="431"/>
      <c r="Y434" s="431"/>
      <c r="Z434" s="431"/>
      <c r="AA434" s="431"/>
      <c r="AB434" s="431"/>
    </row>
    <row r="435" spans="1:28" ht="32.25" customHeight="1" x14ac:dyDescent="0.2">
      <c r="C435" s="637"/>
      <c r="D435" s="716"/>
      <c r="G435" s="698"/>
      <c r="H435" s="699"/>
      <c r="I435" s="431"/>
      <c r="J435" s="698"/>
      <c r="K435" s="699"/>
      <c r="L435" s="699"/>
      <c r="P435" s="431"/>
      <c r="Q435" s="431"/>
      <c r="R435" s="431"/>
      <c r="S435" s="431"/>
      <c r="T435" s="431"/>
      <c r="U435" s="431"/>
      <c r="V435" s="431"/>
      <c r="W435" s="431"/>
      <c r="X435" s="431"/>
      <c r="Y435" s="431"/>
      <c r="Z435" s="431"/>
      <c r="AA435" s="431"/>
      <c r="AB435" s="431"/>
    </row>
    <row r="436" spans="1:28" s="634" customFormat="1" ht="32.25" customHeight="1" x14ac:dyDescent="0.2">
      <c r="A436" s="633"/>
      <c r="B436" s="433"/>
      <c r="C436" s="637"/>
      <c r="D436" s="716"/>
      <c r="E436" s="633"/>
      <c r="F436" s="633"/>
      <c r="G436" s="698"/>
      <c r="H436" s="699"/>
      <c r="I436" s="431"/>
      <c r="J436" s="698"/>
      <c r="K436" s="699"/>
      <c r="L436" s="699"/>
      <c r="M436" s="431"/>
      <c r="N436" s="431"/>
      <c r="O436" s="431"/>
      <c r="P436" s="431"/>
      <c r="Q436" s="431"/>
      <c r="R436" s="431"/>
      <c r="S436" s="431"/>
      <c r="T436" s="431"/>
      <c r="U436" s="431"/>
      <c r="V436" s="431"/>
      <c r="W436" s="431"/>
      <c r="X436" s="431"/>
      <c r="Y436" s="431"/>
      <c r="Z436" s="431"/>
      <c r="AA436" s="431"/>
      <c r="AB436" s="431"/>
    </row>
    <row r="437" spans="1:28" s="634" customFormat="1" ht="32.25" customHeight="1" x14ac:dyDescent="0.2">
      <c r="A437" s="633"/>
      <c r="B437" s="433"/>
      <c r="C437" s="637"/>
      <c r="D437" s="716"/>
      <c r="E437" s="633"/>
      <c r="F437" s="633"/>
      <c r="G437" s="698"/>
      <c r="H437" s="699"/>
      <c r="I437" s="431"/>
      <c r="J437" s="698"/>
      <c r="K437" s="699"/>
      <c r="L437" s="699"/>
      <c r="M437" s="431"/>
      <c r="N437" s="431"/>
      <c r="O437" s="431"/>
      <c r="P437" s="431"/>
      <c r="Q437" s="431"/>
      <c r="R437" s="431"/>
      <c r="S437" s="431"/>
      <c r="T437" s="431"/>
      <c r="U437" s="431"/>
      <c r="V437" s="431"/>
      <c r="W437" s="431"/>
      <c r="X437" s="431"/>
      <c r="Y437" s="431"/>
      <c r="Z437" s="431"/>
      <c r="AA437" s="431"/>
      <c r="AB437" s="431"/>
    </row>
    <row r="438" spans="1:28" ht="32.25" customHeight="1" x14ac:dyDescent="0.2">
      <c r="C438" s="637"/>
      <c r="D438" s="716"/>
      <c r="G438" s="698"/>
      <c r="H438" s="699"/>
      <c r="I438" s="431"/>
      <c r="J438" s="698"/>
      <c r="K438" s="699"/>
      <c r="L438" s="699"/>
      <c r="P438" s="431"/>
      <c r="Q438" s="431"/>
      <c r="R438" s="431"/>
      <c r="S438" s="431"/>
      <c r="T438" s="431"/>
      <c r="U438" s="431"/>
      <c r="V438" s="431"/>
      <c r="W438" s="431"/>
      <c r="X438" s="431"/>
      <c r="Y438" s="431"/>
      <c r="Z438" s="431"/>
      <c r="AA438" s="431"/>
      <c r="AB438" s="431"/>
    </row>
    <row r="439" spans="1:28" s="634" customFormat="1" ht="32.25" customHeight="1" x14ac:dyDescent="0.2">
      <c r="A439" s="633"/>
      <c r="B439" s="433"/>
      <c r="C439" s="637"/>
      <c r="D439" s="716"/>
      <c r="E439" s="633"/>
      <c r="F439" s="633"/>
      <c r="G439" s="698"/>
      <c r="H439" s="699"/>
      <c r="I439" s="431"/>
      <c r="J439" s="698"/>
      <c r="K439" s="699"/>
      <c r="L439" s="699"/>
      <c r="M439" s="431"/>
      <c r="N439" s="431"/>
      <c r="O439" s="431"/>
      <c r="P439" s="431"/>
      <c r="Q439" s="431"/>
      <c r="R439" s="431"/>
      <c r="S439" s="431"/>
      <c r="T439" s="431"/>
      <c r="U439" s="431"/>
      <c r="V439" s="431"/>
      <c r="W439" s="431"/>
      <c r="X439" s="431"/>
      <c r="Y439" s="431"/>
      <c r="Z439" s="431"/>
      <c r="AA439" s="431"/>
      <c r="AB439" s="431"/>
    </row>
    <row r="440" spans="1:28" ht="32.25" customHeight="1" x14ac:dyDescent="0.2">
      <c r="C440" s="637"/>
      <c r="D440" s="716"/>
      <c r="G440" s="698"/>
      <c r="H440" s="699"/>
      <c r="I440" s="431"/>
      <c r="J440" s="698"/>
      <c r="K440" s="699"/>
      <c r="L440" s="699"/>
      <c r="P440" s="431"/>
      <c r="Q440" s="431"/>
      <c r="R440" s="431"/>
      <c r="S440" s="431"/>
      <c r="T440" s="431"/>
      <c r="U440" s="431"/>
      <c r="V440" s="431"/>
      <c r="W440" s="431"/>
      <c r="X440" s="431"/>
      <c r="Y440" s="431"/>
      <c r="Z440" s="431"/>
      <c r="AA440" s="431"/>
      <c r="AB440" s="431"/>
    </row>
    <row r="441" spans="1:28" s="634" customFormat="1" ht="32.25" customHeight="1" x14ac:dyDescent="0.2">
      <c r="A441" s="633"/>
      <c r="B441" s="433"/>
      <c r="C441" s="637"/>
      <c r="D441" s="716"/>
      <c r="E441" s="633"/>
      <c r="F441" s="633"/>
      <c r="G441" s="698"/>
      <c r="H441" s="699"/>
      <c r="I441" s="701"/>
      <c r="J441" s="698"/>
      <c r="K441" s="702"/>
      <c r="L441" s="702"/>
      <c r="M441" s="431"/>
      <c r="N441" s="701"/>
      <c r="O441" s="701"/>
      <c r="P441" s="431"/>
      <c r="Q441" s="431"/>
      <c r="R441" s="431"/>
      <c r="S441" s="431"/>
      <c r="T441" s="431"/>
      <c r="U441" s="431"/>
      <c r="V441" s="431"/>
      <c r="W441" s="431"/>
      <c r="X441" s="431"/>
      <c r="Y441" s="431"/>
      <c r="Z441" s="431"/>
      <c r="AA441" s="431"/>
      <c r="AB441" s="431"/>
    </row>
    <row r="442" spans="1:28" s="634" customFormat="1" ht="32.25" customHeight="1" x14ac:dyDescent="0.2">
      <c r="A442" s="633"/>
      <c r="B442" s="433"/>
      <c r="C442" s="637"/>
      <c r="D442" s="716"/>
      <c r="E442" s="633"/>
      <c r="F442" s="633"/>
      <c r="G442" s="698"/>
      <c r="H442" s="699"/>
      <c r="I442" s="431"/>
      <c r="J442" s="698"/>
      <c r="K442" s="699"/>
      <c r="L442" s="699"/>
      <c r="M442" s="431"/>
      <c r="N442" s="431"/>
      <c r="O442" s="431"/>
      <c r="P442" s="431"/>
      <c r="Q442" s="431"/>
      <c r="R442" s="431"/>
      <c r="S442" s="431"/>
      <c r="T442" s="431"/>
      <c r="U442" s="431"/>
      <c r="V442" s="431"/>
      <c r="W442" s="431"/>
      <c r="X442" s="431"/>
      <c r="Y442" s="431"/>
      <c r="Z442" s="431"/>
      <c r="AA442" s="431"/>
      <c r="AB442" s="431"/>
    </row>
    <row r="443" spans="1:28" ht="32.25" customHeight="1" x14ac:dyDescent="0.2">
      <c r="C443" s="637"/>
      <c r="D443" s="716"/>
      <c r="G443" s="698"/>
      <c r="H443" s="699"/>
      <c r="I443" s="431"/>
      <c r="J443" s="698"/>
      <c r="K443" s="699"/>
      <c r="L443" s="699"/>
      <c r="P443" s="431"/>
      <c r="Q443" s="431"/>
      <c r="R443" s="431"/>
      <c r="S443" s="431"/>
      <c r="T443" s="431"/>
      <c r="U443" s="431"/>
      <c r="V443" s="431"/>
      <c r="W443" s="431"/>
      <c r="X443" s="431"/>
      <c r="Y443" s="431"/>
      <c r="Z443" s="431"/>
      <c r="AA443" s="431"/>
      <c r="AB443" s="431"/>
    </row>
    <row r="444" spans="1:28" s="634" customFormat="1" ht="32.25" customHeight="1" x14ac:dyDescent="0.2">
      <c r="A444" s="636"/>
      <c r="C444" s="636"/>
      <c r="D444" s="636"/>
      <c r="E444" s="636"/>
      <c r="F444" s="636"/>
      <c r="G444" s="704"/>
      <c r="H444" s="712"/>
      <c r="I444" s="723"/>
      <c r="J444" s="724"/>
      <c r="K444" s="724"/>
      <c r="L444" s="724"/>
      <c r="M444" s="723"/>
      <c r="N444" s="723"/>
      <c r="O444" s="723"/>
      <c r="P444" s="700"/>
      <c r="Q444" s="700"/>
      <c r="R444" s="700"/>
      <c r="S444" s="700"/>
      <c r="T444" s="700"/>
      <c r="U444" s="700"/>
      <c r="V444" s="700"/>
      <c r="W444" s="700"/>
      <c r="X444" s="700"/>
      <c r="Y444" s="700"/>
      <c r="Z444" s="700"/>
      <c r="AA444" s="700"/>
      <c r="AB444" s="700"/>
    </row>
    <row r="445" spans="1:28" ht="32.25" customHeight="1" x14ac:dyDescent="0.2">
      <c r="C445" s="637"/>
      <c r="G445" s="698"/>
      <c r="H445" s="699"/>
      <c r="I445" s="725"/>
      <c r="J445" s="698"/>
      <c r="K445" s="726"/>
      <c r="L445" s="726"/>
      <c r="N445" s="725"/>
      <c r="O445" s="725"/>
      <c r="P445" s="431"/>
      <c r="Q445" s="431"/>
      <c r="R445" s="431"/>
      <c r="S445" s="431"/>
      <c r="T445" s="431"/>
      <c r="U445" s="431"/>
      <c r="V445" s="431"/>
      <c r="W445" s="431"/>
      <c r="X445" s="431"/>
      <c r="Y445" s="431"/>
      <c r="Z445" s="431"/>
      <c r="AA445" s="431"/>
      <c r="AB445" s="431"/>
    </row>
    <row r="446" spans="1:28" ht="32.25" customHeight="1" x14ac:dyDescent="0.2">
      <c r="A446" s="635"/>
      <c r="B446" s="469"/>
      <c r="C446" s="635"/>
      <c r="D446" s="635"/>
      <c r="E446" s="635"/>
      <c r="F446" s="635"/>
      <c r="G446" s="704"/>
      <c r="H446" s="712"/>
      <c r="I446" s="723"/>
      <c r="J446" s="724"/>
      <c r="K446" s="724"/>
      <c r="L446" s="724"/>
      <c r="M446" s="723"/>
      <c r="N446" s="723"/>
      <c r="O446" s="723"/>
      <c r="P446" s="700"/>
      <c r="Q446" s="700"/>
      <c r="R446" s="700"/>
      <c r="S446" s="700"/>
      <c r="T446" s="700"/>
      <c r="U446" s="700"/>
      <c r="V446" s="700"/>
      <c r="W446" s="700"/>
      <c r="X446" s="700"/>
      <c r="Y446" s="700"/>
      <c r="Z446" s="700"/>
      <c r="AA446" s="700"/>
      <c r="AB446" s="700"/>
    </row>
    <row r="447" spans="1:28" ht="32.25" customHeight="1" x14ac:dyDescent="0.2">
      <c r="G447" s="698"/>
      <c r="H447" s="699"/>
      <c r="I447" s="431"/>
      <c r="J447" s="698"/>
      <c r="K447" s="699"/>
      <c r="L447" s="699"/>
      <c r="P447" s="431"/>
      <c r="Q447" s="431"/>
      <c r="R447" s="431"/>
      <c r="S447" s="431"/>
      <c r="T447" s="431"/>
      <c r="U447" s="431"/>
      <c r="V447" s="431"/>
      <c r="W447" s="431"/>
      <c r="X447" s="431"/>
      <c r="Y447" s="431"/>
      <c r="Z447" s="431"/>
      <c r="AA447" s="431"/>
      <c r="AB447" s="431"/>
    </row>
    <row r="448" spans="1:28" ht="32.25" customHeight="1" x14ac:dyDescent="0.2">
      <c r="G448" s="698"/>
      <c r="H448" s="699"/>
      <c r="I448" s="431"/>
      <c r="J448" s="698"/>
      <c r="K448" s="699"/>
      <c r="L448" s="699"/>
      <c r="P448" s="431"/>
      <c r="Q448" s="431"/>
      <c r="R448" s="431"/>
      <c r="S448" s="431"/>
      <c r="T448" s="431"/>
      <c r="U448" s="431"/>
      <c r="V448" s="431"/>
      <c r="W448" s="431"/>
      <c r="X448" s="431"/>
      <c r="Y448" s="431"/>
      <c r="Z448" s="431"/>
      <c r="AA448" s="431"/>
      <c r="AB448" s="431"/>
    </row>
    <row r="449" spans="1:28" s="634" customFormat="1" ht="32.25" customHeight="1" x14ac:dyDescent="0.2">
      <c r="A449" s="633"/>
      <c r="B449" s="433"/>
      <c r="C449" s="633"/>
      <c r="D449" s="697"/>
      <c r="E449" s="633"/>
      <c r="F449" s="633"/>
      <c r="G449" s="698"/>
      <c r="H449" s="699"/>
      <c r="I449" s="431"/>
      <c r="J449" s="698"/>
      <c r="K449" s="699"/>
      <c r="L449" s="699"/>
      <c r="M449" s="431"/>
      <c r="N449" s="431"/>
      <c r="O449" s="431"/>
      <c r="P449" s="431"/>
      <c r="Q449" s="431"/>
      <c r="R449" s="431"/>
      <c r="S449" s="431"/>
      <c r="T449" s="431"/>
      <c r="U449" s="431"/>
      <c r="V449" s="431"/>
      <c r="W449" s="431"/>
      <c r="X449" s="431"/>
      <c r="Y449" s="431"/>
      <c r="Z449" s="431"/>
      <c r="AA449" s="431"/>
      <c r="AB449" s="431"/>
    </row>
    <row r="450" spans="1:28" ht="32.25" customHeight="1" x14ac:dyDescent="0.2">
      <c r="G450" s="698"/>
      <c r="H450" s="699"/>
      <c r="I450" s="431"/>
      <c r="J450" s="698"/>
      <c r="K450" s="699"/>
      <c r="L450" s="699"/>
      <c r="P450" s="431"/>
      <c r="Q450" s="431"/>
      <c r="R450" s="431"/>
      <c r="S450" s="431"/>
      <c r="T450" s="431"/>
      <c r="U450" s="431"/>
      <c r="V450" s="431"/>
      <c r="W450" s="431"/>
      <c r="X450" s="431"/>
      <c r="Y450" s="431"/>
      <c r="Z450" s="431"/>
      <c r="AA450" s="431"/>
      <c r="AB450" s="431"/>
    </row>
    <row r="451" spans="1:28" s="634" customFormat="1" ht="32.25" customHeight="1" x14ac:dyDescent="0.2">
      <c r="A451" s="633"/>
      <c r="B451" s="433"/>
      <c r="C451" s="633"/>
      <c r="D451" s="697"/>
      <c r="E451" s="633"/>
      <c r="F451" s="633"/>
      <c r="G451" s="698"/>
      <c r="H451" s="699"/>
      <c r="I451" s="431"/>
      <c r="J451" s="698"/>
      <c r="K451" s="699"/>
      <c r="L451" s="699"/>
      <c r="M451" s="431"/>
      <c r="N451" s="431"/>
      <c r="O451" s="431"/>
      <c r="P451" s="431"/>
      <c r="Q451" s="431"/>
      <c r="R451" s="431"/>
      <c r="S451" s="431"/>
      <c r="T451" s="431"/>
      <c r="U451" s="431"/>
      <c r="V451" s="431"/>
      <c r="W451" s="431"/>
      <c r="X451" s="431"/>
      <c r="Y451" s="431"/>
      <c r="Z451" s="431"/>
      <c r="AA451" s="431"/>
      <c r="AB451" s="431"/>
    </row>
    <row r="452" spans="1:28" ht="32.25" customHeight="1" x14ac:dyDescent="0.2">
      <c r="G452" s="698"/>
      <c r="H452" s="699"/>
      <c r="I452" s="431"/>
      <c r="J452" s="698"/>
      <c r="K452" s="699"/>
      <c r="L452" s="699"/>
      <c r="P452" s="431"/>
      <c r="Q452" s="431"/>
      <c r="R452" s="431"/>
      <c r="S452" s="431"/>
      <c r="T452" s="431"/>
      <c r="U452" s="431"/>
      <c r="V452" s="431"/>
      <c r="W452" s="431"/>
      <c r="X452" s="431"/>
      <c r="Y452" s="431"/>
      <c r="Z452" s="431"/>
      <c r="AA452" s="431"/>
      <c r="AB452" s="431"/>
    </row>
    <row r="453" spans="1:28" ht="32.25" customHeight="1" x14ac:dyDescent="0.2">
      <c r="A453" s="635"/>
      <c r="B453" s="469"/>
      <c r="C453" s="635"/>
      <c r="D453" s="635"/>
      <c r="E453" s="635"/>
      <c r="F453" s="635"/>
      <c r="G453" s="704"/>
      <c r="H453" s="712"/>
      <c r="I453" s="700"/>
      <c r="J453" s="704"/>
      <c r="K453" s="704"/>
      <c r="L453" s="704"/>
      <c r="M453" s="700"/>
      <c r="N453" s="700"/>
      <c r="O453" s="700"/>
      <c r="P453" s="700"/>
      <c r="Q453" s="700"/>
      <c r="R453" s="700"/>
      <c r="S453" s="700"/>
      <c r="T453" s="700"/>
      <c r="U453" s="700"/>
      <c r="V453" s="700"/>
      <c r="W453" s="700"/>
      <c r="X453" s="700"/>
      <c r="Y453" s="700"/>
      <c r="Z453" s="700"/>
      <c r="AA453" s="700"/>
      <c r="AB453" s="700"/>
    </row>
    <row r="454" spans="1:28" ht="32.25" customHeight="1" x14ac:dyDescent="0.2">
      <c r="C454" s="713"/>
      <c r="G454" s="698"/>
      <c r="H454" s="699"/>
      <c r="I454" s="431"/>
      <c r="J454" s="698"/>
      <c r="K454" s="699"/>
      <c r="L454" s="699"/>
      <c r="P454" s="431"/>
      <c r="Q454" s="431"/>
      <c r="R454" s="431"/>
      <c r="S454" s="431"/>
      <c r="T454" s="431"/>
      <c r="U454" s="431"/>
      <c r="V454" s="431"/>
      <c r="W454" s="431"/>
      <c r="X454" s="431"/>
      <c r="Y454" s="431"/>
      <c r="Z454" s="431"/>
      <c r="AA454" s="431"/>
      <c r="AB454" s="431"/>
    </row>
    <row r="455" spans="1:28" s="634" customFormat="1" ht="32.25" customHeight="1" x14ac:dyDescent="0.2">
      <c r="A455" s="633"/>
      <c r="B455" s="433"/>
      <c r="C455" s="713"/>
      <c r="D455" s="697"/>
      <c r="E455" s="633"/>
      <c r="F455" s="633"/>
      <c r="G455" s="698"/>
      <c r="H455" s="699"/>
      <c r="I455" s="431"/>
      <c r="J455" s="698"/>
      <c r="K455" s="699"/>
      <c r="L455" s="699"/>
      <c r="M455" s="431"/>
      <c r="N455" s="431"/>
      <c r="O455" s="431"/>
      <c r="P455" s="431"/>
      <c r="Q455" s="431"/>
      <c r="R455" s="431"/>
      <c r="S455" s="431"/>
      <c r="T455" s="431"/>
      <c r="U455" s="431"/>
      <c r="V455" s="431"/>
      <c r="W455" s="431"/>
      <c r="X455" s="431"/>
      <c r="Y455" s="431"/>
      <c r="Z455" s="431"/>
      <c r="AA455" s="431"/>
      <c r="AB455" s="431"/>
    </row>
    <row r="456" spans="1:28" s="634" customFormat="1" ht="32.25" customHeight="1" x14ac:dyDescent="0.2">
      <c r="A456" s="633"/>
      <c r="B456" s="433"/>
      <c r="C456" s="713"/>
      <c r="D456" s="697"/>
      <c r="E456" s="633"/>
      <c r="F456" s="633"/>
      <c r="G456" s="698"/>
      <c r="H456" s="699"/>
      <c r="I456" s="431"/>
      <c r="J456" s="698"/>
      <c r="K456" s="699"/>
      <c r="L456" s="699"/>
      <c r="M456" s="431"/>
      <c r="N456" s="431"/>
      <c r="O456" s="431"/>
      <c r="P456" s="431"/>
      <c r="Q456" s="431"/>
      <c r="R456" s="431"/>
      <c r="S456" s="431"/>
      <c r="T456" s="431"/>
      <c r="U456" s="431"/>
      <c r="V456" s="431"/>
      <c r="W456" s="431"/>
      <c r="X456" s="431"/>
      <c r="Y456" s="431"/>
      <c r="Z456" s="431"/>
      <c r="AA456" s="431"/>
      <c r="AB456" s="431"/>
    </row>
    <row r="457" spans="1:28" ht="32.25" customHeight="1" x14ac:dyDescent="0.2">
      <c r="C457" s="713"/>
      <c r="G457" s="698"/>
      <c r="H457" s="699"/>
      <c r="I457" s="431"/>
      <c r="J457" s="698"/>
      <c r="K457" s="699"/>
      <c r="L457" s="699"/>
      <c r="P457" s="431"/>
      <c r="Q457" s="431"/>
      <c r="R457" s="431"/>
      <c r="S457" s="431"/>
      <c r="T457" s="431"/>
      <c r="U457" s="431"/>
      <c r="V457" s="431"/>
      <c r="W457" s="431"/>
      <c r="X457" s="431"/>
      <c r="Y457" s="431"/>
      <c r="Z457" s="431"/>
      <c r="AA457" s="431"/>
      <c r="AB457" s="431"/>
    </row>
    <row r="458" spans="1:28" s="634" customFormat="1" ht="32.25" customHeight="1" x14ac:dyDescent="0.2">
      <c r="A458" s="636"/>
      <c r="C458" s="636"/>
      <c r="D458" s="636"/>
      <c r="E458" s="636"/>
      <c r="F458" s="636"/>
      <c r="G458" s="704"/>
      <c r="H458" s="712"/>
      <c r="I458" s="700"/>
      <c r="J458" s="704"/>
      <c r="K458" s="704"/>
      <c r="L458" s="704"/>
      <c r="M458" s="700"/>
      <c r="N458" s="700"/>
      <c r="O458" s="700"/>
      <c r="P458" s="700"/>
      <c r="Q458" s="700"/>
      <c r="R458" s="700"/>
      <c r="S458" s="700"/>
      <c r="T458" s="700"/>
      <c r="U458" s="700"/>
      <c r="V458" s="700"/>
      <c r="W458" s="700"/>
      <c r="X458" s="700"/>
      <c r="Y458" s="700"/>
      <c r="Z458" s="700"/>
      <c r="AA458" s="700"/>
      <c r="AB458" s="700"/>
    </row>
    <row r="459" spans="1:28" ht="32.25" customHeight="1" x14ac:dyDescent="0.2">
      <c r="C459" s="727"/>
      <c r="D459" s="728"/>
      <c r="G459" s="698"/>
      <c r="H459" s="699"/>
      <c r="I459" s="431"/>
      <c r="J459" s="698"/>
      <c r="K459" s="699"/>
      <c r="L459" s="699"/>
      <c r="P459" s="431"/>
      <c r="Q459" s="431"/>
      <c r="R459" s="431"/>
      <c r="S459" s="431"/>
      <c r="T459" s="431"/>
      <c r="U459" s="431"/>
      <c r="V459" s="431"/>
      <c r="W459" s="431"/>
      <c r="X459" s="431"/>
      <c r="Y459" s="431"/>
      <c r="Z459" s="431"/>
      <c r="AA459" s="431"/>
      <c r="AB459" s="431"/>
    </row>
    <row r="460" spans="1:28" ht="32.25" customHeight="1" x14ac:dyDescent="0.2">
      <c r="D460" s="728"/>
      <c r="G460" s="698"/>
      <c r="H460" s="699"/>
      <c r="I460" s="431"/>
      <c r="J460" s="698"/>
      <c r="K460" s="699"/>
      <c r="L460" s="699"/>
      <c r="P460" s="431"/>
      <c r="Q460" s="431"/>
      <c r="R460" s="431"/>
      <c r="S460" s="431"/>
      <c r="T460" s="431"/>
      <c r="U460" s="431"/>
      <c r="V460" s="431"/>
      <c r="W460" s="431"/>
      <c r="X460" s="431"/>
      <c r="Y460" s="431"/>
      <c r="Z460" s="431"/>
      <c r="AA460" s="431"/>
      <c r="AB460" s="431"/>
    </row>
    <row r="461" spans="1:28" ht="32.25" customHeight="1" x14ac:dyDescent="0.2">
      <c r="C461" s="715"/>
      <c r="G461" s="698"/>
      <c r="H461" s="699"/>
      <c r="I461" s="431"/>
      <c r="J461" s="698"/>
      <c r="K461" s="699"/>
      <c r="L461" s="699"/>
      <c r="P461" s="431"/>
      <c r="Q461" s="431"/>
      <c r="R461" s="431"/>
      <c r="S461" s="431"/>
      <c r="T461" s="431"/>
      <c r="U461" s="431"/>
      <c r="V461" s="431"/>
      <c r="W461" s="431"/>
      <c r="X461" s="431"/>
      <c r="Y461" s="431"/>
      <c r="Z461" s="431"/>
      <c r="AA461" s="431"/>
      <c r="AB461" s="431"/>
    </row>
    <row r="462" spans="1:28" ht="32.25" customHeight="1" x14ac:dyDescent="0.2">
      <c r="G462" s="698"/>
      <c r="H462" s="699"/>
      <c r="I462" s="431"/>
      <c r="J462" s="698"/>
      <c r="K462" s="699"/>
      <c r="L462" s="699"/>
      <c r="P462" s="431"/>
      <c r="Q462" s="431"/>
      <c r="R462" s="431"/>
      <c r="S462" s="431"/>
      <c r="T462" s="431"/>
      <c r="U462" s="431"/>
      <c r="V462" s="431"/>
      <c r="W462" s="431"/>
      <c r="X462" s="431"/>
      <c r="Y462" s="431"/>
      <c r="Z462" s="431"/>
      <c r="AA462" s="431"/>
      <c r="AB462" s="431"/>
    </row>
    <row r="463" spans="1:28" ht="32.25" customHeight="1" x14ac:dyDescent="0.2">
      <c r="B463" s="705"/>
      <c r="G463" s="699"/>
      <c r="H463" s="699"/>
      <c r="I463" s="431"/>
      <c r="J463" s="699"/>
      <c r="K463" s="699"/>
      <c r="L463" s="699"/>
      <c r="P463" s="431"/>
      <c r="Q463" s="431"/>
      <c r="R463" s="431"/>
      <c r="S463" s="431"/>
      <c r="T463" s="431"/>
      <c r="U463" s="431"/>
      <c r="V463" s="431"/>
      <c r="W463" s="431"/>
      <c r="X463" s="431"/>
      <c r="Y463" s="431"/>
      <c r="Z463" s="431"/>
      <c r="AA463" s="431"/>
      <c r="AB463" s="431"/>
    </row>
    <row r="464" spans="1:28" ht="32.25" customHeight="1" x14ac:dyDescent="0.2">
      <c r="B464" s="705"/>
      <c r="G464" s="699"/>
      <c r="H464" s="699"/>
      <c r="I464" s="431"/>
      <c r="J464" s="699"/>
      <c r="K464" s="699"/>
      <c r="L464" s="699"/>
      <c r="P464" s="431"/>
      <c r="Q464" s="431"/>
      <c r="R464" s="431"/>
      <c r="S464" s="431"/>
      <c r="T464" s="431"/>
      <c r="U464" s="431"/>
      <c r="V464" s="431"/>
      <c r="W464" s="431"/>
      <c r="X464" s="431"/>
      <c r="Y464" s="431"/>
      <c r="Z464" s="431"/>
      <c r="AA464" s="431"/>
      <c r="AB464" s="431"/>
    </row>
    <row r="465" spans="1:28" ht="32.25" customHeight="1" x14ac:dyDescent="0.2">
      <c r="B465" s="705"/>
      <c r="G465" s="699"/>
      <c r="H465" s="699"/>
      <c r="I465" s="431"/>
      <c r="J465" s="699"/>
      <c r="K465" s="699"/>
      <c r="L465" s="699"/>
      <c r="P465" s="431"/>
      <c r="Q465" s="431"/>
      <c r="R465" s="431"/>
      <c r="S465" s="431"/>
      <c r="T465" s="431"/>
      <c r="U465" s="431"/>
      <c r="V465" s="431"/>
      <c r="W465" s="431"/>
      <c r="X465" s="431"/>
      <c r="Y465" s="431"/>
      <c r="Z465" s="431"/>
      <c r="AA465" s="431"/>
      <c r="AB465" s="431"/>
    </row>
    <row r="466" spans="1:28" ht="32.25" customHeight="1" x14ac:dyDescent="0.2">
      <c r="B466" s="705"/>
      <c r="G466" s="699"/>
      <c r="H466" s="699"/>
      <c r="I466" s="431"/>
      <c r="J466" s="699"/>
      <c r="K466" s="699"/>
      <c r="L466" s="699"/>
      <c r="P466" s="431"/>
      <c r="Q466" s="431"/>
      <c r="R466" s="431"/>
      <c r="S466" s="431"/>
      <c r="T466" s="431"/>
      <c r="U466" s="431"/>
      <c r="V466" s="431"/>
      <c r="W466" s="431"/>
      <c r="X466" s="431"/>
      <c r="Y466" s="431"/>
      <c r="Z466" s="431"/>
      <c r="AA466" s="431"/>
      <c r="AB466" s="431"/>
    </row>
    <row r="467" spans="1:28" ht="32.25" customHeight="1" x14ac:dyDescent="0.2">
      <c r="B467" s="705"/>
      <c r="G467" s="699"/>
      <c r="H467" s="699"/>
      <c r="I467" s="431"/>
      <c r="J467" s="699"/>
      <c r="K467" s="699"/>
      <c r="L467" s="699"/>
      <c r="P467" s="431"/>
      <c r="Q467" s="431"/>
      <c r="R467" s="431"/>
      <c r="S467" s="431"/>
      <c r="T467" s="431"/>
      <c r="U467" s="431"/>
      <c r="V467" s="431"/>
      <c r="W467" s="431"/>
      <c r="X467" s="431"/>
      <c r="Y467" s="431"/>
      <c r="Z467" s="431"/>
      <c r="AA467" s="431"/>
      <c r="AB467" s="431"/>
    </row>
    <row r="468" spans="1:28" ht="32.25" customHeight="1" x14ac:dyDescent="0.2">
      <c r="B468" s="705"/>
      <c r="G468" s="699"/>
      <c r="H468" s="699"/>
      <c r="I468" s="431"/>
      <c r="J468" s="699"/>
      <c r="K468" s="699"/>
      <c r="L468" s="699"/>
      <c r="P468" s="431"/>
      <c r="Q468" s="431"/>
      <c r="R468" s="431"/>
      <c r="S468" s="431"/>
      <c r="T468" s="431"/>
      <c r="U468" s="431"/>
      <c r="V468" s="431"/>
      <c r="W468" s="431"/>
      <c r="X468" s="431"/>
      <c r="Y468" s="431"/>
      <c r="Z468" s="431"/>
      <c r="AA468" s="431"/>
      <c r="AB468" s="431"/>
    </row>
    <row r="469" spans="1:28" s="634" customFormat="1" ht="32.25" customHeight="1" x14ac:dyDescent="0.2">
      <c r="A469" s="633"/>
      <c r="B469" s="705"/>
      <c r="C469" s="633"/>
      <c r="D469" s="697"/>
      <c r="E469" s="633"/>
      <c r="F469" s="633"/>
      <c r="G469" s="699"/>
      <c r="H469" s="699"/>
      <c r="I469" s="431"/>
      <c r="J469" s="699"/>
      <c r="K469" s="699"/>
      <c r="L469" s="699"/>
      <c r="M469" s="431"/>
      <c r="N469" s="431"/>
      <c r="O469" s="431"/>
      <c r="P469" s="431"/>
      <c r="Q469" s="431"/>
      <c r="R469" s="431"/>
      <c r="S469" s="431"/>
      <c r="T469" s="431"/>
      <c r="U469" s="431"/>
      <c r="V469" s="431"/>
      <c r="W469" s="431"/>
      <c r="X469" s="431"/>
      <c r="Y469" s="431"/>
      <c r="Z469" s="431"/>
      <c r="AA469" s="431"/>
      <c r="AB469" s="431"/>
    </row>
    <row r="470" spans="1:28" s="431" customFormat="1" ht="32.25" customHeight="1" x14ac:dyDescent="0.2">
      <c r="A470" s="633"/>
      <c r="B470" s="705"/>
      <c r="C470" s="633"/>
      <c r="D470" s="697"/>
      <c r="E470" s="633"/>
      <c r="F470" s="633"/>
      <c r="G470" s="699"/>
      <c r="H470" s="699"/>
      <c r="J470" s="699"/>
      <c r="K470" s="699"/>
      <c r="L470" s="699"/>
    </row>
    <row r="471" spans="1:28" s="431" customFormat="1" ht="32.25" customHeight="1" x14ac:dyDescent="0.2">
      <c r="A471" s="635"/>
      <c r="B471" s="469"/>
      <c r="C471" s="635"/>
      <c r="D471" s="635"/>
      <c r="E471" s="635"/>
      <c r="F471" s="635"/>
      <c r="G471" s="699"/>
      <c r="H471" s="712"/>
      <c r="I471" s="700"/>
      <c r="J471" s="712"/>
      <c r="K471" s="712"/>
      <c r="L471" s="712"/>
      <c r="M471" s="700"/>
      <c r="N471" s="700"/>
      <c r="O471" s="700"/>
      <c r="P471" s="700"/>
      <c r="R471" s="700"/>
      <c r="S471" s="700"/>
      <c r="T471" s="700"/>
      <c r="U471" s="700"/>
      <c r="W471" s="700"/>
      <c r="X471" s="700"/>
      <c r="Y471" s="700"/>
      <c r="Z471" s="700"/>
    </row>
    <row r="472" spans="1:28" s="431" customFormat="1" ht="32.25" customHeight="1" x14ac:dyDescent="0.2">
      <c r="A472" s="633"/>
      <c r="B472" s="705"/>
      <c r="C472" s="633"/>
      <c r="D472" s="697"/>
      <c r="E472" s="633"/>
      <c r="F472" s="633"/>
      <c r="G472" s="699"/>
      <c r="H472" s="699"/>
      <c r="J472" s="699"/>
      <c r="K472" s="699"/>
      <c r="L472" s="699"/>
    </row>
    <row r="473" spans="1:28" s="431" customFormat="1" ht="32.25" customHeight="1" x14ac:dyDescent="0.2">
      <c r="A473" s="633"/>
      <c r="B473" s="705"/>
      <c r="C473" s="633"/>
      <c r="D473" s="697"/>
      <c r="E473" s="633"/>
      <c r="F473" s="633"/>
      <c r="G473" s="699"/>
      <c r="H473" s="699"/>
      <c r="J473" s="699"/>
      <c r="K473" s="699"/>
      <c r="L473" s="699"/>
    </row>
    <row r="474" spans="1:28" s="431" customFormat="1" ht="32.25" customHeight="1" x14ac:dyDescent="0.2">
      <c r="A474" s="633"/>
      <c r="B474" s="433"/>
      <c r="C474" s="633"/>
      <c r="D474" s="697"/>
      <c r="E474" s="633"/>
      <c r="F474" s="633"/>
      <c r="G474" s="699"/>
      <c r="H474" s="699"/>
      <c r="J474" s="699"/>
      <c r="K474" s="699"/>
      <c r="L474" s="699"/>
      <c r="P474" s="432"/>
      <c r="Q474" s="432"/>
      <c r="R474" s="432"/>
      <c r="S474" s="432"/>
      <c r="T474" s="432"/>
      <c r="U474" s="432"/>
      <c r="V474" s="432"/>
      <c r="W474" s="432"/>
      <c r="X474" s="432"/>
      <c r="Y474" s="432"/>
      <c r="Z474" s="432"/>
      <c r="AA474" s="432"/>
      <c r="AB474" s="432"/>
    </row>
    <row r="475" spans="1:28" s="431" customFormat="1" ht="32.25" customHeight="1" x14ac:dyDescent="0.2">
      <c r="A475" s="633"/>
      <c r="B475" s="433"/>
      <c r="C475" s="633"/>
      <c r="D475" s="697"/>
      <c r="E475" s="633"/>
      <c r="F475" s="633"/>
      <c r="G475" s="699"/>
      <c r="H475" s="699"/>
      <c r="J475" s="699"/>
      <c r="K475" s="699"/>
      <c r="L475" s="699"/>
      <c r="P475" s="432"/>
      <c r="Q475" s="432"/>
      <c r="R475" s="432"/>
      <c r="S475" s="432"/>
      <c r="T475" s="432"/>
      <c r="U475" s="432"/>
      <c r="V475" s="432"/>
      <c r="W475" s="432"/>
      <c r="X475" s="432"/>
      <c r="Y475" s="432"/>
      <c r="Z475" s="432"/>
      <c r="AA475" s="432"/>
      <c r="AB475" s="432"/>
    </row>
    <row r="476" spans="1:28" s="431" customFormat="1" ht="32.25" customHeight="1" x14ac:dyDescent="0.2">
      <c r="A476" s="633"/>
      <c r="B476" s="433"/>
      <c r="C476" s="633"/>
      <c r="D476" s="697"/>
      <c r="E476" s="633"/>
      <c r="F476" s="633"/>
      <c r="G476" s="699"/>
      <c r="H476" s="699"/>
      <c r="J476" s="699"/>
      <c r="K476" s="699"/>
      <c r="L476" s="699"/>
      <c r="P476" s="432"/>
      <c r="Q476" s="432"/>
      <c r="R476" s="432"/>
      <c r="S476" s="432"/>
      <c r="T476" s="432"/>
      <c r="U476" s="432"/>
      <c r="V476" s="432"/>
      <c r="W476" s="432"/>
      <c r="X476" s="432"/>
      <c r="Y476" s="432"/>
      <c r="Z476" s="432"/>
      <c r="AA476" s="432"/>
      <c r="AB476" s="432"/>
    </row>
    <row r="477" spans="1:28" s="431" customFormat="1" ht="32.25" customHeight="1" x14ac:dyDescent="0.2">
      <c r="A477" s="633"/>
      <c r="B477" s="433"/>
      <c r="C477" s="633"/>
      <c r="D477" s="697"/>
      <c r="E477" s="633"/>
      <c r="F477" s="633"/>
      <c r="G477" s="699"/>
      <c r="H477" s="699"/>
      <c r="J477" s="699"/>
      <c r="K477" s="699"/>
      <c r="L477" s="699"/>
      <c r="P477" s="432"/>
      <c r="Q477" s="432"/>
      <c r="R477" s="432"/>
      <c r="S477" s="432"/>
      <c r="T477" s="432"/>
      <c r="U477" s="432"/>
      <c r="V477" s="432"/>
      <c r="W477" s="432"/>
      <c r="X477" s="432"/>
      <c r="Y477" s="432"/>
      <c r="Z477" s="432"/>
      <c r="AA477" s="432"/>
      <c r="AB477" s="432"/>
    </row>
    <row r="478" spans="1:28" s="431" customFormat="1" ht="32.25" customHeight="1" x14ac:dyDescent="0.2">
      <c r="A478" s="633"/>
      <c r="B478" s="433"/>
      <c r="C478" s="633"/>
      <c r="D478" s="697"/>
      <c r="E478" s="633"/>
      <c r="F478" s="633"/>
      <c r="G478" s="699"/>
      <c r="H478" s="699"/>
      <c r="J478" s="699"/>
      <c r="K478" s="699"/>
      <c r="L478" s="699"/>
      <c r="P478" s="432"/>
      <c r="Q478" s="432"/>
      <c r="R478" s="432"/>
      <c r="S478" s="432"/>
      <c r="T478" s="432"/>
      <c r="U478" s="432"/>
      <c r="V478" s="432"/>
      <c r="W478" s="432"/>
      <c r="X478" s="432"/>
      <c r="Y478" s="432"/>
      <c r="Z478" s="432"/>
      <c r="AA478" s="432"/>
      <c r="AB478" s="432"/>
    </row>
    <row r="479" spans="1:28" s="431" customFormat="1" ht="32.25" customHeight="1" x14ac:dyDescent="0.2">
      <c r="A479" s="633"/>
      <c r="B479" s="433"/>
      <c r="C479" s="633"/>
      <c r="D479" s="697"/>
      <c r="E479" s="633"/>
      <c r="F479" s="633"/>
      <c r="G479" s="699"/>
      <c r="H479" s="699"/>
      <c r="J479" s="699"/>
      <c r="K479" s="699"/>
      <c r="L479" s="699"/>
      <c r="P479" s="432"/>
      <c r="Q479" s="432"/>
      <c r="R479" s="432"/>
      <c r="S479" s="432"/>
      <c r="T479" s="432"/>
      <c r="U479" s="432"/>
      <c r="V479" s="432"/>
      <c r="W479" s="432"/>
      <c r="X479" s="432"/>
      <c r="Y479" s="432"/>
      <c r="Z479" s="432"/>
      <c r="AA479" s="432"/>
      <c r="AB479" s="432"/>
    </row>
    <row r="480" spans="1:28" s="431" customFormat="1" ht="32.25" customHeight="1" x14ac:dyDescent="0.2">
      <c r="A480" s="633"/>
      <c r="B480" s="433"/>
      <c r="C480" s="633"/>
      <c r="D480" s="697"/>
      <c r="E480" s="633"/>
      <c r="F480" s="633"/>
      <c r="G480" s="699"/>
      <c r="H480" s="699"/>
      <c r="J480" s="699"/>
      <c r="K480" s="699"/>
      <c r="L480" s="699"/>
      <c r="P480" s="432"/>
      <c r="Q480" s="432"/>
      <c r="R480" s="432"/>
      <c r="S480" s="432"/>
      <c r="T480" s="432"/>
      <c r="U480" s="432"/>
      <c r="V480" s="432"/>
      <c r="W480" s="432"/>
      <c r="X480" s="432"/>
      <c r="Y480" s="432"/>
      <c r="Z480" s="432"/>
      <c r="AA480" s="432"/>
      <c r="AB480" s="432"/>
    </row>
    <row r="481" spans="1:28" s="431" customFormat="1" ht="32.25" customHeight="1" x14ac:dyDescent="0.2">
      <c r="A481" s="633"/>
      <c r="B481" s="433"/>
      <c r="C481" s="633"/>
      <c r="D481" s="697"/>
      <c r="E481" s="633"/>
      <c r="F481" s="633"/>
      <c r="G481" s="699"/>
      <c r="H481" s="699"/>
      <c r="J481" s="699"/>
      <c r="K481" s="699"/>
      <c r="L481" s="699"/>
      <c r="P481" s="432"/>
      <c r="Q481" s="432"/>
      <c r="R481" s="432"/>
      <c r="S481" s="432"/>
      <c r="T481" s="432"/>
      <c r="U481" s="432"/>
      <c r="V481" s="432"/>
      <c r="W481" s="432"/>
      <c r="X481" s="432"/>
      <c r="Y481" s="432"/>
      <c r="Z481" s="432"/>
      <c r="AA481" s="432"/>
      <c r="AB481" s="432"/>
    </row>
    <row r="482" spans="1:28" s="431" customFormat="1" ht="32.25" customHeight="1" x14ac:dyDescent="0.2">
      <c r="A482" s="633"/>
      <c r="B482" s="433"/>
      <c r="C482" s="633"/>
      <c r="D482" s="697"/>
      <c r="E482" s="633"/>
      <c r="F482" s="633"/>
      <c r="G482" s="699"/>
      <c r="H482" s="699"/>
      <c r="J482" s="699"/>
      <c r="K482" s="699"/>
      <c r="L482" s="699"/>
      <c r="P482" s="432"/>
      <c r="Q482" s="432"/>
      <c r="R482" s="432"/>
      <c r="S482" s="432"/>
      <c r="T482" s="432"/>
      <c r="U482" s="432"/>
      <c r="V482" s="432"/>
      <c r="W482" s="432"/>
      <c r="X482" s="432"/>
      <c r="Y482" s="432"/>
      <c r="Z482" s="432"/>
      <c r="AA482" s="432"/>
      <c r="AB482" s="432"/>
    </row>
    <row r="483" spans="1:28" s="431" customFormat="1" ht="32.25" customHeight="1" x14ac:dyDescent="0.2">
      <c r="A483" s="633"/>
      <c r="B483" s="433"/>
      <c r="C483" s="633"/>
      <c r="D483" s="697"/>
      <c r="E483" s="633"/>
      <c r="F483" s="633"/>
      <c r="G483" s="699"/>
      <c r="H483" s="699"/>
      <c r="J483" s="699"/>
      <c r="K483" s="699"/>
      <c r="L483" s="699"/>
      <c r="P483" s="432"/>
      <c r="Q483" s="432"/>
      <c r="R483" s="432"/>
      <c r="S483" s="432"/>
      <c r="T483" s="432"/>
      <c r="U483" s="432"/>
      <c r="V483" s="432"/>
      <c r="W483" s="432"/>
      <c r="X483" s="432"/>
      <c r="Y483" s="432"/>
      <c r="Z483" s="432"/>
      <c r="AA483" s="432"/>
      <c r="AB483" s="432"/>
    </row>
    <row r="484" spans="1:28" s="431" customFormat="1" ht="32.25" customHeight="1" x14ac:dyDescent="0.2">
      <c r="A484" s="633"/>
      <c r="B484" s="433"/>
      <c r="C484" s="633"/>
      <c r="D484" s="697"/>
      <c r="E484" s="633"/>
      <c r="F484" s="633"/>
      <c r="G484" s="699"/>
      <c r="H484" s="699"/>
      <c r="J484" s="699"/>
      <c r="K484" s="699"/>
      <c r="L484" s="699"/>
      <c r="P484" s="432"/>
      <c r="Q484" s="432"/>
      <c r="R484" s="432"/>
      <c r="S484" s="432"/>
      <c r="T484" s="432"/>
      <c r="U484" s="432"/>
      <c r="V484" s="432"/>
      <c r="W484" s="432"/>
      <c r="X484" s="432"/>
      <c r="Y484" s="432"/>
      <c r="Z484" s="432"/>
      <c r="AA484" s="432"/>
      <c r="AB484" s="432"/>
    </row>
    <row r="485" spans="1:28" s="431" customFormat="1" ht="32.25" customHeight="1" x14ac:dyDescent="0.2">
      <c r="A485" s="633"/>
      <c r="B485" s="433"/>
      <c r="C485" s="633"/>
      <c r="D485" s="697"/>
      <c r="E485" s="633"/>
      <c r="F485" s="633"/>
      <c r="G485" s="699"/>
      <c r="H485" s="699"/>
      <c r="J485" s="699"/>
      <c r="K485" s="699"/>
      <c r="L485" s="699"/>
      <c r="P485" s="432"/>
      <c r="Q485" s="432"/>
      <c r="R485" s="432"/>
      <c r="S485" s="432"/>
      <c r="T485" s="432"/>
      <c r="U485" s="432"/>
      <c r="V485" s="432"/>
      <c r="W485" s="432"/>
      <c r="X485" s="432"/>
      <c r="Y485" s="432"/>
      <c r="Z485" s="432"/>
      <c r="AA485" s="432"/>
      <c r="AB485" s="432"/>
    </row>
    <row r="486" spans="1:28" s="432" customFormat="1" ht="32.25" customHeight="1" x14ac:dyDescent="0.2">
      <c r="A486" s="633"/>
      <c r="B486" s="433"/>
      <c r="C486" s="633"/>
      <c r="D486" s="697"/>
      <c r="E486" s="633"/>
      <c r="F486" s="633"/>
      <c r="G486" s="699"/>
      <c r="H486" s="699"/>
      <c r="I486" s="431"/>
      <c r="J486" s="699"/>
      <c r="K486" s="699"/>
      <c r="L486" s="699"/>
      <c r="M486" s="431"/>
      <c r="N486" s="431"/>
      <c r="O486" s="431"/>
    </row>
    <row r="487" spans="1:28" s="432" customFormat="1" ht="32.25" customHeight="1" x14ac:dyDescent="0.2">
      <c r="A487" s="633"/>
      <c r="B487" s="705"/>
      <c r="C487" s="633"/>
      <c r="D487" s="697"/>
      <c r="E487" s="633"/>
      <c r="F487" s="633"/>
      <c r="G487" s="699"/>
      <c r="H487" s="699"/>
      <c r="I487" s="431"/>
      <c r="J487" s="699"/>
      <c r="K487" s="699"/>
      <c r="L487" s="699"/>
      <c r="M487" s="431"/>
      <c r="N487" s="431"/>
      <c r="O487" s="431"/>
    </row>
    <row r="488" spans="1:28" s="432" customFormat="1" ht="32.25" customHeight="1" x14ac:dyDescent="0.2">
      <c r="A488" s="633"/>
      <c r="B488" s="705"/>
      <c r="C488" s="633"/>
      <c r="D488" s="697"/>
      <c r="E488" s="633"/>
      <c r="F488" s="633"/>
      <c r="G488" s="699"/>
      <c r="H488" s="699"/>
      <c r="I488" s="431"/>
      <c r="J488" s="699"/>
      <c r="K488" s="699"/>
      <c r="L488" s="699"/>
      <c r="M488" s="431"/>
      <c r="N488" s="431"/>
      <c r="O488" s="431"/>
    </row>
    <row r="489" spans="1:28" s="432" customFormat="1" ht="32.25" customHeight="1" x14ac:dyDescent="0.2">
      <c r="A489" s="633"/>
      <c r="B489" s="433"/>
      <c r="C489" s="633"/>
      <c r="D489" s="697"/>
      <c r="E489" s="633"/>
      <c r="F489" s="633"/>
      <c r="G489" s="699"/>
      <c r="H489" s="699"/>
      <c r="I489" s="431"/>
      <c r="J489" s="699"/>
      <c r="K489" s="699"/>
      <c r="L489" s="699"/>
      <c r="M489" s="431"/>
      <c r="N489" s="431"/>
      <c r="O489" s="431"/>
    </row>
    <row r="490" spans="1:28" s="432" customFormat="1" ht="32.25" customHeight="1" x14ac:dyDescent="0.2">
      <c r="A490" s="633"/>
      <c r="B490" s="433"/>
      <c r="C490" s="633"/>
      <c r="D490" s="697"/>
      <c r="E490" s="633"/>
      <c r="F490" s="633"/>
      <c r="G490" s="699"/>
      <c r="H490" s="699"/>
      <c r="I490" s="431"/>
      <c r="J490" s="699"/>
      <c r="K490" s="699"/>
      <c r="L490" s="699"/>
      <c r="M490" s="431"/>
      <c r="N490" s="431"/>
      <c r="O490" s="431"/>
    </row>
    <row r="491" spans="1:28" s="432" customFormat="1" ht="32.25" customHeight="1" x14ac:dyDescent="0.2">
      <c r="A491" s="633"/>
      <c r="B491" s="705"/>
      <c r="C491" s="633"/>
      <c r="D491" s="697"/>
      <c r="E491" s="633"/>
      <c r="F491" s="633"/>
      <c r="G491" s="699"/>
      <c r="H491" s="699"/>
      <c r="I491" s="431"/>
      <c r="J491" s="699"/>
      <c r="K491" s="699"/>
      <c r="L491" s="699"/>
      <c r="M491" s="431"/>
      <c r="N491" s="431"/>
      <c r="O491" s="431"/>
    </row>
    <row r="492" spans="1:28" s="432" customFormat="1" ht="32.25" customHeight="1" x14ac:dyDescent="0.2">
      <c r="A492" s="633"/>
      <c r="B492" s="433"/>
      <c r="C492" s="633"/>
      <c r="D492" s="697"/>
      <c r="E492" s="633"/>
      <c r="F492" s="633"/>
      <c r="G492" s="699"/>
      <c r="H492" s="699"/>
      <c r="I492" s="431"/>
      <c r="J492" s="699"/>
      <c r="K492" s="699"/>
      <c r="L492" s="699"/>
      <c r="M492" s="431"/>
      <c r="N492" s="431"/>
      <c r="O492" s="431"/>
    </row>
    <row r="493" spans="1:28" s="432" customFormat="1" ht="32.25" customHeight="1" x14ac:dyDescent="0.2">
      <c r="A493" s="734"/>
      <c r="B493" s="734"/>
      <c r="C493" s="734"/>
      <c r="D493" s="734"/>
      <c r="E493" s="734"/>
      <c r="F493" s="734"/>
      <c r="G493" s="699"/>
      <c r="H493" s="712"/>
      <c r="I493" s="700"/>
      <c r="J493" s="712"/>
      <c r="K493" s="712"/>
      <c r="L493" s="712"/>
      <c r="M493" s="700"/>
      <c r="N493" s="700"/>
      <c r="O493" s="700"/>
    </row>
    <row r="494" spans="1:28" s="432" customFormat="1" ht="32.25" customHeight="1" x14ac:dyDescent="0.2">
      <c r="A494" s="633"/>
      <c r="B494" s="705"/>
      <c r="C494" s="633"/>
      <c r="D494" s="697"/>
      <c r="E494" s="633"/>
      <c r="F494" s="633"/>
      <c r="G494" s="699"/>
      <c r="H494" s="699"/>
      <c r="I494" s="431"/>
      <c r="J494" s="699"/>
      <c r="K494" s="699"/>
      <c r="L494" s="699"/>
      <c r="M494" s="431"/>
      <c r="N494" s="431"/>
      <c r="O494" s="431"/>
    </row>
    <row r="495" spans="1:28" s="432" customFormat="1" ht="32.25" customHeight="1" x14ac:dyDescent="0.2">
      <c r="A495" s="633"/>
      <c r="B495" s="705"/>
      <c r="C495" s="633"/>
      <c r="D495" s="697"/>
      <c r="E495" s="633"/>
      <c r="F495" s="633"/>
      <c r="G495" s="699"/>
      <c r="H495" s="699"/>
      <c r="I495" s="431"/>
      <c r="J495" s="699"/>
      <c r="K495" s="699"/>
      <c r="L495" s="699"/>
      <c r="M495" s="431"/>
      <c r="N495" s="431"/>
      <c r="O495" s="431"/>
    </row>
    <row r="496" spans="1:28" s="432" customFormat="1" ht="32.25" customHeight="1" x14ac:dyDescent="0.2">
      <c r="A496" s="633"/>
      <c r="B496" s="705"/>
      <c r="C496" s="633"/>
      <c r="D496" s="697"/>
      <c r="E496" s="633"/>
      <c r="F496" s="633"/>
      <c r="G496" s="699"/>
      <c r="H496" s="699"/>
      <c r="I496" s="431"/>
      <c r="J496" s="699"/>
      <c r="K496" s="699"/>
      <c r="L496" s="699"/>
      <c r="M496" s="431"/>
      <c r="N496" s="431"/>
      <c r="O496" s="431"/>
    </row>
    <row r="497" spans="1:15" s="432" customFormat="1" ht="32.25" customHeight="1" x14ac:dyDescent="0.2">
      <c r="A497" s="633"/>
      <c r="B497" s="705"/>
      <c r="C497" s="633"/>
      <c r="D497" s="697"/>
      <c r="E497" s="633"/>
      <c r="F497" s="633"/>
      <c r="G497" s="699"/>
      <c r="H497" s="699"/>
      <c r="I497" s="431"/>
      <c r="J497" s="699"/>
      <c r="K497" s="699"/>
      <c r="L497" s="699"/>
      <c r="M497" s="431"/>
      <c r="N497" s="431"/>
      <c r="O497" s="431"/>
    </row>
    <row r="498" spans="1:15" s="432" customFormat="1" ht="32.25" customHeight="1" x14ac:dyDescent="0.2">
      <c r="A498" s="633"/>
      <c r="B498" s="705"/>
      <c r="C498" s="633"/>
      <c r="D498" s="697"/>
      <c r="E498" s="633"/>
      <c r="F498" s="633"/>
      <c r="G498" s="699"/>
      <c r="H498" s="699"/>
      <c r="I498" s="431"/>
      <c r="J498" s="699"/>
      <c r="K498" s="699"/>
      <c r="L498" s="699"/>
      <c r="M498" s="431"/>
      <c r="N498" s="431"/>
      <c r="O498" s="431"/>
    </row>
    <row r="499" spans="1:15" s="432" customFormat="1" ht="32.25" customHeight="1" x14ac:dyDescent="0.2">
      <c r="A499" s="633"/>
      <c r="B499" s="705"/>
      <c r="C499" s="633"/>
      <c r="D499" s="697"/>
      <c r="E499" s="633"/>
      <c r="F499" s="633"/>
      <c r="G499" s="699"/>
      <c r="H499" s="699"/>
      <c r="I499" s="431"/>
      <c r="J499" s="699"/>
      <c r="K499" s="699"/>
      <c r="L499" s="699"/>
      <c r="M499" s="431"/>
      <c r="N499" s="431"/>
      <c r="O499" s="431"/>
    </row>
    <row r="500" spans="1:15" s="432" customFormat="1" ht="32.25" customHeight="1" x14ac:dyDescent="0.2">
      <c r="A500" s="633"/>
      <c r="B500" s="705"/>
      <c r="C500" s="633"/>
      <c r="D500" s="697"/>
      <c r="E500" s="633"/>
      <c r="F500" s="633"/>
      <c r="G500" s="699"/>
      <c r="H500" s="699"/>
      <c r="I500" s="431"/>
      <c r="J500" s="699"/>
      <c r="K500" s="699"/>
      <c r="L500" s="699"/>
      <c r="M500" s="431"/>
      <c r="N500" s="431"/>
      <c r="O500" s="431"/>
    </row>
    <row r="501" spans="1:15" s="432" customFormat="1" ht="32.25" customHeight="1" x14ac:dyDescent="0.2">
      <c r="A501" s="633"/>
      <c r="B501" s="705"/>
      <c r="C501" s="633"/>
      <c r="D501" s="697"/>
      <c r="E501" s="633"/>
      <c r="F501" s="633"/>
      <c r="G501" s="699"/>
      <c r="H501" s="699"/>
      <c r="I501" s="431"/>
      <c r="J501" s="699"/>
      <c r="K501" s="699"/>
      <c r="L501" s="699"/>
      <c r="M501" s="431"/>
      <c r="N501" s="431"/>
      <c r="O501" s="431"/>
    </row>
    <row r="502" spans="1:15" s="432" customFormat="1" ht="32.25" customHeight="1" x14ac:dyDescent="0.2">
      <c r="A502" s="734"/>
      <c r="B502" s="734"/>
      <c r="C502" s="734"/>
      <c r="D502" s="734"/>
      <c r="E502" s="734"/>
      <c r="F502" s="734"/>
      <c r="G502" s="699"/>
      <c r="H502" s="712"/>
      <c r="I502" s="700"/>
      <c r="J502" s="712"/>
      <c r="K502" s="712"/>
      <c r="L502" s="712"/>
      <c r="M502" s="700"/>
      <c r="N502" s="700"/>
      <c r="O502" s="700"/>
    </row>
    <row r="503" spans="1:15" s="432" customFormat="1" ht="32.25" customHeight="1" x14ac:dyDescent="0.2">
      <c r="A503" s="633"/>
      <c r="B503" s="433"/>
      <c r="C503" s="633"/>
      <c r="D503" s="697"/>
      <c r="E503" s="633"/>
      <c r="F503" s="633"/>
      <c r="G503" s="699"/>
      <c r="H503" s="699"/>
      <c r="I503" s="431"/>
      <c r="J503" s="699"/>
      <c r="K503" s="699"/>
      <c r="L503" s="699"/>
      <c r="M503" s="431"/>
      <c r="N503" s="431"/>
      <c r="O503" s="431"/>
    </row>
    <row r="504" spans="1:15" s="432" customFormat="1" ht="32.25" customHeight="1" x14ac:dyDescent="0.2">
      <c r="A504" s="633"/>
      <c r="B504" s="433"/>
      <c r="C504" s="633"/>
      <c r="D504" s="697"/>
      <c r="E504" s="633"/>
      <c r="F504" s="633"/>
      <c r="G504" s="699"/>
      <c r="H504" s="699"/>
      <c r="I504" s="431"/>
      <c r="J504" s="699"/>
      <c r="K504" s="699"/>
      <c r="L504" s="699"/>
      <c r="M504" s="431"/>
      <c r="N504" s="431"/>
      <c r="O504" s="431"/>
    </row>
    <row r="505" spans="1:15" s="432" customFormat="1" ht="32.25" customHeight="1" x14ac:dyDescent="0.2">
      <c r="A505" s="633"/>
      <c r="B505" s="433"/>
      <c r="C505" s="633"/>
      <c r="D505" s="697"/>
      <c r="E505" s="633"/>
      <c r="F505" s="633"/>
      <c r="G505" s="699"/>
      <c r="H505" s="699"/>
      <c r="I505" s="431"/>
      <c r="J505" s="699"/>
      <c r="K505" s="699"/>
      <c r="L505" s="699"/>
      <c r="M505" s="431"/>
      <c r="N505" s="431"/>
      <c r="O505" s="431"/>
    </row>
    <row r="506" spans="1:15" s="432" customFormat="1" ht="32.25" customHeight="1" x14ac:dyDescent="0.2">
      <c r="A506" s="633"/>
      <c r="B506" s="433"/>
      <c r="C506" s="633"/>
      <c r="D506" s="697"/>
      <c r="E506" s="633"/>
      <c r="F506" s="633"/>
      <c r="G506" s="699"/>
      <c r="H506" s="699"/>
      <c r="I506" s="431"/>
      <c r="J506" s="699"/>
      <c r="K506" s="699"/>
      <c r="L506" s="699"/>
      <c r="M506" s="431"/>
      <c r="N506" s="431"/>
      <c r="O506" s="431"/>
    </row>
    <row r="507" spans="1:15" s="432" customFormat="1" ht="32.25" customHeight="1" x14ac:dyDescent="0.2">
      <c r="A507" s="633"/>
      <c r="B507" s="433"/>
      <c r="C507" s="633"/>
      <c r="D507" s="697"/>
      <c r="E507" s="633"/>
      <c r="F507" s="633"/>
      <c r="G507" s="699"/>
      <c r="H507" s="699"/>
      <c r="I507" s="431"/>
      <c r="J507" s="699"/>
      <c r="K507" s="699"/>
      <c r="L507" s="699"/>
      <c r="M507" s="431"/>
      <c r="N507" s="431"/>
      <c r="O507" s="431"/>
    </row>
    <row r="508" spans="1:15" s="432" customFormat="1" ht="32.25" customHeight="1" x14ac:dyDescent="0.2">
      <c r="A508" s="633"/>
      <c r="B508" s="433"/>
      <c r="C508" s="633"/>
      <c r="D508" s="697"/>
      <c r="E508" s="633"/>
      <c r="F508" s="633"/>
      <c r="G508" s="699"/>
      <c r="H508" s="699"/>
      <c r="I508" s="431"/>
      <c r="J508" s="699"/>
      <c r="K508" s="699"/>
      <c r="L508" s="699"/>
      <c r="M508" s="431"/>
      <c r="N508" s="431"/>
      <c r="O508" s="431"/>
    </row>
    <row r="509" spans="1:15" s="432" customFormat="1" ht="32.25" customHeight="1" x14ac:dyDescent="0.2">
      <c r="A509" s="633"/>
      <c r="B509" s="433"/>
      <c r="C509" s="633"/>
      <c r="D509" s="697"/>
      <c r="E509" s="633"/>
      <c r="F509" s="633"/>
      <c r="G509" s="699"/>
      <c r="H509" s="699"/>
      <c r="I509" s="431"/>
      <c r="J509" s="699"/>
      <c r="K509" s="699"/>
      <c r="L509" s="699"/>
      <c r="M509" s="431"/>
      <c r="N509" s="431"/>
      <c r="O509" s="431"/>
    </row>
    <row r="510" spans="1:15" s="432" customFormat="1" ht="32.25" customHeight="1" x14ac:dyDescent="0.2">
      <c r="A510" s="633"/>
      <c r="B510" s="433"/>
      <c r="C510" s="633"/>
      <c r="D510" s="697"/>
      <c r="E510" s="633"/>
      <c r="F510" s="633"/>
      <c r="G510" s="699"/>
      <c r="H510" s="699"/>
      <c r="I510" s="431"/>
      <c r="J510" s="699"/>
      <c r="K510" s="699"/>
      <c r="L510" s="699"/>
      <c r="M510" s="431"/>
      <c r="N510" s="431"/>
      <c r="O510" s="431"/>
    </row>
    <row r="511" spans="1:15" s="432" customFormat="1" ht="32.25" customHeight="1" x14ac:dyDescent="0.2">
      <c r="A511" s="633"/>
      <c r="B511" s="433"/>
      <c r="C511" s="633"/>
      <c r="D511" s="697"/>
      <c r="E511" s="633"/>
      <c r="F511" s="633"/>
      <c r="G511" s="699"/>
      <c r="H511" s="699"/>
      <c r="I511" s="431"/>
      <c r="J511" s="699"/>
      <c r="K511" s="699"/>
      <c r="L511" s="699"/>
      <c r="M511" s="431"/>
      <c r="N511" s="431"/>
      <c r="O511" s="431"/>
    </row>
    <row r="512" spans="1:15" s="432" customFormat="1" ht="32.25" customHeight="1" x14ac:dyDescent="0.2">
      <c r="A512" s="633"/>
      <c r="B512" s="433"/>
      <c r="C512" s="633"/>
      <c r="D512" s="697"/>
      <c r="E512" s="633"/>
      <c r="F512" s="633"/>
      <c r="G512" s="699"/>
      <c r="H512" s="699"/>
      <c r="I512" s="431"/>
      <c r="J512" s="699"/>
      <c r="K512" s="699"/>
      <c r="L512" s="699"/>
      <c r="M512" s="431"/>
      <c r="N512" s="431"/>
      <c r="O512" s="431"/>
    </row>
    <row r="513" spans="1:28" s="432" customFormat="1" ht="32.25" customHeight="1" x14ac:dyDescent="0.2">
      <c r="A513" s="734"/>
      <c r="B513" s="734"/>
      <c r="C513" s="734"/>
      <c r="D513" s="734"/>
      <c r="E513" s="734"/>
      <c r="F513" s="734"/>
      <c r="G513" s="699"/>
      <c r="H513" s="712"/>
      <c r="I513" s="700"/>
      <c r="J513" s="712"/>
      <c r="K513" s="712"/>
      <c r="L513" s="712"/>
      <c r="M513" s="700"/>
      <c r="N513" s="700"/>
      <c r="O513" s="700"/>
    </row>
    <row r="514" spans="1:28" s="432" customFormat="1" ht="32.25" customHeight="1" x14ac:dyDescent="0.2">
      <c r="A514" s="637"/>
      <c r="B514" s="705"/>
      <c r="C514" s="637"/>
      <c r="D514" s="716"/>
      <c r="E514" s="633"/>
      <c r="F514" s="633"/>
      <c r="G514" s="702"/>
      <c r="H514" s="702"/>
      <c r="I514" s="701"/>
      <c r="J514" s="702"/>
      <c r="K514" s="702"/>
      <c r="L514" s="702"/>
      <c r="M514" s="701"/>
      <c r="N514" s="701"/>
      <c r="O514" s="701"/>
    </row>
    <row r="515" spans="1:28" s="432" customFormat="1" ht="32.25" customHeight="1" x14ac:dyDescent="0.2">
      <c r="A515" s="637"/>
      <c r="B515" s="705"/>
      <c r="C515" s="637"/>
      <c r="D515" s="716"/>
      <c r="E515" s="633"/>
      <c r="F515" s="633"/>
      <c r="G515" s="702"/>
      <c r="H515" s="702"/>
      <c r="I515" s="701"/>
      <c r="J515" s="702"/>
      <c r="K515" s="702"/>
      <c r="L515" s="702"/>
      <c r="M515" s="701"/>
      <c r="N515" s="701"/>
      <c r="O515" s="701"/>
    </row>
    <row r="516" spans="1:28" s="432" customFormat="1" ht="32.25" customHeight="1" x14ac:dyDescent="0.2">
      <c r="A516" s="637"/>
      <c r="B516" s="705"/>
      <c r="C516" s="637"/>
      <c r="D516" s="716"/>
      <c r="E516" s="633"/>
      <c r="F516" s="633"/>
      <c r="G516" s="702"/>
      <c r="H516" s="702"/>
      <c r="I516" s="701"/>
      <c r="J516" s="702"/>
      <c r="K516" s="702"/>
      <c r="L516" s="702"/>
      <c r="M516" s="701"/>
      <c r="N516" s="701"/>
      <c r="O516" s="701"/>
    </row>
    <row r="517" spans="1:28" s="432" customFormat="1" ht="32.25" customHeight="1" x14ac:dyDescent="0.2">
      <c r="A517" s="637"/>
      <c r="B517" s="705"/>
      <c r="C517" s="637"/>
      <c r="D517" s="716"/>
      <c r="E517" s="633"/>
      <c r="F517" s="633"/>
      <c r="G517" s="702"/>
      <c r="H517" s="702"/>
      <c r="I517" s="701"/>
      <c r="J517" s="702"/>
      <c r="K517" s="702"/>
      <c r="L517" s="702"/>
      <c r="M517" s="701"/>
      <c r="N517" s="701"/>
      <c r="O517" s="701"/>
    </row>
    <row r="518" spans="1:28" s="432" customFormat="1" ht="32.25" customHeight="1" x14ac:dyDescent="0.2">
      <c r="A518" s="637"/>
      <c r="B518" s="705"/>
      <c r="C518" s="637"/>
      <c r="D518" s="716"/>
      <c r="E518" s="633"/>
      <c r="F518" s="633"/>
      <c r="G518" s="699"/>
      <c r="H518" s="699"/>
      <c r="I518" s="431"/>
      <c r="J518" s="699"/>
      <c r="K518" s="699"/>
      <c r="L518" s="699"/>
      <c r="M518" s="431"/>
      <c r="N518" s="431"/>
      <c r="O518" s="431"/>
    </row>
    <row r="519" spans="1:28" ht="32.25" customHeight="1" x14ac:dyDescent="0.2">
      <c r="A519" s="637"/>
      <c r="B519" s="705"/>
      <c r="C519" s="637"/>
      <c r="D519" s="716"/>
      <c r="G519" s="702"/>
      <c r="H519" s="702"/>
      <c r="I519" s="701"/>
      <c r="J519" s="702"/>
      <c r="K519" s="702"/>
      <c r="L519" s="702"/>
      <c r="M519" s="701"/>
      <c r="N519" s="701"/>
      <c r="O519" s="701"/>
      <c r="P519" s="433"/>
      <c r="Q519" s="433"/>
      <c r="S519" s="433"/>
      <c r="T519" s="433"/>
      <c r="U519" s="433"/>
      <c r="V519" s="433"/>
      <c r="X519" s="433"/>
      <c r="Y519" s="433"/>
      <c r="Z519" s="433"/>
      <c r="AA519" s="433"/>
      <c r="AB519" s="433"/>
    </row>
    <row r="520" spans="1:28" ht="32.25" customHeight="1" x14ac:dyDescent="0.2">
      <c r="A520" s="637"/>
      <c r="B520" s="705"/>
      <c r="C520" s="637"/>
      <c r="D520" s="716"/>
      <c r="G520" s="702"/>
      <c r="H520" s="702"/>
      <c r="I520" s="701"/>
      <c r="J520" s="702"/>
      <c r="K520" s="702"/>
      <c r="L520" s="702"/>
      <c r="M520" s="701"/>
      <c r="N520" s="701"/>
      <c r="O520" s="701"/>
      <c r="P520" s="433"/>
      <c r="Q520" s="433"/>
      <c r="S520" s="433"/>
      <c r="T520" s="433"/>
      <c r="U520" s="433"/>
      <c r="V520" s="433"/>
      <c r="X520" s="433"/>
      <c r="Y520" s="433"/>
      <c r="Z520" s="433"/>
      <c r="AA520" s="433"/>
      <c r="AB520" s="433"/>
    </row>
    <row r="521" spans="1:28" ht="32.25" customHeight="1" x14ac:dyDescent="0.2"/>
    <row r="522" spans="1:28" ht="32.25" customHeight="1" x14ac:dyDescent="0.2"/>
    <row r="523" spans="1:28" ht="32.25" customHeight="1" x14ac:dyDescent="0.2"/>
    <row r="524" spans="1:28" ht="32.25" customHeight="1" x14ac:dyDescent="0.2"/>
    <row r="525" spans="1:28" ht="32.25" customHeight="1" x14ac:dyDescent="0.2"/>
    <row r="526" spans="1:28" ht="32.25" customHeight="1" x14ac:dyDescent="0.2"/>
    <row r="527" spans="1:28" ht="32.25" customHeight="1" x14ac:dyDescent="0.2"/>
    <row r="528" spans="1:28" ht="32.25" customHeight="1" x14ac:dyDescent="0.2"/>
    <row r="529" spans="1:28" ht="32.25" customHeight="1" x14ac:dyDescent="0.2"/>
    <row r="530" spans="1:28" ht="32.25" customHeight="1" x14ac:dyDescent="0.2"/>
    <row r="531" spans="1:28" ht="32.25" customHeight="1" x14ac:dyDescent="0.2"/>
    <row r="532" spans="1:28" ht="32.25" customHeight="1" x14ac:dyDescent="0.2">
      <c r="A532" s="433"/>
      <c r="C532" s="433"/>
      <c r="D532" s="433"/>
      <c r="E532" s="433"/>
      <c r="F532" s="433"/>
      <c r="G532" s="433"/>
      <c r="H532" s="433"/>
      <c r="I532" s="433"/>
      <c r="J532" s="433"/>
      <c r="K532" s="433"/>
      <c r="L532" s="433"/>
      <c r="M532" s="433"/>
      <c r="N532" s="433"/>
      <c r="O532" s="433"/>
      <c r="P532" s="433"/>
      <c r="Q532" s="433"/>
      <c r="R532" s="433"/>
      <c r="S532" s="433"/>
      <c r="T532" s="433"/>
      <c r="U532" s="433"/>
      <c r="V532" s="433"/>
      <c r="W532" s="433"/>
      <c r="X532" s="433"/>
      <c r="Y532" s="433"/>
      <c r="Z532" s="433"/>
      <c r="AA532" s="433"/>
      <c r="AB532" s="433"/>
    </row>
    <row r="533" spans="1:28" ht="32.25" customHeight="1" x14ac:dyDescent="0.2">
      <c r="A533" s="433"/>
      <c r="C533" s="433"/>
      <c r="D533" s="433"/>
      <c r="E533" s="433"/>
      <c r="F533" s="433"/>
      <c r="G533" s="433"/>
      <c r="H533" s="433"/>
      <c r="I533" s="433"/>
      <c r="J533" s="433"/>
      <c r="K533" s="433"/>
      <c r="L533" s="433"/>
      <c r="M533" s="433"/>
      <c r="N533" s="433"/>
      <c r="O533" s="433"/>
      <c r="P533" s="433"/>
      <c r="Q533" s="433"/>
      <c r="R533" s="433"/>
      <c r="S533" s="433"/>
      <c r="T533" s="433"/>
      <c r="U533" s="433"/>
      <c r="V533" s="433"/>
      <c r="W533" s="433"/>
      <c r="X533" s="433"/>
      <c r="Y533" s="433"/>
      <c r="Z533" s="433"/>
      <c r="AA533" s="433"/>
      <c r="AB533" s="433"/>
    </row>
    <row r="534" spans="1:28" ht="32.25" customHeight="1" x14ac:dyDescent="0.2">
      <c r="A534" s="433"/>
      <c r="C534" s="433"/>
      <c r="D534" s="433"/>
      <c r="E534" s="433"/>
      <c r="F534" s="433"/>
      <c r="G534" s="433"/>
      <c r="H534" s="433"/>
      <c r="I534" s="433"/>
      <c r="J534" s="433"/>
      <c r="K534" s="433"/>
      <c r="L534" s="433"/>
      <c r="M534" s="433"/>
      <c r="N534" s="433"/>
      <c r="O534" s="433"/>
      <c r="P534" s="433"/>
      <c r="Q534" s="433"/>
      <c r="R534" s="433"/>
      <c r="S534" s="433"/>
      <c r="T534" s="433"/>
      <c r="U534" s="433"/>
      <c r="V534" s="433"/>
      <c r="W534" s="433"/>
      <c r="X534" s="433"/>
      <c r="Y534" s="433"/>
      <c r="Z534" s="433"/>
      <c r="AA534" s="433"/>
      <c r="AB534" s="433"/>
    </row>
    <row r="535" spans="1:28" ht="32.25" customHeight="1" x14ac:dyDescent="0.2">
      <c r="A535" s="433"/>
      <c r="C535" s="433"/>
      <c r="D535" s="433"/>
      <c r="E535" s="433"/>
      <c r="F535" s="433"/>
      <c r="G535" s="433"/>
      <c r="H535" s="433"/>
      <c r="I535" s="433"/>
      <c r="J535" s="433"/>
      <c r="K535" s="433"/>
      <c r="L535" s="433"/>
      <c r="M535" s="433"/>
      <c r="N535" s="433"/>
      <c r="O535" s="433"/>
      <c r="P535" s="433"/>
      <c r="Q535" s="433"/>
      <c r="R535" s="433"/>
      <c r="S535" s="433"/>
      <c r="T535" s="433"/>
      <c r="U535" s="433"/>
      <c r="V535" s="433"/>
      <c r="W535" s="433"/>
      <c r="X535" s="433"/>
      <c r="Y535" s="433"/>
      <c r="Z535" s="433"/>
      <c r="AA535" s="433"/>
      <c r="AB535" s="433"/>
    </row>
    <row r="536" spans="1:28" ht="32.25" customHeight="1" x14ac:dyDescent="0.2">
      <c r="A536" s="433"/>
      <c r="C536" s="433"/>
      <c r="D536" s="433"/>
      <c r="E536" s="433"/>
      <c r="F536" s="433"/>
      <c r="G536" s="433"/>
      <c r="H536" s="433"/>
      <c r="I536" s="433"/>
      <c r="J536" s="433"/>
      <c r="K536" s="433"/>
      <c r="L536" s="433"/>
      <c r="M536" s="433"/>
      <c r="N536" s="433"/>
      <c r="O536" s="433"/>
      <c r="P536" s="433"/>
      <c r="Q536" s="433"/>
      <c r="R536" s="433"/>
      <c r="S536" s="433"/>
      <c r="T536" s="433"/>
      <c r="U536" s="433"/>
      <c r="V536" s="433"/>
      <c r="W536" s="433"/>
      <c r="X536" s="433"/>
      <c r="Y536" s="433"/>
      <c r="Z536" s="433"/>
      <c r="AA536" s="433"/>
      <c r="AB536" s="433"/>
    </row>
    <row r="537" spans="1:28" ht="32.25" customHeight="1" x14ac:dyDescent="0.2">
      <c r="A537" s="433"/>
      <c r="C537" s="433"/>
      <c r="D537" s="433"/>
      <c r="E537" s="433"/>
      <c r="F537" s="433"/>
      <c r="G537" s="433"/>
      <c r="H537" s="433"/>
      <c r="I537" s="433"/>
      <c r="J537" s="433"/>
      <c r="K537" s="433"/>
      <c r="L537" s="433"/>
      <c r="M537" s="433"/>
      <c r="N537" s="433"/>
      <c r="O537" s="433"/>
      <c r="P537" s="433"/>
      <c r="Q537" s="433"/>
      <c r="R537" s="433"/>
      <c r="S537" s="433"/>
      <c r="T537" s="433"/>
      <c r="U537" s="433"/>
      <c r="V537" s="433"/>
      <c r="W537" s="433"/>
      <c r="X537" s="433"/>
      <c r="Y537" s="433"/>
      <c r="Z537" s="433"/>
      <c r="AA537" s="433"/>
      <c r="AB537" s="433"/>
    </row>
    <row r="538" spans="1:28" ht="32.25" customHeight="1" x14ac:dyDescent="0.2">
      <c r="A538" s="433"/>
      <c r="C538" s="433"/>
      <c r="D538" s="433"/>
      <c r="E538" s="433"/>
      <c r="F538" s="433"/>
      <c r="G538" s="433"/>
      <c r="H538" s="433"/>
      <c r="I538" s="433"/>
      <c r="J538" s="433"/>
      <c r="K538" s="433"/>
      <c r="L538" s="433"/>
      <c r="M538" s="433"/>
      <c r="N538" s="433"/>
      <c r="O538" s="433"/>
      <c r="P538" s="433"/>
      <c r="Q538" s="433"/>
      <c r="R538" s="433"/>
      <c r="S538" s="433"/>
      <c r="T538" s="433"/>
      <c r="U538" s="433"/>
      <c r="V538" s="433"/>
      <c r="W538" s="433"/>
      <c r="X538" s="433"/>
      <c r="Y538" s="433"/>
      <c r="Z538" s="433"/>
      <c r="AA538" s="433"/>
      <c r="AB538" s="433"/>
    </row>
    <row r="539" spans="1:28" ht="32.25" customHeight="1" x14ac:dyDescent="0.2">
      <c r="A539" s="433"/>
      <c r="C539" s="433"/>
      <c r="D539" s="433"/>
      <c r="E539" s="433"/>
      <c r="F539" s="433"/>
      <c r="G539" s="433"/>
      <c r="H539" s="433"/>
      <c r="I539" s="433"/>
      <c r="J539" s="433"/>
      <c r="K539" s="433"/>
      <c r="L539" s="433"/>
      <c r="M539" s="433"/>
      <c r="N539" s="433"/>
      <c r="O539" s="433"/>
      <c r="P539" s="433"/>
      <c r="Q539" s="433"/>
      <c r="R539" s="433"/>
      <c r="S539" s="433"/>
      <c r="T539" s="433"/>
      <c r="U539" s="433"/>
      <c r="V539" s="433"/>
      <c r="W539" s="433"/>
      <c r="X539" s="433"/>
      <c r="Y539" s="433"/>
      <c r="Z539" s="433"/>
      <c r="AA539" s="433"/>
      <c r="AB539" s="433"/>
    </row>
    <row r="540" spans="1:28" ht="32.25" customHeight="1" x14ac:dyDescent="0.2">
      <c r="A540" s="433"/>
      <c r="C540" s="433"/>
      <c r="D540" s="433"/>
      <c r="E540" s="433"/>
      <c r="F540" s="433"/>
      <c r="G540" s="433"/>
      <c r="H540" s="433"/>
      <c r="I540" s="433"/>
      <c r="J540" s="433"/>
      <c r="K540" s="433"/>
      <c r="L540" s="433"/>
      <c r="M540" s="433"/>
      <c r="N540" s="433"/>
      <c r="O540" s="433"/>
      <c r="P540" s="433"/>
      <c r="Q540" s="433"/>
      <c r="R540" s="433"/>
      <c r="S540" s="433"/>
      <c r="T540" s="433"/>
      <c r="U540" s="433"/>
      <c r="V540" s="433"/>
      <c r="W540" s="433"/>
      <c r="X540" s="433"/>
      <c r="Y540" s="433"/>
      <c r="Z540" s="433"/>
      <c r="AA540" s="433"/>
      <c r="AB540" s="433"/>
    </row>
    <row r="541" spans="1:28" ht="32.25" customHeight="1" x14ac:dyDescent="0.2">
      <c r="A541" s="433"/>
      <c r="C541" s="433"/>
      <c r="D541" s="433"/>
      <c r="E541" s="433"/>
      <c r="F541" s="433"/>
      <c r="G541" s="433"/>
      <c r="H541" s="433"/>
      <c r="I541" s="433"/>
      <c r="J541" s="433"/>
      <c r="K541" s="433"/>
      <c r="L541" s="433"/>
      <c r="M541" s="433"/>
      <c r="N541" s="433"/>
      <c r="O541" s="433"/>
      <c r="P541" s="433"/>
      <c r="Q541" s="433"/>
      <c r="R541" s="433"/>
      <c r="S541" s="433"/>
      <c r="T541" s="433"/>
      <c r="U541" s="433"/>
      <c r="V541" s="433"/>
      <c r="W541" s="433"/>
      <c r="X541" s="433"/>
      <c r="Y541" s="433"/>
      <c r="Z541" s="433"/>
      <c r="AA541" s="433"/>
      <c r="AB541" s="433"/>
    </row>
    <row r="542" spans="1:28" ht="32.25" customHeight="1" x14ac:dyDescent="0.2">
      <c r="A542" s="433"/>
      <c r="C542" s="433"/>
      <c r="D542" s="433"/>
      <c r="E542" s="433"/>
      <c r="F542" s="433"/>
      <c r="G542" s="433"/>
      <c r="H542" s="433"/>
      <c r="I542" s="433"/>
      <c r="J542" s="433"/>
      <c r="K542" s="433"/>
      <c r="L542" s="433"/>
      <c r="M542" s="433"/>
      <c r="N542" s="433"/>
      <c r="O542" s="433"/>
      <c r="P542" s="433"/>
      <c r="Q542" s="433"/>
      <c r="R542" s="433"/>
      <c r="S542" s="433"/>
      <c r="T542" s="433"/>
      <c r="U542" s="433"/>
      <c r="V542" s="433"/>
      <c r="W542" s="433"/>
      <c r="X542" s="433"/>
      <c r="Y542" s="433"/>
      <c r="Z542" s="433"/>
      <c r="AA542" s="433"/>
      <c r="AB542" s="433"/>
    </row>
    <row r="543" spans="1:28" ht="32.25" customHeight="1" x14ac:dyDescent="0.2">
      <c r="A543" s="433"/>
      <c r="C543" s="433"/>
      <c r="D543" s="433"/>
      <c r="E543" s="433"/>
      <c r="F543" s="433"/>
      <c r="G543" s="433"/>
      <c r="H543" s="433"/>
      <c r="I543" s="433"/>
      <c r="J543" s="433"/>
      <c r="K543" s="433"/>
      <c r="L543" s="433"/>
      <c r="M543" s="433"/>
      <c r="N543" s="433"/>
      <c r="O543" s="433"/>
      <c r="P543" s="433"/>
      <c r="Q543" s="433"/>
      <c r="R543" s="433"/>
      <c r="S543" s="433"/>
      <c r="T543" s="433"/>
      <c r="U543" s="433"/>
      <c r="V543" s="433"/>
      <c r="W543" s="433"/>
      <c r="X543" s="433"/>
      <c r="Y543" s="433"/>
      <c r="Z543" s="433"/>
      <c r="AA543" s="433"/>
      <c r="AB543" s="433"/>
    </row>
    <row r="544" spans="1:28" ht="32.25" customHeight="1" x14ac:dyDescent="0.2">
      <c r="A544" s="433"/>
      <c r="C544" s="433"/>
      <c r="D544" s="433"/>
      <c r="E544" s="433"/>
      <c r="F544" s="433"/>
      <c r="G544" s="433"/>
      <c r="H544" s="433"/>
      <c r="I544" s="433"/>
      <c r="J544" s="433"/>
      <c r="K544" s="433"/>
      <c r="L544" s="433"/>
      <c r="M544" s="433"/>
      <c r="N544" s="433"/>
      <c r="O544" s="433"/>
      <c r="P544" s="433"/>
      <c r="Q544" s="433"/>
      <c r="R544" s="433"/>
      <c r="S544" s="433"/>
      <c r="T544" s="433"/>
      <c r="U544" s="433"/>
      <c r="V544" s="433"/>
      <c r="W544" s="433"/>
      <c r="X544" s="433"/>
      <c r="Y544" s="433"/>
      <c r="Z544" s="433"/>
      <c r="AA544" s="433"/>
      <c r="AB544" s="433"/>
    </row>
    <row r="545" spans="1:28" ht="32.25" customHeight="1" x14ac:dyDescent="0.2">
      <c r="A545" s="433"/>
      <c r="C545" s="433"/>
      <c r="D545" s="433"/>
      <c r="E545" s="433"/>
      <c r="F545" s="433"/>
      <c r="G545" s="433"/>
      <c r="H545" s="433"/>
      <c r="I545" s="433"/>
      <c r="J545" s="433"/>
      <c r="K545" s="433"/>
      <c r="L545" s="433"/>
      <c r="M545" s="433"/>
      <c r="N545" s="433"/>
      <c r="O545" s="433"/>
      <c r="P545" s="433"/>
      <c r="Q545" s="433"/>
      <c r="R545" s="433"/>
      <c r="S545" s="433"/>
      <c r="T545" s="433"/>
      <c r="U545" s="433"/>
      <c r="V545" s="433"/>
      <c r="W545" s="433"/>
      <c r="X545" s="433"/>
      <c r="Y545" s="433"/>
      <c r="Z545" s="433"/>
      <c r="AA545" s="433"/>
      <c r="AB545" s="433"/>
    </row>
    <row r="546" spans="1:28" ht="32.25" customHeight="1" x14ac:dyDescent="0.2">
      <c r="A546" s="433"/>
      <c r="C546" s="433"/>
      <c r="D546" s="433"/>
      <c r="E546" s="433"/>
      <c r="F546" s="433"/>
      <c r="G546" s="433"/>
      <c r="H546" s="433"/>
      <c r="I546" s="433"/>
      <c r="J546" s="433"/>
      <c r="K546" s="433"/>
      <c r="L546" s="433"/>
      <c r="M546" s="433"/>
      <c r="N546" s="433"/>
      <c r="O546" s="433"/>
      <c r="P546" s="433"/>
      <c r="Q546" s="433"/>
      <c r="R546" s="433"/>
      <c r="S546" s="433"/>
      <c r="T546" s="433"/>
      <c r="U546" s="433"/>
      <c r="V546" s="433"/>
      <c r="W546" s="433"/>
      <c r="X546" s="433"/>
      <c r="Y546" s="433"/>
      <c r="Z546" s="433"/>
      <c r="AA546" s="433"/>
      <c r="AB546" s="433"/>
    </row>
    <row r="547" spans="1:28" ht="32.25" customHeight="1" x14ac:dyDescent="0.2">
      <c r="A547" s="433"/>
      <c r="C547" s="433"/>
      <c r="D547" s="433"/>
      <c r="E547" s="433"/>
      <c r="F547" s="433"/>
      <c r="G547" s="433"/>
      <c r="H547" s="433"/>
      <c r="I547" s="433"/>
      <c r="J547" s="433"/>
      <c r="K547" s="433"/>
      <c r="L547" s="433"/>
      <c r="M547" s="433"/>
      <c r="N547" s="433"/>
      <c r="O547" s="433"/>
      <c r="P547" s="433"/>
      <c r="Q547" s="433"/>
      <c r="R547" s="433"/>
      <c r="S547" s="433"/>
      <c r="T547" s="433"/>
      <c r="U547" s="433"/>
      <c r="V547" s="433"/>
      <c r="W547" s="433"/>
      <c r="X547" s="433"/>
      <c r="Y547" s="433"/>
      <c r="Z547" s="433"/>
      <c r="AA547" s="433"/>
      <c r="AB547" s="433"/>
    </row>
    <row r="548" spans="1:28" ht="32.25" customHeight="1" x14ac:dyDescent="0.2">
      <c r="A548" s="433"/>
      <c r="C548" s="433"/>
      <c r="D548" s="433"/>
      <c r="E548" s="433"/>
      <c r="F548" s="433"/>
      <c r="G548" s="433"/>
      <c r="H548" s="433"/>
      <c r="I548" s="433"/>
      <c r="J548" s="433"/>
      <c r="K548" s="433"/>
      <c r="L548" s="433"/>
      <c r="M548" s="433"/>
      <c r="N548" s="433"/>
      <c r="O548" s="433"/>
      <c r="P548" s="433"/>
      <c r="Q548" s="433"/>
      <c r="R548" s="433"/>
      <c r="S548" s="433"/>
      <c r="T548" s="433"/>
      <c r="U548" s="433"/>
      <c r="V548" s="433"/>
      <c r="W548" s="433"/>
      <c r="X548" s="433"/>
      <c r="Y548" s="433"/>
      <c r="Z548" s="433"/>
      <c r="AA548" s="433"/>
      <c r="AB548" s="433"/>
    </row>
    <row r="549" spans="1:28" ht="32.25" customHeight="1" x14ac:dyDescent="0.2">
      <c r="A549" s="433"/>
      <c r="C549" s="433"/>
      <c r="D549" s="433"/>
      <c r="E549" s="433"/>
      <c r="F549" s="433"/>
      <c r="G549" s="433"/>
      <c r="H549" s="433"/>
      <c r="I549" s="433"/>
      <c r="J549" s="433"/>
      <c r="K549" s="433"/>
      <c r="L549" s="433"/>
      <c r="M549" s="433"/>
      <c r="N549" s="433"/>
      <c r="O549" s="433"/>
      <c r="P549" s="433"/>
      <c r="Q549" s="433"/>
      <c r="R549" s="433"/>
      <c r="S549" s="433"/>
      <c r="T549" s="433"/>
      <c r="U549" s="433"/>
      <c r="V549" s="433"/>
      <c r="W549" s="433"/>
      <c r="X549" s="433"/>
      <c r="Y549" s="433"/>
      <c r="Z549" s="433"/>
      <c r="AA549" s="433"/>
      <c r="AB549" s="433"/>
    </row>
    <row r="550" spans="1:28" ht="32.25" customHeight="1" x14ac:dyDescent="0.2">
      <c r="A550" s="433"/>
      <c r="C550" s="433"/>
      <c r="D550" s="433"/>
      <c r="E550" s="433"/>
      <c r="F550" s="433"/>
      <c r="G550" s="433"/>
      <c r="H550" s="433"/>
      <c r="I550" s="433"/>
      <c r="J550" s="433"/>
      <c r="K550" s="433"/>
      <c r="L550" s="433"/>
      <c r="M550" s="433"/>
      <c r="N550" s="433"/>
      <c r="O550" s="433"/>
      <c r="P550" s="433"/>
      <c r="Q550" s="433"/>
      <c r="R550" s="433"/>
      <c r="S550" s="433"/>
      <c r="T550" s="433"/>
      <c r="U550" s="433"/>
      <c r="V550" s="433"/>
      <c r="W550" s="433"/>
      <c r="X550" s="433"/>
      <c r="Y550" s="433"/>
      <c r="Z550" s="433"/>
      <c r="AA550" s="433"/>
      <c r="AB550" s="433"/>
    </row>
    <row r="551" spans="1:28" ht="32.25" customHeight="1" x14ac:dyDescent="0.2">
      <c r="A551" s="433"/>
      <c r="C551" s="433"/>
      <c r="D551" s="433"/>
      <c r="E551" s="433"/>
      <c r="F551" s="433"/>
      <c r="G551" s="433"/>
      <c r="H551" s="433"/>
      <c r="I551" s="433"/>
      <c r="J551" s="433"/>
      <c r="K551" s="433"/>
      <c r="L551" s="433"/>
      <c r="M551" s="433"/>
      <c r="N551" s="433"/>
      <c r="O551" s="433"/>
      <c r="P551" s="433"/>
      <c r="Q551" s="433"/>
      <c r="R551" s="433"/>
      <c r="S551" s="433"/>
      <c r="T551" s="433"/>
      <c r="U551" s="433"/>
      <c r="V551" s="433"/>
      <c r="W551" s="433"/>
      <c r="X551" s="433"/>
      <c r="Y551" s="433"/>
      <c r="Z551" s="433"/>
      <c r="AA551" s="433"/>
      <c r="AB551" s="433"/>
    </row>
    <row r="552" spans="1:28" ht="32.25" customHeight="1" x14ac:dyDescent="0.2">
      <c r="A552" s="433"/>
      <c r="C552" s="433"/>
      <c r="D552" s="433"/>
      <c r="E552" s="433"/>
      <c r="F552" s="433"/>
      <c r="G552" s="433"/>
      <c r="H552" s="433"/>
      <c r="I552" s="433"/>
      <c r="J552" s="433"/>
      <c r="K552" s="433"/>
      <c r="L552" s="433"/>
      <c r="M552" s="433"/>
      <c r="N552" s="433"/>
      <c r="O552" s="433"/>
      <c r="P552" s="433"/>
      <c r="Q552" s="433"/>
      <c r="R552" s="433"/>
      <c r="S552" s="433"/>
      <c r="T552" s="433"/>
      <c r="U552" s="433"/>
      <c r="V552" s="433"/>
      <c r="W552" s="433"/>
      <c r="X552" s="433"/>
      <c r="Y552" s="433"/>
      <c r="Z552" s="433"/>
      <c r="AA552" s="433"/>
      <c r="AB552" s="433"/>
    </row>
    <row r="553" spans="1:28" ht="32.25" customHeight="1" x14ac:dyDescent="0.2">
      <c r="A553" s="433"/>
      <c r="C553" s="433"/>
      <c r="D553" s="433"/>
      <c r="E553" s="433"/>
      <c r="F553" s="433"/>
      <c r="G553" s="433"/>
      <c r="H553" s="433"/>
      <c r="I553" s="433"/>
      <c r="J553" s="433"/>
      <c r="K553" s="433"/>
      <c r="L553" s="433"/>
      <c r="M553" s="433"/>
      <c r="N553" s="433"/>
      <c r="O553" s="433"/>
      <c r="P553" s="433"/>
      <c r="Q553" s="433"/>
      <c r="R553" s="433"/>
      <c r="S553" s="433"/>
      <c r="T553" s="433"/>
      <c r="U553" s="433"/>
      <c r="V553" s="433"/>
      <c r="W553" s="433"/>
      <c r="X553" s="433"/>
      <c r="Y553" s="433"/>
      <c r="Z553" s="433"/>
      <c r="AA553" s="433"/>
      <c r="AB553" s="433"/>
    </row>
    <row r="554" spans="1:28" ht="32.25" customHeight="1" x14ac:dyDescent="0.2">
      <c r="A554" s="433"/>
      <c r="C554" s="433"/>
      <c r="D554" s="433"/>
      <c r="E554" s="433"/>
      <c r="F554" s="433"/>
      <c r="G554" s="433"/>
      <c r="H554" s="433"/>
      <c r="I554" s="433"/>
      <c r="J554" s="433"/>
      <c r="K554" s="433"/>
      <c r="L554" s="433"/>
      <c r="M554" s="433"/>
      <c r="N554" s="433"/>
      <c r="O554" s="433"/>
      <c r="P554" s="433"/>
      <c r="Q554" s="433"/>
      <c r="R554" s="433"/>
      <c r="S554" s="433"/>
      <c r="T554" s="433"/>
      <c r="U554" s="433"/>
      <c r="V554" s="433"/>
      <c r="W554" s="433"/>
      <c r="X554" s="433"/>
      <c r="Y554" s="433"/>
      <c r="Z554" s="433"/>
      <c r="AA554" s="433"/>
      <c r="AB554" s="433"/>
    </row>
    <row r="555" spans="1:28" ht="32.25" customHeight="1" x14ac:dyDescent="0.2">
      <c r="A555" s="433"/>
      <c r="C555" s="433"/>
      <c r="D555" s="433"/>
      <c r="E555" s="433"/>
      <c r="F555" s="433"/>
      <c r="G555" s="433"/>
      <c r="H555" s="433"/>
      <c r="I555" s="433"/>
      <c r="J555" s="433"/>
      <c r="K555" s="433"/>
      <c r="L555" s="433"/>
      <c r="M555" s="433"/>
      <c r="N555" s="433"/>
      <c r="O555" s="433"/>
      <c r="P555" s="433"/>
      <c r="Q555" s="433"/>
      <c r="R555" s="433"/>
      <c r="S555" s="433"/>
      <c r="T555" s="433"/>
      <c r="U555" s="433"/>
      <c r="V555" s="433"/>
      <c r="W555" s="433"/>
      <c r="X555" s="433"/>
      <c r="Y555" s="433"/>
      <c r="Z555" s="433"/>
      <c r="AA555" s="433"/>
      <c r="AB555" s="433"/>
    </row>
    <row r="556" spans="1:28" ht="32.25" customHeight="1" x14ac:dyDescent="0.2">
      <c r="A556" s="433"/>
      <c r="C556" s="433"/>
      <c r="D556" s="433"/>
      <c r="E556" s="433"/>
      <c r="F556" s="433"/>
      <c r="G556" s="433"/>
      <c r="H556" s="433"/>
      <c r="I556" s="433"/>
      <c r="J556" s="433"/>
      <c r="K556" s="433"/>
      <c r="L556" s="433"/>
      <c r="M556" s="433"/>
      <c r="N556" s="433"/>
      <c r="O556" s="433"/>
      <c r="P556" s="433"/>
      <c r="Q556" s="433"/>
      <c r="R556" s="433"/>
      <c r="S556" s="433"/>
      <c r="T556" s="433"/>
      <c r="U556" s="433"/>
      <c r="V556" s="433"/>
      <c r="W556" s="433"/>
      <c r="X556" s="433"/>
      <c r="Y556" s="433"/>
      <c r="Z556" s="433"/>
      <c r="AA556" s="433"/>
      <c r="AB556" s="433"/>
    </row>
    <row r="557" spans="1:28" ht="32.25" customHeight="1" x14ac:dyDescent="0.2">
      <c r="A557" s="433"/>
      <c r="C557" s="433"/>
      <c r="D557" s="433"/>
      <c r="E557" s="433"/>
      <c r="F557" s="433"/>
      <c r="G557" s="433"/>
      <c r="H557" s="433"/>
      <c r="I557" s="433"/>
      <c r="J557" s="433"/>
      <c r="K557" s="433"/>
      <c r="L557" s="433"/>
      <c r="M557" s="433"/>
      <c r="N557" s="433"/>
      <c r="O557" s="433"/>
      <c r="P557" s="433"/>
      <c r="Q557" s="433"/>
      <c r="R557" s="433"/>
      <c r="S557" s="433"/>
      <c r="T557" s="433"/>
      <c r="U557" s="433"/>
      <c r="V557" s="433"/>
      <c r="W557" s="433"/>
      <c r="X557" s="433"/>
      <c r="Y557" s="433"/>
      <c r="Z557" s="433"/>
      <c r="AA557" s="433"/>
      <c r="AB557" s="433"/>
    </row>
    <row r="558" spans="1:28" ht="32.25" customHeight="1" x14ac:dyDescent="0.2">
      <c r="A558" s="433"/>
      <c r="C558" s="433"/>
      <c r="D558" s="433"/>
      <c r="E558" s="433"/>
      <c r="F558" s="433"/>
      <c r="G558" s="433"/>
      <c r="H558" s="433"/>
      <c r="I558" s="433"/>
      <c r="J558" s="433"/>
      <c r="K558" s="433"/>
      <c r="L558" s="433"/>
      <c r="M558" s="433"/>
      <c r="N558" s="433"/>
      <c r="O558" s="433"/>
      <c r="P558" s="433"/>
      <c r="Q558" s="433"/>
      <c r="R558" s="433"/>
      <c r="S558" s="433"/>
      <c r="T558" s="433"/>
      <c r="U558" s="433"/>
      <c r="V558" s="433"/>
      <c r="W558" s="433"/>
      <c r="X558" s="433"/>
      <c r="Y558" s="433"/>
      <c r="Z558" s="433"/>
      <c r="AA558" s="433"/>
      <c r="AB558" s="433"/>
    </row>
    <row r="559" spans="1:28" ht="32.25" customHeight="1" x14ac:dyDescent="0.2">
      <c r="A559" s="433"/>
      <c r="C559" s="433"/>
      <c r="D559" s="433"/>
      <c r="E559" s="433"/>
      <c r="F559" s="433"/>
      <c r="G559" s="433"/>
      <c r="H559" s="433"/>
      <c r="I559" s="433"/>
      <c r="J559" s="433"/>
      <c r="K559" s="433"/>
      <c r="L559" s="433"/>
      <c r="M559" s="433"/>
      <c r="N559" s="433"/>
      <c r="O559" s="433"/>
      <c r="P559" s="433"/>
      <c r="Q559" s="433"/>
      <c r="R559" s="433"/>
      <c r="S559" s="433"/>
      <c r="T559" s="433"/>
      <c r="U559" s="433"/>
      <c r="V559" s="433"/>
      <c r="W559" s="433"/>
      <c r="X559" s="433"/>
      <c r="Y559" s="433"/>
      <c r="Z559" s="433"/>
      <c r="AA559" s="433"/>
      <c r="AB559" s="433"/>
    </row>
    <row r="560" spans="1:28" ht="32.25" customHeight="1" x14ac:dyDescent="0.2">
      <c r="A560" s="433"/>
      <c r="C560" s="433"/>
      <c r="D560" s="433"/>
      <c r="E560" s="433"/>
      <c r="F560" s="433"/>
      <c r="G560" s="433"/>
      <c r="H560" s="433"/>
      <c r="I560" s="433"/>
      <c r="J560" s="433"/>
      <c r="K560" s="433"/>
      <c r="L560" s="433"/>
      <c r="M560" s="433"/>
      <c r="N560" s="433"/>
      <c r="O560" s="433"/>
      <c r="P560" s="433"/>
      <c r="Q560" s="433"/>
      <c r="R560" s="433"/>
      <c r="S560" s="433"/>
      <c r="T560" s="433"/>
      <c r="U560" s="433"/>
      <c r="V560" s="433"/>
      <c r="W560" s="433"/>
      <c r="X560" s="433"/>
      <c r="Y560" s="433"/>
      <c r="Z560" s="433"/>
      <c r="AA560" s="433"/>
      <c r="AB560" s="433"/>
    </row>
    <row r="561" spans="1:28" ht="32.25" customHeight="1" x14ac:dyDescent="0.2">
      <c r="A561" s="433"/>
      <c r="C561" s="433"/>
      <c r="D561" s="433"/>
      <c r="E561" s="433"/>
      <c r="F561" s="433"/>
      <c r="G561" s="433"/>
      <c r="H561" s="433"/>
      <c r="I561" s="433"/>
      <c r="J561" s="433"/>
      <c r="K561" s="433"/>
      <c r="L561" s="433"/>
      <c r="M561" s="433"/>
      <c r="N561" s="433"/>
      <c r="O561" s="433"/>
      <c r="P561" s="433"/>
      <c r="Q561" s="433"/>
      <c r="R561" s="433"/>
      <c r="S561" s="433"/>
      <c r="T561" s="433"/>
      <c r="U561" s="433"/>
      <c r="V561" s="433"/>
      <c r="W561" s="433"/>
      <c r="X561" s="433"/>
      <c r="Y561" s="433"/>
      <c r="Z561" s="433"/>
      <c r="AA561" s="433"/>
      <c r="AB561" s="433"/>
    </row>
    <row r="562" spans="1:28" ht="32.25" customHeight="1" x14ac:dyDescent="0.2">
      <c r="A562" s="433"/>
      <c r="C562" s="433"/>
      <c r="D562" s="433"/>
      <c r="E562" s="433"/>
      <c r="F562" s="433"/>
      <c r="G562" s="433"/>
      <c r="H562" s="433"/>
      <c r="I562" s="433"/>
      <c r="J562" s="433"/>
      <c r="K562" s="433"/>
      <c r="L562" s="433"/>
      <c r="M562" s="433"/>
      <c r="N562" s="433"/>
      <c r="O562" s="433"/>
      <c r="P562" s="433"/>
      <c r="Q562" s="433"/>
      <c r="R562" s="433"/>
      <c r="S562" s="433"/>
      <c r="T562" s="433"/>
      <c r="U562" s="433"/>
      <c r="V562" s="433"/>
      <c r="W562" s="433"/>
      <c r="X562" s="433"/>
      <c r="Y562" s="433"/>
      <c r="Z562" s="433"/>
      <c r="AA562" s="433"/>
      <c r="AB562" s="433"/>
    </row>
    <row r="563" spans="1:28" ht="32.25" customHeight="1" x14ac:dyDescent="0.2">
      <c r="A563" s="433"/>
      <c r="C563" s="433"/>
      <c r="D563" s="433"/>
      <c r="E563" s="433"/>
      <c r="F563" s="433"/>
      <c r="G563" s="433"/>
      <c r="H563" s="433"/>
      <c r="I563" s="433"/>
      <c r="J563" s="433"/>
      <c r="K563" s="433"/>
      <c r="L563" s="433"/>
      <c r="M563" s="433"/>
      <c r="N563" s="433"/>
      <c r="O563" s="433"/>
      <c r="P563" s="433"/>
      <c r="Q563" s="433"/>
      <c r="R563" s="433"/>
      <c r="S563" s="433"/>
      <c r="T563" s="433"/>
      <c r="U563" s="433"/>
      <c r="V563" s="433"/>
      <c r="W563" s="433"/>
      <c r="X563" s="433"/>
      <c r="Y563" s="433"/>
      <c r="Z563" s="433"/>
      <c r="AA563" s="433"/>
      <c r="AB563" s="433"/>
    </row>
    <row r="564" spans="1:28" ht="32.25" customHeight="1" x14ac:dyDescent="0.2">
      <c r="A564" s="433"/>
      <c r="C564" s="433"/>
      <c r="D564" s="433"/>
      <c r="E564" s="433"/>
      <c r="F564" s="433"/>
      <c r="G564" s="433"/>
      <c r="H564" s="433"/>
      <c r="I564" s="433"/>
      <c r="J564" s="433"/>
      <c r="K564" s="433"/>
      <c r="L564" s="433"/>
      <c r="M564" s="433"/>
      <c r="N564" s="433"/>
      <c r="O564" s="433"/>
      <c r="P564" s="433"/>
      <c r="Q564" s="433"/>
      <c r="R564" s="433"/>
      <c r="S564" s="433"/>
      <c r="T564" s="433"/>
      <c r="U564" s="433"/>
      <c r="V564" s="433"/>
      <c r="W564" s="433"/>
      <c r="X564" s="433"/>
      <c r="Y564" s="433"/>
      <c r="Z564" s="433"/>
      <c r="AA564" s="433"/>
      <c r="AB564" s="433"/>
    </row>
    <row r="565" spans="1:28" ht="32.25" customHeight="1" x14ac:dyDescent="0.2">
      <c r="A565" s="433"/>
      <c r="C565" s="433"/>
      <c r="D565" s="433"/>
      <c r="E565" s="433"/>
      <c r="F565" s="433"/>
      <c r="G565" s="433"/>
      <c r="H565" s="433"/>
      <c r="I565" s="433"/>
      <c r="J565" s="433"/>
      <c r="K565" s="433"/>
      <c r="L565" s="433"/>
      <c r="M565" s="433"/>
      <c r="N565" s="433"/>
      <c r="O565" s="433"/>
      <c r="P565" s="433"/>
      <c r="Q565" s="433"/>
      <c r="R565" s="433"/>
      <c r="S565" s="433"/>
      <c r="T565" s="433"/>
      <c r="U565" s="433"/>
      <c r="V565" s="433"/>
      <c r="W565" s="433"/>
      <c r="X565" s="433"/>
      <c r="Y565" s="433"/>
      <c r="Z565" s="433"/>
      <c r="AA565" s="433"/>
      <c r="AB565" s="433"/>
    </row>
    <row r="566" spans="1:28" ht="32.25" customHeight="1" x14ac:dyDescent="0.2">
      <c r="A566" s="433"/>
      <c r="C566" s="433"/>
      <c r="D566" s="433"/>
      <c r="E566" s="433"/>
      <c r="F566" s="433"/>
      <c r="G566" s="433"/>
      <c r="H566" s="433"/>
      <c r="I566" s="433"/>
      <c r="J566" s="433"/>
      <c r="K566" s="433"/>
      <c r="L566" s="433"/>
      <c r="M566" s="433"/>
      <c r="N566" s="433"/>
      <c r="O566" s="433"/>
      <c r="P566" s="433"/>
      <c r="Q566" s="433"/>
      <c r="R566" s="433"/>
      <c r="S566" s="433"/>
      <c r="T566" s="433"/>
      <c r="U566" s="433"/>
      <c r="V566" s="433"/>
      <c r="W566" s="433"/>
      <c r="X566" s="433"/>
      <c r="Y566" s="433"/>
      <c r="Z566" s="433"/>
      <c r="AA566" s="433"/>
      <c r="AB566" s="433"/>
    </row>
    <row r="567" spans="1:28" ht="32.25" customHeight="1" x14ac:dyDescent="0.2">
      <c r="A567" s="433"/>
      <c r="C567" s="433"/>
      <c r="D567" s="433"/>
      <c r="E567" s="433"/>
      <c r="F567" s="433"/>
      <c r="G567" s="433"/>
      <c r="H567" s="433"/>
      <c r="I567" s="433"/>
      <c r="J567" s="433"/>
      <c r="K567" s="433"/>
      <c r="L567" s="433"/>
      <c r="M567" s="433"/>
      <c r="N567" s="433"/>
      <c r="O567" s="433"/>
      <c r="P567" s="433"/>
      <c r="Q567" s="433"/>
      <c r="R567" s="433"/>
      <c r="S567" s="433"/>
      <c r="T567" s="433"/>
      <c r="U567" s="433"/>
      <c r="V567" s="433"/>
      <c r="W567" s="433"/>
      <c r="X567" s="433"/>
      <c r="Y567" s="433"/>
      <c r="Z567" s="433"/>
      <c r="AA567" s="433"/>
      <c r="AB567" s="433"/>
    </row>
    <row r="568" spans="1:28" ht="32.25" customHeight="1" x14ac:dyDescent="0.2">
      <c r="A568" s="433"/>
      <c r="C568" s="433"/>
      <c r="D568" s="433"/>
      <c r="E568" s="433"/>
      <c r="F568" s="433"/>
      <c r="G568" s="433"/>
      <c r="H568" s="433"/>
      <c r="I568" s="433"/>
      <c r="J568" s="433"/>
      <c r="K568" s="433"/>
      <c r="L568" s="433"/>
      <c r="M568" s="433"/>
      <c r="N568" s="433"/>
      <c r="O568" s="433"/>
      <c r="P568" s="433"/>
      <c r="Q568" s="433"/>
      <c r="R568" s="433"/>
      <c r="S568" s="433"/>
      <c r="T568" s="433"/>
      <c r="U568" s="433"/>
      <c r="V568" s="433"/>
      <c r="W568" s="433"/>
      <c r="X568" s="433"/>
      <c r="Y568" s="433"/>
      <c r="Z568" s="433"/>
      <c r="AA568" s="433"/>
      <c r="AB568" s="433"/>
    </row>
    <row r="569" spans="1:28" ht="32.25" customHeight="1" x14ac:dyDescent="0.2">
      <c r="A569" s="433"/>
      <c r="C569" s="433"/>
      <c r="D569" s="433"/>
      <c r="E569" s="433"/>
      <c r="F569" s="433"/>
      <c r="G569" s="433"/>
      <c r="H569" s="433"/>
      <c r="I569" s="433"/>
      <c r="J569" s="433"/>
      <c r="K569" s="433"/>
      <c r="L569" s="433"/>
      <c r="M569" s="433"/>
      <c r="N569" s="433"/>
      <c r="O569" s="433"/>
      <c r="P569" s="433"/>
      <c r="Q569" s="433"/>
      <c r="R569" s="433"/>
      <c r="S569" s="433"/>
      <c r="T569" s="433"/>
      <c r="U569" s="433"/>
      <c r="V569" s="433"/>
      <c r="W569" s="433"/>
      <c r="X569" s="433"/>
      <c r="Y569" s="433"/>
      <c r="Z569" s="433"/>
      <c r="AA569" s="433"/>
      <c r="AB569" s="433"/>
    </row>
    <row r="570" spans="1:28" ht="32.25" customHeight="1" x14ac:dyDescent="0.2">
      <c r="A570" s="433"/>
      <c r="C570" s="433"/>
      <c r="D570" s="433"/>
      <c r="E570" s="433"/>
      <c r="F570" s="433"/>
      <c r="G570" s="433"/>
      <c r="H570" s="433"/>
      <c r="I570" s="433"/>
      <c r="J570" s="433"/>
      <c r="K570" s="433"/>
      <c r="L570" s="433"/>
      <c r="M570" s="433"/>
      <c r="N570" s="433"/>
      <c r="O570" s="433"/>
      <c r="P570" s="433"/>
      <c r="Q570" s="433"/>
      <c r="R570" s="433"/>
      <c r="S570" s="433"/>
      <c r="T570" s="433"/>
      <c r="U570" s="433"/>
      <c r="V570" s="433"/>
      <c r="W570" s="433"/>
      <c r="X570" s="433"/>
      <c r="Y570" s="433"/>
      <c r="Z570" s="433"/>
      <c r="AA570" s="433"/>
      <c r="AB570" s="433"/>
    </row>
    <row r="571" spans="1:28" ht="32.25" customHeight="1" x14ac:dyDescent="0.2">
      <c r="A571" s="433"/>
      <c r="C571" s="433"/>
      <c r="D571" s="433"/>
      <c r="E571" s="433"/>
      <c r="F571" s="433"/>
      <c r="G571" s="433"/>
      <c r="H571" s="433"/>
      <c r="I571" s="433"/>
      <c r="J571" s="433"/>
      <c r="K571" s="433"/>
      <c r="L571" s="433"/>
      <c r="M571" s="433"/>
      <c r="N571" s="433"/>
      <c r="O571" s="433"/>
      <c r="P571" s="433"/>
      <c r="Q571" s="433"/>
      <c r="R571" s="433"/>
      <c r="S571" s="433"/>
      <c r="T571" s="433"/>
      <c r="U571" s="433"/>
      <c r="V571" s="433"/>
      <c r="W571" s="433"/>
      <c r="X571" s="433"/>
      <c r="Y571" s="433"/>
      <c r="Z571" s="433"/>
      <c r="AA571" s="433"/>
      <c r="AB571" s="433"/>
    </row>
    <row r="572" spans="1:28" ht="32.25" customHeight="1" x14ac:dyDescent="0.2">
      <c r="A572" s="433"/>
      <c r="C572" s="433"/>
      <c r="D572" s="433"/>
      <c r="E572" s="433"/>
      <c r="F572" s="433"/>
      <c r="G572" s="433"/>
      <c r="H572" s="433"/>
      <c r="I572" s="433"/>
      <c r="J572" s="433"/>
      <c r="K572" s="433"/>
      <c r="L572" s="433"/>
      <c r="M572" s="433"/>
      <c r="N572" s="433"/>
      <c r="O572" s="433"/>
      <c r="P572" s="433"/>
      <c r="Q572" s="433"/>
      <c r="R572" s="433"/>
      <c r="S572" s="433"/>
      <c r="T572" s="433"/>
      <c r="U572" s="433"/>
      <c r="V572" s="433"/>
      <c r="W572" s="433"/>
      <c r="X572" s="433"/>
      <c r="Y572" s="433"/>
      <c r="Z572" s="433"/>
      <c r="AA572" s="433"/>
      <c r="AB572" s="433"/>
    </row>
    <row r="573" spans="1:28" ht="32.25" customHeight="1" x14ac:dyDescent="0.2">
      <c r="A573" s="433"/>
      <c r="C573" s="433"/>
      <c r="D573" s="433"/>
      <c r="E573" s="433"/>
      <c r="F573" s="433"/>
      <c r="G573" s="433"/>
      <c r="H573" s="433"/>
      <c r="I573" s="433"/>
      <c r="J573" s="433"/>
      <c r="K573" s="433"/>
      <c r="L573" s="433"/>
      <c r="M573" s="433"/>
      <c r="N573" s="433"/>
      <c r="O573" s="433"/>
      <c r="P573" s="433"/>
      <c r="Q573" s="433"/>
      <c r="R573" s="433"/>
      <c r="S573" s="433"/>
      <c r="T573" s="433"/>
      <c r="U573" s="433"/>
      <c r="V573" s="433"/>
      <c r="W573" s="433"/>
      <c r="X573" s="433"/>
      <c r="Y573" s="433"/>
      <c r="Z573" s="433"/>
      <c r="AA573" s="433"/>
      <c r="AB573" s="433"/>
    </row>
    <row r="574" spans="1:28" ht="32.25" customHeight="1" x14ac:dyDescent="0.2">
      <c r="A574" s="433"/>
      <c r="C574" s="433"/>
      <c r="D574" s="433"/>
      <c r="E574" s="433"/>
      <c r="F574" s="433"/>
      <c r="G574" s="433"/>
      <c r="H574" s="433"/>
      <c r="I574" s="433"/>
      <c r="J574" s="433"/>
      <c r="K574" s="433"/>
      <c r="L574" s="433"/>
      <c r="M574" s="433"/>
      <c r="N574" s="433"/>
      <c r="O574" s="433"/>
      <c r="P574" s="433"/>
      <c r="Q574" s="433"/>
      <c r="R574" s="433"/>
      <c r="S574" s="433"/>
      <c r="T574" s="433"/>
      <c r="U574" s="433"/>
      <c r="V574" s="433"/>
      <c r="W574" s="433"/>
      <c r="X574" s="433"/>
      <c r="Y574" s="433"/>
      <c r="Z574" s="433"/>
      <c r="AA574" s="433"/>
      <c r="AB574" s="433"/>
    </row>
    <row r="575" spans="1:28" ht="32.25" customHeight="1" x14ac:dyDescent="0.2">
      <c r="A575" s="433"/>
      <c r="C575" s="433"/>
      <c r="D575" s="433"/>
      <c r="E575" s="433"/>
      <c r="F575" s="433"/>
      <c r="G575" s="433"/>
      <c r="H575" s="433"/>
      <c r="I575" s="433"/>
      <c r="J575" s="433"/>
      <c r="K575" s="433"/>
      <c r="L575" s="433"/>
      <c r="M575" s="433"/>
      <c r="N575" s="433"/>
      <c r="O575" s="433"/>
      <c r="P575" s="433"/>
      <c r="Q575" s="433"/>
      <c r="R575" s="433"/>
      <c r="S575" s="433"/>
      <c r="T575" s="433"/>
      <c r="U575" s="433"/>
      <c r="V575" s="433"/>
      <c r="W575" s="433"/>
      <c r="X575" s="433"/>
      <c r="Y575" s="433"/>
      <c r="Z575" s="433"/>
      <c r="AA575" s="433"/>
      <c r="AB575" s="433"/>
    </row>
    <row r="576" spans="1:28" ht="32.25" customHeight="1" x14ac:dyDescent="0.2">
      <c r="A576" s="433"/>
      <c r="C576" s="433"/>
      <c r="D576" s="433"/>
      <c r="E576" s="433"/>
      <c r="F576" s="433"/>
      <c r="G576" s="433"/>
      <c r="H576" s="433"/>
      <c r="I576" s="433"/>
      <c r="J576" s="433"/>
      <c r="K576" s="433"/>
      <c r="L576" s="433"/>
      <c r="M576" s="433"/>
      <c r="N576" s="433"/>
      <c r="O576" s="433"/>
      <c r="P576" s="433"/>
      <c r="Q576" s="433"/>
      <c r="R576" s="433"/>
      <c r="S576" s="433"/>
      <c r="T576" s="433"/>
      <c r="U576" s="433"/>
      <c r="V576" s="433"/>
      <c r="W576" s="433"/>
      <c r="X576" s="433"/>
      <c r="Y576" s="433"/>
      <c r="Z576" s="433"/>
      <c r="AA576" s="433"/>
      <c r="AB576" s="433"/>
    </row>
    <row r="577" spans="1:28" ht="32.25" customHeight="1" x14ac:dyDescent="0.2">
      <c r="A577" s="433"/>
      <c r="C577" s="433"/>
      <c r="D577" s="433"/>
      <c r="E577" s="433"/>
      <c r="F577" s="433"/>
      <c r="G577" s="433"/>
      <c r="H577" s="433"/>
      <c r="I577" s="433"/>
      <c r="J577" s="433"/>
      <c r="K577" s="433"/>
      <c r="L577" s="433"/>
      <c r="M577" s="433"/>
      <c r="N577" s="433"/>
      <c r="O577" s="433"/>
      <c r="P577" s="433"/>
      <c r="Q577" s="433"/>
      <c r="R577" s="433"/>
      <c r="S577" s="433"/>
      <c r="T577" s="433"/>
      <c r="U577" s="433"/>
      <c r="V577" s="433"/>
      <c r="W577" s="433"/>
      <c r="X577" s="433"/>
      <c r="Y577" s="433"/>
      <c r="Z577" s="433"/>
      <c r="AA577" s="433"/>
      <c r="AB577" s="433"/>
    </row>
    <row r="578" spans="1:28" ht="32.25" customHeight="1" x14ac:dyDescent="0.2">
      <c r="A578" s="433"/>
      <c r="C578" s="433"/>
      <c r="D578" s="433"/>
      <c r="E578" s="433"/>
      <c r="F578" s="433"/>
      <c r="G578" s="433"/>
      <c r="H578" s="433"/>
      <c r="I578" s="433"/>
      <c r="J578" s="433"/>
      <c r="K578" s="433"/>
      <c r="L578" s="433"/>
      <c r="M578" s="433"/>
      <c r="N578" s="433"/>
      <c r="O578" s="433"/>
      <c r="P578" s="433"/>
      <c r="Q578" s="433"/>
      <c r="R578" s="433"/>
      <c r="S578" s="433"/>
      <c r="T578" s="433"/>
      <c r="U578" s="433"/>
      <c r="V578" s="433"/>
      <c r="W578" s="433"/>
      <c r="X578" s="433"/>
      <c r="Y578" s="433"/>
      <c r="Z578" s="433"/>
      <c r="AA578" s="433"/>
      <c r="AB578" s="433"/>
    </row>
    <row r="579" spans="1:28" ht="32.25" customHeight="1" x14ac:dyDescent="0.2">
      <c r="A579" s="433"/>
      <c r="C579" s="433"/>
      <c r="D579" s="433"/>
      <c r="E579" s="433"/>
      <c r="F579" s="433"/>
      <c r="G579" s="433"/>
      <c r="H579" s="433"/>
      <c r="I579" s="433"/>
      <c r="J579" s="433"/>
      <c r="K579" s="433"/>
      <c r="L579" s="433"/>
      <c r="M579" s="433"/>
      <c r="N579" s="433"/>
      <c r="O579" s="433"/>
      <c r="P579" s="433"/>
      <c r="Q579" s="433"/>
      <c r="R579" s="433"/>
      <c r="S579" s="433"/>
      <c r="T579" s="433"/>
      <c r="U579" s="433"/>
      <c r="V579" s="433"/>
      <c r="W579" s="433"/>
      <c r="X579" s="433"/>
      <c r="Y579" s="433"/>
      <c r="Z579" s="433"/>
      <c r="AA579" s="433"/>
      <c r="AB579" s="433"/>
    </row>
    <row r="580" spans="1:28" ht="32.25" customHeight="1" x14ac:dyDescent="0.2">
      <c r="A580" s="433"/>
      <c r="C580" s="433"/>
      <c r="D580" s="433"/>
      <c r="E580" s="433"/>
      <c r="F580" s="433"/>
      <c r="G580" s="433"/>
      <c r="H580" s="433"/>
      <c r="I580" s="433"/>
      <c r="J580" s="433"/>
      <c r="K580" s="433"/>
      <c r="L580" s="433"/>
      <c r="M580" s="433"/>
      <c r="N580" s="433"/>
      <c r="O580" s="433"/>
      <c r="P580" s="433"/>
      <c r="Q580" s="433"/>
      <c r="R580" s="433"/>
      <c r="S580" s="433"/>
      <c r="T580" s="433"/>
      <c r="U580" s="433"/>
      <c r="V580" s="433"/>
      <c r="W580" s="433"/>
      <c r="X580" s="433"/>
      <c r="Y580" s="433"/>
      <c r="Z580" s="433"/>
      <c r="AA580" s="433"/>
      <c r="AB580" s="433"/>
    </row>
    <row r="581" spans="1:28" ht="32.25" customHeight="1" x14ac:dyDescent="0.2">
      <c r="A581" s="433"/>
      <c r="C581" s="433"/>
      <c r="D581" s="433"/>
      <c r="E581" s="433"/>
      <c r="F581" s="433"/>
      <c r="G581" s="433"/>
      <c r="H581" s="433"/>
      <c r="I581" s="433"/>
      <c r="J581" s="433"/>
      <c r="K581" s="433"/>
      <c r="L581" s="433"/>
      <c r="M581" s="433"/>
      <c r="N581" s="433"/>
      <c r="O581" s="433"/>
      <c r="P581" s="433"/>
      <c r="Q581" s="433"/>
      <c r="R581" s="433"/>
      <c r="S581" s="433"/>
      <c r="T581" s="433"/>
      <c r="U581" s="433"/>
      <c r="V581" s="433"/>
      <c r="W581" s="433"/>
      <c r="X581" s="433"/>
      <c r="Y581" s="433"/>
      <c r="Z581" s="433"/>
      <c r="AA581" s="433"/>
      <c r="AB581" s="433"/>
    </row>
    <row r="582" spans="1:28" ht="32.25" customHeight="1" x14ac:dyDescent="0.2">
      <c r="A582" s="433"/>
      <c r="C582" s="433"/>
      <c r="D582" s="433"/>
      <c r="E582" s="433"/>
      <c r="F582" s="433"/>
      <c r="G582" s="433"/>
      <c r="H582" s="433"/>
      <c r="I582" s="433"/>
      <c r="J582" s="433"/>
      <c r="K582" s="433"/>
      <c r="L582" s="433"/>
      <c r="M582" s="433"/>
      <c r="N582" s="433"/>
      <c r="O582" s="433"/>
      <c r="P582" s="433"/>
      <c r="Q582" s="433"/>
      <c r="R582" s="433"/>
      <c r="S582" s="433"/>
      <c r="T582" s="433"/>
      <c r="U582" s="433"/>
      <c r="V582" s="433"/>
      <c r="W582" s="433"/>
      <c r="X582" s="433"/>
      <c r="Y582" s="433"/>
      <c r="Z582" s="433"/>
      <c r="AA582" s="433"/>
      <c r="AB582" s="433"/>
    </row>
    <row r="583" spans="1:28" ht="32.25" customHeight="1" x14ac:dyDescent="0.2">
      <c r="A583" s="433"/>
      <c r="C583" s="433"/>
      <c r="D583" s="433"/>
      <c r="E583" s="433"/>
      <c r="F583" s="433"/>
      <c r="G583" s="433"/>
      <c r="H583" s="433"/>
      <c r="I583" s="433"/>
      <c r="J583" s="433"/>
      <c r="K583" s="433"/>
      <c r="L583" s="433"/>
      <c r="M583" s="433"/>
      <c r="N583" s="433"/>
      <c r="O583" s="433"/>
      <c r="P583" s="433"/>
      <c r="Q583" s="433"/>
      <c r="R583" s="433"/>
      <c r="S583" s="433"/>
      <c r="T583" s="433"/>
      <c r="U583" s="433"/>
      <c r="V583" s="433"/>
      <c r="W583" s="433"/>
      <c r="X583" s="433"/>
      <c r="Y583" s="433"/>
      <c r="Z583" s="433"/>
      <c r="AA583" s="433"/>
      <c r="AB583" s="433"/>
    </row>
    <row r="584" spans="1:28" ht="32.25" customHeight="1" x14ac:dyDescent="0.2">
      <c r="A584" s="433"/>
      <c r="C584" s="433"/>
      <c r="D584" s="433"/>
      <c r="E584" s="433"/>
      <c r="F584" s="433"/>
      <c r="G584" s="433"/>
      <c r="H584" s="433"/>
      <c r="I584" s="433"/>
      <c r="J584" s="433"/>
      <c r="K584" s="433"/>
      <c r="L584" s="433"/>
      <c r="M584" s="433"/>
      <c r="N584" s="433"/>
      <c r="O584" s="433"/>
      <c r="P584" s="433"/>
      <c r="Q584" s="433"/>
      <c r="R584" s="433"/>
      <c r="S584" s="433"/>
      <c r="T584" s="433"/>
      <c r="U584" s="433"/>
      <c r="V584" s="433"/>
      <c r="W584" s="433"/>
      <c r="X584" s="433"/>
      <c r="Y584" s="433"/>
      <c r="Z584" s="433"/>
      <c r="AA584" s="433"/>
      <c r="AB584" s="433"/>
    </row>
    <row r="585" spans="1:28" ht="32.25" customHeight="1" x14ac:dyDescent="0.2">
      <c r="A585" s="433"/>
      <c r="C585" s="433"/>
      <c r="D585" s="433"/>
      <c r="E585" s="433"/>
      <c r="F585" s="433"/>
      <c r="G585" s="433"/>
      <c r="H585" s="433"/>
      <c r="I585" s="433"/>
      <c r="J585" s="433"/>
      <c r="K585" s="433"/>
      <c r="L585" s="433"/>
      <c r="M585" s="433"/>
      <c r="N585" s="433"/>
      <c r="O585" s="433"/>
      <c r="P585" s="433"/>
      <c r="Q585" s="433"/>
      <c r="R585" s="433"/>
      <c r="S585" s="433"/>
      <c r="T585" s="433"/>
      <c r="U585" s="433"/>
      <c r="V585" s="433"/>
      <c r="W585" s="433"/>
      <c r="X585" s="433"/>
      <c r="Y585" s="433"/>
      <c r="Z585" s="433"/>
      <c r="AA585" s="433"/>
      <c r="AB585" s="433"/>
    </row>
    <row r="586" spans="1:28" ht="32.25" customHeight="1" x14ac:dyDescent="0.2">
      <c r="A586" s="433"/>
      <c r="C586" s="433"/>
      <c r="D586" s="433"/>
      <c r="E586" s="433"/>
      <c r="F586" s="433"/>
      <c r="G586" s="433"/>
      <c r="H586" s="433"/>
      <c r="I586" s="433"/>
      <c r="J586" s="433"/>
      <c r="K586" s="433"/>
      <c r="L586" s="433"/>
      <c r="M586" s="433"/>
      <c r="N586" s="433"/>
      <c r="O586" s="433"/>
      <c r="P586" s="433"/>
      <c r="Q586" s="433"/>
      <c r="R586" s="433"/>
      <c r="S586" s="433"/>
      <c r="T586" s="433"/>
      <c r="U586" s="433"/>
      <c r="V586" s="433"/>
      <c r="W586" s="433"/>
      <c r="X586" s="433"/>
      <c r="Y586" s="433"/>
      <c r="Z586" s="433"/>
      <c r="AA586" s="433"/>
      <c r="AB586" s="433"/>
    </row>
    <row r="587" spans="1:28" ht="32.25" customHeight="1" x14ac:dyDescent="0.2">
      <c r="A587" s="433"/>
      <c r="C587" s="433"/>
      <c r="D587" s="433"/>
      <c r="E587" s="433"/>
      <c r="F587" s="433"/>
      <c r="G587" s="433"/>
      <c r="H587" s="433"/>
      <c r="I587" s="433"/>
      <c r="J587" s="433"/>
      <c r="K587" s="433"/>
      <c r="L587" s="433"/>
      <c r="M587" s="433"/>
      <c r="N587" s="433"/>
      <c r="O587" s="433"/>
      <c r="P587" s="433"/>
      <c r="Q587" s="433"/>
      <c r="R587" s="433"/>
      <c r="S587" s="433"/>
      <c r="T587" s="433"/>
      <c r="U587" s="433"/>
      <c r="V587" s="433"/>
      <c r="W587" s="433"/>
      <c r="X587" s="433"/>
      <c r="Y587" s="433"/>
      <c r="Z587" s="433"/>
      <c r="AA587" s="433"/>
      <c r="AB587" s="433"/>
    </row>
    <row r="588" spans="1:28" ht="32.25" customHeight="1" x14ac:dyDescent="0.2">
      <c r="A588" s="433"/>
      <c r="C588" s="433"/>
      <c r="D588" s="433"/>
      <c r="E588" s="433"/>
      <c r="F588" s="433"/>
      <c r="G588" s="433"/>
      <c r="H588" s="433"/>
      <c r="I588" s="433"/>
      <c r="J588" s="433"/>
      <c r="K588" s="433"/>
      <c r="L588" s="433"/>
      <c r="M588" s="433"/>
      <c r="N588" s="433"/>
      <c r="O588" s="433"/>
      <c r="P588" s="433"/>
      <c r="Q588" s="433"/>
      <c r="R588" s="433"/>
      <c r="S588" s="433"/>
      <c r="T588" s="433"/>
      <c r="U588" s="433"/>
      <c r="V588" s="433"/>
      <c r="W588" s="433"/>
      <c r="X588" s="433"/>
      <c r="Y588" s="433"/>
      <c r="Z588" s="433"/>
      <c r="AA588" s="433"/>
      <c r="AB588" s="433"/>
    </row>
    <row r="589" spans="1:28" ht="32.25" customHeight="1" x14ac:dyDescent="0.2">
      <c r="A589" s="433"/>
      <c r="C589" s="433"/>
      <c r="D589" s="433"/>
      <c r="E589" s="433"/>
      <c r="F589" s="433"/>
      <c r="G589" s="433"/>
      <c r="H589" s="433"/>
      <c r="I589" s="433"/>
      <c r="J589" s="433"/>
      <c r="K589" s="433"/>
      <c r="L589" s="433"/>
      <c r="M589" s="433"/>
      <c r="N589" s="433"/>
      <c r="O589" s="433"/>
      <c r="P589" s="433"/>
      <c r="Q589" s="433"/>
      <c r="R589" s="433"/>
      <c r="S589" s="433"/>
      <c r="T589" s="433"/>
      <c r="U589" s="433"/>
      <c r="V589" s="433"/>
      <c r="W589" s="433"/>
      <c r="X589" s="433"/>
      <c r="Y589" s="433"/>
      <c r="Z589" s="433"/>
      <c r="AA589" s="433"/>
      <c r="AB589" s="433"/>
    </row>
    <row r="590" spans="1:28" ht="32.25" customHeight="1" x14ac:dyDescent="0.2">
      <c r="A590" s="433"/>
      <c r="C590" s="433"/>
      <c r="D590" s="433"/>
      <c r="E590" s="433"/>
      <c r="F590" s="433"/>
      <c r="G590" s="433"/>
      <c r="H590" s="433"/>
      <c r="I590" s="433"/>
      <c r="J590" s="433"/>
      <c r="K590" s="433"/>
      <c r="L590" s="433"/>
      <c r="M590" s="433"/>
      <c r="N590" s="433"/>
      <c r="O590" s="433"/>
      <c r="P590" s="433"/>
      <c r="Q590" s="433"/>
      <c r="R590" s="433"/>
      <c r="S590" s="433"/>
      <c r="T590" s="433"/>
      <c r="U590" s="433"/>
      <c r="V590" s="433"/>
      <c r="W590" s="433"/>
      <c r="X590" s="433"/>
      <c r="Y590" s="433"/>
      <c r="Z590" s="433"/>
      <c r="AA590" s="433"/>
      <c r="AB590" s="433"/>
    </row>
    <row r="591" spans="1:28" ht="32.25" customHeight="1" x14ac:dyDescent="0.2">
      <c r="A591" s="433"/>
      <c r="C591" s="433"/>
      <c r="D591" s="433"/>
      <c r="E591" s="433"/>
      <c r="F591" s="433"/>
      <c r="G591" s="433"/>
      <c r="H591" s="433"/>
      <c r="I591" s="433"/>
      <c r="J591" s="433"/>
      <c r="K591" s="433"/>
      <c r="L591" s="433"/>
      <c r="M591" s="433"/>
      <c r="N591" s="433"/>
      <c r="O591" s="433"/>
      <c r="P591" s="433"/>
      <c r="Q591" s="433"/>
      <c r="R591" s="433"/>
      <c r="S591" s="433"/>
      <c r="T591" s="433"/>
      <c r="U591" s="433"/>
      <c r="V591" s="433"/>
      <c r="W591" s="433"/>
      <c r="X591" s="433"/>
      <c r="Y591" s="433"/>
      <c r="Z591" s="433"/>
      <c r="AA591" s="433"/>
      <c r="AB591" s="433"/>
    </row>
    <row r="592" spans="1:28" ht="32.25" customHeight="1" x14ac:dyDescent="0.2">
      <c r="A592" s="433"/>
      <c r="C592" s="433"/>
      <c r="D592" s="433"/>
      <c r="E592" s="433"/>
      <c r="F592" s="433"/>
      <c r="G592" s="433"/>
      <c r="H592" s="433"/>
      <c r="I592" s="433"/>
      <c r="J592" s="433"/>
      <c r="K592" s="433"/>
      <c r="L592" s="433"/>
      <c r="M592" s="433"/>
      <c r="N592" s="433"/>
      <c r="O592" s="433"/>
      <c r="P592" s="433"/>
      <c r="Q592" s="433"/>
      <c r="R592" s="433"/>
      <c r="S592" s="433"/>
      <c r="T592" s="433"/>
      <c r="U592" s="433"/>
      <c r="V592" s="433"/>
      <c r="W592" s="433"/>
      <c r="X592" s="433"/>
      <c r="Y592" s="433"/>
      <c r="Z592" s="433"/>
      <c r="AA592" s="433"/>
      <c r="AB592" s="433"/>
    </row>
    <row r="593" spans="1:28" ht="32.25" customHeight="1" x14ac:dyDescent="0.2">
      <c r="A593" s="433"/>
      <c r="C593" s="433"/>
      <c r="D593" s="433"/>
      <c r="E593" s="433"/>
      <c r="F593" s="433"/>
      <c r="G593" s="433"/>
      <c r="H593" s="433"/>
      <c r="I593" s="433"/>
      <c r="J593" s="433"/>
      <c r="K593" s="433"/>
      <c r="L593" s="433"/>
      <c r="M593" s="433"/>
      <c r="N593" s="433"/>
      <c r="O593" s="433"/>
      <c r="P593" s="433"/>
      <c r="Q593" s="433"/>
      <c r="R593" s="433"/>
      <c r="S593" s="433"/>
      <c r="T593" s="433"/>
      <c r="U593" s="433"/>
      <c r="V593" s="433"/>
      <c r="W593" s="433"/>
      <c r="X593" s="433"/>
      <c r="Y593" s="433"/>
      <c r="Z593" s="433"/>
      <c r="AA593" s="433"/>
      <c r="AB593" s="433"/>
    </row>
    <row r="594" spans="1:28" ht="32.25" customHeight="1" x14ac:dyDescent="0.2">
      <c r="A594" s="433"/>
      <c r="C594" s="433"/>
      <c r="D594" s="433"/>
      <c r="E594" s="433"/>
      <c r="F594" s="433"/>
      <c r="G594" s="433"/>
      <c r="H594" s="433"/>
      <c r="I594" s="433"/>
      <c r="J594" s="433"/>
      <c r="K594" s="433"/>
      <c r="L594" s="433"/>
      <c r="M594" s="433"/>
      <c r="N594" s="433"/>
      <c r="O594" s="433"/>
      <c r="P594" s="433"/>
      <c r="Q594" s="433"/>
      <c r="R594" s="433"/>
      <c r="S594" s="433"/>
      <c r="T594" s="433"/>
      <c r="U594" s="433"/>
      <c r="V594" s="433"/>
      <c r="W594" s="433"/>
      <c r="X594" s="433"/>
      <c r="Y594" s="433"/>
      <c r="Z594" s="433"/>
      <c r="AA594" s="433"/>
      <c r="AB594" s="433"/>
    </row>
    <row r="595" spans="1:28" ht="32.25" customHeight="1" x14ac:dyDescent="0.2">
      <c r="A595" s="433"/>
      <c r="C595" s="433"/>
      <c r="D595" s="433"/>
      <c r="E595" s="433"/>
      <c r="F595" s="433"/>
      <c r="G595" s="433"/>
      <c r="H595" s="433"/>
      <c r="I595" s="433"/>
      <c r="J595" s="433"/>
      <c r="K595" s="433"/>
      <c r="L595" s="433"/>
      <c r="M595" s="433"/>
      <c r="N595" s="433"/>
      <c r="O595" s="433"/>
      <c r="P595" s="433"/>
      <c r="Q595" s="433"/>
      <c r="R595" s="433"/>
      <c r="S595" s="433"/>
      <c r="T595" s="433"/>
      <c r="U595" s="433"/>
      <c r="V595" s="433"/>
      <c r="W595" s="433"/>
      <c r="X595" s="433"/>
      <c r="Y595" s="433"/>
      <c r="Z595" s="433"/>
      <c r="AA595" s="433"/>
      <c r="AB595" s="433"/>
    </row>
    <row r="596" spans="1:28" ht="32.25" customHeight="1" x14ac:dyDescent="0.2">
      <c r="A596" s="433"/>
      <c r="C596" s="433"/>
      <c r="D596" s="433"/>
      <c r="E596" s="433"/>
      <c r="F596" s="433"/>
      <c r="G596" s="433"/>
      <c r="H596" s="433"/>
      <c r="I596" s="433"/>
      <c r="J596" s="433"/>
      <c r="K596" s="433"/>
      <c r="L596" s="433"/>
      <c r="M596" s="433"/>
      <c r="N596" s="433"/>
      <c r="O596" s="433"/>
      <c r="P596" s="433"/>
      <c r="Q596" s="433"/>
      <c r="R596" s="433"/>
      <c r="S596" s="433"/>
      <c r="T596" s="433"/>
      <c r="U596" s="433"/>
      <c r="V596" s="433"/>
      <c r="W596" s="433"/>
      <c r="X596" s="433"/>
      <c r="Y596" s="433"/>
      <c r="Z596" s="433"/>
      <c r="AA596" s="433"/>
      <c r="AB596" s="433"/>
    </row>
    <row r="597" spans="1:28" ht="32.25" customHeight="1" x14ac:dyDescent="0.2">
      <c r="A597" s="433"/>
      <c r="C597" s="433"/>
      <c r="D597" s="433"/>
      <c r="E597" s="433"/>
      <c r="F597" s="433"/>
      <c r="G597" s="433"/>
      <c r="H597" s="433"/>
      <c r="I597" s="433"/>
      <c r="J597" s="433"/>
      <c r="K597" s="433"/>
      <c r="L597" s="433"/>
      <c r="M597" s="433"/>
      <c r="N597" s="433"/>
      <c r="O597" s="433"/>
      <c r="P597" s="433"/>
      <c r="Q597" s="433"/>
      <c r="R597" s="433"/>
      <c r="S597" s="433"/>
      <c r="T597" s="433"/>
      <c r="U597" s="433"/>
      <c r="V597" s="433"/>
      <c r="W597" s="433"/>
      <c r="X597" s="433"/>
      <c r="Y597" s="433"/>
      <c r="Z597" s="433"/>
      <c r="AA597" s="433"/>
      <c r="AB597" s="433"/>
    </row>
    <row r="598" spans="1:28" ht="32.25" customHeight="1" x14ac:dyDescent="0.2">
      <c r="A598" s="433"/>
      <c r="C598" s="433"/>
      <c r="D598" s="433"/>
      <c r="E598" s="433"/>
      <c r="F598" s="433"/>
      <c r="G598" s="433"/>
      <c r="H598" s="433"/>
      <c r="I598" s="433"/>
      <c r="J598" s="433"/>
      <c r="K598" s="433"/>
      <c r="L598" s="433"/>
      <c r="M598" s="433"/>
      <c r="N598" s="433"/>
      <c r="O598" s="433"/>
      <c r="P598" s="433"/>
      <c r="Q598" s="433"/>
      <c r="R598" s="433"/>
      <c r="S598" s="433"/>
      <c r="T598" s="433"/>
      <c r="U598" s="433"/>
      <c r="V598" s="433"/>
      <c r="W598" s="433"/>
      <c r="X598" s="433"/>
      <c r="Y598" s="433"/>
      <c r="Z598" s="433"/>
      <c r="AA598" s="433"/>
      <c r="AB598" s="433"/>
    </row>
    <row r="599" spans="1:28" ht="32.25" customHeight="1" x14ac:dyDescent="0.2">
      <c r="A599" s="433"/>
      <c r="C599" s="433"/>
      <c r="D599" s="433"/>
      <c r="E599" s="433"/>
      <c r="F599" s="433"/>
      <c r="G599" s="433"/>
      <c r="H599" s="433"/>
      <c r="I599" s="433"/>
      <c r="J599" s="433"/>
      <c r="K599" s="433"/>
      <c r="L599" s="433"/>
      <c r="M599" s="433"/>
      <c r="N599" s="433"/>
      <c r="O599" s="433"/>
      <c r="P599" s="433"/>
      <c r="Q599" s="433"/>
      <c r="R599" s="433"/>
      <c r="S599" s="433"/>
      <c r="T599" s="433"/>
      <c r="U599" s="433"/>
      <c r="V599" s="433"/>
      <c r="W599" s="433"/>
      <c r="X599" s="433"/>
      <c r="Y599" s="433"/>
      <c r="Z599" s="433"/>
      <c r="AA599" s="433"/>
      <c r="AB599" s="433"/>
    </row>
    <row r="600" spans="1:28" ht="32.25" customHeight="1" x14ac:dyDescent="0.2">
      <c r="A600" s="433"/>
      <c r="C600" s="433"/>
      <c r="D600" s="433"/>
      <c r="E600" s="433"/>
      <c r="F600" s="433"/>
      <c r="G600" s="433"/>
      <c r="H600" s="433"/>
      <c r="I600" s="433"/>
      <c r="J600" s="433"/>
      <c r="K600" s="433"/>
      <c r="L600" s="433"/>
      <c r="M600" s="433"/>
      <c r="N600" s="433"/>
      <c r="O600" s="433"/>
      <c r="P600" s="433"/>
      <c r="Q600" s="433"/>
      <c r="R600" s="433"/>
      <c r="S600" s="433"/>
      <c r="T600" s="433"/>
      <c r="U600" s="433"/>
      <c r="V600" s="433"/>
      <c r="W600" s="433"/>
      <c r="X600" s="433"/>
      <c r="Y600" s="433"/>
      <c r="Z600" s="433"/>
      <c r="AA600" s="433"/>
      <c r="AB600" s="433"/>
    </row>
    <row r="601" spans="1:28" ht="32.25" customHeight="1" x14ac:dyDescent="0.2">
      <c r="A601" s="433"/>
      <c r="C601" s="433"/>
      <c r="D601" s="433"/>
      <c r="E601" s="433"/>
      <c r="F601" s="433"/>
      <c r="G601" s="433"/>
      <c r="H601" s="433"/>
      <c r="I601" s="433"/>
      <c r="J601" s="433"/>
      <c r="K601" s="433"/>
      <c r="L601" s="433"/>
      <c r="M601" s="433"/>
      <c r="N601" s="433"/>
      <c r="O601" s="433"/>
      <c r="P601" s="433"/>
      <c r="Q601" s="433"/>
      <c r="R601" s="433"/>
      <c r="S601" s="433"/>
      <c r="T601" s="433"/>
      <c r="U601" s="433"/>
      <c r="V601" s="433"/>
      <c r="W601" s="433"/>
      <c r="X601" s="433"/>
      <c r="Y601" s="433"/>
      <c r="Z601" s="433"/>
      <c r="AA601" s="433"/>
      <c r="AB601" s="433"/>
    </row>
    <row r="602" spans="1:28" ht="32.25" customHeight="1" x14ac:dyDescent="0.2">
      <c r="A602" s="433"/>
      <c r="C602" s="433"/>
      <c r="D602" s="433"/>
      <c r="E602" s="433"/>
      <c r="F602" s="433"/>
      <c r="G602" s="433"/>
      <c r="H602" s="433"/>
      <c r="I602" s="433"/>
      <c r="J602" s="433"/>
      <c r="K602" s="433"/>
      <c r="L602" s="433"/>
      <c r="M602" s="433"/>
      <c r="N602" s="433"/>
      <c r="O602" s="433"/>
      <c r="P602" s="433"/>
      <c r="Q602" s="433"/>
      <c r="R602" s="433"/>
      <c r="S602" s="433"/>
      <c r="T602" s="433"/>
      <c r="U602" s="433"/>
      <c r="V602" s="433"/>
      <c r="W602" s="433"/>
      <c r="X602" s="433"/>
      <c r="Y602" s="433"/>
      <c r="Z602" s="433"/>
      <c r="AA602" s="433"/>
      <c r="AB602" s="433"/>
    </row>
    <row r="603" spans="1:28" ht="32.25" customHeight="1" x14ac:dyDescent="0.2">
      <c r="A603" s="433"/>
      <c r="C603" s="433"/>
      <c r="D603" s="433"/>
      <c r="E603" s="433"/>
      <c r="F603" s="433"/>
      <c r="G603" s="433"/>
      <c r="H603" s="433"/>
      <c r="I603" s="433"/>
      <c r="J603" s="433"/>
      <c r="K603" s="433"/>
      <c r="L603" s="433"/>
      <c r="M603" s="433"/>
      <c r="N603" s="433"/>
      <c r="O603" s="433"/>
      <c r="P603" s="433"/>
      <c r="Q603" s="433"/>
      <c r="R603" s="433"/>
      <c r="S603" s="433"/>
      <c r="T603" s="433"/>
      <c r="U603" s="433"/>
      <c r="V603" s="433"/>
      <c r="W603" s="433"/>
      <c r="X603" s="433"/>
      <c r="Y603" s="433"/>
      <c r="Z603" s="433"/>
      <c r="AA603" s="433"/>
      <c r="AB603" s="433"/>
    </row>
    <row r="604" spans="1:28" ht="32.25" customHeight="1" x14ac:dyDescent="0.2">
      <c r="A604" s="433"/>
      <c r="C604" s="433"/>
      <c r="D604" s="433"/>
      <c r="E604" s="433"/>
      <c r="F604" s="433"/>
      <c r="G604" s="433"/>
      <c r="H604" s="433"/>
      <c r="I604" s="433"/>
      <c r="J604" s="433"/>
      <c r="K604" s="433"/>
      <c r="L604" s="433"/>
      <c r="M604" s="433"/>
      <c r="N604" s="433"/>
      <c r="O604" s="433"/>
      <c r="P604" s="433"/>
      <c r="Q604" s="433"/>
      <c r="R604" s="433"/>
      <c r="S604" s="433"/>
      <c r="T604" s="433"/>
      <c r="U604" s="433"/>
      <c r="V604" s="433"/>
      <c r="W604" s="433"/>
      <c r="X604" s="433"/>
      <c r="Y604" s="433"/>
      <c r="Z604" s="433"/>
      <c r="AA604" s="433"/>
      <c r="AB604" s="433"/>
    </row>
    <row r="605" spans="1:28" ht="32.25" customHeight="1" x14ac:dyDescent="0.2">
      <c r="A605" s="433"/>
      <c r="C605" s="433"/>
      <c r="D605" s="433"/>
      <c r="E605" s="433"/>
      <c r="F605" s="433"/>
      <c r="G605" s="433"/>
      <c r="H605" s="433"/>
      <c r="I605" s="433"/>
      <c r="J605" s="433"/>
      <c r="K605" s="433"/>
      <c r="L605" s="433"/>
      <c r="M605" s="433"/>
      <c r="N605" s="433"/>
      <c r="O605" s="433"/>
      <c r="P605" s="433"/>
      <c r="Q605" s="433"/>
      <c r="R605" s="433"/>
      <c r="S605" s="433"/>
      <c r="T605" s="433"/>
      <c r="U605" s="433"/>
      <c r="V605" s="433"/>
      <c r="W605" s="433"/>
      <c r="X605" s="433"/>
      <c r="Y605" s="433"/>
      <c r="Z605" s="433"/>
      <c r="AA605" s="433"/>
      <c r="AB605" s="433"/>
    </row>
    <row r="606" spans="1:28" ht="32.25" customHeight="1" x14ac:dyDescent="0.2">
      <c r="A606" s="433"/>
      <c r="C606" s="433"/>
      <c r="D606" s="433"/>
      <c r="E606" s="433"/>
      <c r="F606" s="433"/>
      <c r="G606" s="433"/>
      <c r="H606" s="433"/>
      <c r="I606" s="433"/>
      <c r="J606" s="433"/>
      <c r="K606" s="433"/>
      <c r="L606" s="433"/>
      <c r="M606" s="433"/>
      <c r="N606" s="433"/>
      <c r="O606" s="433"/>
      <c r="P606" s="433"/>
      <c r="Q606" s="433"/>
      <c r="R606" s="433"/>
      <c r="S606" s="433"/>
      <c r="T606" s="433"/>
      <c r="U606" s="433"/>
      <c r="V606" s="433"/>
      <c r="W606" s="433"/>
      <c r="X606" s="433"/>
      <c r="Y606" s="433"/>
      <c r="Z606" s="433"/>
      <c r="AA606" s="433"/>
      <c r="AB606" s="433"/>
    </row>
    <row r="607" spans="1:28" ht="32.25" customHeight="1" x14ac:dyDescent="0.2">
      <c r="A607" s="433"/>
      <c r="C607" s="433"/>
      <c r="D607" s="433"/>
      <c r="E607" s="433"/>
      <c r="F607" s="433"/>
      <c r="G607" s="433"/>
      <c r="H607" s="433"/>
      <c r="I607" s="433"/>
      <c r="J607" s="433"/>
      <c r="K607" s="433"/>
      <c r="L607" s="433"/>
      <c r="M607" s="433"/>
      <c r="N607" s="433"/>
      <c r="O607" s="433"/>
      <c r="P607" s="433"/>
      <c r="Q607" s="433"/>
      <c r="R607" s="433"/>
      <c r="S607" s="433"/>
      <c r="T607" s="433"/>
      <c r="U607" s="433"/>
      <c r="V607" s="433"/>
      <c r="W607" s="433"/>
      <c r="X607" s="433"/>
      <c r="Y607" s="433"/>
      <c r="Z607" s="433"/>
      <c r="AA607" s="433"/>
      <c r="AB607" s="433"/>
    </row>
    <row r="608" spans="1:28" ht="32.25" customHeight="1" x14ac:dyDescent="0.2">
      <c r="A608" s="433"/>
      <c r="C608" s="433"/>
      <c r="D608" s="433"/>
      <c r="E608" s="433"/>
      <c r="F608" s="433"/>
      <c r="G608" s="433"/>
      <c r="H608" s="433"/>
      <c r="I608" s="433"/>
      <c r="J608" s="433"/>
      <c r="K608" s="433"/>
      <c r="L608" s="433"/>
      <c r="M608" s="433"/>
      <c r="N608" s="433"/>
      <c r="O608" s="433"/>
      <c r="P608" s="433"/>
      <c r="Q608" s="433"/>
      <c r="R608" s="433"/>
      <c r="S608" s="433"/>
      <c r="T608" s="433"/>
      <c r="U608" s="433"/>
      <c r="V608" s="433"/>
      <c r="W608" s="433"/>
      <c r="X608" s="433"/>
      <c r="Y608" s="433"/>
      <c r="Z608" s="433"/>
      <c r="AA608" s="433"/>
      <c r="AB608" s="433"/>
    </row>
    <row r="609" spans="1:28" ht="32.25" customHeight="1" x14ac:dyDescent="0.2">
      <c r="A609" s="433"/>
      <c r="C609" s="433"/>
      <c r="D609" s="433"/>
      <c r="E609" s="433"/>
      <c r="F609" s="433"/>
      <c r="G609" s="433"/>
      <c r="H609" s="433"/>
      <c r="I609" s="433"/>
      <c r="J609" s="433"/>
      <c r="K609" s="433"/>
      <c r="L609" s="433"/>
      <c r="M609" s="433"/>
      <c r="N609" s="433"/>
      <c r="O609" s="433"/>
      <c r="P609" s="433"/>
      <c r="Q609" s="433"/>
      <c r="R609" s="433"/>
      <c r="S609" s="433"/>
      <c r="T609" s="433"/>
      <c r="U609" s="433"/>
      <c r="V609" s="433"/>
      <c r="W609" s="433"/>
      <c r="X609" s="433"/>
      <c r="Y609" s="433"/>
      <c r="Z609" s="433"/>
      <c r="AA609" s="433"/>
      <c r="AB609" s="433"/>
    </row>
    <row r="610" spans="1:28" ht="32.25" customHeight="1" x14ac:dyDescent="0.2">
      <c r="A610" s="433"/>
      <c r="C610" s="433"/>
      <c r="D610" s="433"/>
      <c r="E610" s="433"/>
      <c r="F610" s="433"/>
      <c r="G610" s="433"/>
      <c r="H610" s="433"/>
      <c r="I610" s="433"/>
      <c r="J610" s="433"/>
      <c r="K610" s="433"/>
      <c r="L610" s="433"/>
      <c r="M610" s="433"/>
      <c r="N610" s="433"/>
      <c r="O610" s="433"/>
      <c r="P610" s="433"/>
      <c r="Q610" s="433"/>
      <c r="R610" s="433"/>
      <c r="S610" s="433"/>
      <c r="T610" s="433"/>
      <c r="U610" s="433"/>
      <c r="V610" s="433"/>
      <c r="W610" s="433"/>
      <c r="X610" s="433"/>
      <c r="Y610" s="433"/>
      <c r="Z610" s="433"/>
      <c r="AA610" s="433"/>
      <c r="AB610" s="433"/>
    </row>
    <row r="611" spans="1:28" ht="32.25" customHeight="1" x14ac:dyDescent="0.2">
      <c r="A611" s="433"/>
      <c r="C611" s="433"/>
      <c r="D611" s="433"/>
      <c r="E611" s="433"/>
      <c r="F611" s="433"/>
      <c r="G611" s="433"/>
      <c r="H611" s="433"/>
      <c r="I611" s="433"/>
      <c r="J611" s="433"/>
      <c r="K611" s="433"/>
      <c r="L611" s="433"/>
      <c r="M611" s="433"/>
      <c r="N611" s="433"/>
      <c r="O611" s="433"/>
      <c r="P611" s="433"/>
      <c r="Q611" s="433"/>
      <c r="R611" s="433"/>
      <c r="S611" s="433"/>
      <c r="T611" s="433"/>
      <c r="U611" s="433"/>
      <c r="V611" s="433"/>
      <c r="W611" s="433"/>
      <c r="X611" s="433"/>
      <c r="Y611" s="433"/>
      <c r="Z611" s="433"/>
      <c r="AA611" s="433"/>
      <c r="AB611" s="433"/>
    </row>
    <row r="612" spans="1:28" ht="32.25" customHeight="1" x14ac:dyDescent="0.2">
      <c r="A612" s="433"/>
      <c r="C612" s="433"/>
      <c r="D612" s="433"/>
      <c r="E612" s="433"/>
      <c r="F612" s="433"/>
      <c r="G612" s="433"/>
      <c r="H612" s="433"/>
      <c r="I612" s="433"/>
      <c r="J612" s="433"/>
      <c r="K612" s="433"/>
      <c r="L612" s="433"/>
      <c r="M612" s="433"/>
      <c r="N612" s="433"/>
      <c r="O612" s="433"/>
      <c r="P612" s="433"/>
      <c r="Q612" s="433"/>
      <c r="R612" s="433"/>
      <c r="S612" s="433"/>
      <c r="T612" s="433"/>
      <c r="U612" s="433"/>
      <c r="V612" s="433"/>
      <c r="W612" s="433"/>
      <c r="X612" s="433"/>
      <c r="Y612" s="433"/>
      <c r="Z612" s="433"/>
      <c r="AA612" s="433"/>
      <c r="AB612" s="433"/>
    </row>
    <row r="613" spans="1:28" ht="32.25" customHeight="1" x14ac:dyDescent="0.2">
      <c r="A613" s="433"/>
      <c r="C613" s="433"/>
      <c r="D613" s="433"/>
      <c r="E613" s="433"/>
      <c r="F613" s="433"/>
      <c r="G613" s="433"/>
      <c r="H613" s="433"/>
      <c r="I613" s="433"/>
      <c r="J613" s="433"/>
      <c r="K613" s="433"/>
      <c r="L613" s="433"/>
      <c r="M613" s="433"/>
      <c r="N613" s="433"/>
      <c r="O613" s="433"/>
      <c r="P613" s="433"/>
      <c r="Q613" s="433"/>
      <c r="R613" s="433"/>
      <c r="S613" s="433"/>
      <c r="T613" s="433"/>
      <c r="U613" s="433"/>
      <c r="V613" s="433"/>
      <c r="W613" s="433"/>
      <c r="X613" s="433"/>
      <c r="Y613" s="433"/>
      <c r="Z613" s="433"/>
      <c r="AA613" s="433"/>
      <c r="AB613" s="433"/>
    </row>
    <row r="614" spans="1:28" ht="32.25" customHeight="1" x14ac:dyDescent="0.2">
      <c r="A614" s="433"/>
      <c r="C614" s="433"/>
      <c r="D614" s="433"/>
      <c r="E614" s="433"/>
      <c r="F614" s="433"/>
      <c r="G614" s="433"/>
      <c r="H614" s="433"/>
      <c r="I614" s="433"/>
      <c r="J614" s="433"/>
      <c r="K614" s="433"/>
      <c r="L614" s="433"/>
      <c r="M614" s="433"/>
      <c r="N614" s="433"/>
      <c r="O614" s="433"/>
      <c r="P614" s="433"/>
      <c r="Q614" s="433"/>
      <c r="R614" s="433"/>
      <c r="S614" s="433"/>
      <c r="T614" s="433"/>
      <c r="U614" s="433"/>
      <c r="V614" s="433"/>
      <c r="W614" s="433"/>
      <c r="X614" s="433"/>
      <c r="Y614" s="433"/>
      <c r="Z614" s="433"/>
      <c r="AA614" s="433"/>
      <c r="AB614" s="433"/>
    </row>
    <row r="615" spans="1:28" ht="32.25" customHeight="1" x14ac:dyDescent="0.2">
      <c r="A615" s="433"/>
      <c r="C615" s="433"/>
      <c r="D615" s="433"/>
      <c r="E615" s="433"/>
      <c r="F615" s="433"/>
      <c r="G615" s="433"/>
      <c r="H615" s="433"/>
      <c r="I615" s="433"/>
      <c r="J615" s="433"/>
      <c r="K615" s="433"/>
      <c r="L615" s="433"/>
      <c r="M615" s="433"/>
      <c r="N615" s="433"/>
      <c r="O615" s="433"/>
      <c r="P615" s="433"/>
      <c r="Q615" s="433"/>
      <c r="R615" s="433"/>
      <c r="S615" s="433"/>
      <c r="T615" s="433"/>
      <c r="U615" s="433"/>
      <c r="V615" s="433"/>
      <c r="W615" s="433"/>
      <c r="X615" s="433"/>
      <c r="Y615" s="433"/>
      <c r="Z615" s="433"/>
      <c r="AA615" s="433"/>
      <c r="AB615" s="433"/>
    </row>
    <row r="616" spans="1:28" ht="32.25" customHeight="1" x14ac:dyDescent="0.2">
      <c r="A616" s="433"/>
      <c r="C616" s="433"/>
      <c r="D616" s="433"/>
      <c r="E616" s="433"/>
      <c r="F616" s="433"/>
      <c r="G616" s="433"/>
      <c r="H616" s="433"/>
      <c r="I616" s="433"/>
      <c r="J616" s="433"/>
      <c r="K616" s="433"/>
      <c r="L616" s="433"/>
      <c r="M616" s="433"/>
      <c r="N616" s="433"/>
      <c r="O616" s="433"/>
      <c r="P616" s="433"/>
      <c r="Q616" s="433"/>
      <c r="R616" s="433"/>
      <c r="S616" s="433"/>
      <c r="T616" s="433"/>
      <c r="U616" s="433"/>
      <c r="V616" s="433"/>
      <c r="W616" s="433"/>
      <c r="X616" s="433"/>
      <c r="Y616" s="433"/>
      <c r="Z616" s="433"/>
      <c r="AA616" s="433"/>
      <c r="AB616" s="433"/>
    </row>
    <row r="617" spans="1:28" ht="32.25" customHeight="1" x14ac:dyDescent="0.2">
      <c r="A617" s="433"/>
      <c r="C617" s="433"/>
      <c r="D617" s="433"/>
      <c r="E617" s="433"/>
      <c r="F617" s="433"/>
      <c r="G617" s="433"/>
      <c r="H617" s="433"/>
      <c r="I617" s="433"/>
      <c r="J617" s="433"/>
      <c r="K617" s="433"/>
      <c r="L617" s="433"/>
      <c r="M617" s="433"/>
      <c r="N617" s="433"/>
      <c r="O617" s="433"/>
      <c r="P617" s="433"/>
      <c r="Q617" s="433"/>
      <c r="R617" s="433"/>
      <c r="S617" s="433"/>
      <c r="T617" s="433"/>
      <c r="U617" s="433"/>
      <c r="V617" s="433"/>
      <c r="W617" s="433"/>
      <c r="X617" s="433"/>
      <c r="Y617" s="433"/>
      <c r="Z617" s="433"/>
      <c r="AA617" s="433"/>
      <c r="AB617" s="433"/>
    </row>
    <row r="618" spans="1:28" ht="32.25" customHeight="1" x14ac:dyDescent="0.2">
      <c r="A618" s="433"/>
      <c r="C618" s="433"/>
      <c r="D618" s="433"/>
      <c r="E618" s="433"/>
      <c r="F618" s="433"/>
      <c r="G618" s="433"/>
      <c r="H618" s="433"/>
      <c r="I618" s="433"/>
      <c r="J618" s="433"/>
      <c r="K618" s="433"/>
      <c r="L618" s="433"/>
      <c r="M618" s="433"/>
      <c r="N618" s="433"/>
      <c r="O618" s="433"/>
      <c r="P618" s="433"/>
      <c r="Q618" s="433"/>
      <c r="R618" s="433"/>
      <c r="S618" s="433"/>
      <c r="T618" s="433"/>
      <c r="U618" s="433"/>
      <c r="V618" s="433"/>
      <c r="W618" s="433"/>
      <c r="X618" s="433"/>
      <c r="Y618" s="433"/>
      <c r="Z618" s="433"/>
      <c r="AA618" s="433"/>
      <c r="AB618" s="433"/>
    </row>
    <row r="619" spans="1:28" ht="32.25" customHeight="1" x14ac:dyDescent="0.2">
      <c r="A619" s="433"/>
      <c r="C619" s="433"/>
      <c r="D619" s="433"/>
      <c r="E619" s="433"/>
      <c r="F619" s="433"/>
      <c r="G619" s="433"/>
      <c r="H619" s="433"/>
      <c r="I619" s="433"/>
      <c r="J619" s="433"/>
      <c r="K619" s="433"/>
      <c r="L619" s="433"/>
      <c r="M619" s="433"/>
      <c r="N619" s="433"/>
      <c r="O619" s="433"/>
      <c r="P619" s="433"/>
      <c r="Q619" s="433"/>
      <c r="R619" s="433"/>
      <c r="S619" s="433"/>
      <c r="T619" s="433"/>
      <c r="U619" s="433"/>
      <c r="V619" s="433"/>
      <c r="W619" s="433"/>
      <c r="X619" s="433"/>
      <c r="Y619" s="433"/>
      <c r="Z619" s="433"/>
      <c r="AA619" s="433"/>
      <c r="AB619" s="433"/>
    </row>
    <row r="620" spans="1:28" ht="32.25" customHeight="1" x14ac:dyDescent="0.2">
      <c r="A620" s="433"/>
      <c r="C620" s="433"/>
      <c r="D620" s="433"/>
      <c r="E620" s="433"/>
      <c r="F620" s="433"/>
      <c r="G620" s="433"/>
      <c r="H620" s="433"/>
      <c r="I620" s="433"/>
      <c r="J620" s="433"/>
      <c r="K620" s="433"/>
      <c r="L620" s="433"/>
      <c r="M620" s="433"/>
      <c r="N620" s="433"/>
      <c r="O620" s="433"/>
      <c r="P620" s="433"/>
      <c r="Q620" s="433"/>
      <c r="R620" s="433"/>
      <c r="S620" s="433"/>
      <c r="T620" s="433"/>
      <c r="U620" s="433"/>
      <c r="V620" s="433"/>
      <c r="W620" s="433"/>
      <c r="X620" s="433"/>
      <c r="Y620" s="433"/>
      <c r="Z620" s="433"/>
      <c r="AA620" s="433"/>
      <c r="AB620" s="433"/>
    </row>
    <row r="621" spans="1:28" ht="32.25" customHeight="1" x14ac:dyDescent="0.2">
      <c r="A621" s="433"/>
      <c r="C621" s="433"/>
      <c r="D621" s="433"/>
      <c r="E621" s="433"/>
      <c r="F621" s="433"/>
      <c r="G621" s="433"/>
      <c r="H621" s="433"/>
      <c r="I621" s="433"/>
      <c r="J621" s="433"/>
      <c r="K621" s="433"/>
      <c r="L621" s="433"/>
      <c r="M621" s="433"/>
      <c r="N621" s="433"/>
      <c r="O621" s="433"/>
      <c r="P621" s="433"/>
      <c r="Q621" s="433"/>
      <c r="R621" s="433"/>
      <c r="S621" s="433"/>
      <c r="T621" s="433"/>
      <c r="U621" s="433"/>
      <c r="V621" s="433"/>
      <c r="W621" s="433"/>
      <c r="X621" s="433"/>
      <c r="Y621" s="433"/>
      <c r="Z621" s="433"/>
      <c r="AA621" s="433"/>
      <c r="AB621" s="433"/>
    </row>
    <row r="622" spans="1:28" ht="32.25" customHeight="1" x14ac:dyDescent="0.2">
      <c r="A622" s="433"/>
      <c r="C622" s="433"/>
      <c r="D622" s="433"/>
      <c r="E622" s="433"/>
      <c r="F622" s="433"/>
      <c r="G622" s="433"/>
      <c r="H622" s="433"/>
      <c r="I622" s="433"/>
      <c r="J622" s="433"/>
      <c r="K622" s="433"/>
      <c r="L622" s="433"/>
      <c r="M622" s="433"/>
      <c r="N622" s="433"/>
      <c r="O622" s="433"/>
      <c r="P622" s="433"/>
      <c r="Q622" s="433"/>
      <c r="R622" s="433"/>
      <c r="S622" s="433"/>
      <c r="T622" s="433"/>
      <c r="U622" s="433"/>
      <c r="V622" s="433"/>
      <c r="W622" s="433"/>
      <c r="X622" s="433"/>
      <c r="Y622" s="433"/>
      <c r="Z622" s="433"/>
      <c r="AA622" s="433"/>
      <c r="AB622" s="433"/>
    </row>
    <row r="623" spans="1:28" ht="32.25" customHeight="1" x14ac:dyDescent="0.2">
      <c r="A623" s="433"/>
      <c r="C623" s="433"/>
      <c r="D623" s="433"/>
      <c r="E623" s="433"/>
      <c r="F623" s="433"/>
      <c r="G623" s="433"/>
      <c r="H623" s="433"/>
      <c r="I623" s="433"/>
      <c r="J623" s="433"/>
      <c r="K623" s="433"/>
      <c r="L623" s="433"/>
      <c r="M623" s="433"/>
      <c r="N623" s="433"/>
      <c r="O623" s="433"/>
      <c r="P623" s="433"/>
      <c r="Q623" s="433"/>
      <c r="R623" s="433"/>
      <c r="S623" s="433"/>
      <c r="T623" s="433"/>
      <c r="U623" s="433"/>
      <c r="V623" s="433"/>
      <c r="W623" s="433"/>
      <c r="X623" s="433"/>
      <c r="Y623" s="433"/>
      <c r="Z623" s="433"/>
      <c r="AA623" s="433"/>
      <c r="AB623" s="433"/>
    </row>
  </sheetData>
  <mergeCells count="63">
    <mergeCell ref="A11:F11"/>
    <mergeCell ref="A10:F10"/>
    <mergeCell ref="A61:F61"/>
    <mergeCell ref="A104:F104"/>
    <mergeCell ref="A18:F18"/>
    <mergeCell ref="A20:F20"/>
    <mergeCell ref="A57:F57"/>
    <mergeCell ref="A96:F96"/>
    <mergeCell ref="A98:F98"/>
    <mergeCell ref="A102:F102"/>
    <mergeCell ref="C6:C8"/>
    <mergeCell ref="D6:D8"/>
    <mergeCell ref="H4:H7"/>
    <mergeCell ref="G4:G7"/>
    <mergeCell ref="F4:F8"/>
    <mergeCell ref="E4:E8"/>
    <mergeCell ref="P4:AB4"/>
    <mergeCell ref="K6:K7"/>
    <mergeCell ref="K5:L5"/>
    <mergeCell ref="J4:L4"/>
    <mergeCell ref="J5:J7"/>
    <mergeCell ref="Q6:U6"/>
    <mergeCell ref="P5:P7"/>
    <mergeCell ref="A297:F297"/>
    <mergeCell ref="V6:Z6"/>
    <mergeCell ref="A1:AB1"/>
    <mergeCell ref="A2:AB2"/>
    <mergeCell ref="A4:A8"/>
    <mergeCell ref="B4:B8"/>
    <mergeCell ref="C4:D5"/>
    <mergeCell ref="I4:I7"/>
    <mergeCell ref="Q5:AB5"/>
    <mergeCell ref="M5:M7"/>
    <mergeCell ref="L6:L7"/>
    <mergeCell ref="AA6:AB6"/>
    <mergeCell ref="N5:O5"/>
    <mergeCell ref="N6:N7"/>
    <mergeCell ref="O6:O7"/>
    <mergeCell ref="M4:O4"/>
    <mergeCell ref="A137:F137"/>
    <mergeCell ref="A152:F152"/>
    <mergeCell ref="A217:F217"/>
    <mergeCell ref="A291:F291"/>
    <mergeCell ref="A236:F236"/>
    <mergeCell ref="A257:F257"/>
    <mergeCell ref="A220:F220"/>
    <mergeCell ref="A205:F205"/>
    <mergeCell ref="A110:F110"/>
    <mergeCell ref="A75:F75"/>
    <mergeCell ref="A70:F70"/>
    <mergeCell ref="A513:F513"/>
    <mergeCell ref="A493:F493"/>
    <mergeCell ref="A264:F264"/>
    <mergeCell ref="A502:F502"/>
    <mergeCell ref="A112:F112"/>
    <mergeCell ref="A287:F287"/>
    <mergeCell ref="A117:F117"/>
    <mergeCell ref="A200:F200"/>
    <mergeCell ref="A165:F165"/>
    <mergeCell ref="A168:F168"/>
    <mergeCell ref="A227:F227"/>
    <mergeCell ref="A233:F233"/>
    <mergeCell ref="A143:F143"/>
  </mergeCells>
  <printOptions horizontalCentered="1"/>
  <pageMargins left="0.51181102362204722" right="0.51181102362204722" top="0.55118110236220474" bottom="0.35433070866141736" header="0.31496062992125984" footer="0.31496062992125984"/>
  <pageSetup paperSize="8" scale="30" orientation="landscape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8"/>
  <sheetViews>
    <sheetView zoomScale="57" zoomScaleNormal="57" zoomScaleSheetLayoutView="35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M354" sqref="M354"/>
    </sheetView>
  </sheetViews>
  <sheetFormatPr defaultRowHeight="56.25" customHeight="1" x14ac:dyDescent="0.2"/>
  <cols>
    <col min="1" max="1" width="12" style="633" customWidth="1"/>
    <col min="2" max="2" width="64.28515625" style="406" customWidth="1"/>
    <col min="3" max="3" width="15.42578125" style="476" customWidth="1"/>
    <col min="4" max="4" width="15.5703125" style="478" customWidth="1"/>
    <col min="5" max="5" width="17.28515625" style="476" customWidth="1"/>
    <col min="6" max="6" width="13.85546875" style="476" customWidth="1"/>
    <col min="7" max="7" width="10.28515625" style="520" customWidth="1"/>
    <col min="8" max="8" width="13.28515625" style="520" customWidth="1"/>
    <col min="9" max="9" width="16.85546875" style="407" customWidth="1"/>
    <col min="10" max="10" width="24.7109375" style="520" customWidth="1"/>
    <col min="11" max="11" width="13.85546875" style="520" customWidth="1"/>
    <col min="12" max="12" width="15.5703125" style="520" customWidth="1"/>
    <col min="13" max="13" width="24.42578125" style="405" customWidth="1"/>
    <col min="14" max="14" width="12.28515625" style="405" customWidth="1"/>
    <col min="15" max="15" width="14" style="405" customWidth="1"/>
    <col min="16" max="16" width="25" style="407" customWidth="1"/>
    <col min="17" max="17" width="24.85546875" style="407" customWidth="1"/>
    <col min="18" max="18" width="19.42578125" style="407" hidden="1" customWidth="1"/>
    <col min="19" max="19" width="21.28515625" style="559" hidden="1" customWidth="1"/>
    <col min="20" max="20" width="20" style="407" hidden="1" customWidth="1"/>
    <col min="21" max="21" width="21" style="407" hidden="1" customWidth="1"/>
    <col min="22" max="22" width="22" style="407" customWidth="1"/>
    <col min="23" max="23" width="18.85546875" style="407" hidden="1" customWidth="1"/>
    <col min="24" max="24" width="19.42578125" style="407" hidden="1" customWidth="1"/>
    <col min="25" max="25" width="21" style="407" hidden="1" customWidth="1"/>
    <col min="26" max="26" width="18" style="407" hidden="1" customWidth="1"/>
    <col min="27" max="27" width="21" style="407" customWidth="1"/>
    <col min="28" max="28" width="28.140625" style="407" customWidth="1"/>
    <col min="29" max="29" width="10" style="405" customWidth="1"/>
    <col min="30" max="16384" width="9.140625" style="406"/>
  </cols>
  <sheetData>
    <row r="1" spans="1:29" ht="48" customHeight="1" x14ac:dyDescent="0.2">
      <c r="A1" s="772" t="s">
        <v>1847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</row>
    <row r="2" spans="1:29" ht="18" customHeight="1" x14ac:dyDescent="0.2">
      <c r="A2" s="773" t="s">
        <v>1858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</row>
    <row r="3" spans="1:29" ht="28.5" customHeight="1" x14ac:dyDescent="0.2">
      <c r="A3" s="630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9"/>
      <c r="S3" s="549"/>
      <c r="T3" s="408"/>
      <c r="U3" s="408"/>
      <c r="V3" s="408"/>
      <c r="W3" s="409"/>
      <c r="X3" s="408"/>
      <c r="Y3" s="408"/>
      <c r="Z3" s="408"/>
      <c r="AA3" s="408"/>
      <c r="AB3" s="408"/>
    </row>
    <row r="4" spans="1:29" ht="33.75" customHeight="1" x14ac:dyDescent="0.2">
      <c r="A4" s="742" t="s">
        <v>599</v>
      </c>
      <c r="B4" s="774" t="s">
        <v>1677</v>
      </c>
      <c r="C4" s="774" t="s">
        <v>984</v>
      </c>
      <c r="D4" s="774"/>
      <c r="E4" s="775" t="s">
        <v>985</v>
      </c>
      <c r="F4" s="775" t="s">
        <v>1338</v>
      </c>
      <c r="G4" s="767" t="s">
        <v>1207</v>
      </c>
      <c r="H4" s="767" t="s">
        <v>1208</v>
      </c>
      <c r="I4" s="771" t="s">
        <v>986</v>
      </c>
      <c r="J4" s="776" t="s">
        <v>987</v>
      </c>
      <c r="K4" s="776"/>
      <c r="L4" s="776"/>
      <c r="M4" s="760" t="s">
        <v>661</v>
      </c>
      <c r="N4" s="760"/>
      <c r="O4" s="760"/>
      <c r="P4" s="760" t="s">
        <v>662</v>
      </c>
      <c r="Q4" s="760"/>
      <c r="R4" s="760"/>
      <c r="S4" s="760"/>
      <c r="T4" s="761"/>
      <c r="U4" s="761"/>
      <c r="V4" s="760"/>
      <c r="W4" s="760"/>
      <c r="X4" s="760"/>
      <c r="Y4" s="761"/>
      <c r="Z4" s="761"/>
      <c r="AA4" s="760"/>
      <c r="AB4" s="760"/>
    </row>
    <row r="5" spans="1:29" ht="30" customHeight="1" x14ac:dyDescent="0.2">
      <c r="A5" s="742"/>
      <c r="B5" s="774"/>
      <c r="C5" s="774"/>
      <c r="D5" s="774"/>
      <c r="E5" s="775"/>
      <c r="F5" s="775"/>
      <c r="G5" s="767"/>
      <c r="H5" s="767"/>
      <c r="I5" s="771"/>
      <c r="J5" s="767" t="s">
        <v>988</v>
      </c>
      <c r="K5" s="776" t="s">
        <v>989</v>
      </c>
      <c r="L5" s="776"/>
      <c r="M5" s="771" t="s">
        <v>988</v>
      </c>
      <c r="N5" s="760" t="s">
        <v>989</v>
      </c>
      <c r="O5" s="760"/>
      <c r="P5" s="760" t="s">
        <v>990</v>
      </c>
      <c r="Q5" s="760" t="s">
        <v>989</v>
      </c>
      <c r="R5" s="760"/>
      <c r="S5" s="760"/>
      <c r="T5" s="761"/>
      <c r="U5" s="761"/>
      <c r="V5" s="760"/>
      <c r="W5" s="760"/>
      <c r="X5" s="760"/>
      <c r="Y5" s="761"/>
      <c r="Z5" s="761"/>
      <c r="AA5" s="760"/>
      <c r="AB5" s="760"/>
    </row>
    <row r="6" spans="1:29" ht="120" customHeight="1" x14ac:dyDescent="0.2">
      <c r="A6" s="742"/>
      <c r="B6" s="774"/>
      <c r="C6" s="765" t="s">
        <v>991</v>
      </c>
      <c r="D6" s="766" t="s">
        <v>992</v>
      </c>
      <c r="E6" s="775"/>
      <c r="F6" s="775"/>
      <c r="G6" s="767"/>
      <c r="H6" s="767"/>
      <c r="I6" s="771"/>
      <c r="J6" s="767"/>
      <c r="K6" s="767" t="s">
        <v>993</v>
      </c>
      <c r="L6" s="767" t="s">
        <v>994</v>
      </c>
      <c r="M6" s="771"/>
      <c r="N6" s="771" t="s">
        <v>993</v>
      </c>
      <c r="O6" s="771" t="s">
        <v>994</v>
      </c>
      <c r="P6" s="760"/>
      <c r="Q6" s="762" t="s">
        <v>751</v>
      </c>
      <c r="R6" s="763"/>
      <c r="S6" s="763"/>
      <c r="T6" s="763"/>
      <c r="U6" s="764"/>
      <c r="V6" s="762" t="s">
        <v>1201</v>
      </c>
      <c r="W6" s="763"/>
      <c r="X6" s="763"/>
      <c r="Y6" s="763"/>
      <c r="Z6" s="764"/>
      <c r="AA6" s="760" t="s">
        <v>1425</v>
      </c>
      <c r="AB6" s="760"/>
    </row>
    <row r="7" spans="1:29" ht="75" customHeight="1" x14ac:dyDescent="0.2">
      <c r="A7" s="742"/>
      <c r="B7" s="774"/>
      <c r="C7" s="765"/>
      <c r="D7" s="766"/>
      <c r="E7" s="775"/>
      <c r="F7" s="775"/>
      <c r="G7" s="767"/>
      <c r="H7" s="767"/>
      <c r="I7" s="771"/>
      <c r="J7" s="767"/>
      <c r="K7" s="767"/>
      <c r="L7" s="767"/>
      <c r="M7" s="771"/>
      <c r="N7" s="771"/>
      <c r="O7" s="771"/>
      <c r="P7" s="760"/>
      <c r="Q7" s="569" t="s">
        <v>988</v>
      </c>
      <c r="R7" s="410" t="s">
        <v>995</v>
      </c>
      <c r="S7" s="550" t="s">
        <v>1827</v>
      </c>
      <c r="T7" s="569" t="s">
        <v>1972</v>
      </c>
      <c r="U7" s="569" t="s">
        <v>1973</v>
      </c>
      <c r="V7" s="569" t="s">
        <v>988</v>
      </c>
      <c r="W7" s="410" t="s">
        <v>995</v>
      </c>
      <c r="X7" s="569" t="s">
        <v>1827</v>
      </c>
      <c r="Y7" s="569" t="s">
        <v>1972</v>
      </c>
      <c r="Z7" s="569" t="s">
        <v>1973</v>
      </c>
      <c r="AA7" s="569" t="s">
        <v>996</v>
      </c>
      <c r="AB7" s="569" t="s">
        <v>997</v>
      </c>
    </row>
    <row r="8" spans="1:29" ht="26.25" customHeight="1" x14ac:dyDescent="0.2">
      <c r="A8" s="742"/>
      <c r="B8" s="774"/>
      <c r="C8" s="765"/>
      <c r="D8" s="766"/>
      <c r="E8" s="775"/>
      <c r="F8" s="775"/>
      <c r="G8" s="571" t="s">
        <v>663</v>
      </c>
      <c r="H8" s="571" t="s">
        <v>663</v>
      </c>
      <c r="I8" s="569" t="s">
        <v>664</v>
      </c>
      <c r="J8" s="571" t="s">
        <v>665</v>
      </c>
      <c r="K8" s="571" t="s">
        <v>665</v>
      </c>
      <c r="L8" s="571" t="s">
        <v>665</v>
      </c>
      <c r="M8" s="569" t="s">
        <v>664</v>
      </c>
      <c r="N8" s="569" t="s">
        <v>664</v>
      </c>
      <c r="O8" s="569" t="s">
        <v>664</v>
      </c>
      <c r="P8" s="569" t="s">
        <v>666</v>
      </c>
      <c r="Q8" s="569" t="s">
        <v>666</v>
      </c>
      <c r="R8" s="410" t="s">
        <v>666</v>
      </c>
      <c r="S8" s="550" t="s">
        <v>666</v>
      </c>
      <c r="T8" s="569" t="s">
        <v>666</v>
      </c>
      <c r="U8" s="569" t="s">
        <v>666</v>
      </c>
      <c r="V8" s="569" t="s">
        <v>666</v>
      </c>
      <c r="W8" s="410" t="s">
        <v>666</v>
      </c>
      <c r="X8" s="569" t="s">
        <v>666</v>
      </c>
      <c r="Y8" s="569" t="s">
        <v>666</v>
      </c>
      <c r="Z8" s="569" t="s">
        <v>666</v>
      </c>
      <c r="AA8" s="569" t="s">
        <v>666</v>
      </c>
      <c r="AB8" s="569" t="s">
        <v>666</v>
      </c>
    </row>
    <row r="9" spans="1:29" ht="42" customHeight="1" x14ac:dyDescent="0.2">
      <c r="A9" s="631">
        <v>1</v>
      </c>
      <c r="B9" s="568">
        <v>2</v>
      </c>
      <c r="C9" s="568">
        <v>3</v>
      </c>
      <c r="D9" s="568">
        <v>4</v>
      </c>
      <c r="E9" s="568">
        <v>5</v>
      </c>
      <c r="F9" s="568">
        <v>6</v>
      </c>
      <c r="G9" s="568">
        <v>7</v>
      </c>
      <c r="H9" s="568">
        <v>8</v>
      </c>
      <c r="I9" s="568">
        <v>9</v>
      </c>
      <c r="J9" s="568">
        <v>10</v>
      </c>
      <c r="K9" s="568">
        <v>11</v>
      </c>
      <c r="L9" s="568">
        <v>12</v>
      </c>
      <c r="M9" s="568">
        <v>13</v>
      </c>
      <c r="N9" s="568">
        <v>14</v>
      </c>
      <c r="O9" s="568">
        <v>15</v>
      </c>
      <c r="P9" s="568">
        <v>16</v>
      </c>
      <c r="Q9" s="568">
        <v>17</v>
      </c>
      <c r="R9" s="568">
        <v>18</v>
      </c>
      <c r="S9" s="551">
        <v>19</v>
      </c>
      <c r="T9" s="568">
        <v>20</v>
      </c>
      <c r="U9" s="568">
        <v>21</v>
      </c>
      <c r="V9" s="568">
        <v>22</v>
      </c>
      <c r="W9" s="568">
        <v>23</v>
      </c>
      <c r="X9" s="568">
        <v>24</v>
      </c>
      <c r="Y9" s="568">
        <v>25</v>
      </c>
      <c r="Z9" s="568">
        <v>26</v>
      </c>
      <c r="AA9" s="568">
        <v>27</v>
      </c>
      <c r="AB9" s="568">
        <v>28</v>
      </c>
    </row>
    <row r="10" spans="1:29" ht="42" hidden="1" customHeight="1" x14ac:dyDescent="0.2">
      <c r="A10" s="768" t="s">
        <v>1979</v>
      </c>
      <c r="B10" s="769"/>
      <c r="C10" s="769"/>
      <c r="D10" s="769"/>
      <c r="E10" s="769"/>
      <c r="F10" s="770"/>
      <c r="G10" s="411">
        <f t="shared" ref="G10:I10" si="0">SUM(G11+G18+G20+G57+G61+G70+G75+G96+G98+G102+G104+G110+G112+G117+G137+G143+G152+G165+G168+G200+G205+G217+G220+G227+G233+G236+G257+G264+G287+G291)</f>
        <v>6719</v>
      </c>
      <c r="H10" s="411">
        <f t="shared" si="0"/>
        <v>6718</v>
      </c>
      <c r="I10" s="412">
        <f t="shared" si="0"/>
        <v>118060.68</v>
      </c>
      <c r="J10" s="411">
        <f t="shared" ref="J10:P10" si="1">SUM(J11+J18+J20+J57+J61+J70+J75+J96+J98+J102+J104+J110+J112+J117+J137+J143+J152+J165+J168+J200+J205+J217+J220+J227+J233+J236+J257+J264+J287+J291)</f>
        <v>2784</v>
      </c>
      <c r="K10" s="411">
        <f t="shared" si="1"/>
        <v>1618</v>
      </c>
      <c r="L10" s="411">
        <f t="shared" si="1"/>
        <v>1167</v>
      </c>
      <c r="M10" s="412">
        <f t="shared" si="1"/>
        <v>113483.13</v>
      </c>
      <c r="N10" s="412">
        <f t="shared" si="1"/>
        <v>64622.36</v>
      </c>
      <c r="O10" s="412">
        <f t="shared" si="1"/>
        <v>48804.07</v>
      </c>
      <c r="P10" s="412">
        <f t="shared" si="1"/>
        <v>6425641621.1099997</v>
      </c>
      <c r="Q10" s="412">
        <f>SUM(Q11+Q18+Q20+Q57+Q61+Q70+Q75+Q96+Q98+Q102+Q104+Q110+Q112+Q117+Q137+Q143+Q152+Q165+Q168+Q200+Q205+Q217+Q220+Q227+Q233+Q236+Q257+Q264+Q287+Q291)</f>
        <v>5665076134.96</v>
      </c>
      <c r="R10" s="412">
        <f t="shared" ref="R10:Z10" si="2">SUM(R11+R18+R20+R57+R61+R70+R75+R96+R98+R102+R104+R110+R112+R117+R137+R143+R152+R165+R168+R200+R205+R217+R220+R227+R233+R236+R257+R264+R287+R291)</f>
        <v>392102593.06</v>
      </c>
      <c r="S10" s="412">
        <f t="shared" si="2"/>
        <v>1451819184.05</v>
      </c>
      <c r="T10" s="412">
        <f t="shared" si="2"/>
        <v>2725663998.5500002</v>
      </c>
      <c r="U10" s="412">
        <f t="shared" si="2"/>
        <v>1095490359.3</v>
      </c>
      <c r="V10" s="412">
        <f t="shared" si="2"/>
        <v>746863930.40999997</v>
      </c>
      <c r="W10" s="412">
        <f t="shared" si="2"/>
        <v>132615558.94</v>
      </c>
      <c r="X10" s="412">
        <f t="shared" si="2"/>
        <v>370249321.14999998</v>
      </c>
      <c r="Y10" s="412">
        <f t="shared" si="2"/>
        <v>161749945.41</v>
      </c>
      <c r="Z10" s="412">
        <f t="shared" si="2"/>
        <v>82249104.909999996</v>
      </c>
      <c r="AA10" s="412">
        <f>AA11+AA70+AA75+AA112+AA117+AA137+AA143+AA165+AA168+AA200+AA220+AA264+AA287+AA18+AA20+AA57+AA96+AA98+AA102+AA104+AA205+AA227+AA233+AA236+AA257+AA61+AA152+AA217+AA110+AA291</f>
        <v>11409202.16</v>
      </c>
      <c r="AB10" s="412">
        <f>AB11+AB70+AB75+AB112+AB117+AB137+AB143+AB165+AB168+AB200+AB220+AB264+AB287+AB18+AB20+AB57+AB96+AB98+AB102+AB104+AB205+AB227+AB233+AB236+AB257+AB61+AB152+AB217+AB110+AB291</f>
        <v>11409202.16</v>
      </c>
    </row>
    <row r="11" spans="1:29" ht="42" hidden="1" customHeight="1" x14ac:dyDescent="0.2">
      <c r="A11" s="733" t="s">
        <v>1950</v>
      </c>
      <c r="B11" s="733"/>
      <c r="C11" s="733"/>
      <c r="D11" s="733"/>
      <c r="E11" s="733"/>
      <c r="F11" s="733"/>
      <c r="G11" s="411">
        <f>SUM(G12:G17)</f>
        <v>140</v>
      </c>
      <c r="H11" s="411">
        <f t="shared" ref="H11:AB11" si="3">SUM(H12:H17)</f>
        <v>140</v>
      </c>
      <c r="I11" s="412">
        <f t="shared" si="3"/>
        <v>1886.81</v>
      </c>
      <c r="J11" s="411">
        <f t="shared" si="3"/>
        <v>54</v>
      </c>
      <c r="K11" s="411">
        <f t="shared" si="3"/>
        <v>40</v>
      </c>
      <c r="L11" s="411">
        <f t="shared" si="3"/>
        <v>14</v>
      </c>
      <c r="M11" s="412">
        <f t="shared" si="3"/>
        <v>1560.01</v>
      </c>
      <c r="N11" s="412">
        <f t="shared" si="3"/>
        <v>1146.6099999999999</v>
      </c>
      <c r="O11" s="412">
        <f t="shared" si="3"/>
        <v>413.4</v>
      </c>
      <c r="P11" s="412">
        <f t="shared" si="3"/>
        <v>95223010.219999999</v>
      </c>
      <c r="Q11" s="412">
        <f t="shared" si="3"/>
        <v>75607070.079999998</v>
      </c>
      <c r="R11" s="412">
        <f t="shared" si="3"/>
        <v>0</v>
      </c>
      <c r="S11" s="561">
        <f t="shared" si="3"/>
        <v>30596434.100000001</v>
      </c>
      <c r="T11" s="561">
        <f t="shared" si="3"/>
        <v>45010635.979999997</v>
      </c>
      <c r="U11" s="412">
        <f t="shared" si="3"/>
        <v>0</v>
      </c>
      <c r="V11" s="412">
        <f t="shared" si="3"/>
        <v>19615940.140000001</v>
      </c>
      <c r="W11" s="412">
        <f t="shared" si="3"/>
        <v>0</v>
      </c>
      <c r="X11" s="412">
        <f t="shared" si="3"/>
        <v>7938117.7199999997</v>
      </c>
      <c r="Y11" s="412">
        <f t="shared" si="3"/>
        <v>11677822.42</v>
      </c>
      <c r="Z11" s="412">
        <f t="shared" si="3"/>
        <v>0</v>
      </c>
      <c r="AA11" s="412">
        <f t="shared" si="3"/>
        <v>0</v>
      </c>
      <c r="AB11" s="412">
        <f t="shared" si="3"/>
        <v>0</v>
      </c>
    </row>
    <row r="12" spans="1:29" ht="30" hidden="1" customHeight="1" x14ac:dyDescent="0.2">
      <c r="A12" s="424">
        <v>1</v>
      </c>
      <c r="B12" s="414" t="s">
        <v>1376</v>
      </c>
      <c r="C12" s="413">
        <v>64</v>
      </c>
      <c r="D12" s="415">
        <v>41689</v>
      </c>
      <c r="E12" s="413" t="s">
        <v>1846</v>
      </c>
      <c r="F12" s="413" t="s">
        <v>1974</v>
      </c>
      <c r="G12" s="416">
        <v>18</v>
      </c>
      <c r="H12" s="416">
        <v>18</v>
      </c>
      <c r="I12" s="417">
        <v>289.51</v>
      </c>
      <c r="J12" s="416">
        <v>13</v>
      </c>
      <c r="K12" s="418">
        <v>12</v>
      </c>
      <c r="L12" s="418">
        <v>1</v>
      </c>
      <c r="M12" s="417">
        <v>289.51</v>
      </c>
      <c r="N12" s="417">
        <v>266.11</v>
      </c>
      <c r="O12" s="417">
        <v>23.4</v>
      </c>
      <c r="P12" s="569">
        <f t="shared" ref="P12:P17" si="4">Q12+V12+AA12+AB12</f>
        <v>17671690.399999999</v>
      </c>
      <c r="Q12" s="569">
        <f>R12+S12+T12+U12</f>
        <v>14031322.18</v>
      </c>
      <c r="R12" s="417">
        <v>0</v>
      </c>
      <c r="S12" s="553">
        <v>0</v>
      </c>
      <c r="T12" s="419">
        <f>'Приложение № 4'!J12</f>
        <v>14031322.18</v>
      </c>
      <c r="U12" s="419">
        <v>0</v>
      </c>
      <c r="V12" s="569">
        <f>W12+X12+Y12+Z12</f>
        <v>3640368.22</v>
      </c>
      <c r="W12" s="569">
        <v>0</v>
      </c>
      <c r="X12" s="417">
        <v>0</v>
      </c>
      <c r="Y12" s="419">
        <f>'Приложение № 4'!L12</f>
        <v>3640368.22</v>
      </c>
      <c r="Z12" s="419">
        <v>0</v>
      </c>
      <c r="AA12" s="569">
        <v>0</v>
      </c>
      <c r="AB12" s="569">
        <v>0</v>
      </c>
    </row>
    <row r="13" spans="1:29" s="420" customFormat="1" ht="30" hidden="1" customHeight="1" x14ac:dyDescent="0.2">
      <c r="A13" s="424">
        <v>2</v>
      </c>
      <c r="B13" s="414" t="s">
        <v>1078</v>
      </c>
      <c r="C13" s="413">
        <v>461</v>
      </c>
      <c r="D13" s="415">
        <v>41900</v>
      </c>
      <c r="E13" s="413" t="s">
        <v>1846</v>
      </c>
      <c r="F13" s="413" t="s">
        <v>1974</v>
      </c>
      <c r="G13" s="416">
        <v>27</v>
      </c>
      <c r="H13" s="416">
        <v>27</v>
      </c>
      <c r="I13" s="417">
        <v>418.6</v>
      </c>
      <c r="J13" s="416">
        <v>16</v>
      </c>
      <c r="K13" s="418">
        <v>8</v>
      </c>
      <c r="L13" s="418">
        <v>8</v>
      </c>
      <c r="M13" s="417">
        <v>418.6</v>
      </c>
      <c r="N13" s="417">
        <v>204.5</v>
      </c>
      <c r="O13" s="417">
        <v>214.1</v>
      </c>
      <c r="P13" s="569">
        <f t="shared" si="4"/>
        <v>25551344</v>
      </c>
      <c r="Q13" s="569">
        <f t="shared" ref="Q13:Q17" si="5">R13+S13+T13+U13</f>
        <v>20287767.140000001</v>
      </c>
      <c r="R13" s="417">
        <v>0</v>
      </c>
      <c r="S13" s="553">
        <v>0</v>
      </c>
      <c r="T13" s="419">
        <f>'Приложение № 4'!J13</f>
        <v>20287767.140000001</v>
      </c>
      <c r="U13" s="419">
        <v>0</v>
      </c>
      <c r="V13" s="569">
        <f t="shared" ref="V13:V56" si="6">W13+X13+Y13+Z13</f>
        <v>5263576.8600000003</v>
      </c>
      <c r="W13" s="569">
        <v>0</v>
      </c>
      <c r="X13" s="417">
        <v>0</v>
      </c>
      <c r="Y13" s="419">
        <f>'Приложение № 4'!L13</f>
        <v>5263576.8600000003</v>
      </c>
      <c r="Z13" s="419">
        <v>0</v>
      </c>
      <c r="AA13" s="569">
        <v>0</v>
      </c>
      <c r="AB13" s="569">
        <v>0</v>
      </c>
      <c r="AC13" s="405"/>
    </row>
    <row r="14" spans="1:29" ht="30" hidden="1" customHeight="1" x14ac:dyDescent="0.2">
      <c r="A14" s="424">
        <v>3</v>
      </c>
      <c r="B14" s="414" t="s">
        <v>1079</v>
      </c>
      <c r="C14" s="413">
        <v>142</v>
      </c>
      <c r="D14" s="415">
        <v>41731</v>
      </c>
      <c r="E14" s="413" t="s">
        <v>1846</v>
      </c>
      <c r="F14" s="413" t="s">
        <v>1974</v>
      </c>
      <c r="G14" s="416">
        <v>25</v>
      </c>
      <c r="H14" s="416">
        <v>25</v>
      </c>
      <c r="I14" s="417">
        <v>220.6</v>
      </c>
      <c r="J14" s="416">
        <v>4</v>
      </c>
      <c r="K14" s="418">
        <v>3</v>
      </c>
      <c r="L14" s="418">
        <v>1</v>
      </c>
      <c r="M14" s="417">
        <v>220.6</v>
      </c>
      <c r="N14" s="417">
        <v>162</v>
      </c>
      <c r="O14" s="417">
        <v>58.6</v>
      </c>
      <c r="P14" s="569">
        <f t="shared" si="4"/>
        <v>13465424</v>
      </c>
      <c r="Q14" s="569">
        <f t="shared" si="5"/>
        <v>10691546.66</v>
      </c>
      <c r="R14" s="417">
        <v>0</v>
      </c>
      <c r="S14" s="553">
        <v>0</v>
      </c>
      <c r="T14" s="419">
        <f>'Приложение № 4'!J14</f>
        <v>10691546.66</v>
      </c>
      <c r="U14" s="419">
        <v>0</v>
      </c>
      <c r="V14" s="569">
        <f t="shared" si="6"/>
        <v>2773877.34</v>
      </c>
      <c r="W14" s="569">
        <v>0</v>
      </c>
      <c r="X14" s="417">
        <v>0</v>
      </c>
      <c r="Y14" s="419">
        <f>'Приложение № 4'!L14</f>
        <v>2773877.34</v>
      </c>
      <c r="Z14" s="419">
        <v>0</v>
      </c>
      <c r="AA14" s="569">
        <v>0</v>
      </c>
      <c r="AB14" s="569">
        <v>0</v>
      </c>
    </row>
    <row r="15" spans="1:29" s="433" customFormat="1" ht="30" hidden="1" customHeight="1" x14ac:dyDescent="0.2">
      <c r="A15" s="421">
        <v>4</v>
      </c>
      <c r="B15" s="422" t="s">
        <v>1951</v>
      </c>
      <c r="C15" s="421">
        <v>86</v>
      </c>
      <c r="D15" s="423">
        <v>43231</v>
      </c>
      <c r="E15" s="424" t="s">
        <v>1801</v>
      </c>
      <c r="F15" s="424" t="s">
        <v>1846</v>
      </c>
      <c r="G15" s="425">
        <v>28</v>
      </c>
      <c r="H15" s="425">
        <v>28</v>
      </c>
      <c r="I15" s="426">
        <v>428</v>
      </c>
      <c r="J15" s="425">
        <v>10</v>
      </c>
      <c r="K15" s="427">
        <v>8</v>
      </c>
      <c r="L15" s="427">
        <v>2</v>
      </c>
      <c r="M15" s="426">
        <v>282.89999999999998</v>
      </c>
      <c r="N15" s="426">
        <v>209.2</v>
      </c>
      <c r="O15" s="426">
        <v>73.7</v>
      </c>
      <c r="P15" s="428">
        <f t="shared" si="4"/>
        <v>17268216</v>
      </c>
      <c r="Q15" s="428">
        <f t="shared" si="5"/>
        <v>13710963.5</v>
      </c>
      <c r="R15" s="429">
        <v>0</v>
      </c>
      <c r="S15" s="553">
        <f>'Приложение № 4'!J15</f>
        <v>13710963.5</v>
      </c>
      <c r="T15" s="419">
        <v>0</v>
      </c>
      <c r="U15" s="419">
        <v>0</v>
      </c>
      <c r="V15" s="428">
        <f t="shared" si="6"/>
        <v>3557252.5</v>
      </c>
      <c r="W15" s="569">
        <v>0</v>
      </c>
      <c r="X15" s="429">
        <f>'Приложение № 4'!L15</f>
        <v>3557252.5</v>
      </c>
      <c r="Y15" s="430">
        <v>0</v>
      </c>
      <c r="Z15" s="419">
        <v>0</v>
      </c>
      <c r="AA15" s="428">
        <v>0</v>
      </c>
      <c r="AB15" s="428">
        <v>0</v>
      </c>
      <c r="AC15" s="431"/>
    </row>
    <row r="16" spans="1:29" s="433" customFormat="1" ht="30" hidden="1" customHeight="1" x14ac:dyDescent="0.2">
      <c r="A16" s="421">
        <v>5</v>
      </c>
      <c r="B16" s="422" t="s">
        <v>1969</v>
      </c>
      <c r="C16" s="421">
        <v>75</v>
      </c>
      <c r="D16" s="423">
        <v>43216</v>
      </c>
      <c r="E16" s="424" t="s">
        <v>1801</v>
      </c>
      <c r="F16" s="424" t="s">
        <v>1846</v>
      </c>
      <c r="G16" s="425">
        <v>32</v>
      </c>
      <c r="H16" s="425">
        <v>32</v>
      </c>
      <c r="I16" s="426">
        <v>311.2</v>
      </c>
      <c r="J16" s="425">
        <v>7</v>
      </c>
      <c r="K16" s="427">
        <v>5</v>
      </c>
      <c r="L16" s="427">
        <v>2</v>
      </c>
      <c r="M16" s="426">
        <v>199</v>
      </c>
      <c r="N16" s="426">
        <v>155.4</v>
      </c>
      <c r="O16" s="426">
        <v>43.6</v>
      </c>
      <c r="P16" s="428">
        <f t="shared" si="4"/>
        <v>12146960</v>
      </c>
      <c r="Q16" s="428">
        <f t="shared" si="5"/>
        <v>9644686.2400000002</v>
      </c>
      <c r="R16" s="429">
        <v>0</v>
      </c>
      <c r="S16" s="553">
        <f>'Приложение № 4'!J16</f>
        <v>9644686.2400000002</v>
      </c>
      <c r="T16" s="419">
        <v>0</v>
      </c>
      <c r="U16" s="419">
        <v>0</v>
      </c>
      <c r="V16" s="428">
        <f t="shared" si="6"/>
        <v>2502273.7599999998</v>
      </c>
      <c r="W16" s="569">
        <v>0</v>
      </c>
      <c r="X16" s="429">
        <f>'Приложение № 4'!L16</f>
        <v>2502273.7599999998</v>
      </c>
      <c r="Y16" s="430">
        <v>0</v>
      </c>
      <c r="Z16" s="419">
        <v>0</v>
      </c>
      <c r="AA16" s="428">
        <v>0</v>
      </c>
      <c r="AB16" s="428">
        <v>0</v>
      </c>
      <c r="AC16" s="431"/>
    </row>
    <row r="17" spans="1:29" s="433" customFormat="1" ht="30" hidden="1" customHeight="1" x14ac:dyDescent="0.2">
      <c r="A17" s="421">
        <v>6</v>
      </c>
      <c r="B17" s="422" t="s">
        <v>1952</v>
      </c>
      <c r="C17" s="421">
        <v>117</v>
      </c>
      <c r="D17" s="423">
        <v>43273</v>
      </c>
      <c r="E17" s="424" t="s">
        <v>1801</v>
      </c>
      <c r="F17" s="424" t="s">
        <v>1846</v>
      </c>
      <c r="G17" s="425">
        <v>10</v>
      </c>
      <c r="H17" s="425">
        <v>10</v>
      </c>
      <c r="I17" s="426">
        <v>218.9</v>
      </c>
      <c r="J17" s="425">
        <v>4</v>
      </c>
      <c r="K17" s="427">
        <v>4</v>
      </c>
      <c r="L17" s="427">
        <v>0</v>
      </c>
      <c r="M17" s="426">
        <v>149.4</v>
      </c>
      <c r="N17" s="426">
        <v>149.4</v>
      </c>
      <c r="O17" s="426">
        <v>0</v>
      </c>
      <c r="P17" s="428">
        <f t="shared" si="4"/>
        <v>9119375.8200000003</v>
      </c>
      <c r="Q17" s="428">
        <f t="shared" si="5"/>
        <v>7240784.3600000003</v>
      </c>
      <c r="R17" s="429">
        <v>0</v>
      </c>
      <c r="S17" s="553">
        <f>'Приложение № 4'!J17</f>
        <v>7240784.3600000003</v>
      </c>
      <c r="T17" s="419">
        <v>0</v>
      </c>
      <c r="U17" s="419">
        <v>0</v>
      </c>
      <c r="V17" s="428">
        <f t="shared" si="6"/>
        <v>1878591.46</v>
      </c>
      <c r="W17" s="569">
        <v>0</v>
      </c>
      <c r="X17" s="429">
        <f>'Приложение № 4'!L17</f>
        <v>1878591.46</v>
      </c>
      <c r="Y17" s="430">
        <v>0</v>
      </c>
      <c r="Z17" s="419">
        <v>0</v>
      </c>
      <c r="AA17" s="428">
        <v>0</v>
      </c>
      <c r="AB17" s="428">
        <v>0</v>
      </c>
      <c r="AC17" s="431"/>
    </row>
    <row r="18" spans="1:29" ht="30" hidden="1" customHeight="1" x14ac:dyDescent="0.2">
      <c r="A18" s="733" t="s">
        <v>1865</v>
      </c>
      <c r="B18" s="733"/>
      <c r="C18" s="733"/>
      <c r="D18" s="733"/>
      <c r="E18" s="733"/>
      <c r="F18" s="733"/>
      <c r="G18" s="411">
        <f>G19</f>
        <v>6</v>
      </c>
      <c r="H18" s="411">
        <f t="shared" ref="H18" si="7">H19</f>
        <v>6</v>
      </c>
      <c r="I18" s="412">
        <f>SUM(I19:I19)</f>
        <v>68.900000000000006</v>
      </c>
      <c r="J18" s="411">
        <f t="shared" ref="J18:U18" si="8">J19</f>
        <v>3</v>
      </c>
      <c r="K18" s="411">
        <f t="shared" si="8"/>
        <v>1</v>
      </c>
      <c r="L18" s="411">
        <f t="shared" si="8"/>
        <v>2</v>
      </c>
      <c r="M18" s="434">
        <f t="shared" si="8"/>
        <v>68.900000000000006</v>
      </c>
      <c r="N18" s="412">
        <f t="shared" si="8"/>
        <v>21.1</v>
      </c>
      <c r="O18" s="412">
        <f t="shared" si="8"/>
        <v>47.8</v>
      </c>
      <c r="P18" s="412">
        <f t="shared" si="8"/>
        <v>4205656</v>
      </c>
      <c r="Q18" s="412">
        <f t="shared" si="8"/>
        <v>3995373.2</v>
      </c>
      <c r="R18" s="412">
        <f t="shared" si="8"/>
        <v>0</v>
      </c>
      <c r="S18" s="561">
        <f t="shared" si="8"/>
        <v>3995373.2</v>
      </c>
      <c r="T18" s="412">
        <f t="shared" si="8"/>
        <v>0</v>
      </c>
      <c r="U18" s="412">
        <f t="shared" si="8"/>
        <v>0</v>
      </c>
      <c r="V18" s="412">
        <f t="shared" si="6"/>
        <v>210282.8</v>
      </c>
      <c r="W18" s="435">
        <f>W19</f>
        <v>0</v>
      </c>
      <c r="X18" s="412">
        <f>X19</f>
        <v>210282.8</v>
      </c>
      <c r="Y18" s="412">
        <f t="shared" ref="Y18:Z18" si="9">Y19</f>
        <v>0</v>
      </c>
      <c r="Z18" s="412">
        <f t="shared" si="9"/>
        <v>0</v>
      </c>
      <c r="AA18" s="412">
        <f>AA19</f>
        <v>0</v>
      </c>
      <c r="AB18" s="412">
        <f>AB19</f>
        <v>0</v>
      </c>
    </row>
    <row r="19" spans="1:29" ht="30" hidden="1" customHeight="1" x14ac:dyDescent="0.2">
      <c r="A19" s="424">
        <v>1</v>
      </c>
      <c r="B19" s="436" t="s">
        <v>1860</v>
      </c>
      <c r="C19" s="413">
        <v>179</v>
      </c>
      <c r="D19" s="415">
        <v>42835</v>
      </c>
      <c r="E19" s="413" t="s">
        <v>1801</v>
      </c>
      <c r="F19" s="413" t="s">
        <v>1846</v>
      </c>
      <c r="G19" s="416">
        <v>6</v>
      </c>
      <c r="H19" s="418">
        <v>6</v>
      </c>
      <c r="I19" s="417">
        <v>68.900000000000006</v>
      </c>
      <c r="J19" s="416">
        <v>3</v>
      </c>
      <c r="K19" s="418">
        <v>1</v>
      </c>
      <c r="L19" s="418">
        <v>2</v>
      </c>
      <c r="M19" s="417">
        <f>N19+O19</f>
        <v>68.900000000000006</v>
      </c>
      <c r="N19" s="417">
        <v>21.1</v>
      </c>
      <c r="O19" s="437">
        <v>47.8</v>
      </c>
      <c r="P19" s="569">
        <f>Q19+V19+AA19+AB19</f>
        <v>4205656</v>
      </c>
      <c r="Q19" s="569">
        <f>R19+S19+T19+U19</f>
        <v>3995373.2</v>
      </c>
      <c r="R19" s="429">
        <v>0</v>
      </c>
      <c r="S19" s="553">
        <f>'Приложение № 4'!J19</f>
        <v>3995373.2</v>
      </c>
      <c r="T19" s="430">
        <v>0</v>
      </c>
      <c r="U19" s="430">
        <v>0</v>
      </c>
      <c r="V19" s="428">
        <f t="shared" si="6"/>
        <v>210282.8</v>
      </c>
      <c r="W19" s="429">
        <v>0</v>
      </c>
      <c r="X19" s="417">
        <f>'Приложение № 4'!L19</f>
        <v>210282.8</v>
      </c>
      <c r="Y19" s="419">
        <v>0</v>
      </c>
      <c r="Z19" s="419">
        <v>0</v>
      </c>
      <c r="AA19" s="569">
        <v>0</v>
      </c>
      <c r="AB19" s="569">
        <v>0</v>
      </c>
    </row>
    <row r="20" spans="1:29" ht="30" hidden="1" customHeight="1" x14ac:dyDescent="0.2">
      <c r="A20" s="733" t="s">
        <v>1853</v>
      </c>
      <c r="B20" s="733"/>
      <c r="C20" s="733"/>
      <c r="D20" s="733"/>
      <c r="E20" s="733"/>
      <c r="F20" s="733"/>
      <c r="G20" s="438">
        <f>SUM(G21:G56)</f>
        <v>800</v>
      </c>
      <c r="H20" s="440">
        <f>SUM(H21:H56)</f>
        <v>800</v>
      </c>
      <c r="I20" s="439">
        <f>SUM(I21:I56)</f>
        <v>13353.35</v>
      </c>
      <c r="J20" s="440">
        <f t="shared" ref="J20:O20" si="10">SUM(J21:J56)</f>
        <v>343</v>
      </c>
      <c r="K20" s="440">
        <f t="shared" si="10"/>
        <v>164</v>
      </c>
      <c r="L20" s="440">
        <f t="shared" si="10"/>
        <v>179</v>
      </c>
      <c r="M20" s="564">
        <f t="shared" si="10"/>
        <v>13365.75</v>
      </c>
      <c r="N20" s="564">
        <f t="shared" si="10"/>
        <v>6409.17</v>
      </c>
      <c r="O20" s="564">
        <f t="shared" si="10"/>
        <v>6956.58</v>
      </c>
      <c r="P20" s="434">
        <f>SUM(P21:P56)</f>
        <v>684529802.14999998</v>
      </c>
      <c r="Q20" s="434">
        <f t="shared" ref="Q20:Z20" si="11">SUM(Q21:Q56)</f>
        <v>667361520.85000002</v>
      </c>
      <c r="R20" s="434">
        <f t="shared" si="11"/>
        <v>0</v>
      </c>
      <c r="S20" s="562">
        <f t="shared" si="11"/>
        <v>77162934.700000003</v>
      </c>
      <c r="T20" s="562">
        <f t="shared" si="11"/>
        <v>590198586.14999998</v>
      </c>
      <c r="U20" s="434">
        <f t="shared" si="11"/>
        <v>0</v>
      </c>
      <c r="V20" s="434">
        <f t="shared" si="11"/>
        <v>17168281.300000001</v>
      </c>
      <c r="W20" s="434">
        <f t="shared" si="11"/>
        <v>0</v>
      </c>
      <c r="X20" s="434">
        <f t="shared" si="11"/>
        <v>17168281.300000001</v>
      </c>
      <c r="Y20" s="434">
        <f t="shared" si="11"/>
        <v>0</v>
      </c>
      <c r="Z20" s="434">
        <f t="shared" si="11"/>
        <v>0</v>
      </c>
      <c r="AA20" s="434">
        <f t="shared" ref="AA20:AB20" si="12">SUM(AA21:AA32)</f>
        <v>0</v>
      </c>
      <c r="AB20" s="434">
        <f t="shared" si="12"/>
        <v>0</v>
      </c>
    </row>
    <row r="21" spans="1:29" ht="30" hidden="1" customHeight="1" x14ac:dyDescent="0.2">
      <c r="A21" s="632">
        <v>1</v>
      </c>
      <c r="B21" s="442" t="s">
        <v>1345</v>
      </c>
      <c r="C21" s="443" t="s">
        <v>1346</v>
      </c>
      <c r="D21" s="443">
        <v>42685</v>
      </c>
      <c r="E21" s="443" t="s">
        <v>1846</v>
      </c>
      <c r="F21" s="443" t="s">
        <v>1974</v>
      </c>
      <c r="G21" s="418">
        <v>20</v>
      </c>
      <c r="H21" s="418">
        <v>20</v>
      </c>
      <c r="I21" s="444">
        <v>530.79999999999995</v>
      </c>
      <c r="J21" s="418">
        <v>8</v>
      </c>
      <c r="K21" s="571">
        <v>4</v>
      </c>
      <c r="L21" s="571">
        <v>4</v>
      </c>
      <c r="M21" s="443">
        <v>530.79999999999995</v>
      </c>
      <c r="N21" s="444">
        <v>347.7</v>
      </c>
      <c r="O21" s="444">
        <v>183.1</v>
      </c>
      <c r="P21" s="569">
        <f>Q21+V21+AA21+AB21</f>
        <v>26503226.18</v>
      </c>
      <c r="Q21" s="569">
        <f>R21+S21+T21+U21</f>
        <v>26503226.18</v>
      </c>
      <c r="R21" s="428">
        <v>0</v>
      </c>
      <c r="S21" s="550">
        <v>0</v>
      </c>
      <c r="T21" s="428">
        <f>'Приложение № 4'!J21</f>
        <v>26503226.18</v>
      </c>
      <c r="U21" s="428">
        <v>0</v>
      </c>
      <c r="V21" s="428">
        <f t="shared" si="6"/>
        <v>0</v>
      </c>
      <c r="W21" s="428">
        <v>0</v>
      </c>
      <c r="X21" s="428">
        <v>0</v>
      </c>
      <c r="Y21" s="428">
        <v>0</v>
      </c>
      <c r="Z21" s="428">
        <v>0</v>
      </c>
      <c r="AA21" s="444">
        <v>0</v>
      </c>
      <c r="AB21" s="444">
        <v>0</v>
      </c>
    </row>
    <row r="22" spans="1:29" ht="30" hidden="1" customHeight="1" x14ac:dyDescent="0.2">
      <c r="A22" s="632">
        <v>2</v>
      </c>
      <c r="B22" s="445" t="s">
        <v>1347</v>
      </c>
      <c r="C22" s="413" t="s">
        <v>1346</v>
      </c>
      <c r="D22" s="415">
        <v>42685</v>
      </c>
      <c r="E22" s="443" t="s">
        <v>1846</v>
      </c>
      <c r="F22" s="443" t="s">
        <v>1974</v>
      </c>
      <c r="G22" s="416">
        <v>24</v>
      </c>
      <c r="H22" s="418">
        <v>24</v>
      </c>
      <c r="I22" s="569">
        <v>367.7</v>
      </c>
      <c r="J22" s="416">
        <v>16</v>
      </c>
      <c r="K22" s="571">
        <v>11</v>
      </c>
      <c r="L22" s="571">
        <v>5</v>
      </c>
      <c r="M22" s="417">
        <v>367.7</v>
      </c>
      <c r="N22" s="569">
        <v>253.8</v>
      </c>
      <c r="O22" s="569">
        <v>113.9</v>
      </c>
      <c r="P22" s="569">
        <f t="shared" ref="P22:P56" si="13">Q22+V22+AA22+AB22</f>
        <v>18359525.739999998</v>
      </c>
      <c r="Q22" s="569">
        <f t="shared" ref="Q22:Q56" si="14">R22+S22+T22+U22</f>
        <v>18359525.739999998</v>
      </c>
      <c r="R22" s="428">
        <v>0</v>
      </c>
      <c r="S22" s="550">
        <v>0</v>
      </c>
      <c r="T22" s="428">
        <f>'Приложение № 4'!J22</f>
        <v>18359525.739999998</v>
      </c>
      <c r="U22" s="428">
        <v>0</v>
      </c>
      <c r="V22" s="428">
        <f t="shared" si="6"/>
        <v>0</v>
      </c>
      <c r="W22" s="428">
        <v>0</v>
      </c>
      <c r="X22" s="428">
        <v>0</v>
      </c>
      <c r="Y22" s="428">
        <v>0</v>
      </c>
      <c r="Z22" s="428">
        <v>0</v>
      </c>
      <c r="AA22" s="569">
        <v>0</v>
      </c>
      <c r="AB22" s="569">
        <v>0</v>
      </c>
      <c r="AC22" s="446"/>
    </row>
    <row r="23" spans="1:29" ht="30" hidden="1" customHeight="1" x14ac:dyDescent="0.2">
      <c r="A23" s="632">
        <v>3</v>
      </c>
      <c r="B23" s="445" t="s">
        <v>1503</v>
      </c>
      <c r="C23" s="413" t="s">
        <v>1272</v>
      </c>
      <c r="D23" s="415">
        <v>42138</v>
      </c>
      <c r="E23" s="443" t="s">
        <v>1846</v>
      </c>
      <c r="F23" s="443" t="s">
        <v>1974</v>
      </c>
      <c r="G23" s="416">
        <v>14</v>
      </c>
      <c r="H23" s="418">
        <v>14</v>
      </c>
      <c r="I23" s="569">
        <v>132.6</v>
      </c>
      <c r="J23" s="416">
        <v>4</v>
      </c>
      <c r="K23" s="571">
        <v>2</v>
      </c>
      <c r="L23" s="571">
        <v>2</v>
      </c>
      <c r="M23" s="417">
        <v>132.6</v>
      </c>
      <c r="N23" s="569">
        <v>67.599999999999994</v>
      </c>
      <c r="O23" s="569">
        <v>65</v>
      </c>
      <c r="P23" s="569">
        <f t="shared" si="13"/>
        <v>6620813.4699999997</v>
      </c>
      <c r="Q23" s="569">
        <f t="shared" si="14"/>
        <v>6620813.4699999997</v>
      </c>
      <c r="R23" s="428">
        <v>0</v>
      </c>
      <c r="S23" s="550">
        <v>0</v>
      </c>
      <c r="T23" s="428">
        <f>'Приложение № 4'!J23</f>
        <v>6620813.4699999997</v>
      </c>
      <c r="U23" s="428">
        <v>0</v>
      </c>
      <c r="V23" s="428">
        <f t="shared" si="6"/>
        <v>0</v>
      </c>
      <c r="W23" s="428">
        <v>0</v>
      </c>
      <c r="X23" s="428">
        <v>0</v>
      </c>
      <c r="Y23" s="428">
        <v>0</v>
      </c>
      <c r="Z23" s="428">
        <v>0</v>
      </c>
      <c r="AA23" s="569">
        <v>0</v>
      </c>
      <c r="AB23" s="569">
        <v>0</v>
      </c>
      <c r="AC23" s="446"/>
    </row>
    <row r="24" spans="1:29" ht="30" hidden="1" customHeight="1" x14ac:dyDescent="0.2">
      <c r="A24" s="632">
        <v>4</v>
      </c>
      <c r="B24" s="445" t="s">
        <v>1505</v>
      </c>
      <c r="C24" s="413" t="s">
        <v>1272</v>
      </c>
      <c r="D24" s="415">
        <v>42138</v>
      </c>
      <c r="E24" s="443" t="s">
        <v>1846</v>
      </c>
      <c r="F24" s="443" t="s">
        <v>1974</v>
      </c>
      <c r="G24" s="416">
        <v>20</v>
      </c>
      <c r="H24" s="418">
        <v>20</v>
      </c>
      <c r="I24" s="569">
        <v>137.30000000000001</v>
      </c>
      <c r="J24" s="416">
        <v>3</v>
      </c>
      <c r="K24" s="571">
        <v>1</v>
      </c>
      <c r="L24" s="571">
        <v>2</v>
      </c>
      <c r="M24" s="417">
        <v>137.30000000000001</v>
      </c>
      <c r="N24" s="569">
        <v>44.4</v>
      </c>
      <c r="O24" s="569">
        <v>92.9</v>
      </c>
      <c r="P24" s="569">
        <f t="shared" si="13"/>
        <v>6855487.8600000003</v>
      </c>
      <c r="Q24" s="569">
        <f t="shared" si="14"/>
        <v>6855487.8600000003</v>
      </c>
      <c r="R24" s="428">
        <v>0</v>
      </c>
      <c r="S24" s="550">
        <v>0</v>
      </c>
      <c r="T24" s="428">
        <f>'Приложение № 4'!J24</f>
        <v>6855487.8600000003</v>
      </c>
      <c r="U24" s="428">
        <v>0</v>
      </c>
      <c r="V24" s="428">
        <f t="shared" si="6"/>
        <v>0</v>
      </c>
      <c r="W24" s="428">
        <v>0</v>
      </c>
      <c r="X24" s="428">
        <v>0</v>
      </c>
      <c r="Y24" s="428">
        <v>0</v>
      </c>
      <c r="Z24" s="428">
        <v>0</v>
      </c>
      <c r="AA24" s="569">
        <v>0</v>
      </c>
      <c r="AB24" s="569">
        <v>0</v>
      </c>
      <c r="AC24" s="446"/>
    </row>
    <row r="25" spans="1:29" ht="30" hidden="1" customHeight="1" x14ac:dyDescent="0.2">
      <c r="A25" s="632">
        <v>5</v>
      </c>
      <c r="B25" s="414" t="s">
        <v>1166</v>
      </c>
      <c r="C25" s="413">
        <v>20</v>
      </c>
      <c r="D25" s="415">
        <v>42138</v>
      </c>
      <c r="E25" s="443" t="s">
        <v>1846</v>
      </c>
      <c r="F25" s="443" t="s">
        <v>1974</v>
      </c>
      <c r="G25" s="416">
        <v>24</v>
      </c>
      <c r="H25" s="416">
        <v>24</v>
      </c>
      <c r="I25" s="417">
        <v>488.2</v>
      </c>
      <c r="J25" s="416">
        <v>12</v>
      </c>
      <c r="K25" s="418">
        <v>4</v>
      </c>
      <c r="L25" s="418">
        <v>8</v>
      </c>
      <c r="M25" s="417">
        <v>488.2</v>
      </c>
      <c r="N25" s="417">
        <v>165</v>
      </c>
      <c r="O25" s="417">
        <v>323.2</v>
      </c>
      <c r="P25" s="569">
        <f t="shared" si="13"/>
        <v>24376177.5</v>
      </c>
      <c r="Q25" s="569">
        <f t="shared" si="14"/>
        <v>24376177.5</v>
      </c>
      <c r="R25" s="428">
        <v>0</v>
      </c>
      <c r="S25" s="550">
        <v>0</v>
      </c>
      <c r="T25" s="428">
        <f>'Приложение № 4'!J25</f>
        <v>24376177.5</v>
      </c>
      <c r="U25" s="428">
        <v>0</v>
      </c>
      <c r="V25" s="428">
        <f t="shared" si="6"/>
        <v>0</v>
      </c>
      <c r="W25" s="428">
        <v>0</v>
      </c>
      <c r="X25" s="428">
        <v>0</v>
      </c>
      <c r="Y25" s="428">
        <v>0</v>
      </c>
      <c r="Z25" s="428">
        <v>0</v>
      </c>
      <c r="AA25" s="569">
        <v>0</v>
      </c>
      <c r="AB25" s="569">
        <v>0</v>
      </c>
      <c r="AC25" s="446"/>
    </row>
    <row r="26" spans="1:29" ht="30" hidden="1" customHeight="1" x14ac:dyDescent="0.2">
      <c r="A26" s="632">
        <v>6</v>
      </c>
      <c r="B26" s="414" t="s">
        <v>1168</v>
      </c>
      <c r="C26" s="413">
        <v>25</v>
      </c>
      <c r="D26" s="415">
        <v>42139</v>
      </c>
      <c r="E26" s="443" t="s">
        <v>1846</v>
      </c>
      <c r="F26" s="443" t="s">
        <v>1974</v>
      </c>
      <c r="G26" s="416">
        <v>5</v>
      </c>
      <c r="H26" s="416">
        <v>5</v>
      </c>
      <c r="I26" s="417">
        <v>75</v>
      </c>
      <c r="J26" s="416">
        <v>2</v>
      </c>
      <c r="K26" s="418">
        <v>0</v>
      </c>
      <c r="L26" s="418">
        <v>2</v>
      </c>
      <c r="M26" s="417">
        <v>75</v>
      </c>
      <c r="N26" s="417">
        <v>0</v>
      </c>
      <c r="O26" s="417">
        <v>75</v>
      </c>
      <c r="P26" s="569">
        <f t="shared" si="13"/>
        <v>3744804</v>
      </c>
      <c r="Q26" s="569">
        <f t="shared" si="14"/>
        <v>3744804</v>
      </c>
      <c r="R26" s="428">
        <v>0</v>
      </c>
      <c r="S26" s="550">
        <v>0</v>
      </c>
      <c r="T26" s="428">
        <f>'Приложение № 4'!J26</f>
        <v>3744804</v>
      </c>
      <c r="U26" s="428">
        <v>0</v>
      </c>
      <c r="V26" s="428">
        <f t="shared" si="6"/>
        <v>0</v>
      </c>
      <c r="W26" s="428">
        <v>0</v>
      </c>
      <c r="X26" s="428">
        <v>0</v>
      </c>
      <c r="Y26" s="428">
        <v>0</v>
      </c>
      <c r="Z26" s="428">
        <v>0</v>
      </c>
      <c r="AA26" s="569">
        <v>0</v>
      </c>
      <c r="AB26" s="569">
        <v>0</v>
      </c>
      <c r="AC26" s="446"/>
    </row>
    <row r="27" spans="1:29" ht="30" hidden="1" customHeight="1" x14ac:dyDescent="0.2">
      <c r="A27" s="632">
        <v>7</v>
      </c>
      <c r="B27" s="414" t="s">
        <v>1428</v>
      </c>
      <c r="C27" s="413">
        <v>19</v>
      </c>
      <c r="D27" s="415">
        <v>42138</v>
      </c>
      <c r="E27" s="443" t="s">
        <v>1846</v>
      </c>
      <c r="F27" s="443" t="s">
        <v>1974</v>
      </c>
      <c r="G27" s="416">
        <v>5</v>
      </c>
      <c r="H27" s="416">
        <v>5</v>
      </c>
      <c r="I27" s="417">
        <v>129.1</v>
      </c>
      <c r="J27" s="416">
        <v>5</v>
      </c>
      <c r="K27" s="418">
        <v>3</v>
      </c>
      <c r="L27" s="418">
        <v>2</v>
      </c>
      <c r="M27" s="417">
        <v>129.1</v>
      </c>
      <c r="N27" s="417">
        <v>87.1</v>
      </c>
      <c r="O27" s="417">
        <v>42</v>
      </c>
      <c r="P27" s="569">
        <f t="shared" si="13"/>
        <v>6446055.9500000002</v>
      </c>
      <c r="Q27" s="569">
        <f t="shared" si="14"/>
        <v>6446055.9500000002</v>
      </c>
      <c r="R27" s="428">
        <v>0</v>
      </c>
      <c r="S27" s="550">
        <v>0</v>
      </c>
      <c r="T27" s="428">
        <f>'Приложение № 4'!J27</f>
        <v>6446055.9500000002</v>
      </c>
      <c r="U27" s="428">
        <v>0</v>
      </c>
      <c r="V27" s="428">
        <f t="shared" si="6"/>
        <v>0</v>
      </c>
      <c r="W27" s="428">
        <v>0</v>
      </c>
      <c r="X27" s="428">
        <v>0</v>
      </c>
      <c r="Y27" s="428">
        <v>0</v>
      </c>
      <c r="Z27" s="428">
        <v>0</v>
      </c>
      <c r="AA27" s="569">
        <v>0</v>
      </c>
      <c r="AB27" s="569">
        <v>0</v>
      </c>
      <c r="AC27" s="446"/>
    </row>
    <row r="28" spans="1:29" ht="30" hidden="1" customHeight="1" x14ac:dyDescent="0.2">
      <c r="A28" s="632">
        <v>8</v>
      </c>
      <c r="B28" s="448" t="s">
        <v>1509</v>
      </c>
      <c r="C28" s="413">
        <v>1</v>
      </c>
      <c r="D28" s="415">
        <v>42185</v>
      </c>
      <c r="E28" s="443" t="s">
        <v>1846</v>
      </c>
      <c r="F28" s="443" t="s">
        <v>1974</v>
      </c>
      <c r="G28" s="449">
        <v>26</v>
      </c>
      <c r="H28" s="449">
        <v>26</v>
      </c>
      <c r="I28" s="569">
        <v>681.2</v>
      </c>
      <c r="J28" s="449">
        <v>14</v>
      </c>
      <c r="K28" s="449">
        <v>8</v>
      </c>
      <c r="L28" s="449">
        <v>6</v>
      </c>
      <c r="M28" s="569">
        <v>660.2</v>
      </c>
      <c r="N28" s="569">
        <v>312.3</v>
      </c>
      <c r="O28" s="569">
        <v>347.9</v>
      </c>
      <c r="P28" s="569">
        <f t="shared" si="13"/>
        <v>32964261.34</v>
      </c>
      <c r="Q28" s="569">
        <f t="shared" si="14"/>
        <v>32964261.34</v>
      </c>
      <c r="R28" s="428">
        <v>0</v>
      </c>
      <c r="S28" s="550">
        <v>0</v>
      </c>
      <c r="T28" s="428">
        <f>'Приложение № 4'!J28</f>
        <v>32964261.34</v>
      </c>
      <c r="U28" s="428">
        <v>0</v>
      </c>
      <c r="V28" s="428">
        <f t="shared" si="6"/>
        <v>0</v>
      </c>
      <c r="W28" s="428">
        <v>0</v>
      </c>
      <c r="X28" s="428">
        <v>0</v>
      </c>
      <c r="Y28" s="428">
        <v>0</v>
      </c>
      <c r="Z28" s="428">
        <v>0</v>
      </c>
      <c r="AA28" s="569">
        <v>0</v>
      </c>
      <c r="AB28" s="569">
        <v>0</v>
      </c>
    </row>
    <row r="29" spans="1:29" ht="30" hidden="1" customHeight="1" x14ac:dyDescent="0.2">
      <c r="A29" s="632">
        <v>9</v>
      </c>
      <c r="B29" s="445" t="s">
        <v>1210</v>
      </c>
      <c r="C29" s="413">
        <v>1</v>
      </c>
      <c r="D29" s="415">
        <v>42185</v>
      </c>
      <c r="E29" s="443" t="s">
        <v>1846</v>
      </c>
      <c r="F29" s="443" t="s">
        <v>1974</v>
      </c>
      <c r="G29" s="416">
        <v>46</v>
      </c>
      <c r="H29" s="418">
        <v>46</v>
      </c>
      <c r="I29" s="569">
        <v>687.9</v>
      </c>
      <c r="J29" s="416">
        <v>16</v>
      </c>
      <c r="K29" s="571">
        <v>11</v>
      </c>
      <c r="L29" s="571">
        <v>5</v>
      </c>
      <c r="M29" s="417">
        <v>687.4</v>
      </c>
      <c r="N29" s="569">
        <v>407.3</v>
      </c>
      <c r="O29" s="569">
        <v>280.10000000000002</v>
      </c>
      <c r="P29" s="569">
        <f t="shared" si="13"/>
        <v>34322376.93</v>
      </c>
      <c r="Q29" s="569">
        <f t="shared" si="14"/>
        <v>34322376.93</v>
      </c>
      <c r="R29" s="428">
        <v>0</v>
      </c>
      <c r="S29" s="550">
        <v>0</v>
      </c>
      <c r="T29" s="428">
        <f>'Приложение № 4'!J29</f>
        <v>34322376.93</v>
      </c>
      <c r="U29" s="428">
        <v>0</v>
      </c>
      <c r="V29" s="428">
        <f t="shared" si="6"/>
        <v>0</v>
      </c>
      <c r="W29" s="428">
        <v>0</v>
      </c>
      <c r="X29" s="428">
        <v>0</v>
      </c>
      <c r="Y29" s="428">
        <v>0</v>
      </c>
      <c r="Z29" s="428">
        <v>0</v>
      </c>
      <c r="AA29" s="569">
        <v>0</v>
      </c>
      <c r="AB29" s="569">
        <v>0</v>
      </c>
      <c r="AC29" s="532"/>
    </row>
    <row r="30" spans="1:29" ht="30" hidden="1" customHeight="1" x14ac:dyDescent="0.2">
      <c r="A30" s="632">
        <v>10</v>
      </c>
      <c r="B30" s="445" t="s">
        <v>1211</v>
      </c>
      <c r="C30" s="413">
        <v>1</v>
      </c>
      <c r="D30" s="415">
        <v>42185</v>
      </c>
      <c r="E30" s="443" t="s">
        <v>1846</v>
      </c>
      <c r="F30" s="443" t="s">
        <v>1974</v>
      </c>
      <c r="G30" s="416">
        <v>33</v>
      </c>
      <c r="H30" s="418">
        <v>33</v>
      </c>
      <c r="I30" s="569">
        <v>341.28</v>
      </c>
      <c r="J30" s="416">
        <v>17</v>
      </c>
      <c r="K30" s="571">
        <v>1</v>
      </c>
      <c r="L30" s="571">
        <v>16</v>
      </c>
      <c r="M30" s="417">
        <v>341.28</v>
      </c>
      <c r="N30" s="569">
        <v>45.5</v>
      </c>
      <c r="O30" s="569">
        <v>295.77999999999997</v>
      </c>
      <c r="P30" s="569">
        <f t="shared" si="13"/>
        <v>17040356.120000001</v>
      </c>
      <c r="Q30" s="569">
        <f t="shared" si="14"/>
        <v>17040356.120000001</v>
      </c>
      <c r="R30" s="428">
        <v>0</v>
      </c>
      <c r="S30" s="550">
        <v>0</v>
      </c>
      <c r="T30" s="428">
        <f>'Приложение № 4'!J30</f>
        <v>17040356.120000001</v>
      </c>
      <c r="U30" s="428">
        <v>0</v>
      </c>
      <c r="V30" s="428">
        <f t="shared" si="6"/>
        <v>0</v>
      </c>
      <c r="W30" s="428">
        <v>0</v>
      </c>
      <c r="X30" s="428">
        <v>0</v>
      </c>
      <c r="Y30" s="428">
        <v>0</v>
      </c>
      <c r="Z30" s="428">
        <v>0</v>
      </c>
      <c r="AA30" s="569">
        <v>0</v>
      </c>
      <c r="AB30" s="569">
        <v>0</v>
      </c>
      <c r="AC30" s="532"/>
    </row>
    <row r="31" spans="1:29" ht="30" hidden="1" customHeight="1" x14ac:dyDescent="0.2">
      <c r="A31" s="632">
        <v>11</v>
      </c>
      <c r="B31" s="448" t="s">
        <v>1508</v>
      </c>
      <c r="C31" s="413">
        <v>1</v>
      </c>
      <c r="D31" s="415">
        <v>42185</v>
      </c>
      <c r="E31" s="443" t="s">
        <v>1846</v>
      </c>
      <c r="F31" s="443" t="s">
        <v>1974</v>
      </c>
      <c r="G31" s="449">
        <v>24</v>
      </c>
      <c r="H31" s="449">
        <v>24</v>
      </c>
      <c r="I31" s="569">
        <v>453.3</v>
      </c>
      <c r="J31" s="449">
        <v>12</v>
      </c>
      <c r="K31" s="449">
        <v>7</v>
      </c>
      <c r="L31" s="449">
        <v>5</v>
      </c>
      <c r="M31" s="569">
        <v>467.9</v>
      </c>
      <c r="N31" s="569">
        <v>281.60000000000002</v>
      </c>
      <c r="O31" s="569">
        <v>186.3</v>
      </c>
      <c r="P31" s="569">
        <f t="shared" si="13"/>
        <v>23362583.890000001</v>
      </c>
      <c r="Q31" s="569">
        <f t="shared" si="14"/>
        <v>23362583.890000001</v>
      </c>
      <c r="R31" s="428">
        <v>0</v>
      </c>
      <c r="S31" s="550">
        <v>0</v>
      </c>
      <c r="T31" s="428">
        <f>'Приложение № 4'!J31</f>
        <v>23362583.890000001</v>
      </c>
      <c r="U31" s="428">
        <v>0</v>
      </c>
      <c r="V31" s="428">
        <f t="shared" si="6"/>
        <v>0</v>
      </c>
      <c r="W31" s="428">
        <v>0</v>
      </c>
      <c r="X31" s="428">
        <v>0</v>
      </c>
      <c r="Y31" s="428">
        <v>0</v>
      </c>
      <c r="Z31" s="428">
        <v>0</v>
      </c>
      <c r="AA31" s="569">
        <v>0</v>
      </c>
      <c r="AB31" s="569">
        <v>0</v>
      </c>
    </row>
    <row r="32" spans="1:29" ht="30" hidden="1" customHeight="1" x14ac:dyDescent="0.2">
      <c r="A32" s="632">
        <v>12</v>
      </c>
      <c r="B32" s="448" t="s">
        <v>1581</v>
      </c>
      <c r="C32" s="413" t="s">
        <v>1350</v>
      </c>
      <c r="D32" s="415">
        <v>41820</v>
      </c>
      <c r="E32" s="443" t="s">
        <v>1846</v>
      </c>
      <c r="F32" s="443" t="s">
        <v>1974</v>
      </c>
      <c r="G32" s="449">
        <v>132</v>
      </c>
      <c r="H32" s="449">
        <v>132</v>
      </c>
      <c r="I32" s="569">
        <v>2734.5</v>
      </c>
      <c r="J32" s="449">
        <v>60</v>
      </c>
      <c r="K32" s="449">
        <v>37</v>
      </c>
      <c r="L32" s="449">
        <v>23</v>
      </c>
      <c r="M32" s="569">
        <v>2734.6</v>
      </c>
      <c r="N32" s="569">
        <v>1609.7</v>
      </c>
      <c r="O32" s="569">
        <v>1124.9000000000001</v>
      </c>
      <c r="P32" s="569">
        <f t="shared" si="13"/>
        <v>136540546.91</v>
      </c>
      <c r="Q32" s="569">
        <f t="shared" si="14"/>
        <v>136540546.91</v>
      </c>
      <c r="R32" s="428">
        <v>0</v>
      </c>
      <c r="S32" s="550">
        <v>0</v>
      </c>
      <c r="T32" s="428">
        <f>'Приложение № 4'!J32</f>
        <v>136540546.91</v>
      </c>
      <c r="U32" s="428">
        <v>0</v>
      </c>
      <c r="V32" s="428">
        <f t="shared" si="6"/>
        <v>0</v>
      </c>
      <c r="W32" s="428">
        <v>0</v>
      </c>
      <c r="X32" s="428">
        <v>0</v>
      </c>
      <c r="Y32" s="428">
        <v>0</v>
      </c>
      <c r="Z32" s="428">
        <v>0</v>
      </c>
      <c r="AA32" s="569">
        <v>0</v>
      </c>
      <c r="AB32" s="569">
        <v>0</v>
      </c>
    </row>
    <row r="33" spans="1:28" ht="30" hidden="1" customHeight="1" x14ac:dyDescent="0.2">
      <c r="A33" s="632">
        <v>13</v>
      </c>
      <c r="B33" s="445" t="s">
        <v>1499</v>
      </c>
      <c r="C33" s="413" t="s">
        <v>1272</v>
      </c>
      <c r="D33" s="415">
        <v>42138</v>
      </c>
      <c r="E33" s="443" t="s">
        <v>1846</v>
      </c>
      <c r="F33" s="443" t="s">
        <v>1974</v>
      </c>
      <c r="G33" s="416">
        <v>9</v>
      </c>
      <c r="H33" s="418">
        <v>9</v>
      </c>
      <c r="I33" s="569">
        <v>221.6</v>
      </c>
      <c r="J33" s="416">
        <v>4</v>
      </c>
      <c r="K33" s="571">
        <v>3</v>
      </c>
      <c r="L33" s="571">
        <v>1</v>
      </c>
      <c r="M33" s="417">
        <v>221.6</v>
      </c>
      <c r="N33" s="569">
        <v>162.19999999999999</v>
      </c>
      <c r="O33" s="569">
        <v>59.4</v>
      </c>
      <c r="P33" s="569">
        <f t="shared" si="13"/>
        <v>11064647.550000001</v>
      </c>
      <c r="Q33" s="569">
        <f t="shared" si="14"/>
        <v>11064647.550000001</v>
      </c>
      <c r="R33" s="428">
        <v>0</v>
      </c>
      <c r="S33" s="550">
        <v>0</v>
      </c>
      <c r="T33" s="428">
        <f>'Приложение № 4'!J33</f>
        <v>11064647.550000001</v>
      </c>
      <c r="U33" s="428">
        <v>0</v>
      </c>
      <c r="V33" s="428">
        <f t="shared" si="6"/>
        <v>0</v>
      </c>
      <c r="W33" s="428">
        <v>0</v>
      </c>
      <c r="X33" s="428">
        <v>0</v>
      </c>
      <c r="Y33" s="428">
        <v>0</v>
      </c>
      <c r="Z33" s="428">
        <v>0</v>
      </c>
      <c r="AA33" s="569">
        <v>0</v>
      </c>
      <c r="AB33" s="569">
        <v>0</v>
      </c>
    </row>
    <row r="34" spans="1:28" ht="30" hidden="1" customHeight="1" x14ac:dyDescent="0.2">
      <c r="A34" s="632">
        <v>14</v>
      </c>
      <c r="B34" s="445" t="s">
        <v>1500</v>
      </c>
      <c r="C34" s="413" t="s">
        <v>1272</v>
      </c>
      <c r="D34" s="415">
        <v>42138</v>
      </c>
      <c r="E34" s="443" t="s">
        <v>1846</v>
      </c>
      <c r="F34" s="443" t="s">
        <v>1974</v>
      </c>
      <c r="G34" s="416">
        <v>19</v>
      </c>
      <c r="H34" s="418">
        <v>19</v>
      </c>
      <c r="I34" s="569">
        <v>383</v>
      </c>
      <c r="J34" s="416">
        <v>8</v>
      </c>
      <c r="K34" s="571">
        <v>6</v>
      </c>
      <c r="L34" s="571">
        <v>2</v>
      </c>
      <c r="M34" s="417">
        <v>383</v>
      </c>
      <c r="N34" s="569">
        <v>295.5</v>
      </c>
      <c r="O34" s="569">
        <v>87.5</v>
      </c>
      <c r="P34" s="569">
        <f t="shared" si="13"/>
        <v>19123465.760000002</v>
      </c>
      <c r="Q34" s="569">
        <f t="shared" si="14"/>
        <v>19123465.760000002</v>
      </c>
      <c r="R34" s="428">
        <v>0</v>
      </c>
      <c r="S34" s="550">
        <v>0</v>
      </c>
      <c r="T34" s="428">
        <f>'Приложение № 4'!J34</f>
        <v>19123465.760000002</v>
      </c>
      <c r="U34" s="428">
        <v>0</v>
      </c>
      <c r="V34" s="428">
        <f t="shared" si="6"/>
        <v>0</v>
      </c>
      <c r="W34" s="428">
        <v>0</v>
      </c>
      <c r="X34" s="428">
        <v>0</v>
      </c>
      <c r="Y34" s="428">
        <v>0</v>
      </c>
      <c r="Z34" s="428">
        <v>0</v>
      </c>
      <c r="AA34" s="569">
        <v>0</v>
      </c>
      <c r="AB34" s="569">
        <v>0</v>
      </c>
    </row>
    <row r="35" spans="1:28" ht="30" hidden="1" customHeight="1" x14ac:dyDescent="0.2">
      <c r="A35" s="632">
        <v>15</v>
      </c>
      <c r="B35" s="445" t="s">
        <v>1501</v>
      </c>
      <c r="C35" s="413" t="s">
        <v>1272</v>
      </c>
      <c r="D35" s="415">
        <v>42138</v>
      </c>
      <c r="E35" s="443" t="s">
        <v>1846</v>
      </c>
      <c r="F35" s="443" t="s">
        <v>1974</v>
      </c>
      <c r="G35" s="416">
        <v>33</v>
      </c>
      <c r="H35" s="418">
        <v>33</v>
      </c>
      <c r="I35" s="569">
        <v>286.39999999999998</v>
      </c>
      <c r="J35" s="416">
        <v>15</v>
      </c>
      <c r="K35" s="571">
        <v>14</v>
      </c>
      <c r="L35" s="571">
        <v>1</v>
      </c>
      <c r="M35" s="417">
        <v>286.39999999999998</v>
      </c>
      <c r="N35" s="569">
        <v>262</v>
      </c>
      <c r="O35" s="569">
        <v>24.4</v>
      </c>
      <c r="P35" s="569">
        <f t="shared" si="13"/>
        <v>14300158.210000001</v>
      </c>
      <c r="Q35" s="569">
        <f t="shared" si="14"/>
        <v>14300158.210000001</v>
      </c>
      <c r="R35" s="428">
        <v>0</v>
      </c>
      <c r="S35" s="550">
        <v>0</v>
      </c>
      <c r="T35" s="428">
        <f>'Приложение № 4'!J35</f>
        <v>14300158.210000001</v>
      </c>
      <c r="U35" s="428">
        <v>0</v>
      </c>
      <c r="V35" s="428">
        <f t="shared" si="6"/>
        <v>0</v>
      </c>
      <c r="W35" s="428">
        <v>0</v>
      </c>
      <c r="X35" s="428">
        <v>0</v>
      </c>
      <c r="Y35" s="428">
        <v>0</v>
      </c>
      <c r="Z35" s="428">
        <v>0</v>
      </c>
      <c r="AA35" s="569">
        <v>0</v>
      </c>
      <c r="AB35" s="569">
        <v>0</v>
      </c>
    </row>
    <row r="36" spans="1:28" ht="30" hidden="1" customHeight="1" x14ac:dyDescent="0.2">
      <c r="A36" s="632">
        <v>16</v>
      </c>
      <c r="B36" s="445" t="s">
        <v>1502</v>
      </c>
      <c r="C36" s="413" t="s">
        <v>1272</v>
      </c>
      <c r="D36" s="415">
        <v>42138</v>
      </c>
      <c r="E36" s="443" t="s">
        <v>1846</v>
      </c>
      <c r="F36" s="443" t="s">
        <v>1974</v>
      </c>
      <c r="G36" s="416">
        <v>11</v>
      </c>
      <c r="H36" s="418">
        <v>11</v>
      </c>
      <c r="I36" s="569">
        <v>160.9</v>
      </c>
      <c r="J36" s="416">
        <v>6</v>
      </c>
      <c r="K36" s="571">
        <v>1</v>
      </c>
      <c r="L36" s="571">
        <v>5</v>
      </c>
      <c r="M36" s="417">
        <v>160.9</v>
      </c>
      <c r="N36" s="569">
        <v>28</v>
      </c>
      <c r="O36" s="569">
        <v>132.9</v>
      </c>
      <c r="P36" s="569">
        <f t="shared" si="13"/>
        <v>8033852.8499999996</v>
      </c>
      <c r="Q36" s="569">
        <f t="shared" si="14"/>
        <v>8033852.8499999996</v>
      </c>
      <c r="R36" s="428">
        <v>0</v>
      </c>
      <c r="S36" s="550">
        <v>0</v>
      </c>
      <c r="T36" s="428">
        <f>'Приложение № 4'!J36</f>
        <v>8033852.8499999996</v>
      </c>
      <c r="U36" s="428">
        <v>0</v>
      </c>
      <c r="V36" s="428">
        <f t="shared" si="6"/>
        <v>0</v>
      </c>
      <c r="W36" s="428">
        <v>0</v>
      </c>
      <c r="X36" s="428">
        <v>0</v>
      </c>
      <c r="Y36" s="428">
        <v>0</v>
      </c>
      <c r="Z36" s="428">
        <v>0</v>
      </c>
      <c r="AA36" s="569">
        <v>0</v>
      </c>
      <c r="AB36" s="569">
        <v>0</v>
      </c>
    </row>
    <row r="37" spans="1:28" ht="30" hidden="1" customHeight="1" x14ac:dyDescent="0.2">
      <c r="A37" s="632">
        <v>17</v>
      </c>
      <c r="B37" s="445" t="s">
        <v>1660</v>
      </c>
      <c r="C37" s="413" t="s">
        <v>1302</v>
      </c>
      <c r="D37" s="415">
        <v>42004</v>
      </c>
      <c r="E37" s="443" t="s">
        <v>1846</v>
      </c>
      <c r="F37" s="443" t="s">
        <v>1974</v>
      </c>
      <c r="G37" s="416">
        <v>34</v>
      </c>
      <c r="H37" s="418">
        <v>34</v>
      </c>
      <c r="I37" s="569">
        <v>484.95</v>
      </c>
      <c r="J37" s="416">
        <v>12</v>
      </c>
      <c r="K37" s="571">
        <v>9</v>
      </c>
      <c r="L37" s="571">
        <v>3</v>
      </c>
      <c r="M37" s="417">
        <v>484.95</v>
      </c>
      <c r="N37" s="569">
        <v>363.95</v>
      </c>
      <c r="O37" s="569">
        <v>121</v>
      </c>
      <c r="P37" s="569">
        <f t="shared" si="13"/>
        <v>24213902.66</v>
      </c>
      <c r="Q37" s="569">
        <f t="shared" si="14"/>
        <v>24213902.66</v>
      </c>
      <c r="R37" s="428">
        <v>0</v>
      </c>
      <c r="S37" s="550">
        <v>0</v>
      </c>
      <c r="T37" s="428">
        <f>'Приложение № 4'!J37</f>
        <v>24213902.66</v>
      </c>
      <c r="U37" s="428">
        <v>0</v>
      </c>
      <c r="V37" s="428">
        <f t="shared" si="6"/>
        <v>0</v>
      </c>
      <c r="W37" s="428">
        <v>0</v>
      </c>
      <c r="X37" s="428">
        <v>0</v>
      </c>
      <c r="Y37" s="428">
        <v>0</v>
      </c>
      <c r="Z37" s="428">
        <v>0</v>
      </c>
      <c r="AA37" s="569">
        <v>0</v>
      </c>
      <c r="AB37" s="569">
        <v>0</v>
      </c>
    </row>
    <row r="38" spans="1:28" ht="30" hidden="1" customHeight="1" x14ac:dyDescent="0.2">
      <c r="A38" s="632">
        <v>18</v>
      </c>
      <c r="B38" s="414" t="s">
        <v>1310</v>
      </c>
      <c r="C38" s="413">
        <v>16</v>
      </c>
      <c r="D38" s="415">
        <v>42138</v>
      </c>
      <c r="E38" s="443" t="s">
        <v>1846</v>
      </c>
      <c r="F38" s="443" t="s">
        <v>1974</v>
      </c>
      <c r="G38" s="416">
        <v>20</v>
      </c>
      <c r="H38" s="418">
        <v>20</v>
      </c>
      <c r="I38" s="569">
        <v>381.8</v>
      </c>
      <c r="J38" s="416">
        <v>9</v>
      </c>
      <c r="K38" s="571">
        <v>1</v>
      </c>
      <c r="L38" s="571">
        <v>8</v>
      </c>
      <c r="M38" s="417">
        <v>381.8</v>
      </c>
      <c r="N38" s="569">
        <v>41.6</v>
      </c>
      <c r="O38" s="569">
        <v>340.2</v>
      </c>
      <c r="P38" s="569">
        <f t="shared" si="13"/>
        <v>19063548.899999999</v>
      </c>
      <c r="Q38" s="569">
        <f t="shared" si="14"/>
        <v>19063548.899999999</v>
      </c>
      <c r="R38" s="428">
        <v>0</v>
      </c>
      <c r="S38" s="550">
        <v>0</v>
      </c>
      <c r="T38" s="428">
        <f>'Приложение № 4'!J38</f>
        <v>19063548.899999999</v>
      </c>
      <c r="U38" s="428">
        <v>0</v>
      </c>
      <c r="V38" s="428">
        <f t="shared" si="6"/>
        <v>0</v>
      </c>
      <c r="W38" s="428">
        <v>0</v>
      </c>
      <c r="X38" s="428">
        <v>0</v>
      </c>
      <c r="Y38" s="428">
        <v>0</v>
      </c>
      <c r="Z38" s="428">
        <v>0</v>
      </c>
      <c r="AA38" s="569">
        <v>0</v>
      </c>
      <c r="AB38" s="569">
        <v>0</v>
      </c>
    </row>
    <row r="39" spans="1:28" ht="30" hidden="1" customHeight="1" x14ac:dyDescent="0.2">
      <c r="A39" s="632">
        <v>19</v>
      </c>
      <c r="B39" s="414" t="s">
        <v>1163</v>
      </c>
      <c r="C39" s="413">
        <v>17</v>
      </c>
      <c r="D39" s="415">
        <v>42138</v>
      </c>
      <c r="E39" s="443" t="s">
        <v>1846</v>
      </c>
      <c r="F39" s="443" t="s">
        <v>1974</v>
      </c>
      <c r="G39" s="416">
        <v>11</v>
      </c>
      <c r="H39" s="418">
        <v>11</v>
      </c>
      <c r="I39" s="569">
        <v>66</v>
      </c>
      <c r="J39" s="416">
        <v>2</v>
      </c>
      <c r="K39" s="571">
        <v>0</v>
      </c>
      <c r="L39" s="571">
        <v>2</v>
      </c>
      <c r="M39" s="417">
        <v>66</v>
      </c>
      <c r="N39" s="569">
        <v>0</v>
      </c>
      <c r="O39" s="569">
        <v>66</v>
      </c>
      <c r="P39" s="569">
        <f t="shared" si="13"/>
        <v>3295427.52</v>
      </c>
      <c r="Q39" s="569">
        <f t="shared" si="14"/>
        <v>3295427.52</v>
      </c>
      <c r="R39" s="428">
        <v>0</v>
      </c>
      <c r="S39" s="550">
        <v>0</v>
      </c>
      <c r="T39" s="428">
        <f>'Приложение № 4'!J39</f>
        <v>3295427.52</v>
      </c>
      <c r="U39" s="428">
        <v>0</v>
      </c>
      <c r="V39" s="428">
        <f t="shared" si="6"/>
        <v>0</v>
      </c>
      <c r="W39" s="428">
        <v>0</v>
      </c>
      <c r="X39" s="428">
        <v>0</v>
      </c>
      <c r="Y39" s="428">
        <v>0</v>
      </c>
      <c r="Z39" s="428">
        <v>0</v>
      </c>
      <c r="AA39" s="569">
        <v>0</v>
      </c>
      <c r="AB39" s="569">
        <v>0</v>
      </c>
    </row>
    <row r="40" spans="1:28" ht="30" hidden="1" customHeight="1" x14ac:dyDescent="0.2">
      <c r="A40" s="632">
        <v>20</v>
      </c>
      <c r="B40" s="414" t="s">
        <v>1164</v>
      </c>
      <c r="C40" s="413">
        <v>18</v>
      </c>
      <c r="D40" s="415">
        <v>42138</v>
      </c>
      <c r="E40" s="443" t="s">
        <v>1846</v>
      </c>
      <c r="F40" s="443" t="s">
        <v>1974</v>
      </c>
      <c r="G40" s="416">
        <v>7</v>
      </c>
      <c r="H40" s="418">
        <v>7</v>
      </c>
      <c r="I40" s="569">
        <v>115.7</v>
      </c>
      <c r="J40" s="416">
        <v>4</v>
      </c>
      <c r="K40" s="571">
        <v>1</v>
      </c>
      <c r="L40" s="571">
        <v>3</v>
      </c>
      <c r="M40" s="417">
        <v>115.7</v>
      </c>
      <c r="N40" s="569">
        <v>45.6</v>
      </c>
      <c r="O40" s="569">
        <v>70.099999999999994</v>
      </c>
      <c r="P40" s="569">
        <f t="shared" si="13"/>
        <v>5776984.2999999998</v>
      </c>
      <c r="Q40" s="569">
        <f t="shared" si="14"/>
        <v>5776984.2999999998</v>
      </c>
      <c r="R40" s="428">
        <v>0</v>
      </c>
      <c r="S40" s="550">
        <v>0</v>
      </c>
      <c r="T40" s="428">
        <f>'Приложение № 4'!J40</f>
        <v>5776984.2999999998</v>
      </c>
      <c r="U40" s="428">
        <v>0</v>
      </c>
      <c r="V40" s="428">
        <f t="shared" si="6"/>
        <v>0</v>
      </c>
      <c r="W40" s="428">
        <v>0</v>
      </c>
      <c r="X40" s="428">
        <v>0</v>
      </c>
      <c r="Y40" s="428">
        <v>0</v>
      </c>
      <c r="Z40" s="428">
        <v>0</v>
      </c>
      <c r="AA40" s="569">
        <v>0</v>
      </c>
      <c r="AB40" s="569">
        <v>0</v>
      </c>
    </row>
    <row r="41" spans="1:28" ht="30" hidden="1" customHeight="1" x14ac:dyDescent="0.2">
      <c r="A41" s="632">
        <v>21</v>
      </c>
      <c r="B41" s="414" t="s">
        <v>1167</v>
      </c>
      <c r="C41" s="413">
        <v>24</v>
      </c>
      <c r="D41" s="415">
        <v>42139</v>
      </c>
      <c r="E41" s="443" t="s">
        <v>1846</v>
      </c>
      <c r="F41" s="443" t="s">
        <v>1974</v>
      </c>
      <c r="G41" s="416">
        <v>7</v>
      </c>
      <c r="H41" s="418">
        <v>7</v>
      </c>
      <c r="I41" s="569">
        <v>85.4</v>
      </c>
      <c r="J41" s="416">
        <v>2</v>
      </c>
      <c r="K41" s="571">
        <v>1</v>
      </c>
      <c r="L41" s="571">
        <v>1</v>
      </c>
      <c r="M41" s="417">
        <v>85.4</v>
      </c>
      <c r="N41" s="569">
        <v>47.9</v>
      </c>
      <c r="O41" s="569">
        <v>37.5</v>
      </c>
      <c r="P41" s="569">
        <f t="shared" si="13"/>
        <v>4264083.49</v>
      </c>
      <c r="Q41" s="569">
        <f t="shared" si="14"/>
        <v>4264083.49</v>
      </c>
      <c r="R41" s="428">
        <v>0</v>
      </c>
      <c r="S41" s="550">
        <v>0</v>
      </c>
      <c r="T41" s="428">
        <f>'Приложение № 4'!J41</f>
        <v>4264083.49</v>
      </c>
      <c r="U41" s="428">
        <v>0</v>
      </c>
      <c r="V41" s="428">
        <f t="shared" si="6"/>
        <v>0</v>
      </c>
      <c r="W41" s="428">
        <v>0</v>
      </c>
      <c r="X41" s="428">
        <v>0</v>
      </c>
      <c r="Y41" s="428">
        <v>0</v>
      </c>
      <c r="Z41" s="428">
        <v>0</v>
      </c>
      <c r="AA41" s="569">
        <v>0</v>
      </c>
      <c r="AB41" s="569">
        <v>0</v>
      </c>
    </row>
    <row r="42" spans="1:28" ht="30" hidden="1" customHeight="1" x14ac:dyDescent="0.2">
      <c r="A42" s="632">
        <v>22</v>
      </c>
      <c r="B42" s="414" t="s">
        <v>1217</v>
      </c>
      <c r="C42" s="413">
        <v>29</v>
      </c>
      <c r="D42" s="415">
        <v>42139</v>
      </c>
      <c r="E42" s="443" t="s">
        <v>1846</v>
      </c>
      <c r="F42" s="443" t="s">
        <v>1974</v>
      </c>
      <c r="G42" s="416">
        <v>30</v>
      </c>
      <c r="H42" s="418">
        <v>30</v>
      </c>
      <c r="I42" s="569">
        <v>631.82000000000005</v>
      </c>
      <c r="J42" s="416">
        <v>16</v>
      </c>
      <c r="K42" s="571">
        <v>12</v>
      </c>
      <c r="L42" s="571">
        <v>4</v>
      </c>
      <c r="M42" s="417">
        <v>631.82000000000005</v>
      </c>
      <c r="N42" s="569">
        <v>449.22</v>
      </c>
      <c r="O42" s="569">
        <v>182.6</v>
      </c>
      <c r="P42" s="569">
        <f t="shared" si="13"/>
        <v>31547227.510000002</v>
      </c>
      <c r="Q42" s="569">
        <f t="shared" si="14"/>
        <v>31547227.510000002</v>
      </c>
      <c r="R42" s="428">
        <v>0</v>
      </c>
      <c r="S42" s="550">
        <v>0</v>
      </c>
      <c r="T42" s="428">
        <f>'Приложение № 4'!J42</f>
        <v>31547227.510000002</v>
      </c>
      <c r="U42" s="428">
        <v>0</v>
      </c>
      <c r="V42" s="428">
        <f t="shared" si="6"/>
        <v>0</v>
      </c>
      <c r="W42" s="428">
        <v>0</v>
      </c>
      <c r="X42" s="428">
        <v>0</v>
      </c>
      <c r="Y42" s="428">
        <v>0</v>
      </c>
      <c r="Z42" s="428">
        <v>0</v>
      </c>
      <c r="AA42" s="569">
        <v>0</v>
      </c>
      <c r="AB42" s="569">
        <v>0</v>
      </c>
    </row>
    <row r="43" spans="1:28" ht="30" hidden="1" customHeight="1" x14ac:dyDescent="0.2">
      <c r="A43" s="632">
        <v>23</v>
      </c>
      <c r="B43" s="414" t="s">
        <v>1172</v>
      </c>
      <c r="C43" s="413">
        <v>35</v>
      </c>
      <c r="D43" s="415">
        <v>42139</v>
      </c>
      <c r="E43" s="443" t="s">
        <v>1846</v>
      </c>
      <c r="F43" s="443" t="s">
        <v>1974</v>
      </c>
      <c r="G43" s="416">
        <v>20</v>
      </c>
      <c r="H43" s="418">
        <v>20</v>
      </c>
      <c r="I43" s="569">
        <v>203.8</v>
      </c>
      <c r="J43" s="416">
        <v>6</v>
      </c>
      <c r="K43" s="571">
        <v>3</v>
      </c>
      <c r="L43" s="571">
        <v>3</v>
      </c>
      <c r="M43" s="417">
        <v>203.8</v>
      </c>
      <c r="N43" s="569">
        <v>128.5</v>
      </c>
      <c r="O43" s="569">
        <v>75.3</v>
      </c>
      <c r="P43" s="569">
        <f t="shared" si="13"/>
        <v>10175880.74</v>
      </c>
      <c r="Q43" s="569">
        <f t="shared" si="14"/>
        <v>10175880.74</v>
      </c>
      <c r="R43" s="428">
        <v>0</v>
      </c>
      <c r="S43" s="550">
        <v>0</v>
      </c>
      <c r="T43" s="428">
        <f>'Приложение № 4'!J43</f>
        <v>10175880.74</v>
      </c>
      <c r="U43" s="428">
        <v>0</v>
      </c>
      <c r="V43" s="428">
        <f t="shared" si="6"/>
        <v>0</v>
      </c>
      <c r="W43" s="428">
        <v>0</v>
      </c>
      <c r="X43" s="428">
        <v>0</v>
      </c>
      <c r="Y43" s="428">
        <v>0</v>
      </c>
      <c r="Z43" s="428">
        <v>0</v>
      </c>
      <c r="AA43" s="569">
        <v>0</v>
      </c>
      <c r="AB43" s="569">
        <v>0</v>
      </c>
    </row>
    <row r="44" spans="1:28" ht="30" hidden="1" customHeight="1" x14ac:dyDescent="0.2">
      <c r="A44" s="632">
        <v>24</v>
      </c>
      <c r="B44" s="414" t="s">
        <v>1173</v>
      </c>
      <c r="C44" s="413">
        <v>36</v>
      </c>
      <c r="D44" s="415">
        <v>42139</v>
      </c>
      <c r="E44" s="443" t="s">
        <v>1846</v>
      </c>
      <c r="F44" s="443" t="s">
        <v>1974</v>
      </c>
      <c r="G44" s="416">
        <v>12</v>
      </c>
      <c r="H44" s="418">
        <v>12</v>
      </c>
      <c r="I44" s="569">
        <v>228.8</v>
      </c>
      <c r="J44" s="416">
        <v>6</v>
      </c>
      <c r="K44" s="571">
        <v>3</v>
      </c>
      <c r="L44" s="571">
        <v>3</v>
      </c>
      <c r="M44" s="417">
        <v>228.8</v>
      </c>
      <c r="N44" s="569">
        <v>114.3</v>
      </c>
      <c r="O44" s="569">
        <v>114.5</v>
      </c>
      <c r="P44" s="569">
        <f t="shared" si="13"/>
        <v>11424148.74</v>
      </c>
      <c r="Q44" s="569">
        <f t="shared" si="14"/>
        <v>11424148.74</v>
      </c>
      <c r="R44" s="428">
        <v>0</v>
      </c>
      <c r="S44" s="550">
        <v>0</v>
      </c>
      <c r="T44" s="428">
        <f>'Приложение № 4'!J44</f>
        <v>11424148.74</v>
      </c>
      <c r="U44" s="428">
        <v>0</v>
      </c>
      <c r="V44" s="428">
        <f t="shared" si="6"/>
        <v>0</v>
      </c>
      <c r="W44" s="428">
        <v>0</v>
      </c>
      <c r="X44" s="428">
        <v>0</v>
      </c>
      <c r="Y44" s="428">
        <v>0</v>
      </c>
      <c r="Z44" s="428">
        <v>0</v>
      </c>
      <c r="AA44" s="569">
        <v>0</v>
      </c>
      <c r="AB44" s="569">
        <v>0</v>
      </c>
    </row>
    <row r="45" spans="1:28" ht="30" hidden="1" customHeight="1" x14ac:dyDescent="0.2">
      <c r="A45" s="632">
        <v>25</v>
      </c>
      <c r="B45" s="414" t="s">
        <v>1174</v>
      </c>
      <c r="C45" s="413">
        <v>37</v>
      </c>
      <c r="D45" s="415">
        <v>42139</v>
      </c>
      <c r="E45" s="443" t="s">
        <v>1846</v>
      </c>
      <c r="F45" s="443" t="s">
        <v>1974</v>
      </c>
      <c r="G45" s="416">
        <v>11</v>
      </c>
      <c r="H45" s="418">
        <v>11</v>
      </c>
      <c r="I45" s="569">
        <v>217</v>
      </c>
      <c r="J45" s="416">
        <v>7</v>
      </c>
      <c r="K45" s="571">
        <v>0</v>
      </c>
      <c r="L45" s="571">
        <v>7</v>
      </c>
      <c r="M45" s="417">
        <v>217</v>
      </c>
      <c r="N45" s="569">
        <v>0</v>
      </c>
      <c r="O45" s="569">
        <v>217</v>
      </c>
      <c r="P45" s="569">
        <f t="shared" si="13"/>
        <v>10834966.24</v>
      </c>
      <c r="Q45" s="569">
        <f t="shared" si="14"/>
        <v>10834966.24</v>
      </c>
      <c r="R45" s="428">
        <v>0</v>
      </c>
      <c r="S45" s="550">
        <v>0</v>
      </c>
      <c r="T45" s="428">
        <f>'Приложение № 4'!J45</f>
        <v>10834966.24</v>
      </c>
      <c r="U45" s="428">
        <v>0</v>
      </c>
      <c r="V45" s="428">
        <f t="shared" si="6"/>
        <v>0</v>
      </c>
      <c r="W45" s="428">
        <v>0</v>
      </c>
      <c r="X45" s="428">
        <v>0</v>
      </c>
      <c r="Y45" s="428">
        <v>0</v>
      </c>
      <c r="Z45" s="428">
        <v>0</v>
      </c>
      <c r="AA45" s="569">
        <v>0</v>
      </c>
      <c r="AB45" s="569">
        <v>0</v>
      </c>
    </row>
    <row r="46" spans="1:28" ht="30" hidden="1" customHeight="1" x14ac:dyDescent="0.2">
      <c r="A46" s="632">
        <v>26</v>
      </c>
      <c r="B46" s="414" t="s">
        <v>1218</v>
      </c>
      <c r="C46" s="413">
        <v>40</v>
      </c>
      <c r="D46" s="415">
        <v>42139</v>
      </c>
      <c r="E46" s="443" t="s">
        <v>1846</v>
      </c>
      <c r="F46" s="443" t="s">
        <v>1974</v>
      </c>
      <c r="G46" s="416">
        <v>5</v>
      </c>
      <c r="H46" s="418">
        <v>5</v>
      </c>
      <c r="I46" s="569">
        <v>122</v>
      </c>
      <c r="J46" s="416">
        <v>2</v>
      </c>
      <c r="K46" s="571">
        <v>0</v>
      </c>
      <c r="L46" s="571">
        <v>2</v>
      </c>
      <c r="M46" s="417">
        <v>122</v>
      </c>
      <c r="N46" s="569">
        <v>0</v>
      </c>
      <c r="O46" s="569">
        <v>122</v>
      </c>
      <c r="P46" s="569">
        <f t="shared" si="13"/>
        <v>6091547.8399999999</v>
      </c>
      <c r="Q46" s="569">
        <f t="shared" si="14"/>
        <v>6091547.8399999999</v>
      </c>
      <c r="R46" s="428">
        <v>0</v>
      </c>
      <c r="S46" s="550">
        <v>0</v>
      </c>
      <c r="T46" s="428">
        <f>'Приложение № 4'!J46</f>
        <v>6091547.8399999999</v>
      </c>
      <c r="U46" s="428">
        <v>0</v>
      </c>
      <c r="V46" s="428">
        <f t="shared" si="6"/>
        <v>0</v>
      </c>
      <c r="W46" s="428">
        <v>0</v>
      </c>
      <c r="X46" s="428">
        <v>0</v>
      </c>
      <c r="Y46" s="428">
        <v>0</v>
      </c>
      <c r="Z46" s="428">
        <v>0</v>
      </c>
      <c r="AA46" s="569">
        <v>0</v>
      </c>
      <c r="AB46" s="569">
        <v>0</v>
      </c>
    </row>
    <row r="47" spans="1:28" ht="30" hidden="1" customHeight="1" x14ac:dyDescent="0.2">
      <c r="A47" s="632">
        <v>27</v>
      </c>
      <c r="B47" s="414" t="s">
        <v>1219</v>
      </c>
      <c r="C47" s="413">
        <v>41</v>
      </c>
      <c r="D47" s="415">
        <v>42139</v>
      </c>
      <c r="E47" s="443" t="s">
        <v>1846</v>
      </c>
      <c r="F47" s="443" t="s">
        <v>1974</v>
      </c>
      <c r="G47" s="416">
        <v>19</v>
      </c>
      <c r="H47" s="418">
        <v>19</v>
      </c>
      <c r="I47" s="569">
        <v>165.4</v>
      </c>
      <c r="J47" s="416">
        <v>5</v>
      </c>
      <c r="K47" s="571">
        <v>0</v>
      </c>
      <c r="L47" s="571">
        <v>5</v>
      </c>
      <c r="M47" s="417">
        <v>165.4</v>
      </c>
      <c r="N47" s="569">
        <v>0</v>
      </c>
      <c r="O47" s="569">
        <v>165.4</v>
      </c>
      <c r="P47" s="569">
        <f t="shared" si="13"/>
        <v>8258541.0899999999</v>
      </c>
      <c r="Q47" s="569">
        <f t="shared" si="14"/>
        <v>8258541.0899999999</v>
      </c>
      <c r="R47" s="428">
        <v>0</v>
      </c>
      <c r="S47" s="550">
        <v>0</v>
      </c>
      <c r="T47" s="428">
        <f>'Приложение № 4'!J47</f>
        <v>8258541.0899999999</v>
      </c>
      <c r="U47" s="428">
        <v>0</v>
      </c>
      <c r="V47" s="428">
        <f t="shared" si="6"/>
        <v>0</v>
      </c>
      <c r="W47" s="428">
        <v>0</v>
      </c>
      <c r="X47" s="428">
        <v>0</v>
      </c>
      <c r="Y47" s="428">
        <v>0</v>
      </c>
      <c r="Z47" s="428">
        <v>0</v>
      </c>
      <c r="AA47" s="569">
        <v>0</v>
      </c>
      <c r="AB47" s="569">
        <v>0</v>
      </c>
    </row>
    <row r="48" spans="1:28" ht="30" hidden="1" customHeight="1" x14ac:dyDescent="0.2">
      <c r="A48" s="632">
        <v>28</v>
      </c>
      <c r="B48" s="533" t="s">
        <v>1176</v>
      </c>
      <c r="C48" s="534">
        <v>42</v>
      </c>
      <c r="D48" s="535">
        <v>42139</v>
      </c>
      <c r="E48" s="443" t="s">
        <v>1846</v>
      </c>
      <c r="F48" s="443" t="s">
        <v>1974</v>
      </c>
      <c r="G48" s="450">
        <v>5</v>
      </c>
      <c r="H48" s="536">
        <v>5</v>
      </c>
      <c r="I48" s="570">
        <v>137.30000000000001</v>
      </c>
      <c r="J48" s="450">
        <v>4</v>
      </c>
      <c r="K48" s="451">
        <v>1</v>
      </c>
      <c r="L48" s="451">
        <v>3</v>
      </c>
      <c r="M48" s="419">
        <v>168.5</v>
      </c>
      <c r="N48" s="570">
        <v>64.3</v>
      </c>
      <c r="O48" s="570">
        <v>104.2</v>
      </c>
      <c r="P48" s="569">
        <f t="shared" si="13"/>
        <v>8413326.3200000003</v>
      </c>
      <c r="Q48" s="569">
        <f t="shared" si="14"/>
        <v>8413326.3200000003</v>
      </c>
      <c r="R48" s="428">
        <v>0</v>
      </c>
      <c r="S48" s="550">
        <v>0</v>
      </c>
      <c r="T48" s="428">
        <f>'Приложение № 4'!J48</f>
        <v>8413326.3200000003</v>
      </c>
      <c r="U48" s="428">
        <v>0</v>
      </c>
      <c r="V48" s="428">
        <f t="shared" si="6"/>
        <v>0</v>
      </c>
      <c r="W48" s="428">
        <v>0</v>
      </c>
      <c r="X48" s="428">
        <v>0</v>
      </c>
      <c r="Y48" s="428">
        <v>0</v>
      </c>
      <c r="Z48" s="428">
        <v>0</v>
      </c>
      <c r="AA48" s="570">
        <v>0</v>
      </c>
      <c r="AB48" s="570">
        <v>0</v>
      </c>
    </row>
    <row r="49" spans="1:29" ht="30" hidden="1" customHeight="1" x14ac:dyDescent="0.2">
      <c r="A49" s="632">
        <v>29</v>
      </c>
      <c r="B49" s="533" t="s">
        <v>1616</v>
      </c>
      <c r="C49" s="534">
        <v>275</v>
      </c>
      <c r="D49" s="535">
        <v>41799</v>
      </c>
      <c r="E49" s="443" t="s">
        <v>1846</v>
      </c>
      <c r="F49" s="443" t="s">
        <v>1974</v>
      </c>
      <c r="G49" s="450">
        <v>7</v>
      </c>
      <c r="H49" s="536">
        <v>7</v>
      </c>
      <c r="I49" s="570">
        <v>129.30000000000001</v>
      </c>
      <c r="J49" s="450">
        <v>4</v>
      </c>
      <c r="K49" s="451">
        <v>1</v>
      </c>
      <c r="L49" s="451">
        <v>3</v>
      </c>
      <c r="M49" s="419">
        <v>129.30000000000001</v>
      </c>
      <c r="N49" s="570">
        <v>23.1</v>
      </c>
      <c r="O49" s="570">
        <v>106.2</v>
      </c>
      <c r="P49" s="569">
        <f t="shared" si="13"/>
        <v>6456042.0999999996</v>
      </c>
      <c r="Q49" s="569">
        <f t="shared" si="14"/>
        <v>6456042.0999999996</v>
      </c>
      <c r="R49" s="428">
        <v>0</v>
      </c>
      <c r="S49" s="550">
        <v>0</v>
      </c>
      <c r="T49" s="428">
        <f>'Приложение № 4'!J49</f>
        <v>6456042.0999999996</v>
      </c>
      <c r="U49" s="428">
        <v>0</v>
      </c>
      <c r="V49" s="428">
        <f t="shared" si="6"/>
        <v>0</v>
      </c>
      <c r="W49" s="428">
        <v>0</v>
      </c>
      <c r="X49" s="428">
        <v>0</v>
      </c>
      <c r="Y49" s="428">
        <v>0</v>
      </c>
      <c r="Z49" s="428">
        <v>0</v>
      </c>
      <c r="AA49" s="570">
        <v>0</v>
      </c>
      <c r="AB49" s="570">
        <v>0</v>
      </c>
    </row>
    <row r="50" spans="1:29" ht="30" hidden="1" customHeight="1" x14ac:dyDescent="0.2">
      <c r="A50" s="632">
        <v>30</v>
      </c>
      <c r="B50" s="533" t="s">
        <v>1617</v>
      </c>
      <c r="C50" s="534">
        <v>276</v>
      </c>
      <c r="D50" s="535">
        <v>41799</v>
      </c>
      <c r="E50" s="443" t="s">
        <v>1846</v>
      </c>
      <c r="F50" s="443" t="s">
        <v>1974</v>
      </c>
      <c r="G50" s="450">
        <v>22</v>
      </c>
      <c r="H50" s="536">
        <v>22</v>
      </c>
      <c r="I50" s="570">
        <v>314.10000000000002</v>
      </c>
      <c r="J50" s="450">
        <v>7</v>
      </c>
      <c r="K50" s="451">
        <v>4</v>
      </c>
      <c r="L50" s="451">
        <v>3</v>
      </c>
      <c r="M50" s="419">
        <v>314.10000000000002</v>
      </c>
      <c r="N50" s="570">
        <v>193.2</v>
      </c>
      <c r="O50" s="570">
        <v>120.9</v>
      </c>
      <c r="P50" s="569">
        <f t="shared" si="13"/>
        <v>15683239.15</v>
      </c>
      <c r="Q50" s="569">
        <f t="shared" si="14"/>
        <v>15683239.15</v>
      </c>
      <c r="R50" s="428">
        <v>0</v>
      </c>
      <c r="S50" s="550">
        <v>0</v>
      </c>
      <c r="T50" s="428">
        <f>'Приложение № 4'!J50</f>
        <v>15683239.15</v>
      </c>
      <c r="U50" s="428">
        <v>0</v>
      </c>
      <c r="V50" s="428">
        <f t="shared" si="6"/>
        <v>0</v>
      </c>
      <c r="W50" s="428">
        <v>0</v>
      </c>
      <c r="X50" s="428">
        <v>0</v>
      </c>
      <c r="Y50" s="428">
        <v>0</v>
      </c>
      <c r="Z50" s="428">
        <v>0</v>
      </c>
      <c r="AA50" s="570">
        <v>0</v>
      </c>
      <c r="AB50" s="570">
        <v>0</v>
      </c>
    </row>
    <row r="51" spans="1:29" ht="30" hidden="1" customHeight="1" x14ac:dyDescent="0.2">
      <c r="A51" s="632">
        <v>31</v>
      </c>
      <c r="B51" s="533" t="s">
        <v>1507</v>
      </c>
      <c r="C51" s="534">
        <v>140</v>
      </c>
      <c r="D51" s="535">
        <v>41729</v>
      </c>
      <c r="E51" s="443" t="s">
        <v>1846</v>
      </c>
      <c r="F51" s="443" t="s">
        <v>1974</v>
      </c>
      <c r="G51" s="450">
        <v>7</v>
      </c>
      <c r="H51" s="536">
        <v>7</v>
      </c>
      <c r="I51" s="570">
        <v>180.2</v>
      </c>
      <c r="J51" s="450">
        <v>4</v>
      </c>
      <c r="K51" s="451">
        <v>3</v>
      </c>
      <c r="L51" s="451">
        <v>1</v>
      </c>
      <c r="M51" s="419">
        <v>168.2</v>
      </c>
      <c r="N51" s="570">
        <v>120.9</v>
      </c>
      <c r="O51" s="570">
        <v>47.3</v>
      </c>
      <c r="P51" s="569">
        <f t="shared" si="13"/>
        <v>8398347.0999999996</v>
      </c>
      <c r="Q51" s="569">
        <f t="shared" si="14"/>
        <v>8398347.0999999996</v>
      </c>
      <c r="R51" s="428">
        <v>0</v>
      </c>
      <c r="S51" s="550">
        <v>0</v>
      </c>
      <c r="T51" s="428">
        <f>'Приложение № 4'!J51</f>
        <v>8398347.0999999996</v>
      </c>
      <c r="U51" s="428">
        <v>0</v>
      </c>
      <c r="V51" s="428">
        <f t="shared" si="6"/>
        <v>0</v>
      </c>
      <c r="W51" s="428">
        <v>0</v>
      </c>
      <c r="X51" s="428">
        <v>0</v>
      </c>
      <c r="Y51" s="428">
        <v>0</v>
      </c>
      <c r="Z51" s="428">
        <v>0</v>
      </c>
      <c r="AA51" s="570">
        <v>0</v>
      </c>
      <c r="AB51" s="570">
        <v>0</v>
      </c>
    </row>
    <row r="52" spans="1:29" ht="30" hidden="1" customHeight="1" x14ac:dyDescent="0.2">
      <c r="A52" s="632">
        <v>32</v>
      </c>
      <c r="B52" s="414" t="s">
        <v>926</v>
      </c>
      <c r="C52" s="413">
        <v>139</v>
      </c>
      <c r="D52" s="415">
        <v>41729</v>
      </c>
      <c r="E52" s="443" t="s">
        <v>1846</v>
      </c>
      <c r="F52" s="443" t="s">
        <v>1974</v>
      </c>
      <c r="G52" s="416">
        <v>30</v>
      </c>
      <c r="H52" s="418">
        <v>30</v>
      </c>
      <c r="I52" s="569">
        <v>533.6</v>
      </c>
      <c r="J52" s="416">
        <v>10</v>
      </c>
      <c r="K52" s="571">
        <v>2</v>
      </c>
      <c r="L52" s="571">
        <v>8</v>
      </c>
      <c r="M52" s="417">
        <v>533.6</v>
      </c>
      <c r="N52" s="569">
        <v>96.2</v>
      </c>
      <c r="O52" s="569">
        <v>437.4</v>
      </c>
      <c r="P52" s="569">
        <f t="shared" si="13"/>
        <v>26643032.190000001</v>
      </c>
      <c r="Q52" s="569">
        <f t="shared" si="14"/>
        <v>26643032.190000001</v>
      </c>
      <c r="R52" s="428">
        <v>0</v>
      </c>
      <c r="S52" s="550">
        <v>0</v>
      </c>
      <c r="T52" s="428">
        <f>'Приложение № 4'!J52</f>
        <v>26643032.190000001</v>
      </c>
      <c r="U52" s="428">
        <v>0</v>
      </c>
      <c r="V52" s="428">
        <f t="shared" si="6"/>
        <v>0</v>
      </c>
      <c r="W52" s="428">
        <v>0</v>
      </c>
      <c r="X52" s="428">
        <v>0</v>
      </c>
      <c r="Y52" s="428">
        <v>0</v>
      </c>
      <c r="Z52" s="428">
        <v>0</v>
      </c>
      <c r="AA52" s="569">
        <v>0</v>
      </c>
      <c r="AB52" s="569">
        <v>0</v>
      </c>
    </row>
    <row r="53" spans="1:29" ht="30" hidden="1" customHeight="1" x14ac:dyDescent="0.2">
      <c r="A53" s="632">
        <v>33</v>
      </c>
      <c r="B53" s="445" t="s">
        <v>1374</v>
      </c>
      <c r="C53" s="413" t="s">
        <v>1373</v>
      </c>
      <c r="D53" s="415">
        <v>41997</v>
      </c>
      <c r="E53" s="443" t="s">
        <v>1801</v>
      </c>
      <c r="F53" s="443" t="s">
        <v>1846</v>
      </c>
      <c r="G53" s="416">
        <v>34</v>
      </c>
      <c r="H53" s="418">
        <v>34</v>
      </c>
      <c r="I53" s="569">
        <v>488.4</v>
      </c>
      <c r="J53" s="416">
        <v>9</v>
      </c>
      <c r="K53" s="571">
        <v>0</v>
      </c>
      <c r="L53" s="571">
        <v>9</v>
      </c>
      <c r="M53" s="417">
        <v>488.4</v>
      </c>
      <c r="N53" s="569">
        <v>0</v>
      </c>
      <c r="O53" s="569">
        <v>488.4</v>
      </c>
      <c r="P53" s="569">
        <f t="shared" si="13"/>
        <v>29811936</v>
      </c>
      <c r="Q53" s="569">
        <f t="shared" si="14"/>
        <v>24386163.649999999</v>
      </c>
      <c r="R53" s="428">
        <v>0</v>
      </c>
      <c r="S53" s="550">
        <f>'Приложение № 4'!J53</f>
        <v>24386163.649999999</v>
      </c>
      <c r="T53" s="428">
        <v>0</v>
      </c>
      <c r="U53" s="428">
        <v>0</v>
      </c>
      <c r="V53" s="428">
        <f t="shared" si="6"/>
        <v>5425772.3499999996</v>
      </c>
      <c r="W53" s="428">
        <v>0</v>
      </c>
      <c r="X53" s="428">
        <f>'Приложение № 4'!L53</f>
        <v>5425772.3499999996</v>
      </c>
      <c r="Y53" s="428">
        <v>0</v>
      </c>
      <c r="Z53" s="428">
        <v>0</v>
      </c>
      <c r="AA53" s="417">
        <v>0</v>
      </c>
      <c r="AB53" s="417">
        <v>0</v>
      </c>
    </row>
    <row r="54" spans="1:29" ht="30" hidden="1" customHeight="1" x14ac:dyDescent="0.2">
      <c r="A54" s="632">
        <v>34</v>
      </c>
      <c r="B54" s="445" t="s">
        <v>1375</v>
      </c>
      <c r="C54" s="413" t="s">
        <v>1373</v>
      </c>
      <c r="D54" s="415">
        <v>41997</v>
      </c>
      <c r="E54" s="443" t="s">
        <v>1801</v>
      </c>
      <c r="F54" s="443" t="s">
        <v>1846</v>
      </c>
      <c r="G54" s="416">
        <v>48</v>
      </c>
      <c r="H54" s="418">
        <v>48</v>
      </c>
      <c r="I54" s="569">
        <v>566.9</v>
      </c>
      <c r="J54" s="416">
        <v>20</v>
      </c>
      <c r="K54" s="571">
        <v>0</v>
      </c>
      <c r="L54" s="571">
        <v>20</v>
      </c>
      <c r="M54" s="417">
        <v>566.9</v>
      </c>
      <c r="N54" s="569">
        <v>0</v>
      </c>
      <c r="O54" s="569">
        <v>566.9</v>
      </c>
      <c r="P54" s="569">
        <f t="shared" si="13"/>
        <v>34603576</v>
      </c>
      <c r="Q54" s="569">
        <f t="shared" si="14"/>
        <v>28305725.170000002</v>
      </c>
      <c r="R54" s="428">
        <v>0</v>
      </c>
      <c r="S54" s="550">
        <f>'Приложение № 4'!J54</f>
        <v>28305725.170000002</v>
      </c>
      <c r="T54" s="428">
        <v>0</v>
      </c>
      <c r="U54" s="428">
        <v>0</v>
      </c>
      <c r="V54" s="428">
        <f t="shared" si="6"/>
        <v>6297850.8300000001</v>
      </c>
      <c r="W54" s="428">
        <v>0</v>
      </c>
      <c r="X54" s="428">
        <f>'Приложение № 4'!L54</f>
        <v>6297850.8300000001</v>
      </c>
      <c r="Y54" s="428">
        <v>0</v>
      </c>
      <c r="Z54" s="428">
        <v>0</v>
      </c>
      <c r="AA54" s="417">
        <v>0</v>
      </c>
      <c r="AB54" s="417">
        <v>0</v>
      </c>
    </row>
    <row r="55" spans="1:29" ht="30" hidden="1" customHeight="1" x14ac:dyDescent="0.2">
      <c r="A55" s="632">
        <v>35</v>
      </c>
      <c r="B55" s="414" t="s">
        <v>1209</v>
      </c>
      <c r="C55" s="568" t="s">
        <v>1025</v>
      </c>
      <c r="D55" s="415">
        <v>40988</v>
      </c>
      <c r="E55" s="443" t="s">
        <v>1801</v>
      </c>
      <c r="F55" s="443" t="s">
        <v>1846</v>
      </c>
      <c r="G55" s="416">
        <v>16</v>
      </c>
      <c r="H55" s="418">
        <v>16</v>
      </c>
      <c r="I55" s="569">
        <v>284.3</v>
      </c>
      <c r="J55" s="416">
        <v>8</v>
      </c>
      <c r="K55" s="571">
        <v>7</v>
      </c>
      <c r="L55" s="571">
        <v>1</v>
      </c>
      <c r="M55" s="417">
        <v>284.3</v>
      </c>
      <c r="N55" s="569">
        <v>211.9</v>
      </c>
      <c r="O55" s="569">
        <v>72.400000000000006</v>
      </c>
      <c r="P55" s="569">
        <f t="shared" si="13"/>
        <v>17353672</v>
      </c>
      <c r="Q55" s="569">
        <f t="shared" si="14"/>
        <v>14195303.699999999</v>
      </c>
      <c r="R55" s="428">
        <v>0</v>
      </c>
      <c r="S55" s="550">
        <f>'Приложение № 4'!J55</f>
        <v>14195303.699999999</v>
      </c>
      <c r="T55" s="428">
        <v>0</v>
      </c>
      <c r="U55" s="428">
        <v>0</v>
      </c>
      <c r="V55" s="428">
        <f t="shared" si="6"/>
        <v>3158368.3</v>
      </c>
      <c r="W55" s="428">
        <v>0</v>
      </c>
      <c r="X55" s="428">
        <f>'Приложение № 4'!L55</f>
        <v>3158368.3</v>
      </c>
      <c r="Y55" s="428">
        <v>0</v>
      </c>
      <c r="Z55" s="428">
        <v>0</v>
      </c>
      <c r="AA55" s="569">
        <v>0</v>
      </c>
      <c r="AB55" s="569">
        <v>0</v>
      </c>
    </row>
    <row r="56" spans="1:29" ht="30" hidden="1" customHeight="1" x14ac:dyDescent="0.2">
      <c r="A56" s="632">
        <v>36</v>
      </c>
      <c r="B56" s="414" t="s">
        <v>1329</v>
      </c>
      <c r="C56" s="568" t="s">
        <v>1025</v>
      </c>
      <c r="D56" s="415">
        <v>40988</v>
      </c>
      <c r="E56" s="443" t="s">
        <v>1801</v>
      </c>
      <c r="F56" s="443" t="s">
        <v>1846</v>
      </c>
      <c r="G56" s="416">
        <v>10</v>
      </c>
      <c r="H56" s="418">
        <v>10</v>
      </c>
      <c r="I56" s="569">
        <v>205.8</v>
      </c>
      <c r="J56" s="416">
        <v>4</v>
      </c>
      <c r="K56" s="571">
        <v>3</v>
      </c>
      <c r="L56" s="571">
        <v>1</v>
      </c>
      <c r="M56" s="417">
        <v>205.8</v>
      </c>
      <c r="N56" s="569">
        <v>138.80000000000001</v>
      </c>
      <c r="O56" s="569">
        <v>67</v>
      </c>
      <c r="P56" s="569">
        <f t="shared" si="13"/>
        <v>12562032</v>
      </c>
      <c r="Q56" s="569">
        <f t="shared" si="14"/>
        <v>10275742.18</v>
      </c>
      <c r="R56" s="428">
        <v>0</v>
      </c>
      <c r="S56" s="550">
        <f>'Приложение № 4'!J56</f>
        <v>10275742.18</v>
      </c>
      <c r="T56" s="428">
        <v>0</v>
      </c>
      <c r="U56" s="428">
        <v>0</v>
      </c>
      <c r="V56" s="428">
        <f t="shared" si="6"/>
        <v>2286289.8199999998</v>
      </c>
      <c r="W56" s="428">
        <v>0</v>
      </c>
      <c r="X56" s="428">
        <f>'Приложение № 4'!L56</f>
        <v>2286289.8199999998</v>
      </c>
      <c r="Y56" s="428">
        <v>0</v>
      </c>
      <c r="Z56" s="428">
        <v>0</v>
      </c>
      <c r="AA56" s="569">
        <v>0</v>
      </c>
      <c r="AB56" s="569">
        <v>0</v>
      </c>
    </row>
    <row r="57" spans="1:29" s="566" customFormat="1" ht="30" hidden="1" customHeight="1" x14ac:dyDescent="0.2">
      <c r="A57" s="733" t="s">
        <v>1872</v>
      </c>
      <c r="B57" s="754"/>
      <c r="C57" s="754"/>
      <c r="D57" s="754"/>
      <c r="E57" s="754"/>
      <c r="F57" s="754"/>
      <c r="G57" s="411">
        <f>SUM(G58:G60)</f>
        <v>58</v>
      </c>
      <c r="H57" s="411">
        <f>SUM(H58:H60)</f>
        <v>58</v>
      </c>
      <c r="I57" s="412">
        <f>SUM(I58:I60)</f>
        <v>802.4</v>
      </c>
      <c r="J57" s="411">
        <f t="shared" ref="J57:O57" si="15">SUM(J58:J60)</f>
        <v>21</v>
      </c>
      <c r="K57" s="411">
        <f t="shared" si="15"/>
        <v>10</v>
      </c>
      <c r="L57" s="411">
        <f t="shared" si="15"/>
        <v>11</v>
      </c>
      <c r="M57" s="412">
        <f t="shared" si="15"/>
        <v>802.4</v>
      </c>
      <c r="N57" s="412">
        <f t="shared" si="15"/>
        <v>404.3</v>
      </c>
      <c r="O57" s="412">
        <f t="shared" si="15"/>
        <v>398.1</v>
      </c>
      <c r="P57" s="412">
        <f>SUM(P58:P60)</f>
        <v>48978496</v>
      </c>
      <c r="Q57" s="412">
        <f>SUM(Q58:Q60)</f>
        <v>44570431.359999999</v>
      </c>
      <c r="R57" s="412">
        <f>SUM(R58:R60)</f>
        <v>0</v>
      </c>
      <c r="S57" s="561">
        <f t="shared" ref="S57:AB57" si="16">SUM(S58:S60)</f>
        <v>44570431.359999999</v>
      </c>
      <c r="T57" s="412">
        <f t="shared" si="16"/>
        <v>0</v>
      </c>
      <c r="U57" s="412">
        <f t="shared" si="16"/>
        <v>0</v>
      </c>
      <c r="V57" s="412">
        <f t="shared" si="16"/>
        <v>4408064.6399999997</v>
      </c>
      <c r="W57" s="412">
        <f t="shared" si="16"/>
        <v>0</v>
      </c>
      <c r="X57" s="412">
        <f t="shared" si="16"/>
        <v>4408064.6399999997</v>
      </c>
      <c r="Y57" s="412">
        <f t="shared" si="16"/>
        <v>0</v>
      </c>
      <c r="Z57" s="412">
        <f t="shared" si="16"/>
        <v>0</v>
      </c>
      <c r="AA57" s="412">
        <f t="shared" si="16"/>
        <v>0</v>
      </c>
      <c r="AB57" s="412">
        <f t="shared" si="16"/>
        <v>0</v>
      </c>
      <c r="AC57" s="405"/>
    </row>
    <row r="58" spans="1:29" ht="30" hidden="1" customHeight="1" x14ac:dyDescent="0.2">
      <c r="A58" s="424">
        <v>1</v>
      </c>
      <c r="B58" s="453" t="s">
        <v>877</v>
      </c>
      <c r="C58" s="454">
        <v>710</v>
      </c>
      <c r="D58" s="455">
        <v>41635</v>
      </c>
      <c r="E58" s="413" t="s">
        <v>1801</v>
      </c>
      <c r="F58" s="413" t="s">
        <v>1846</v>
      </c>
      <c r="G58" s="416">
        <f>H58</f>
        <v>9</v>
      </c>
      <c r="H58" s="418">
        <v>9</v>
      </c>
      <c r="I58" s="417">
        <f>M58</f>
        <v>221.1</v>
      </c>
      <c r="J58" s="418">
        <v>5</v>
      </c>
      <c r="K58" s="418">
        <v>4</v>
      </c>
      <c r="L58" s="418">
        <v>1</v>
      </c>
      <c r="M58" s="417">
        <v>221.1</v>
      </c>
      <c r="N58" s="417">
        <v>181</v>
      </c>
      <c r="O58" s="417">
        <v>40.1</v>
      </c>
      <c r="P58" s="569">
        <f>Q58+V58+AA58+AB58</f>
        <v>13495944</v>
      </c>
      <c r="Q58" s="569">
        <f>R58+S58+T58+U58</f>
        <v>12281309.039999999</v>
      </c>
      <c r="R58" s="417">
        <v>0</v>
      </c>
      <c r="S58" s="553">
        <f>'Приложение № 4'!J58</f>
        <v>12281309.039999999</v>
      </c>
      <c r="T58" s="417">
        <v>0</v>
      </c>
      <c r="U58" s="417">
        <v>0</v>
      </c>
      <c r="V58" s="569">
        <f>W58+X58+Y58+Z58</f>
        <v>1214634.96</v>
      </c>
      <c r="W58" s="417">
        <v>0</v>
      </c>
      <c r="X58" s="417">
        <f>'Приложение № 4'!L58</f>
        <v>1214634.96</v>
      </c>
      <c r="Y58" s="417">
        <v>0</v>
      </c>
      <c r="Z58" s="417">
        <v>0</v>
      </c>
      <c r="AA58" s="569">
        <v>0</v>
      </c>
      <c r="AB58" s="569">
        <v>0</v>
      </c>
    </row>
    <row r="59" spans="1:29" ht="30" hidden="1" customHeight="1" x14ac:dyDescent="0.2">
      <c r="A59" s="424">
        <v>2</v>
      </c>
      <c r="B59" s="453" t="s">
        <v>878</v>
      </c>
      <c r="C59" s="454">
        <v>713</v>
      </c>
      <c r="D59" s="455">
        <v>41635</v>
      </c>
      <c r="E59" s="413" t="s">
        <v>1801</v>
      </c>
      <c r="F59" s="413" t="s">
        <v>1846</v>
      </c>
      <c r="G59" s="416">
        <f>H59</f>
        <v>24</v>
      </c>
      <c r="H59" s="418">
        <v>24</v>
      </c>
      <c r="I59" s="417">
        <f>M59</f>
        <v>445</v>
      </c>
      <c r="J59" s="418">
        <v>11</v>
      </c>
      <c r="K59" s="418">
        <v>6</v>
      </c>
      <c r="L59" s="418">
        <v>5</v>
      </c>
      <c r="M59" s="417">
        <v>445</v>
      </c>
      <c r="N59" s="417">
        <v>223.3</v>
      </c>
      <c r="O59" s="417">
        <v>221.7</v>
      </c>
      <c r="P59" s="569">
        <f>Q59+V59+AA59+AB59</f>
        <v>27162800</v>
      </c>
      <c r="Q59" s="569">
        <f t="shared" ref="Q59:Q60" si="17">R59+S59+T59+U59</f>
        <v>24718148</v>
      </c>
      <c r="R59" s="417">
        <v>0</v>
      </c>
      <c r="S59" s="553">
        <f>'Приложение № 4'!J59</f>
        <v>24718148</v>
      </c>
      <c r="T59" s="417">
        <v>0</v>
      </c>
      <c r="U59" s="417">
        <v>0</v>
      </c>
      <c r="V59" s="569">
        <f t="shared" ref="V59:V60" si="18">W59+X59+Y59+Z59</f>
        <v>2444652</v>
      </c>
      <c r="W59" s="417">
        <v>0</v>
      </c>
      <c r="X59" s="417">
        <f>'Приложение № 4'!L59</f>
        <v>2444652</v>
      </c>
      <c r="Y59" s="417">
        <v>0</v>
      </c>
      <c r="Z59" s="417">
        <v>0</v>
      </c>
      <c r="AA59" s="569">
        <v>0</v>
      </c>
      <c r="AB59" s="569">
        <v>0</v>
      </c>
    </row>
    <row r="60" spans="1:29" ht="30" hidden="1" customHeight="1" x14ac:dyDescent="0.2">
      <c r="A60" s="424">
        <v>3</v>
      </c>
      <c r="B60" s="453" t="s">
        <v>917</v>
      </c>
      <c r="C60" s="454">
        <v>711</v>
      </c>
      <c r="D60" s="455">
        <v>41635</v>
      </c>
      <c r="E60" s="413" t="s">
        <v>1801</v>
      </c>
      <c r="F60" s="413" t="s">
        <v>1846</v>
      </c>
      <c r="G60" s="416">
        <f>H60</f>
        <v>25</v>
      </c>
      <c r="H60" s="418">
        <v>25</v>
      </c>
      <c r="I60" s="417">
        <f>M60</f>
        <v>136.30000000000001</v>
      </c>
      <c r="J60" s="418">
        <v>5</v>
      </c>
      <c r="K60" s="418">
        <v>0</v>
      </c>
      <c r="L60" s="418">
        <v>5</v>
      </c>
      <c r="M60" s="417">
        <v>136.30000000000001</v>
      </c>
      <c r="N60" s="417">
        <v>0</v>
      </c>
      <c r="O60" s="417">
        <v>136.30000000000001</v>
      </c>
      <c r="P60" s="569">
        <f>Q60+V60+AA60+AB60</f>
        <v>8319752</v>
      </c>
      <c r="Q60" s="569">
        <f t="shared" si="17"/>
        <v>7570974.3200000003</v>
      </c>
      <c r="R60" s="417">
        <v>0</v>
      </c>
      <c r="S60" s="553">
        <f>'Приложение № 4'!J60</f>
        <v>7570974.3200000003</v>
      </c>
      <c r="T60" s="417">
        <v>0</v>
      </c>
      <c r="U60" s="417">
        <v>0</v>
      </c>
      <c r="V60" s="569">
        <f t="shared" si="18"/>
        <v>748777.68</v>
      </c>
      <c r="W60" s="417">
        <v>0</v>
      </c>
      <c r="X60" s="417">
        <f>'Приложение № 4'!L60</f>
        <v>748777.68</v>
      </c>
      <c r="Y60" s="417">
        <v>0</v>
      </c>
      <c r="Z60" s="417">
        <v>0</v>
      </c>
      <c r="AA60" s="569">
        <v>0</v>
      </c>
      <c r="AB60" s="569">
        <v>0</v>
      </c>
    </row>
    <row r="61" spans="1:29" s="566" customFormat="1" ht="30" hidden="1" customHeight="1" x14ac:dyDescent="0.2">
      <c r="A61" s="733" t="s">
        <v>1912</v>
      </c>
      <c r="B61" s="754"/>
      <c r="C61" s="754"/>
      <c r="D61" s="754"/>
      <c r="E61" s="754"/>
      <c r="F61" s="754"/>
      <c r="G61" s="411">
        <f>SUM(G62:G69)</f>
        <v>253</v>
      </c>
      <c r="H61" s="411">
        <f t="shared" ref="H61:O61" si="19">SUM(H62:H69)</f>
        <v>253</v>
      </c>
      <c r="I61" s="412">
        <f t="shared" si="19"/>
        <v>4244.3</v>
      </c>
      <c r="J61" s="411">
        <f t="shared" si="19"/>
        <v>104</v>
      </c>
      <c r="K61" s="411">
        <f t="shared" si="19"/>
        <v>69</v>
      </c>
      <c r="L61" s="411">
        <f t="shared" si="19"/>
        <v>35</v>
      </c>
      <c r="M61" s="412">
        <f t="shared" si="19"/>
        <v>4244.3</v>
      </c>
      <c r="N61" s="412">
        <f t="shared" si="19"/>
        <v>2868.4</v>
      </c>
      <c r="O61" s="412">
        <f t="shared" si="19"/>
        <v>1375.2</v>
      </c>
      <c r="P61" s="412">
        <f>SUM(P62:P69)</f>
        <v>259072072</v>
      </c>
      <c r="Q61" s="412">
        <f t="shared" ref="Q61:AB61" si="20">SUM(Q62:Q69)</f>
        <v>208034873.81</v>
      </c>
      <c r="R61" s="412">
        <f t="shared" si="20"/>
        <v>0</v>
      </c>
      <c r="S61" s="561">
        <f t="shared" si="20"/>
        <v>208034873.81</v>
      </c>
      <c r="T61" s="412">
        <f t="shared" si="20"/>
        <v>0</v>
      </c>
      <c r="U61" s="412">
        <f t="shared" si="20"/>
        <v>0</v>
      </c>
      <c r="V61" s="412">
        <f t="shared" si="20"/>
        <v>51037198.189999998</v>
      </c>
      <c r="W61" s="412">
        <f t="shared" si="20"/>
        <v>0</v>
      </c>
      <c r="X61" s="412">
        <f t="shared" si="20"/>
        <v>51037198.189999998</v>
      </c>
      <c r="Y61" s="412">
        <f t="shared" si="20"/>
        <v>0</v>
      </c>
      <c r="Z61" s="412">
        <f t="shared" si="20"/>
        <v>0</v>
      </c>
      <c r="AA61" s="412">
        <f t="shared" si="20"/>
        <v>0</v>
      </c>
      <c r="AB61" s="412">
        <f t="shared" si="20"/>
        <v>0</v>
      </c>
      <c r="AC61" s="405"/>
    </row>
    <row r="62" spans="1:29" ht="30" hidden="1" customHeight="1" x14ac:dyDescent="0.2">
      <c r="A62" s="424">
        <v>1</v>
      </c>
      <c r="B62" s="453" t="s">
        <v>1904</v>
      </c>
      <c r="C62" s="454">
        <v>2065</v>
      </c>
      <c r="D62" s="455">
        <v>43463</v>
      </c>
      <c r="E62" s="413" t="s">
        <v>1801</v>
      </c>
      <c r="F62" s="413" t="s">
        <v>1846</v>
      </c>
      <c r="G62" s="416">
        <v>37</v>
      </c>
      <c r="H62" s="418">
        <v>37</v>
      </c>
      <c r="I62" s="417">
        <v>486.7</v>
      </c>
      <c r="J62" s="418">
        <v>12</v>
      </c>
      <c r="K62" s="418">
        <v>6</v>
      </c>
      <c r="L62" s="418">
        <v>6</v>
      </c>
      <c r="M62" s="417">
        <v>486.7</v>
      </c>
      <c r="N62" s="417">
        <v>246.4</v>
      </c>
      <c r="O62" s="417">
        <v>240.3</v>
      </c>
      <c r="P62" s="569">
        <f t="shared" ref="P62:P69" si="21">Q62+V62+AA62+AB62</f>
        <v>29708168</v>
      </c>
      <c r="Q62" s="569">
        <f>R62+S62+T62+U62</f>
        <v>23855658.899999999</v>
      </c>
      <c r="R62" s="417">
        <v>0</v>
      </c>
      <c r="S62" s="553">
        <f>'Приложение № 4'!J62</f>
        <v>23855658.899999999</v>
      </c>
      <c r="T62" s="417">
        <v>0</v>
      </c>
      <c r="U62" s="417">
        <v>0</v>
      </c>
      <c r="V62" s="569">
        <f>W62+X62+Y62+Z62</f>
        <v>5852509.0999999996</v>
      </c>
      <c r="W62" s="417">
        <v>0</v>
      </c>
      <c r="X62" s="417">
        <f>'Приложение № 4'!L62</f>
        <v>5852509.0999999996</v>
      </c>
      <c r="Y62" s="417">
        <v>0</v>
      </c>
      <c r="Z62" s="417">
        <v>0</v>
      </c>
      <c r="AA62" s="569">
        <v>0</v>
      </c>
      <c r="AB62" s="569">
        <v>0</v>
      </c>
    </row>
    <row r="63" spans="1:29" ht="30" hidden="1" customHeight="1" x14ac:dyDescent="0.2">
      <c r="A63" s="424">
        <v>2</v>
      </c>
      <c r="B63" s="453" t="s">
        <v>1905</v>
      </c>
      <c r="C63" s="454">
        <v>2065</v>
      </c>
      <c r="D63" s="455">
        <v>43463</v>
      </c>
      <c r="E63" s="413" t="s">
        <v>1801</v>
      </c>
      <c r="F63" s="413" t="s">
        <v>1846</v>
      </c>
      <c r="G63" s="416">
        <v>40</v>
      </c>
      <c r="H63" s="418">
        <v>40</v>
      </c>
      <c r="I63" s="417">
        <v>691.6</v>
      </c>
      <c r="J63" s="418">
        <v>16</v>
      </c>
      <c r="K63" s="418">
        <v>15</v>
      </c>
      <c r="L63" s="418">
        <v>1</v>
      </c>
      <c r="M63" s="417">
        <v>691.6</v>
      </c>
      <c r="N63" s="417">
        <v>643.5</v>
      </c>
      <c r="O63" s="417">
        <v>48.1</v>
      </c>
      <c r="P63" s="569">
        <f t="shared" si="21"/>
        <v>42215264</v>
      </c>
      <c r="Q63" s="569">
        <f t="shared" ref="Q63:Q126" si="22">R63+S63+T63+U63</f>
        <v>33898856.990000002</v>
      </c>
      <c r="R63" s="417">
        <v>0</v>
      </c>
      <c r="S63" s="553">
        <f>'Приложение № 4'!J63</f>
        <v>33898856.990000002</v>
      </c>
      <c r="T63" s="417">
        <v>0</v>
      </c>
      <c r="U63" s="417">
        <v>0</v>
      </c>
      <c r="V63" s="569">
        <f t="shared" ref="V63:V126" si="23">W63+X63+Y63+Z63</f>
        <v>8316407.0099999998</v>
      </c>
      <c r="W63" s="417">
        <v>0</v>
      </c>
      <c r="X63" s="417">
        <f>'Приложение № 4'!L63</f>
        <v>8316407.0099999998</v>
      </c>
      <c r="Y63" s="417">
        <v>0</v>
      </c>
      <c r="Z63" s="417">
        <v>0</v>
      </c>
      <c r="AA63" s="569">
        <v>0</v>
      </c>
      <c r="AB63" s="569">
        <v>0</v>
      </c>
    </row>
    <row r="64" spans="1:29" ht="30" hidden="1" customHeight="1" x14ac:dyDescent="0.2">
      <c r="A64" s="424">
        <v>3</v>
      </c>
      <c r="B64" s="453" t="s">
        <v>1906</v>
      </c>
      <c r="C64" s="454">
        <v>2065</v>
      </c>
      <c r="D64" s="455">
        <v>43463</v>
      </c>
      <c r="E64" s="413" t="s">
        <v>1801</v>
      </c>
      <c r="F64" s="413" t="s">
        <v>1846</v>
      </c>
      <c r="G64" s="416">
        <v>44</v>
      </c>
      <c r="H64" s="418">
        <v>44</v>
      </c>
      <c r="I64" s="417">
        <v>512.9</v>
      </c>
      <c r="J64" s="418">
        <v>12</v>
      </c>
      <c r="K64" s="418">
        <v>8</v>
      </c>
      <c r="L64" s="418">
        <v>4</v>
      </c>
      <c r="M64" s="417">
        <v>512.9</v>
      </c>
      <c r="N64" s="417">
        <v>366.4</v>
      </c>
      <c r="O64" s="417">
        <v>146.5</v>
      </c>
      <c r="P64" s="569">
        <f t="shared" si="21"/>
        <v>31307416</v>
      </c>
      <c r="Q64" s="569">
        <f t="shared" si="22"/>
        <v>25139855.050000001</v>
      </c>
      <c r="R64" s="417">
        <v>0</v>
      </c>
      <c r="S64" s="553">
        <f>'Приложение № 4'!J64</f>
        <v>25139855.050000001</v>
      </c>
      <c r="T64" s="417">
        <v>0</v>
      </c>
      <c r="U64" s="417">
        <v>0</v>
      </c>
      <c r="V64" s="569">
        <f t="shared" si="23"/>
        <v>6167560.9500000002</v>
      </c>
      <c r="W64" s="417">
        <v>0</v>
      </c>
      <c r="X64" s="417">
        <f>'Приложение № 4'!L64</f>
        <v>6167560.9500000002</v>
      </c>
      <c r="Y64" s="417">
        <v>0</v>
      </c>
      <c r="Z64" s="417">
        <v>0</v>
      </c>
      <c r="AA64" s="569">
        <v>0</v>
      </c>
      <c r="AB64" s="569">
        <v>0</v>
      </c>
    </row>
    <row r="65" spans="1:29" ht="30" hidden="1" customHeight="1" x14ac:dyDescent="0.2">
      <c r="A65" s="424">
        <v>4</v>
      </c>
      <c r="B65" s="453" t="s">
        <v>1907</v>
      </c>
      <c r="C65" s="454">
        <v>2065</v>
      </c>
      <c r="D65" s="455">
        <v>43463</v>
      </c>
      <c r="E65" s="413" t="s">
        <v>1801</v>
      </c>
      <c r="F65" s="413" t="s">
        <v>1846</v>
      </c>
      <c r="G65" s="416">
        <v>19</v>
      </c>
      <c r="H65" s="418">
        <v>19</v>
      </c>
      <c r="I65" s="417">
        <v>335.3</v>
      </c>
      <c r="J65" s="418">
        <v>8</v>
      </c>
      <c r="K65" s="418">
        <v>3</v>
      </c>
      <c r="L65" s="418">
        <v>5</v>
      </c>
      <c r="M65" s="417">
        <v>335.3</v>
      </c>
      <c r="N65" s="417">
        <v>152.69999999999999</v>
      </c>
      <c r="O65" s="417">
        <v>182.6</v>
      </c>
      <c r="P65" s="569">
        <f t="shared" si="21"/>
        <v>20466712</v>
      </c>
      <c r="Q65" s="569">
        <f t="shared" si="22"/>
        <v>16434769.74</v>
      </c>
      <c r="R65" s="417">
        <v>0</v>
      </c>
      <c r="S65" s="553">
        <f>'Приложение № 4'!J65</f>
        <v>16434769.74</v>
      </c>
      <c r="T65" s="417">
        <v>0</v>
      </c>
      <c r="U65" s="417">
        <v>0</v>
      </c>
      <c r="V65" s="569">
        <f t="shared" si="23"/>
        <v>4031942.26</v>
      </c>
      <c r="W65" s="417">
        <v>0</v>
      </c>
      <c r="X65" s="417">
        <f>'Приложение № 4'!L65</f>
        <v>4031942.26</v>
      </c>
      <c r="Y65" s="417">
        <v>0</v>
      </c>
      <c r="Z65" s="417">
        <v>0</v>
      </c>
      <c r="AA65" s="569">
        <v>0</v>
      </c>
      <c r="AB65" s="569">
        <v>0</v>
      </c>
    </row>
    <row r="66" spans="1:29" ht="30" hidden="1" customHeight="1" x14ac:dyDescent="0.2">
      <c r="A66" s="424">
        <v>5</v>
      </c>
      <c r="B66" s="453" t="s">
        <v>1908</v>
      </c>
      <c r="C66" s="454">
        <v>2065</v>
      </c>
      <c r="D66" s="455">
        <v>43463</v>
      </c>
      <c r="E66" s="413" t="s">
        <v>1801</v>
      </c>
      <c r="F66" s="413" t="s">
        <v>1846</v>
      </c>
      <c r="G66" s="416">
        <v>23</v>
      </c>
      <c r="H66" s="418">
        <v>23</v>
      </c>
      <c r="I66" s="417">
        <v>400.2</v>
      </c>
      <c r="J66" s="418">
        <v>8</v>
      </c>
      <c r="K66" s="418">
        <v>6</v>
      </c>
      <c r="L66" s="418">
        <v>2</v>
      </c>
      <c r="M66" s="417">
        <v>400.2</v>
      </c>
      <c r="N66" s="417">
        <v>299.2</v>
      </c>
      <c r="O66" s="417">
        <v>100.3</v>
      </c>
      <c r="P66" s="569">
        <f t="shared" si="21"/>
        <v>24428208</v>
      </c>
      <c r="Q66" s="569">
        <f t="shared" si="22"/>
        <v>19615851.02</v>
      </c>
      <c r="R66" s="417">
        <v>0</v>
      </c>
      <c r="S66" s="553">
        <f>'Приложение № 4'!J66</f>
        <v>19615851.02</v>
      </c>
      <c r="T66" s="417">
        <v>0</v>
      </c>
      <c r="U66" s="417">
        <v>0</v>
      </c>
      <c r="V66" s="569">
        <f t="shared" si="23"/>
        <v>4812356.9800000004</v>
      </c>
      <c r="W66" s="417">
        <v>0</v>
      </c>
      <c r="X66" s="417">
        <f>'Приложение № 4'!L66</f>
        <v>4812356.9800000004</v>
      </c>
      <c r="Y66" s="417">
        <v>0</v>
      </c>
      <c r="Z66" s="417">
        <v>0</v>
      </c>
      <c r="AA66" s="569">
        <v>0</v>
      </c>
      <c r="AB66" s="569">
        <v>0</v>
      </c>
    </row>
    <row r="67" spans="1:29" ht="30" hidden="1" customHeight="1" x14ac:dyDescent="0.2">
      <c r="A67" s="424">
        <v>6</v>
      </c>
      <c r="B67" s="453" t="s">
        <v>1909</v>
      </c>
      <c r="C67" s="454">
        <v>2065</v>
      </c>
      <c r="D67" s="455">
        <v>43463</v>
      </c>
      <c r="E67" s="413" t="s">
        <v>1801</v>
      </c>
      <c r="F67" s="413" t="s">
        <v>1846</v>
      </c>
      <c r="G67" s="416">
        <v>40</v>
      </c>
      <c r="H67" s="418">
        <v>40</v>
      </c>
      <c r="I67" s="417">
        <v>606.6</v>
      </c>
      <c r="J67" s="418">
        <v>16</v>
      </c>
      <c r="K67" s="418">
        <v>9</v>
      </c>
      <c r="L67" s="418">
        <v>7</v>
      </c>
      <c r="M67" s="417">
        <v>606.6</v>
      </c>
      <c r="N67" s="417">
        <v>322.2</v>
      </c>
      <c r="O67" s="417">
        <v>284.39999999999998</v>
      </c>
      <c r="P67" s="569">
        <f t="shared" si="21"/>
        <v>37026864</v>
      </c>
      <c r="Q67" s="569">
        <f t="shared" si="22"/>
        <v>29732571.789999999</v>
      </c>
      <c r="R67" s="417">
        <v>0</v>
      </c>
      <c r="S67" s="553">
        <f>'Приложение № 4'!J67</f>
        <v>29732571.789999999</v>
      </c>
      <c r="T67" s="417">
        <v>0</v>
      </c>
      <c r="U67" s="417">
        <v>0</v>
      </c>
      <c r="V67" s="569">
        <f t="shared" si="23"/>
        <v>7294292.21</v>
      </c>
      <c r="W67" s="417">
        <v>0</v>
      </c>
      <c r="X67" s="417">
        <f>'Приложение № 4'!L67</f>
        <v>7294292.21</v>
      </c>
      <c r="Y67" s="417">
        <v>0</v>
      </c>
      <c r="Z67" s="417">
        <v>0</v>
      </c>
      <c r="AA67" s="569">
        <v>0</v>
      </c>
      <c r="AB67" s="569">
        <v>0</v>
      </c>
    </row>
    <row r="68" spans="1:29" ht="30" hidden="1" customHeight="1" x14ac:dyDescent="0.2">
      <c r="A68" s="424">
        <v>7</v>
      </c>
      <c r="B68" s="453" t="s">
        <v>1910</v>
      </c>
      <c r="C68" s="454">
        <v>2065</v>
      </c>
      <c r="D68" s="455">
        <v>43463</v>
      </c>
      <c r="E68" s="413" t="s">
        <v>1801</v>
      </c>
      <c r="F68" s="413" t="s">
        <v>1846</v>
      </c>
      <c r="G68" s="416">
        <v>26</v>
      </c>
      <c r="H68" s="418">
        <v>26</v>
      </c>
      <c r="I68" s="417">
        <v>604.1</v>
      </c>
      <c r="J68" s="418">
        <v>16</v>
      </c>
      <c r="K68" s="418">
        <v>12</v>
      </c>
      <c r="L68" s="418">
        <v>4</v>
      </c>
      <c r="M68" s="417">
        <v>604.1</v>
      </c>
      <c r="N68" s="417">
        <v>457.7</v>
      </c>
      <c r="O68" s="417">
        <v>146.4</v>
      </c>
      <c r="P68" s="569">
        <f t="shared" si="21"/>
        <v>36874264</v>
      </c>
      <c r="Q68" s="569">
        <f t="shared" si="22"/>
        <v>29610033.989999998</v>
      </c>
      <c r="R68" s="417">
        <v>0</v>
      </c>
      <c r="S68" s="553">
        <f>'Приложение № 4'!J68</f>
        <v>29610033.989999998</v>
      </c>
      <c r="T68" s="417">
        <v>0</v>
      </c>
      <c r="U68" s="417">
        <v>0</v>
      </c>
      <c r="V68" s="569">
        <f t="shared" si="23"/>
        <v>7264230.0099999998</v>
      </c>
      <c r="W68" s="417">
        <v>0</v>
      </c>
      <c r="X68" s="417">
        <f>'Приложение № 4'!L68</f>
        <v>7264230.0099999998</v>
      </c>
      <c r="Y68" s="417">
        <v>0</v>
      </c>
      <c r="Z68" s="417">
        <v>0</v>
      </c>
      <c r="AA68" s="569">
        <v>0</v>
      </c>
      <c r="AB68" s="569">
        <v>0</v>
      </c>
    </row>
    <row r="69" spans="1:29" ht="30" hidden="1" customHeight="1" x14ac:dyDescent="0.2">
      <c r="A69" s="424">
        <v>8</v>
      </c>
      <c r="B69" s="453" t="s">
        <v>1911</v>
      </c>
      <c r="C69" s="454">
        <v>2065</v>
      </c>
      <c r="D69" s="455">
        <v>43463</v>
      </c>
      <c r="E69" s="413" t="s">
        <v>1801</v>
      </c>
      <c r="F69" s="413" t="s">
        <v>1846</v>
      </c>
      <c r="G69" s="416">
        <v>24</v>
      </c>
      <c r="H69" s="418">
        <v>24</v>
      </c>
      <c r="I69" s="417">
        <v>606.9</v>
      </c>
      <c r="J69" s="418">
        <v>16</v>
      </c>
      <c r="K69" s="418">
        <v>10</v>
      </c>
      <c r="L69" s="418">
        <v>6</v>
      </c>
      <c r="M69" s="417">
        <v>606.9</v>
      </c>
      <c r="N69" s="417">
        <v>380.3</v>
      </c>
      <c r="O69" s="417">
        <v>226.6</v>
      </c>
      <c r="P69" s="569">
        <f t="shared" si="21"/>
        <v>37045176</v>
      </c>
      <c r="Q69" s="569">
        <f t="shared" si="22"/>
        <v>29747276.329999998</v>
      </c>
      <c r="R69" s="417">
        <v>0</v>
      </c>
      <c r="S69" s="553">
        <f>'Приложение № 4'!J69</f>
        <v>29747276.329999998</v>
      </c>
      <c r="T69" s="417">
        <v>0</v>
      </c>
      <c r="U69" s="417">
        <v>0</v>
      </c>
      <c r="V69" s="569">
        <f t="shared" si="23"/>
        <v>7297899.6699999999</v>
      </c>
      <c r="W69" s="417">
        <v>0</v>
      </c>
      <c r="X69" s="417">
        <f>'Приложение № 4'!L69</f>
        <v>7297899.6699999999</v>
      </c>
      <c r="Y69" s="417">
        <v>0</v>
      </c>
      <c r="Z69" s="417">
        <v>0</v>
      </c>
      <c r="AA69" s="569">
        <v>0</v>
      </c>
      <c r="AB69" s="569">
        <v>0</v>
      </c>
    </row>
    <row r="70" spans="1:29" ht="30" hidden="1" customHeight="1" x14ac:dyDescent="0.2">
      <c r="A70" s="730" t="s">
        <v>1855</v>
      </c>
      <c r="B70" s="731"/>
      <c r="C70" s="731"/>
      <c r="D70" s="731"/>
      <c r="E70" s="731"/>
      <c r="F70" s="732"/>
      <c r="G70" s="411">
        <f>SUM(G71:G74)</f>
        <v>117</v>
      </c>
      <c r="H70" s="411">
        <f t="shared" ref="H70:O70" si="24">SUM(H71:H74)</f>
        <v>117</v>
      </c>
      <c r="I70" s="412">
        <f t="shared" si="24"/>
        <v>1729.3</v>
      </c>
      <c r="J70" s="411">
        <f t="shared" si="24"/>
        <v>38</v>
      </c>
      <c r="K70" s="411">
        <f t="shared" si="24"/>
        <v>10</v>
      </c>
      <c r="L70" s="411">
        <f t="shared" si="24"/>
        <v>28</v>
      </c>
      <c r="M70" s="412">
        <f t="shared" si="24"/>
        <v>1569.98</v>
      </c>
      <c r="N70" s="412">
        <f t="shared" si="24"/>
        <v>461.19</v>
      </c>
      <c r="O70" s="412">
        <f t="shared" si="24"/>
        <v>1108.79</v>
      </c>
      <c r="P70" s="412">
        <f>SUM(P71:P74)</f>
        <v>95831579.200000003</v>
      </c>
      <c r="Q70" s="412">
        <f t="shared" ref="Q70:AB70" si="25">SUM(Q71:Q74)</f>
        <v>76281937.030000001</v>
      </c>
      <c r="R70" s="412">
        <f t="shared" si="25"/>
        <v>0</v>
      </c>
      <c r="S70" s="552">
        <f t="shared" si="25"/>
        <v>0</v>
      </c>
      <c r="T70" s="561">
        <f t="shared" si="25"/>
        <v>76281937.030000001</v>
      </c>
      <c r="U70" s="412">
        <f t="shared" si="25"/>
        <v>0</v>
      </c>
      <c r="V70" s="412">
        <f t="shared" si="25"/>
        <v>19549642.170000002</v>
      </c>
      <c r="W70" s="412">
        <f t="shared" si="25"/>
        <v>0</v>
      </c>
      <c r="X70" s="412">
        <f t="shared" si="25"/>
        <v>0</v>
      </c>
      <c r="Y70" s="412">
        <f t="shared" si="25"/>
        <v>19549642.170000002</v>
      </c>
      <c r="Z70" s="412">
        <v>0</v>
      </c>
      <c r="AA70" s="412">
        <f t="shared" si="25"/>
        <v>0</v>
      </c>
      <c r="AB70" s="412">
        <f t="shared" si="25"/>
        <v>0</v>
      </c>
    </row>
    <row r="71" spans="1:29" ht="30" hidden="1" customHeight="1" x14ac:dyDescent="0.2">
      <c r="A71" s="424">
        <v>1</v>
      </c>
      <c r="B71" s="414" t="s">
        <v>897</v>
      </c>
      <c r="C71" s="457" t="s">
        <v>1004</v>
      </c>
      <c r="D71" s="415">
        <v>41774</v>
      </c>
      <c r="E71" s="413" t="s">
        <v>1846</v>
      </c>
      <c r="F71" s="413" t="s">
        <v>1974</v>
      </c>
      <c r="G71" s="449">
        <v>23</v>
      </c>
      <c r="H71" s="449">
        <v>23</v>
      </c>
      <c r="I71" s="569">
        <v>422.2</v>
      </c>
      <c r="J71" s="449">
        <v>11</v>
      </c>
      <c r="K71" s="449">
        <v>4</v>
      </c>
      <c r="L71" s="449">
        <v>7</v>
      </c>
      <c r="M71" s="569">
        <v>405.5</v>
      </c>
      <c r="N71" s="569">
        <v>159.31</v>
      </c>
      <c r="O71" s="569">
        <v>246.19</v>
      </c>
      <c r="P71" s="569">
        <f>Q71+V71+AA71+AB71</f>
        <v>24751720</v>
      </c>
      <c r="Q71" s="569">
        <f t="shared" si="22"/>
        <v>19702369.120000001</v>
      </c>
      <c r="R71" s="569">
        <v>0</v>
      </c>
      <c r="S71" s="550">
        <v>0</v>
      </c>
      <c r="T71" s="569">
        <f>'Приложение № 4'!J71</f>
        <v>19702369.120000001</v>
      </c>
      <c r="U71" s="569">
        <v>0</v>
      </c>
      <c r="V71" s="569">
        <f t="shared" si="23"/>
        <v>5049350.88</v>
      </c>
      <c r="W71" s="569">
        <v>0</v>
      </c>
      <c r="X71" s="569">
        <v>0</v>
      </c>
      <c r="Y71" s="569">
        <f>'Приложение № 4'!L71</f>
        <v>5049350.88</v>
      </c>
      <c r="Z71" s="569">
        <v>0</v>
      </c>
      <c r="AA71" s="569">
        <v>0</v>
      </c>
      <c r="AB71" s="569">
        <v>0</v>
      </c>
    </row>
    <row r="72" spans="1:29" ht="30" hidden="1" customHeight="1" x14ac:dyDescent="0.2">
      <c r="A72" s="424">
        <v>2</v>
      </c>
      <c r="B72" s="453" t="s">
        <v>1475</v>
      </c>
      <c r="C72" s="457" t="s">
        <v>1139</v>
      </c>
      <c r="D72" s="455">
        <v>41628</v>
      </c>
      <c r="E72" s="413" t="s">
        <v>1846</v>
      </c>
      <c r="F72" s="413" t="s">
        <v>1974</v>
      </c>
      <c r="G72" s="416">
        <v>31</v>
      </c>
      <c r="H72" s="416">
        <v>31</v>
      </c>
      <c r="I72" s="417">
        <v>451.4</v>
      </c>
      <c r="J72" s="416">
        <v>10</v>
      </c>
      <c r="K72" s="418">
        <v>0</v>
      </c>
      <c r="L72" s="418">
        <v>10</v>
      </c>
      <c r="M72" s="417">
        <v>404.1</v>
      </c>
      <c r="N72" s="417">
        <v>0</v>
      </c>
      <c r="O72" s="417">
        <v>404.1</v>
      </c>
      <c r="P72" s="569">
        <f>Q72+V72+AA72+AB72</f>
        <v>24666264</v>
      </c>
      <c r="Q72" s="569">
        <f t="shared" si="22"/>
        <v>19634346.140000001</v>
      </c>
      <c r="R72" s="569">
        <v>0</v>
      </c>
      <c r="S72" s="550">
        <v>0</v>
      </c>
      <c r="T72" s="569">
        <f>'Приложение № 4'!J72</f>
        <v>19634346.140000001</v>
      </c>
      <c r="U72" s="569">
        <v>0</v>
      </c>
      <c r="V72" s="569">
        <f t="shared" si="23"/>
        <v>5031917.8600000003</v>
      </c>
      <c r="W72" s="569">
        <v>0</v>
      </c>
      <c r="X72" s="569">
        <v>0</v>
      </c>
      <c r="Y72" s="569">
        <f>'Приложение № 4'!L72</f>
        <v>5031917.8600000003</v>
      </c>
      <c r="Z72" s="569">
        <v>0</v>
      </c>
      <c r="AA72" s="569">
        <v>0</v>
      </c>
      <c r="AB72" s="569">
        <v>0</v>
      </c>
    </row>
    <row r="73" spans="1:29" s="566" customFormat="1" ht="30" hidden="1" customHeight="1" x14ac:dyDescent="0.2">
      <c r="A73" s="424">
        <v>3</v>
      </c>
      <c r="B73" s="453" t="s">
        <v>896</v>
      </c>
      <c r="C73" s="458" t="s">
        <v>1145</v>
      </c>
      <c r="D73" s="455">
        <v>41793</v>
      </c>
      <c r="E73" s="413" t="s">
        <v>1846</v>
      </c>
      <c r="F73" s="413" t="s">
        <v>1974</v>
      </c>
      <c r="G73" s="416">
        <v>20</v>
      </c>
      <c r="H73" s="416">
        <v>20</v>
      </c>
      <c r="I73" s="459">
        <v>421.3</v>
      </c>
      <c r="J73" s="416">
        <v>7</v>
      </c>
      <c r="K73" s="460">
        <v>2</v>
      </c>
      <c r="L73" s="460">
        <v>5</v>
      </c>
      <c r="M73" s="417">
        <v>335.41</v>
      </c>
      <c r="N73" s="459">
        <v>150.72999999999999</v>
      </c>
      <c r="O73" s="459">
        <v>184.68</v>
      </c>
      <c r="P73" s="569">
        <f>Q73+V73+AA73+AB73</f>
        <v>20473426.399999999</v>
      </c>
      <c r="Q73" s="569">
        <f t="shared" si="22"/>
        <v>16296847.41</v>
      </c>
      <c r="R73" s="569">
        <v>0</v>
      </c>
      <c r="S73" s="550">
        <v>0</v>
      </c>
      <c r="T73" s="569">
        <f>'Приложение № 4'!J73</f>
        <v>16296847.41</v>
      </c>
      <c r="U73" s="569">
        <v>0</v>
      </c>
      <c r="V73" s="569">
        <f t="shared" si="23"/>
        <v>4176578.99</v>
      </c>
      <c r="W73" s="569">
        <v>0</v>
      </c>
      <c r="X73" s="569">
        <v>0</v>
      </c>
      <c r="Y73" s="569">
        <f>'Приложение № 4'!L73</f>
        <v>4176578.99</v>
      </c>
      <c r="Z73" s="569">
        <v>0</v>
      </c>
      <c r="AA73" s="569">
        <v>0</v>
      </c>
      <c r="AB73" s="569">
        <v>0</v>
      </c>
      <c r="AC73" s="405"/>
    </row>
    <row r="74" spans="1:29" ht="30" hidden="1" customHeight="1" x14ac:dyDescent="0.2">
      <c r="A74" s="424">
        <v>4</v>
      </c>
      <c r="B74" s="453" t="s">
        <v>790</v>
      </c>
      <c r="C74" s="458" t="s">
        <v>1145</v>
      </c>
      <c r="D74" s="455">
        <v>41793</v>
      </c>
      <c r="E74" s="413" t="s">
        <v>1846</v>
      </c>
      <c r="F74" s="413" t="s">
        <v>1974</v>
      </c>
      <c r="G74" s="416">
        <v>43</v>
      </c>
      <c r="H74" s="416">
        <v>43</v>
      </c>
      <c r="I74" s="459">
        <v>434.4</v>
      </c>
      <c r="J74" s="416">
        <v>10</v>
      </c>
      <c r="K74" s="460">
        <v>4</v>
      </c>
      <c r="L74" s="460">
        <v>6</v>
      </c>
      <c r="M74" s="417">
        <v>424.97</v>
      </c>
      <c r="N74" s="459">
        <v>151.15</v>
      </c>
      <c r="O74" s="459">
        <v>273.82</v>
      </c>
      <c r="P74" s="569">
        <f>Q74+V74+AA74+AB74</f>
        <v>25940168.800000001</v>
      </c>
      <c r="Q74" s="569">
        <f t="shared" si="22"/>
        <v>20648374.359999999</v>
      </c>
      <c r="R74" s="569">
        <v>0</v>
      </c>
      <c r="S74" s="550">
        <v>0</v>
      </c>
      <c r="T74" s="569">
        <f>'Приложение № 4'!J74</f>
        <v>20648374.359999999</v>
      </c>
      <c r="U74" s="569">
        <v>0</v>
      </c>
      <c r="V74" s="569">
        <f t="shared" si="23"/>
        <v>5291794.4400000004</v>
      </c>
      <c r="W74" s="569">
        <v>0</v>
      </c>
      <c r="X74" s="569">
        <v>0</v>
      </c>
      <c r="Y74" s="569">
        <f>'Приложение № 4'!L74</f>
        <v>5291794.4400000004</v>
      </c>
      <c r="Z74" s="569">
        <v>0</v>
      </c>
      <c r="AA74" s="569">
        <v>0</v>
      </c>
      <c r="AB74" s="569">
        <v>0</v>
      </c>
    </row>
    <row r="75" spans="1:29" s="420" customFormat="1" ht="30" hidden="1" customHeight="1" x14ac:dyDescent="0.2">
      <c r="A75" s="733" t="s">
        <v>1967</v>
      </c>
      <c r="B75" s="733"/>
      <c r="C75" s="733"/>
      <c r="D75" s="733"/>
      <c r="E75" s="733"/>
      <c r="F75" s="733"/>
      <c r="G75" s="411">
        <f>SUM(G76:G95)</f>
        <v>661</v>
      </c>
      <c r="H75" s="411">
        <f t="shared" ref="H75:AB75" si="26">SUM(H76:H95)</f>
        <v>661</v>
      </c>
      <c r="I75" s="412">
        <f t="shared" si="26"/>
        <v>11878</v>
      </c>
      <c r="J75" s="411">
        <f t="shared" si="26"/>
        <v>291</v>
      </c>
      <c r="K75" s="411">
        <f t="shared" si="26"/>
        <v>210</v>
      </c>
      <c r="L75" s="411">
        <f t="shared" si="26"/>
        <v>81</v>
      </c>
      <c r="M75" s="412">
        <f t="shared" si="26"/>
        <v>10601.4</v>
      </c>
      <c r="N75" s="412">
        <f t="shared" si="26"/>
        <v>7477.4</v>
      </c>
      <c r="O75" s="412">
        <f t="shared" si="26"/>
        <v>3124</v>
      </c>
      <c r="P75" s="412">
        <f t="shared" si="26"/>
        <v>647109456</v>
      </c>
      <c r="Q75" s="412">
        <f t="shared" si="26"/>
        <v>537747957.91999996</v>
      </c>
      <c r="R75" s="412">
        <f t="shared" si="26"/>
        <v>0</v>
      </c>
      <c r="S75" s="452">
        <v>299045219.87</v>
      </c>
      <c r="T75" s="452">
        <v>238702738.05000001</v>
      </c>
      <c r="U75" s="412">
        <f t="shared" si="26"/>
        <v>0</v>
      </c>
      <c r="V75" s="412">
        <f t="shared" si="26"/>
        <v>109361498.08</v>
      </c>
      <c r="W75" s="412">
        <f t="shared" si="26"/>
        <v>0</v>
      </c>
      <c r="X75" s="412">
        <f t="shared" si="26"/>
        <v>109361498.08</v>
      </c>
      <c r="Y75" s="412">
        <f t="shared" si="26"/>
        <v>0</v>
      </c>
      <c r="Z75" s="412">
        <f t="shared" si="26"/>
        <v>0</v>
      </c>
      <c r="AA75" s="412">
        <f t="shared" si="26"/>
        <v>0</v>
      </c>
      <c r="AB75" s="412">
        <f t="shared" si="26"/>
        <v>0</v>
      </c>
      <c r="AC75" s="405"/>
    </row>
    <row r="76" spans="1:29" ht="30" hidden="1" customHeight="1" x14ac:dyDescent="0.2">
      <c r="A76" s="424">
        <v>1</v>
      </c>
      <c r="B76" s="453" t="s">
        <v>1255</v>
      </c>
      <c r="C76" s="413" t="s">
        <v>1000</v>
      </c>
      <c r="D76" s="415">
        <v>42004</v>
      </c>
      <c r="E76" s="413" t="s">
        <v>1801</v>
      </c>
      <c r="F76" s="413" t="s">
        <v>1846</v>
      </c>
      <c r="G76" s="416">
        <v>33</v>
      </c>
      <c r="H76" s="418">
        <v>33</v>
      </c>
      <c r="I76" s="417">
        <v>649.9</v>
      </c>
      <c r="J76" s="416">
        <v>17</v>
      </c>
      <c r="K76" s="418">
        <v>15</v>
      </c>
      <c r="L76" s="418">
        <v>2</v>
      </c>
      <c r="M76" s="417">
        <v>649.9</v>
      </c>
      <c r="N76" s="417">
        <v>581.6</v>
      </c>
      <c r="O76" s="417">
        <v>68.3</v>
      </c>
      <c r="P76" s="569">
        <f t="shared" ref="P76:P95" si="27">Q76+V76+AA76+AB76</f>
        <v>39669896</v>
      </c>
      <c r="Q76" s="569">
        <f t="shared" si="22"/>
        <v>32965683.579999998</v>
      </c>
      <c r="R76" s="569">
        <v>0</v>
      </c>
      <c r="S76" s="550">
        <f>'Приложение № 4'!J76</f>
        <v>32965683.579999998</v>
      </c>
      <c r="T76" s="569">
        <v>0</v>
      </c>
      <c r="U76" s="569">
        <v>0</v>
      </c>
      <c r="V76" s="569">
        <f t="shared" si="23"/>
        <v>6704212.4199999999</v>
      </c>
      <c r="W76" s="569">
        <v>0</v>
      </c>
      <c r="X76" s="569">
        <f>'Приложение № 4'!L76</f>
        <v>6704212.4199999999</v>
      </c>
      <c r="Y76" s="569">
        <v>0</v>
      </c>
      <c r="Z76" s="569">
        <v>0</v>
      </c>
      <c r="AA76" s="569">
        <v>0</v>
      </c>
      <c r="AB76" s="569">
        <v>0</v>
      </c>
    </row>
    <row r="77" spans="1:29" ht="30" hidden="1" customHeight="1" x14ac:dyDescent="0.2">
      <c r="A77" s="424">
        <v>2</v>
      </c>
      <c r="B77" s="453" t="s">
        <v>1336</v>
      </c>
      <c r="C77" s="413" t="s">
        <v>1000</v>
      </c>
      <c r="D77" s="415">
        <v>42004</v>
      </c>
      <c r="E77" s="413" t="s">
        <v>1801</v>
      </c>
      <c r="F77" s="413" t="s">
        <v>1846</v>
      </c>
      <c r="G77" s="416">
        <v>98</v>
      </c>
      <c r="H77" s="418">
        <v>98</v>
      </c>
      <c r="I77" s="417">
        <v>1780.6</v>
      </c>
      <c r="J77" s="416">
        <v>46</v>
      </c>
      <c r="K77" s="418">
        <v>37</v>
      </c>
      <c r="L77" s="418">
        <v>9</v>
      </c>
      <c r="M77" s="417">
        <v>1704.8</v>
      </c>
      <c r="N77" s="417">
        <v>1417.8</v>
      </c>
      <c r="O77" s="417">
        <v>287</v>
      </c>
      <c r="P77" s="569">
        <f t="shared" si="27"/>
        <v>104060992</v>
      </c>
      <c r="Q77" s="569">
        <f t="shared" si="22"/>
        <v>86474684.349999994</v>
      </c>
      <c r="R77" s="569">
        <v>0</v>
      </c>
      <c r="S77" s="550">
        <f>'Приложение № 4'!J77</f>
        <v>86474684.349999994</v>
      </c>
      <c r="T77" s="569">
        <v>0</v>
      </c>
      <c r="U77" s="569">
        <v>0</v>
      </c>
      <c r="V77" s="569">
        <f t="shared" si="23"/>
        <v>17586307.649999999</v>
      </c>
      <c r="W77" s="569">
        <v>0</v>
      </c>
      <c r="X77" s="569">
        <f>'Приложение № 4'!L77</f>
        <v>17586307.649999999</v>
      </c>
      <c r="Y77" s="569">
        <v>0</v>
      </c>
      <c r="Z77" s="569">
        <v>0</v>
      </c>
      <c r="AA77" s="569">
        <v>0</v>
      </c>
      <c r="AB77" s="569">
        <v>0</v>
      </c>
    </row>
    <row r="78" spans="1:29" ht="30" hidden="1" customHeight="1" x14ac:dyDescent="0.2">
      <c r="A78" s="424">
        <v>3</v>
      </c>
      <c r="B78" s="453" t="s">
        <v>1337</v>
      </c>
      <c r="C78" s="413" t="s">
        <v>1000</v>
      </c>
      <c r="D78" s="415">
        <v>42004</v>
      </c>
      <c r="E78" s="413" t="s">
        <v>1801</v>
      </c>
      <c r="F78" s="413" t="s">
        <v>1846</v>
      </c>
      <c r="G78" s="416">
        <v>26</v>
      </c>
      <c r="H78" s="418">
        <v>26</v>
      </c>
      <c r="I78" s="417">
        <v>502.4</v>
      </c>
      <c r="J78" s="416">
        <v>9</v>
      </c>
      <c r="K78" s="418">
        <v>7</v>
      </c>
      <c r="L78" s="418">
        <v>2</v>
      </c>
      <c r="M78" s="417">
        <v>502.4</v>
      </c>
      <c r="N78" s="417">
        <v>368.8</v>
      </c>
      <c r="O78" s="417">
        <v>133.6</v>
      </c>
      <c r="P78" s="569">
        <f t="shared" si="27"/>
        <v>30666496</v>
      </c>
      <c r="Q78" s="569">
        <f t="shared" si="22"/>
        <v>25483858.18</v>
      </c>
      <c r="R78" s="569">
        <v>0</v>
      </c>
      <c r="S78" s="550">
        <f>'Приложение № 4'!J78</f>
        <v>25483858.18</v>
      </c>
      <c r="T78" s="569">
        <v>0</v>
      </c>
      <c r="U78" s="569">
        <v>0</v>
      </c>
      <c r="V78" s="569">
        <f t="shared" si="23"/>
        <v>5182637.82</v>
      </c>
      <c r="W78" s="569">
        <v>0</v>
      </c>
      <c r="X78" s="569">
        <f>'Приложение № 4'!L78</f>
        <v>5182637.82</v>
      </c>
      <c r="Y78" s="569">
        <v>0</v>
      </c>
      <c r="Z78" s="569">
        <v>0</v>
      </c>
      <c r="AA78" s="569">
        <v>0</v>
      </c>
      <c r="AB78" s="569">
        <v>0</v>
      </c>
    </row>
    <row r="79" spans="1:29" ht="30" hidden="1" customHeight="1" x14ac:dyDescent="0.2">
      <c r="A79" s="424">
        <v>4</v>
      </c>
      <c r="B79" s="453" t="s">
        <v>1261</v>
      </c>
      <c r="C79" s="413" t="s">
        <v>1000</v>
      </c>
      <c r="D79" s="415">
        <v>42004</v>
      </c>
      <c r="E79" s="413" t="s">
        <v>1801</v>
      </c>
      <c r="F79" s="413" t="s">
        <v>1846</v>
      </c>
      <c r="G79" s="416">
        <v>69</v>
      </c>
      <c r="H79" s="418">
        <v>69</v>
      </c>
      <c r="I79" s="417">
        <v>1304.3</v>
      </c>
      <c r="J79" s="416">
        <v>40</v>
      </c>
      <c r="K79" s="418">
        <v>36</v>
      </c>
      <c r="L79" s="418">
        <v>4</v>
      </c>
      <c r="M79" s="417">
        <v>1304.3</v>
      </c>
      <c r="N79" s="417">
        <v>1128.0999999999999</v>
      </c>
      <c r="O79" s="417">
        <v>176.2</v>
      </c>
      <c r="P79" s="569">
        <f t="shared" si="27"/>
        <v>79614472</v>
      </c>
      <c r="Q79" s="569">
        <f t="shared" si="22"/>
        <v>66159626.229999997</v>
      </c>
      <c r="R79" s="569">
        <v>0</v>
      </c>
      <c r="S79" s="550">
        <f>'Приложение № 4'!J79</f>
        <v>66159626.229999997</v>
      </c>
      <c r="T79" s="569">
        <v>0</v>
      </c>
      <c r="U79" s="569">
        <v>0</v>
      </c>
      <c r="V79" s="569">
        <f t="shared" si="23"/>
        <v>13454845.77</v>
      </c>
      <c r="W79" s="569">
        <v>0</v>
      </c>
      <c r="X79" s="569">
        <f>'Приложение № 4'!L79</f>
        <v>13454845.77</v>
      </c>
      <c r="Y79" s="569">
        <v>0</v>
      </c>
      <c r="Z79" s="569">
        <v>0</v>
      </c>
      <c r="AA79" s="569">
        <v>0</v>
      </c>
      <c r="AB79" s="569">
        <v>0</v>
      </c>
    </row>
    <row r="80" spans="1:29" ht="30" hidden="1" customHeight="1" x14ac:dyDescent="0.2">
      <c r="A80" s="424">
        <v>5</v>
      </c>
      <c r="B80" s="453" t="s">
        <v>859</v>
      </c>
      <c r="C80" s="413" t="s">
        <v>1000</v>
      </c>
      <c r="D80" s="415">
        <v>42004</v>
      </c>
      <c r="E80" s="413" t="s">
        <v>1801</v>
      </c>
      <c r="F80" s="413" t="s">
        <v>1846</v>
      </c>
      <c r="G80" s="416">
        <v>31</v>
      </c>
      <c r="H80" s="418">
        <v>31</v>
      </c>
      <c r="I80" s="417">
        <v>508.6</v>
      </c>
      <c r="J80" s="416">
        <v>12</v>
      </c>
      <c r="K80" s="418">
        <v>6</v>
      </c>
      <c r="L80" s="418">
        <v>6</v>
      </c>
      <c r="M80" s="417">
        <v>508.6</v>
      </c>
      <c r="N80" s="417">
        <v>226.1</v>
      </c>
      <c r="O80" s="417">
        <v>282.5</v>
      </c>
      <c r="P80" s="569">
        <f t="shared" si="27"/>
        <v>31044944</v>
      </c>
      <c r="Q80" s="569">
        <f t="shared" si="22"/>
        <v>25798348.460000001</v>
      </c>
      <c r="R80" s="569">
        <v>0</v>
      </c>
      <c r="S80" s="550">
        <f>'Приложение № 4'!J80</f>
        <v>25798348.460000001</v>
      </c>
      <c r="T80" s="569">
        <v>0</v>
      </c>
      <c r="U80" s="569">
        <v>0</v>
      </c>
      <c r="V80" s="569">
        <f t="shared" si="23"/>
        <v>5246595.54</v>
      </c>
      <c r="W80" s="569">
        <v>0</v>
      </c>
      <c r="X80" s="569">
        <f>'Приложение № 4'!L80</f>
        <v>5246595.54</v>
      </c>
      <c r="Y80" s="569">
        <v>0</v>
      </c>
      <c r="Z80" s="569">
        <v>0</v>
      </c>
      <c r="AA80" s="569">
        <v>0</v>
      </c>
      <c r="AB80" s="569">
        <v>0</v>
      </c>
    </row>
    <row r="81" spans="1:29" s="420" customFormat="1" ht="30" hidden="1" customHeight="1" x14ac:dyDescent="0.2">
      <c r="A81" s="424">
        <v>6</v>
      </c>
      <c r="B81" s="453" t="s">
        <v>860</v>
      </c>
      <c r="C81" s="413" t="s">
        <v>1000</v>
      </c>
      <c r="D81" s="415">
        <v>42004</v>
      </c>
      <c r="E81" s="413" t="s">
        <v>1801</v>
      </c>
      <c r="F81" s="413" t="s">
        <v>1846</v>
      </c>
      <c r="G81" s="416">
        <v>4</v>
      </c>
      <c r="H81" s="418">
        <v>4</v>
      </c>
      <c r="I81" s="417">
        <v>101.2</v>
      </c>
      <c r="J81" s="416">
        <v>3</v>
      </c>
      <c r="K81" s="418">
        <v>3</v>
      </c>
      <c r="L81" s="418">
        <v>0</v>
      </c>
      <c r="M81" s="417">
        <v>101.2</v>
      </c>
      <c r="N81" s="417">
        <v>101.2</v>
      </c>
      <c r="O81" s="417">
        <v>0</v>
      </c>
      <c r="P81" s="569">
        <f t="shared" si="27"/>
        <v>6177248</v>
      </c>
      <c r="Q81" s="569">
        <f t="shared" si="22"/>
        <v>5133293.09</v>
      </c>
      <c r="R81" s="569">
        <v>0</v>
      </c>
      <c r="S81" s="550">
        <f>'Приложение № 4'!J81</f>
        <v>5133293.09</v>
      </c>
      <c r="T81" s="569">
        <v>0</v>
      </c>
      <c r="U81" s="569">
        <v>0</v>
      </c>
      <c r="V81" s="569">
        <f t="shared" si="23"/>
        <v>1043954.91</v>
      </c>
      <c r="W81" s="569">
        <v>0</v>
      </c>
      <c r="X81" s="569">
        <f>'Приложение № 4'!L81</f>
        <v>1043954.91</v>
      </c>
      <c r="Y81" s="569">
        <v>0</v>
      </c>
      <c r="Z81" s="569">
        <v>0</v>
      </c>
      <c r="AA81" s="569">
        <v>0</v>
      </c>
      <c r="AB81" s="569">
        <v>0</v>
      </c>
      <c r="AC81" s="405"/>
    </row>
    <row r="82" spans="1:29" ht="30" hidden="1" customHeight="1" x14ac:dyDescent="0.2">
      <c r="A82" s="424">
        <v>7</v>
      </c>
      <c r="B82" s="453" t="s">
        <v>861</v>
      </c>
      <c r="C82" s="413" t="s">
        <v>1000</v>
      </c>
      <c r="D82" s="415">
        <v>42004</v>
      </c>
      <c r="E82" s="413" t="s">
        <v>1801</v>
      </c>
      <c r="F82" s="413" t="s">
        <v>1846</v>
      </c>
      <c r="G82" s="416">
        <v>20</v>
      </c>
      <c r="H82" s="418">
        <v>20</v>
      </c>
      <c r="I82" s="417">
        <v>450</v>
      </c>
      <c r="J82" s="416">
        <v>10</v>
      </c>
      <c r="K82" s="418">
        <v>7</v>
      </c>
      <c r="L82" s="418">
        <v>3</v>
      </c>
      <c r="M82" s="417">
        <v>450</v>
      </c>
      <c r="N82" s="417">
        <v>315.10000000000002</v>
      </c>
      <c r="O82" s="417">
        <v>134.9</v>
      </c>
      <c r="P82" s="569">
        <f t="shared" si="27"/>
        <v>27468000</v>
      </c>
      <c r="Q82" s="569">
        <f t="shared" si="22"/>
        <v>22825908</v>
      </c>
      <c r="R82" s="569">
        <v>0</v>
      </c>
      <c r="S82" s="550">
        <f>'Приложение № 4'!J82</f>
        <v>22825908</v>
      </c>
      <c r="T82" s="569">
        <v>0</v>
      </c>
      <c r="U82" s="569">
        <v>0</v>
      </c>
      <c r="V82" s="569">
        <f t="shared" si="23"/>
        <v>4642092</v>
      </c>
      <c r="W82" s="569">
        <v>0</v>
      </c>
      <c r="X82" s="569">
        <f>'Приложение № 4'!L82</f>
        <v>4642092</v>
      </c>
      <c r="Y82" s="569">
        <v>0</v>
      </c>
      <c r="Z82" s="569">
        <v>0</v>
      </c>
      <c r="AA82" s="569">
        <v>0</v>
      </c>
      <c r="AB82" s="569">
        <v>0</v>
      </c>
    </row>
    <row r="83" spans="1:29" ht="30" hidden="1" customHeight="1" x14ac:dyDescent="0.2">
      <c r="A83" s="424">
        <v>8</v>
      </c>
      <c r="B83" s="448" t="s">
        <v>1070</v>
      </c>
      <c r="C83" s="413" t="s">
        <v>1000</v>
      </c>
      <c r="D83" s="415">
        <v>42004</v>
      </c>
      <c r="E83" s="413" t="s">
        <v>1801</v>
      </c>
      <c r="F83" s="413" t="s">
        <v>1846</v>
      </c>
      <c r="G83" s="416">
        <v>46</v>
      </c>
      <c r="H83" s="418">
        <v>46</v>
      </c>
      <c r="I83" s="569">
        <v>634.6</v>
      </c>
      <c r="J83" s="416">
        <v>14</v>
      </c>
      <c r="K83" s="571">
        <v>6</v>
      </c>
      <c r="L83" s="571">
        <v>8</v>
      </c>
      <c r="M83" s="417">
        <v>564.6</v>
      </c>
      <c r="N83" s="417">
        <v>244.3</v>
      </c>
      <c r="O83" s="417">
        <v>320.3</v>
      </c>
      <c r="P83" s="569">
        <f t="shared" si="27"/>
        <v>34463184</v>
      </c>
      <c r="Q83" s="569">
        <f t="shared" si="22"/>
        <v>28638905.899999999</v>
      </c>
      <c r="R83" s="569">
        <v>0</v>
      </c>
      <c r="S83" s="550">
        <f>'Приложение № 4'!J83</f>
        <v>28638905.899999999</v>
      </c>
      <c r="T83" s="569">
        <v>0</v>
      </c>
      <c r="U83" s="569">
        <v>0</v>
      </c>
      <c r="V83" s="569">
        <f t="shared" si="23"/>
        <v>5824278.0999999996</v>
      </c>
      <c r="W83" s="569">
        <v>0</v>
      </c>
      <c r="X83" s="569">
        <f>'Приложение № 4'!L83</f>
        <v>5824278.0999999996</v>
      </c>
      <c r="Y83" s="569">
        <v>0</v>
      </c>
      <c r="Z83" s="569">
        <v>0</v>
      </c>
      <c r="AA83" s="569">
        <v>0</v>
      </c>
      <c r="AB83" s="569">
        <v>0</v>
      </c>
    </row>
    <row r="84" spans="1:29" ht="30" hidden="1" customHeight="1" x14ac:dyDescent="0.2">
      <c r="A84" s="424">
        <v>9</v>
      </c>
      <c r="B84" s="448" t="s">
        <v>1071</v>
      </c>
      <c r="C84" s="413" t="s">
        <v>1000</v>
      </c>
      <c r="D84" s="415">
        <v>42004</v>
      </c>
      <c r="E84" s="413" t="s">
        <v>1801</v>
      </c>
      <c r="F84" s="413" t="s">
        <v>1846</v>
      </c>
      <c r="G84" s="416">
        <v>15</v>
      </c>
      <c r="H84" s="418">
        <v>15</v>
      </c>
      <c r="I84" s="569">
        <v>176</v>
      </c>
      <c r="J84" s="416">
        <v>4</v>
      </c>
      <c r="K84" s="571">
        <v>3</v>
      </c>
      <c r="L84" s="571">
        <v>1</v>
      </c>
      <c r="M84" s="417">
        <v>115.6</v>
      </c>
      <c r="N84" s="417">
        <v>77.599999999999994</v>
      </c>
      <c r="O84" s="417">
        <v>38</v>
      </c>
      <c r="P84" s="569">
        <f t="shared" si="27"/>
        <v>7056224</v>
      </c>
      <c r="Q84" s="569">
        <f t="shared" si="22"/>
        <v>5863722.1399999997</v>
      </c>
      <c r="R84" s="569">
        <v>0</v>
      </c>
      <c r="S84" s="550">
        <f>'Приложение № 4'!J84</f>
        <v>5863722.1399999997</v>
      </c>
      <c r="T84" s="569">
        <v>0</v>
      </c>
      <c r="U84" s="569">
        <v>0</v>
      </c>
      <c r="V84" s="569">
        <f t="shared" si="23"/>
        <v>1192501.8600000001</v>
      </c>
      <c r="W84" s="569">
        <v>0</v>
      </c>
      <c r="X84" s="569">
        <f>'Приложение № 4'!L84</f>
        <v>1192501.8600000001</v>
      </c>
      <c r="Y84" s="569">
        <v>0</v>
      </c>
      <c r="Z84" s="569">
        <v>0</v>
      </c>
      <c r="AA84" s="569">
        <v>0</v>
      </c>
      <c r="AB84" s="569">
        <v>0</v>
      </c>
    </row>
    <row r="85" spans="1:29" ht="30" hidden="1" customHeight="1" x14ac:dyDescent="0.2">
      <c r="A85" s="424">
        <v>10</v>
      </c>
      <c r="B85" s="448" t="s">
        <v>858</v>
      </c>
      <c r="C85" s="413" t="s">
        <v>1000</v>
      </c>
      <c r="D85" s="415">
        <v>42004</v>
      </c>
      <c r="E85" s="413" t="s">
        <v>1801</v>
      </c>
      <c r="F85" s="413" t="s">
        <v>1846</v>
      </c>
      <c r="G85" s="416">
        <v>32</v>
      </c>
      <c r="H85" s="418">
        <v>32</v>
      </c>
      <c r="I85" s="569">
        <v>436.2</v>
      </c>
      <c r="J85" s="416">
        <v>16</v>
      </c>
      <c r="K85" s="571">
        <v>14</v>
      </c>
      <c r="L85" s="571">
        <v>2</v>
      </c>
      <c r="M85" s="417">
        <v>410.6</v>
      </c>
      <c r="N85" s="417">
        <v>359.5</v>
      </c>
      <c r="O85" s="417">
        <v>51.1</v>
      </c>
      <c r="P85" s="569">
        <f t="shared" si="27"/>
        <v>25063024</v>
      </c>
      <c r="Q85" s="569">
        <f t="shared" si="22"/>
        <v>20827372.940000001</v>
      </c>
      <c r="R85" s="569">
        <v>0</v>
      </c>
      <c r="S85" s="550">
        <f>'Приложение № 4'!J85</f>
        <v>20827372.940000001</v>
      </c>
      <c r="T85" s="569">
        <v>0</v>
      </c>
      <c r="U85" s="569">
        <v>0</v>
      </c>
      <c r="V85" s="569">
        <f t="shared" si="23"/>
        <v>4235651.0599999996</v>
      </c>
      <c r="W85" s="569">
        <v>0</v>
      </c>
      <c r="X85" s="569">
        <f>'Приложение № 4'!L85</f>
        <v>4235651.0599999996</v>
      </c>
      <c r="Y85" s="569">
        <v>0</v>
      </c>
      <c r="Z85" s="569">
        <v>0</v>
      </c>
      <c r="AA85" s="569">
        <v>0</v>
      </c>
      <c r="AB85" s="569">
        <v>0</v>
      </c>
    </row>
    <row r="86" spans="1:29" s="420" customFormat="1" ht="30" hidden="1" customHeight="1" x14ac:dyDescent="0.2">
      <c r="A86" s="424">
        <v>11</v>
      </c>
      <c r="B86" s="448" t="s">
        <v>1027</v>
      </c>
      <c r="C86" s="413" t="s">
        <v>1000</v>
      </c>
      <c r="D86" s="415">
        <v>42004</v>
      </c>
      <c r="E86" s="413" t="s">
        <v>1801</v>
      </c>
      <c r="F86" s="413" t="s">
        <v>1846</v>
      </c>
      <c r="G86" s="416">
        <v>26</v>
      </c>
      <c r="H86" s="418">
        <v>26</v>
      </c>
      <c r="I86" s="417">
        <v>385.6</v>
      </c>
      <c r="J86" s="416">
        <v>9</v>
      </c>
      <c r="K86" s="418">
        <v>4</v>
      </c>
      <c r="L86" s="418">
        <v>5</v>
      </c>
      <c r="M86" s="417">
        <v>385.6</v>
      </c>
      <c r="N86" s="417">
        <v>191.8</v>
      </c>
      <c r="O86" s="417">
        <v>193.8</v>
      </c>
      <c r="P86" s="569">
        <f t="shared" si="27"/>
        <v>23537024</v>
      </c>
      <c r="Q86" s="569">
        <f t="shared" si="22"/>
        <v>19559266.940000001</v>
      </c>
      <c r="R86" s="569">
        <v>0</v>
      </c>
      <c r="S86" s="550">
        <f>'Приложение № 4'!J86</f>
        <v>19559266.940000001</v>
      </c>
      <c r="T86" s="569">
        <v>0</v>
      </c>
      <c r="U86" s="569">
        <v>0</v>
      </c>
      <c r="V86" s="569">
        <f t="shared" si="23"/>
        <v>3977757.06</v>
      </c>
      <c r="W86" s="569">
        <v>0</v>
      </c>
      <c r="X86" s="569">
        <f>'Приложение № 4'!L86</f>
        <v>3977757.06</v>
      </c>
      <c r="Y86" s="569">
        <v>0</v>
      </c>
      <c r="Z86" s="569">
        <v>0</v>
      </c>
      <c r="AA86" s="569">
        <v>0</v>
      </c>
      <c r="AB86" s="569">
        <v>0</v>
      </c>
      <c r="AC86" s="405"/>
    </row>
    <row r="87" spans="1:29" s="420" customFormat="1" ht="30" hidden="1" customHeight="1" x14ac:dyDescent="0.2">
      <c r="A87" s="424">
        <v>12</v>
      </c>
      <c r="B87" s="448" t="s">
        <v>1028</v>
      </c>
      <c r="C87" s="413" t="s">
        <v>1000</v>
      </c>
      <c r="D87" s="415">
        <v>42004</v>
      </c>
      <c r="E87" s="413" t="s">
        <v>1801</v>
      </c>
      <c r="F87" s="413" t="s">
        <v>1846</v>
      </c>
      <c r="G87" s="416">
        <v>45</v>
      </c>
      <c r="H87" s="418">
        <v>45</v>
      </c>
      <c r="I87" s="417">
        <v>483.6</v>
      </c>
      <c r="J87" s="416">
        <v>15</v>
      </c>
      <c r="K87" s="418">
        <v>10</v>
      </c>
      <c r="L87" s="418">
        <v>5</v>
      </c>
      <c r="M87" s="417">
        <v>452.1</v>
      </c>
      <c r="N87" s="569">
        <v>300.8</v>
      </c>
      <c r="O87" s="569">
        <v>151.30000000000001</v>
      </c>
      <c r="P87" s="569">
        <f t="shared" si="27"/>
        <v>27596184</v>
      </c>
      <c r="Q87" s="569">
        <f t="shared" si="22"/>
        <v>22932428.899999999</v>
      </c>
      <c r="R87" s="569">
        <v>0</v>
      </c>
      <c r="S87" s="550">
        <f>'Приложение № 4'!J87</f>
        <v>22932428.899999999</v>
      </c>
      <c r="T87" s="569">
        <v>0</v>
      </c>
      <c r="U87" s="569">
        <v>0</v>
      </c>
      <c r="V87" s="569">
        <f t="shared" si="23"/>
        <v>4663755.0999999996</v>
      </c>
      <c r="W87" s="569">
        <v>0</v>
      </c>
      <c r="X87" s="569">
        <f>'Приложение № 4'!L87</f>
        <v>4663755.0999999996</v>
      </c>
      <c r="Y87" s="569">
        <v>0</v>
      </c>
      <c r="Z87" s="569">
        <v>0</v>
      </c>
      <c r="AA87" s="569">
        <v>0</v>
      </c>
      <c r="AB87" s="569">
        <v>0</v>
      </c>
      <c r="AC87" s="405"/>
    </row>
    <row r="88" spans="1:29" s="420" customFormat="1" ht="30" hidden="1" customHeight="1" x14ac:dyDescent="0.2">
      <c r="A88" s="424">
        <v>13</v>
      </c>
      <c r="B88" s="448" t="s">
        <v>857</v>
      </c>
      <c r="C88" s="413" t="s">
        <v>1000</v>
      </c>
      <c r="D88" s="415">
        <v>42004</v>
      </c>
      <c r="E88" s="413" t="s">
        <v>1801</v>
      </c>
      <c r="F88" s="413" t="s">
        <v>1846</v>
      </c>
      <c r="G88" s="416">
        <v>23</v>
      </c>
      <c r="H88" s="418">
        <v>23</v>
      </c>
      <c r="I88" s="417">
        <v>520.6</v>
      </c>
      <c r="J88" s="416">
        <v>10</v>
      </c>
      <c r="K88" s="418">
        <v>4</v>
      </c>
      <c r="L88" s="418">
        <v>6</v>
      </c>
      <c r="M88" s="417">
        <v>398.5</v>
      </c>
      <c r="N88" s="417">
        <v>167.6</v>
      </c>
      <c r="O88" s="417">
        <v>230.9</v>
      </c>
      <c r="P88" s="569">
        <f t="shared" si="27"/>
        <v>24324440</v>
      </c>
      <c r="Q88" s="569">
        <f t="shared" si="22"/>
        <v>20213609.640000001</v>
      </c>
      <c r="R88" s="569">
        <v>0</v>
      </c>
      <c r="S88" s="550">
        <f>'Приложение № 4'!J88</f>
        <v>20213609.640000001</v>
      </c>
      <c r="T88" s="569">
        <v>0</v>
      </c>
      <c r="U88" s="569">
        <v>0</v>
      </c>
      <c r="V88" s="569">
        <f t="shared" si="23"/>
        <v>4110830.36</v>
      </c>
      <c r="W88" s="569">
        <v>0</v>
      </c>
      <c r="X88" s="569">
        <f>'Приложение № 4'!L88</f>
        <v>4110830.36</v>
      </c>
      <c r="Y88" s="569">
        <v>0</v>
      </c>
      <c r="Z88" s="569">
        <v>0</v>
      </c>
      <c r="AA88" s="569">
        <v>0</v>
      </c>
      <c r="AB88" s="569">
        <v>0</v>
      </c>
      <c r="AC88" s="405"/>
    </row>
    <row r="89" spans="1:29" s="420" customFormat="1" ht="30" hidden="1" customHeight="1" x14ac:dyDescent="0.2">
      <c r="A89" s="424">
        <v>14</v>
      </c>
      <c r="B89" s="448" t="s">
        <v>1026</v>
      </c>
      <c r="C89" s="413" t="s">
        <v>1000</v>
      </c>
      <c r="D89" s="415">
        <v>42004</v>
      </c>
      <c r="E89" s="413" t="s">
        <v>1801</v>
      </c>
      <c r="F89" s="413" t="s">
        <v>1846</v>
      </c>
      <c r="G89" s="416">
        <v>41</v>
      </c>
      <c r="H89" s="418">
        <v>41</v>
      </c>
      <c r="I89" s="417">
        <v>428.9</v>
      </c>
      <c r="J89" s="416">
        <v>14</v>
      </c>
      <c r="K89" s="418">
        <v>7</v>
      </c>
      <c r="L89" s="418">
        <v>7</v>
      </c>
      <c r="M89" s="417">
        <v>428.9</v>
      </c>
      <c r="N89" s="417">
        <v>147.4</v>
      </c>
      <c r="O89" s="417">
        <v>281.5</v>
      </c>
      <c r="P89" s="569">
        <f t="shared" si="27"/>
        <v>26180056</v>
      </c>
      <c r="Q89" s="569">
        <f t="shared" si="22"/>
        <v>21755626.539999999</v>
      </c>
      <c r="R89" s="569">
        <v>0</v>
      </c>
      <c r="S89" s="550">
        <f>'Приложение № 4'!J89</f>
        <v>21755626.539999999</v>
      </c>
      <c r="T89" s="569">
        <v>0</v>
      </c>
      <c r="U89" s="569">
        <v>0</v>
      </c>
      <c r="V89" s="569">
        <f t="shared" si="23"/>
        <v>4424429.46</v>
      </c>
      <c r="W89" s="569">
        <v>0</v>
      </c>
      <c r="X89" s="569">
        <f>'Приложение № 4'!L89</f>
        <v>4424429.46</v>
      </c>
      <c r="Y89" s="569">
        <v>0</v>
      </c>
      <c r="Z89" s="569">
        <v>0</v>
      </c>
      <c r="AA89" s="569">
        <v>0</v>
      </c>
      <c r="AB89" s="569">
        <v>0</v>
      </c>
      <c r="AC89" s="405"/>
    </row>
    <row r="90" spans="1:29" s="420" customFormat="1" ht="30" hidden="1" customHeight="1" x14ac:dyDescent="0.2">
      <c r="A90" s="424">
        <v>15</v>
      </c>
      <c r="B90" s="448" t="s">
        <v>1572</v>
      </c>
      <c r="C90" s="413" t="s">
        <v>1000</v>
      </c>
      <c r="D90" s="415">
        <v>42004</v>
      </c>
      <c r="E90" s="413" t="s">
        <v>1801</v>
      </c>
      <c r="F90" s="413" t="s">
        <v>1846</v>
      </c>
      <c r="G90" s="416">
        <v>22</v>
      </c>
      <c r="H90" s="418">
        <v>22</v>
      </c>
      <c r="I90" s="417">
        <v>509.5</v>
      </c>
      <c r="J90" s="416">
        <v>11</v>
      </c>
      <c r="K90" s="418">
        <v>7</v>
      </c>
      <c r="L90" s="418">
        <v>4</v>
      </c>
      <c r="M90" s="417">
        <v>460</v>
      </c>
      <c r="N90" s="417">
        <v>300.5</v>
      </c>
      <c r="O90" s="417">
        <v>159.5</v>
      </c>
      <c r="P90" s="569">
        <f t="shared" si="27"/>
        <v>28078400</v>
      </c>
      <c r="Q90" s="569">
        <f t="shared" si="22"/>
        <v>23333150.399999999</v>
      </c>
      <c r="R90" s="569">
        <v>0</v>
      </c>
      <c r="S90" s="550">
        <f>'Приложение № 4'!J90</f>
        <v>23333150.399999999</v>
      </c>
      <c r="T90" s="569">
        <v>0</v>
      </c>
      <c r="U90" s="569">
        <v>0</v>
      </c>
      <c r="V90" s="569">
        <f t="shared" si="23"/>
        <v>4745249.5999999996</v>
      </c>
      <c r="W90" s="569">
        <v>0</v>
      </c>
      <c r="X90" s="569">
        <f>'Приложение № 4'!L90</f>
        <v>4745249.5999999996</v>
      </c>
      <c r="Y90" s="569">
        <v>0</v>
      </c>
      <c r="Z90" s="569">
        <v>0</v>
      </c>
      <c r="AA90" s="569">
        <v>0</v>
      </c>
      <c r="AB90" s="569">
        <v>0</v>
      </c>
      <c r="AC90" s="405"/>
    </row>
    <row r="91" spans="1:29" s="420" customFormat="1" ht="30" hidden="1" customHeight="1" x14ac:dyDescent="0.2">
      <c r="A91" s="424">
        <v>16</v>
      </c>
      <c r="B91" s="448" t="s">
        <v>1072</v>
      </c>
      <c r="C91" s="413" t="s">
        <v>1000</v>
      </c>
      <c r="D91" s="415">
        <v>42004</v>
      </c>
      <c r="E91" s="413" t="s">
        <v>1801</v>
      </c>
      <c r="F91" s="413" t="s">
        <v>1846</v>
      </c>
      <c r="G91" s="416">
        <v>15</v>
      </c>
      <c r="H91" s="418">
        <v>15</v>
      </c>
      <c r="I91" s="417">
        <v>1011.4</v>
      </c>
      <c r="J91" s="416">
        <v>10</v>
      </c>
      <c r="K91" s="418">
        <v>5</v>
      </c>
      <c r="L91" s="418">
        <v>5</v>
      </c>
      <c r="M91" s="417">
        <v>266.60000000000002</v>
      </c>
      <c r="N91" s="417">
        <v>159.9</v>
      </c>
      <c r="O91" s="417">
        <v>106.7</v>
      </c>
      <c r="P91" s="569">
        <f t="shared" si="27"/>
        <v>16273264</v>
      </c>
      <c r="Q91" s="569">
        <f t="shared" si="22"/>
        <v>13523082.380000001</v>
      </c>
      <c r="R91" s="569">
        <v>0</v>
      </c>
      <c r="S91" s="550">
        <f>'Приложение № 4'!J91</f>
        <v>13523082.380000001</v>
      </c>
      <c r="T91" s="569">
        <v>0</v>
      </c>
      <c r="U91" s="569">
        <v>0</v>
      </c>
      <c r="V91" s="569">
        <f t="shared" si="23"/>
        <v>2750181.62</v>
      </c>
      <c r="W91" s="569">
        <v>0</v>
      </c>
      <c r="X91" s="569">
        <f>'Приложение № 4'!L91</f>
        <v>2750181.62</v>
      </c>
      <c r="Y91" s="569">
        <v>0</v>
      </c>
      <c r="Z91" s="569">
        <v>0</v>
      </c>
      <c r="AA91" s="569">
        <v>0</v>
      </c>
      <c r="AB91" s="569">
        <v>0</v>
      </c>
      <c r="AC91" s="405"/>
    </row>
    <row r="92" spans="1:29" s="420" customFormat="1" ht="30" hidden="1" customHeight="1" x14ac:dyDescent="0.2">
      <c r="A92" s="424">
        <v>17</v>
      </c>
      <c r="B92" s="448" t="s">
        <v>1073</v>
      </c>
      <c r="C92" s="413" t="s">
        <v>1000</v>
      </c>
      <c r="D92" s="415">
        <v>42004</v>
      </c>
      <c r="E92" s="413" t="s">
        <v>1801</v>
      </c>
      <c r="F92" s="413" t="s">
        <v>1846</v>
      </c>
      <c r="G92" s="416">
        <v>20</v>
      </c>
      <c r="H92" s="418">
        <v>20</v>
      </c>
      <c r="I92" s="417">
        <v>344.1</v>
      </c>
      <c r="J92" s="416">
        <v>7</v>
      </c>
      <c r="K92" s="418">
        <v>5</v>
      </c>
      <c r="L92" s="418">
        <v>2</v>
      </c>
      <c r="M92" s="417">
        <v>247.2</v>
      </c>
      <c r="N92" s="417">
        <v>190.5</v>
      </c>
      <c r="O92" s="417">
        <v>56.7</v>
      </c>
      <c r="P92" s="569">
        <f t="shared" si="27"/>
        <v>15089088</v>
      </c>
      <c r="Q92" s="569">
        <f t="shared" si="22"/>
        <v>12539032.130000001</v>
      </c>
      <c r="R92" s="569">
        <v>0</v>
      </c>
      <c r="S92" s="550">
        <f>'Приложение № 4'!J92</f>
        <v>12539032.130000001</v>
      </c>
      <c r="T92" s="569">
        <v>0</v>
      </c>
      <c r="U92" s="569">
        <v>0</v>
      </c>
      <c r="V92" s="569">
        <f t="shared" si="23"/>
        <v>2550055.87</v>
      </c>
      <c r="W92" s="569">
        <v>0</v>
      </c>
      <c r="X92" s="569">
        <f>'Приложение № 4'!L92</f>
        <v>2550055.87</v>
      </c>
      <c r="Y92" s="569">
        <v>0</v>
      </c>
      <c r="Z92" s="569">
        <v>0</v>
      </c>
      <c r="AA92" s="569">
        <v>0</v>
      </c>
      <c r="AB92" s="569">
        <v>0</v>
      </c>
      <c r="AC92" s="405"/>
    </row>
    <row r="93" spans="1:29" ht="30" hidden="1" customHeight="1" x14ac:dyDescent="0.2">
      <c r="A93" s="424">
        <v>18</v>
      </c>
      <c r="B93" s="448" t="s">
        <v>1074</v>
      </c>
      <c r="C93" s="413" t="s">
        <v>1000</v>
      </c>
      <c r="D93" s="415">
        <v>42004</v>
      </c>
      <c r="E93" s="413" t="s">
        <v>1801</v>
      </c>
      <c r="F93" s="413" t="s">
        <v>1846</v>
      </c>
      <c r="G93" s="416">
        <v>39</v>
      </c>
      <c r="H93" s="418">
        <v>39</v>
      </c>
      <c r="I93" s="569">
        <v>676.7</v>
      </c>
      <c r="J93" s="416">
        <v>19</v>
      </c>
      <c r="K93" s="571">
        <v>14</v>
      </c>
      <c r="L93" s="571">
        <v>5</v>
      </c>
      <c r="M93" s="417">
        <v>676.7</v>
      </c>
      <c r="N93" s="417">
        <v>463.2</v>
      </c>
      <c r="O93" s="417">
        <v>213.5</v>
      </c>
      <c r="P93" s="569">
        <f t="shared" si="27"/>
        <v>41305768</v>
      </c>
      <c r="Q93" s="569">
        <f t="shared" si="22"/>
        <v>34325093.210000001</v>
      </c>
      <c r="R93" s="569">
        <v>0</v>
      </c>
      <c r="S93" s="550">
        <f>'Приложение № 4'!J93</f>
        <v>34325093.210000001</v>
      </c>
      <c r="T93" s="569">
        <v>0</v>
      </c>
      <c r="U93" s="569">
        <v>0</v>
      </c>
      <c r="V93" s="569">
        <f t="shared" si="23"/>
        <v>6980674.79</v>
      </c>
      <c r="W93" s="569">
        <v>0</v>
      </c>
      <c r="X93" s="569">
        <f>'Приложение № 4'!L93</f>
        <v>6980674.79</v>
      </c>
      <c r="Y93" s="569">
        <v>0</v>
      </c>
      <c r="Z93" s="569">
        <v>0</v>
      </c>
      <c r="AA93" s="569">
        <v>0</v>
      </c>
      <c r="AB93" s="569">
        <v>0</v>
      </c>
    </row>
    <row r="94" spans="1:29" ht="30" hidden="1" customHeight="1" x14ac:dyDescent="0.2">
      <c r="A94" s="424">
        <v>19</v>
      </c>
      <c r="B94" s="448" t="s">
        <v>1076</v>
      </c>
      <c r="C94" s="413" t="s">
        <v>1000</v>
      </c>
      <c r="D94" s="415">
        <v>42004</v>
      </c>
      <c r="E94" s="413" t="s">
        <v>1801</v>
      </c>
      <c r="F94" s="413" t="s">
        <v>1846</v>
      </c>
      <c r="G94" s="416">
        <v>25</v>
      </c>
      <c r="H94" s="418">
        <v>25</v>
      </c>
      <c r="I94" s="569">
        <v>333.6</v>
      </c>
      <c r="J94" s="416">
        <v>9</v>
      </c>
      <c r="K94" s="571">
        <v>5</v>
      </c>
      <c r="L94" s="571">
        <v>4</v>
      </c>
      <c r="M94" s="417">
        <v>333.6</v>
      </c>
      <c r="N94" s="417">
        <v>136.80000000000001</v>
      </c>
      <c r="O94" s="417">
        <v>196.8</v>
      </c>
      <c r="P94" s="569">
        <f t="shared" si="27"/>
        <v>20362944</v>
      </c>
      <c r="Q94" s="569">
        <f t="shared" si="22"/>
        <v>16921606.460000001</v>
      </c>
      <c r="R94" s="569">
        <v>0</v>
      </c>
      <c r="S94" s="550">
        <f>'Приложение № 4'!J94</f>
        <v>16921606.460000001</v>
      </c>
      <c r="T94" s="569">
        <v>0</v>
      </c>
      <c r="U94" s="569">
        <v>0</v>
      </c>
      <c r="V94" s="569">
        <f t="shared" si="23"/>
        <v>3441337.54</v>
      </c>
      <c r="W94" s="569">
        <v>0</v>
      </c>
      <c r="X94" s="569">
        <f>'Приложение № 4'!L94</f>
        <v>3441337.54</v>
      </c>
      <c r="Y94" s="569">
        <v>0</v>
      </c>
      <c r="Z94" s="569">
        <v>0</v>
      </c>
      <c r="AA94" s="569">
        <v>0</v>
      </c>
      <c r="AB94" s="569">
        <v>0</v>
      </c>
    </row>
    <row r="95" spans="1:29" ht="30" hidden="1" customHeight="1" x14ac:dyDescent="0.2">
      <c r="A95" s="424">
        <v>20</v>
      </c>
      <c r="B95" s="453" t="s">
        <v>1254</v>
      </c>
      <c r="C95" s="413" t="s">
        <v>1000</v>
      </c>
      <c r="D95" s="415">
        <v>42004</v>
      </c>
      <c r="E95" s="413" t="s">
        <v>1801</v>
      </c>
      <c r="F95" s="413" t="s">
        <v>1846</v>
      </c>
      <c r="G95" s="416">
        <v>31</v>
      </c>
      <c r="H95" s="418">
        <v>31</v>
      </c>
      <c r="I95" s="417">
        <v>640.20000000000005</v>
      </c>
      <c r="J95" s="416">
        <v>16</v>
      </c>
      <c r="K95" s="418">
        <v>15</v>
      </c>
      <c r="L95" s="418">
        <v>1</v>
      </c>
      <c r="M95" s="417">
        <v>640.20000000000005</v>
      </c>
      <c r="N95" s="417">
        <v>598.79999999999995</v>
      </c>
      <c r="O95" s="417">
        <v>41.4</v>
      </c>
      <c r="P95" s="569">
        <f t="shared" si="27"/>
        <v>39077808</v>
      </c>
      <c r="Q95" s="569">
        <f t="shared" si="22"/>
        <v>32473658.449999999</v>
      </c>
      <c r="R95" s="569">
        <v>0</v>
      </c>
      <c r="S95" s="550">
        <f>'Приложение № 4'!J95</f>
        <v>32473658.449999999</v>
      </c>
      <c r="T95" s="569">
        <v>0</v>
      </c>
      <c r="U95" s="569">
        <v>0</v>
      </c>
      <c r="V95" s="569">
        <f t="shared" si="23"/>
        <v>6604149.5499999998</v>
      </c>
      <c r="W95" s="569">
        <v>0</v>
      </c>
      <c r="X95" s="569">
        <f>'Приложение № 4'!L95</f>
        <v>6604149.5499999998</v>
      </c>
      <c r="Y95" s="569">
        <v>0</v>
      </c>
      <c r="Z95" s="569">
        <v>0</v>
      </c>
      <c r="AA95" s="569">
        <v>0</v>
      </c>
      <c r="AB95" s="569">
        <v>0</v>
      </c>
    </row>
    <row r="96" spans="1:29" ht="30" hidden="1" customHeight="1" x14ac:dyDescent="0.2">
      <c r="A96" s="735" t="s">
        <v>1698</v>
      </c>
      <c r="B96" s="735"/>
      <c r="C96" s="735"/>
      <c r="D96" s="735"/>
      <c r="E96" s="735"/>
      <c r="F96" s="735"/>
      <c r="G96" s="438">
        <f>G97</f>
        <v>126</v>
      </c>
      <c r="H96" s="438">
        <f t="shared" ref="H96:O96" si="28">H97</f>
        <v>126</v>
      </c>
      <c r="I96" s="434">
        <f>SUM(I97:I97)</f>
        <v>2494.3000000000002</v>
      </c>
      <c r="J96" s="438">
        <f t="shared" si="28"/>
        <v>61</v>
      </c>
      <c r="K96" s="438">
        <f t="shared" si="28"/>
        <v>48</v>
      </c>
      <c r="L96" s="438">
        <f t="shared" si="28"/>
        <v>13</v>
      </c>
      <c r="M96" s="434">
        <f t="shared" si="28"/>
        <v>2494.3000000000002</v>
      </c>
      <c r="N96" s="434">
        <f t="shared" si="28"/>
        <v>1916.48</v>
      </c>
      <c r="O96" s="434">
        <f t="shared" si="28"/>
        <v>577.82000000000005</v>
      </c>
      <c r="P96" s="434">
        <f>SUM(P97)</f>
        <v>152252072</v>
      </c>
      <c r="Q96" s="434">
        <f t="shared" ref="Q96:Z96" si="29">SUM(Q97)</f>
        <v>122562917.95999999</v>
      </c>
      <c r="R96" s="434">
        <f t="shared" si="29"/>
        <v>0</v>
      </c>
      <c r="S96" s="562">
        <f t="shared" si="29"/>
        <v>122562917.95999999</v>
      </c>
      <c r="T96" s="434">
        <f t="shared" si="29"/>
        <v>0</v>
      </c>
      <c r="U96" s="434">
        <f t="shared" si="29"/>
        <v>0</v>
      </c>
      <c r="V96" s="434">
        <f t="shared" si="29"/>
        <v>29689154.039999999</v>
      </c>
      <c r="W96" s="434">
        <f t="shared" si="29"/>
        <v>0</v>
      </c>
      <c r="X96" s="434">
        <f t="shared" si="29"/>
        <v>29689154.039999999</v>
      </c>
      <c r="Y96" s="434">
        <f t="shared" si="29"/>
        <v>0</v>
      </c>
      <c r="Z96" s="434">
        <f t="shared" si="29"/>
        <v>0</v>
      </c>
      <c r="AA96" s="434">
        <f>AA97</f>
        <v>0</v>
      </c>
      <c r="AB96" s="434">
        <f>AB97</f>
        <v>0</v>
      </c>
    </row>
    <row r="97" spans="1:29" ht="30" hidden="1" customHeight="1" x14ac:dyDescent="0.2">
      <c r="A97" s="424">
        <v>1</v>
      </c>
      <c r="B97" s="618" t="s">
        <v>1699</v>
      </c>
      <c r="C97" s="619">
        <v>2</v>
      </c>
      <c r="D97" s="620">
        <v>42928</v>
      </c>
      <c r="E97" s="424" t="s">
        <v>1801</v>
      </c>
      <c r="F97" s="413" t="s">
        <v>1846</v>
      </c>
      <c r="G97" s="416">
        <v>126</v>
      </c>
      <c r="H97" s="418">
        <v>126</v>
      </c>
      <c r="I97" s="417">
        <v>2494.3000000000002</v>
      </c>
      <c r="J97" s="416">
        <v>61</v>
      </c>
      <c r="K97" s="418">
        <v>48</v>
      </c>
      <c r="L97" s="418">
        <v>13</v>
      </c>
      <c r="M97" s="417">
        <v>2494.3000000000002</v>
      </c>
      <c r="N97" s="417">
        <v>1916.48</v>
      </c>
      <c r="O97" s="417">
        <v>577.82000000000005</v>
      </c>
      <c r="P97" s="569">
        <f>Q97+V97+AA97+AB97</f>
        <v>152252072</v>
      </c>
      <c r="Q97" s="569">
        <f t="shared" si="22"/>
        <v>122562917.95999999</v>
      </c>
      <c r="R97" s="569">
        <v>0</v>
      </c>
      <c r="S97" s="550">
        <f>'Приложение № 4'!J97</f>
        <v>122562917.95999999</v>
      </c>
      <c r="T97" s="569">
        <v>0</v>
      </c>
      <c r="U97" s="569">
        <v>0</v>
      </c>
      <c r="V97" s="569">
        <f t="shared" si="23"/>
        <v>29689154.039999999</v>
      </c>
      <c r="W97" s="569">
        <v>0</v>
      </c>
      <c r="X97" s="569">
        <f>'Приложение № 4'!L97</f>
        <v>29689154.039999999</v>
      </c>
      <c r="Y97" s="569">
        <v>0</v>
      </c>
      <c r="Z97" s="569">
        <v>0</v>
      </c>
      <c r="AA97" s="569">
        <v>0</v>
      </c>
      <c r="AB97" s="569">
        <v>0</v>
      </c>
    </row>
    <row r="98" spans="1:29" ht="30" hidden="1" customHeight="1" x14ac:dyDescent="0.2">
      <c r="A98" s="735" t="s">
        <v>1866</v>
      </c>
      <c r="B98" s="735"/>
      <c r="C98" s="735"/>
      <c r="D98" s="735"/>
      <c r="E98" s="735"/>
      <c r="F98" s="735"/>
      <c r="G98" s="463">
        <f>SUM(G99:G101)</f>
        <v>31</v>
      </c>
      <c r="H98" s="463">
        <f t="shared" ref="H98:AB98" si="30">SUM(H99:H101)</f>
        <v>31</v>
      </c>
      <c r="I98" s="464">
        <f t="shared" si="30"/>
        <v>662.9</v>
      </c>
      <c r="J98" s="463">
        <f t="shared" si="30"/>
        <v>14</v>
      </c>
      <c r="K98" s="463">
        <f t="shared" si="30"/>
        <v>12</v>
      </c>
      <c r="L98" s="463">
        <f t="shared" si="30"/>
        <v>2</v>
      </c>
      <c r="M98" s="434">
        <f t="shared" si="30"/>
        <v>662.9</v>
      </c>
      <c r="N98" s="464">
        <f t="shared" si="30"/>
        <v>567.70000000000005</v>
      </c>
      <c r="O98" s="464">
        <f t="shared" si="30"/>
        <v>95.2</v>
      </c>
      <c r="P98" s="412">
        <f t="shared" si="30"/>
        <v>33867879.200000003</v>
      </c>
      <c r="Q98" s="412">
        <f t="shared" si="30"/>
        <v>33867879.200000003</v>
      </c>
      <c r="R98" s="412">
        <f t="shared" si="30"/>
        <v>0</v>
      </c>
      <c r="S98" s="552">
        <f t="shared" si="30"/>
        <v>0</v>
      </c>
      <c r="T98" s="561">
        <f t="shared" si="30"/>
        <v>33867879.200000003</v>
      </c>
      <c r="U98" s="412">
        <f t="shared" si="30"/>
        <v>0</v>
      </c>
      <c r="V98" s="412">
        <f t="shared" si="30"/>
        <v>0</v>
      </c>
      <c r="W98" s="412">
        <f t="shared" si="30"/>
        <v>0</v>
      </c>
      <c r="X98" s="412">
        <f t="shared" si="30"/>
        <v>0</v>
      </c>
      <c r="Y98" s="412">
        <f t="shared" si="30"/>
        <v>0</v>
      </c>
      <c r="Z98" s="412">
        <f t="shared" si="30"/>
        <v>0</v>
      </c>
      <c r="AA98" s="412">
        <f t="shared" si="30"/>
        <v>0</v>
      </c>
      <c r="AB98" s="412">
        <f t="shared" si="30"/>
        <v>0</v>
      </c>
    </row>
    <row r="99" spans="1:29" ht="30" hidden="1" customHeight="1" x14ac:dyDescent="0.2">
      <c r="A99" s="424">
        <v>1</v>
      </c>
      <c r="B99" s="448" t="s">
        <v>778</v>
      </c>
      <c r="C99" s="458" t="s">
        <v>1023</v>
      </c>
      <c r="D99" s="415">
        <v>42004</v>
      </c>
      <c r="E99" s="413" t="s">
        <v>1846</v>
      </c>
      <c r="F99" s="413" t="s">
        <v>1974</v>
      </c>
      <c r="G99" s="416">
        <v>8</v>
      </c>
      <c r="H99" s="418">
        <v>8</v>
      </c>
      <c r="I99" s="417">
        <v>176.5</v>
      </c>
      <c r="J99" s="416">
        <v>4</v>
      </c>
      <c r="K99" s="418">
        <v>4</v>
      </c>
      <c r="L99" s="418">
        <v>0</v>
      </c>
      <c r="M99" s="417">
        <v>176.5</v>
      </c>
      <c r="N99" s="417">
        <v>176.5</v>
      </c>
      <c r="O99" s="417">
        <v>0</v>
      </c>
      <c r="P99" s="569">
        <f>Q99+V99+AA99+AB99</f>
        <v>9017469.7200000007</v>
      </c>
      <c r="Q99" s="569">
        <f t="shared" si="22"/>
        <v>9017469.7200000007</v>
      </c>
      <c r="R99" s="569">
        <v>0</v>
      </c>
      <c r="S99" s="550">
        <v>0</v>
      </c>
      <c r="T99" s="569">
        <f>'Приложение № 4'!J99</f>
        <v>9017469.7200000007</v>
      </c>
      <c r="U99" s="569">
        <v>0</v>
      </c>
      <c r="V99" s="569">
        <f t="shared" si="23"/>
        <v>0</v>
      </c>
      <c r="W99" s="569">
        <v>0</v>
      </c>
      <c r="X99" s="569">
        <v>0</v>
      </c>
      <c r="Y99" s="569">
        <v>0</v>
      </c>
      <c r="Z99" s="569">
        <v>0</v>
      </c>
      <c r="AA99" s="569">
        <v>0</v>
      </c>
      <c r="AB99" s="569">
        <v>0</v>
      </c>
    </row>
    <row r="100" spans="1:29" ht="30" hidden="1" customHeight="1" x14ac:dyDescent="0.2">
      <c r="A100" s="424">
        <v>2</v>
      </c>
      <c r="B100" s="448" t="s">
        <v>779</v>
      </c>
      <c r="C100" s="458" t="s">
        <v>1024</v>
      </c>
      <c r="D100" s="415">
        <v>42004</v>
      </c>
      <c r="E100" s="413" t="s">
        <v>1846</v>
      </c>
      <c r="F100" s="413" t="s">
        <v>1974</v>
      </c>
      <c r="G100" s="416">
        <v>8</v>
      </c>
      <c r="H100" s="418">
        <v>8</v>
      </c>
      <c r="I100" s="417">
        <v>150.69999999999999</v>
      </c>
      <c r="J100" s="416">
        <v>4</v>
      </c>
      <c r="K100" s="418">
        <v>3</v>
      </c>
      <c r="L100" s="418">
        <v>1</v>
      </c>
      <c r="M100" s="417">
        <v>150.69999999999999</v>
      </c>
      <c r="N100" s="417">
        <v>113.3</v>
      </c>
      <c r="O100" s="417">
        <v>37.4</v>
      </c>
      <c r="P100" s="569">
        <f>Q100+V100+AA100+AB100</f>
        <v>7699335.3399999999</v>
      </c>
      <c r="Q100" s="569">
        <f t="shared" si="22"/>
        <v>7699335.3399999999</v>
      </c>
      <c r="R100" s="569">
        <v>0</v>
      </c>
      <c r="S100" s="550">
        <v>0</v>
      </c>
      <c r="T100" s="569">
        <f>'Приложение № 4'!J100</f>
        <v>7699335.3399999999</v>
      </c>
      <c r="U100" s="569">
        <v>0</v>
      </c>
      <c r="V100" s="569">
        <f t="shared" si="23"/>
        <v>0</v>
      </c>
      <c r="W100" s="569">
        <v>0</v>
      </c>
      <c r="X100" s="569">
        <v>0</v>
      </c>
      <c r="Y100" s="569">
        <v>0</v>
      </c>
      <c r="Z100" s="569">
        <v>0</v>
      </c>
      <c r="AA100" s="569">
        <v>0</v>
      </c>
      <c r="AB100" s="569">
        <v>0</v>
      </c>
    </row>
    <row r="101" spans="1:29" s="420" customFormat="1" ht="30" hidden="1" customHeight="1" x14ac:dyDescent="0.2">
      <c r="A101" s="424">
        <v>3</v>
      </c>
      <c r="B101" s="448" t="s">
        <v>796</v>
      </c>
      <c r="C101" s="458" t="s">
        <v>1286</v>
      </c>
      <c r="D101" s="415">
        <v>42004</v>
      </c>
      <c r="E101" s="413" t="s">
        <v>1846</v>
      </c>
      <c r="F101" s="413" t="s">
        <v>1974</v>
      </c>
      <c r="G101" s="416">
        <v>15</v>
      </c>
      <c r="H101" s="418">
        <v>15</v>
      </c>
      <c r="I101" s="417">
        <v>335.7</v>
      </c>
      <c r="J101" s="416">
        <v>6</v>
      </c>
      <c r="K101" s="418">
        <v>5</v>
      </c>
      <c r="L101" s="418">
        <v>1</v>
      </c>
      <c r="M101" s="417">
        <v>335.7</v>
      </c>
      <c r="N101" s="417">
        <v>277.89999999999998</v>
      </c>
      <c r="O101" s="417">
        <v>57.8</v>
      </c>
      <c r="P101" s="569">
        <f>Q101+V101+AA101+AB101</f>
        <v>17151074.140000001</v>
      </c>
      <c r="Q101" s="569">
        <f t="shared" si="22"/>
        <v>17151074.140000001</v>
      </c>
      <c r="R101" s="569">
        <v>0</v>
      </c>
      <c r="S101" s="550">
        <v>0</v>
      </c>
      <c r="T101" s="569">
        <f>'Приложение № 4'!J101</f>
        <v>17151074.140000001</v>
      </c>
      <c r="U101" s="569">
        <v>0</v>
      </c>
      <c r="V101" s="569">
        <f t="shared" si="23"/>
        <v>0</v>
      </c>
      <c r="W101" s="569">
        <v>0</v>
      </c>
      <c r="X101" s="569">
        <v>0</v>
      </c>
      <c r="Y101" s="569">
        <v>0</v>
      </c>
      <c r="Z101" s="569">
        <v>0</v>
      </c>
      <c r="AA101" s="569">
        <v>0</v>
      </c>
      <c r="AB101" s="569">
        <v>0</v>
      </c>
      <c r="AC101" s="405"/>
    </row>
    <row r="102" spans="1:29" s="420" customFormat="1" ht="30" hidden="1" customHeight="1" x14ac:dyDescent="0.2">
      <c r="A102" s="730" t="s">
        <v>1867</v>
      </c>
      <c r="B102" s="731"/>
      <c r="C102" s="731"/>
      <c r="D102" s="731"/>
      <c r="E102" s="731"/>
      <c r="F102" s="732"/>
      <c r="G102" s="411">
        <f>SUM(G103:G103)</f>
        <v>53</v>
      </c>
      <c r="H102" s="411">
        <f t="shared" ref="H102:AB102" si="31">SUM(H103:H103)</f>
        <v>53</v>
      </c>
      <c r="I102" s="412">
        <f t="shared" si="31"/>
        <v>807.1</v>
      </c>
      <c r="J102" s="411">
        <f t="shared" si="31"/>
        <v>16</v>
      </c>
      <c r="K102" s="411">
        <f t="shared" si="31"/>
        <v>3</v>
      </c>
      <c r="L102" s="411">
        <f t="shared" si="31"/>
        <v>13</v>
      </c>
      <c r="M102" s="412">
        <f t="shared" si="31"/>
        <v>807.1</v>
      </c>
      <c r="N102" s="412">
        <f t="shared" si="31"/>
        <v>142.19999999999999</v>
      </c>
      <c r="O102" s="412">
        <f t="shared" si="31"/>
        <v>664.9</v>
      </c>
      <c r="P102" s="412">
        <f t="shared" si="31"/>
        <v>49265384</v>
      </c>
      <c r="Q102" s="412">
        <f t="shared" si="31"/>
        <v>37047568.770000003</v>
      </c>
      <c r="R102" s="412">
        <f t="shared" si="31"/>
        <v>0</v>
      </c>
      <c r="S102" s="561">
        <f t="shared" si="31"/>
        <v>37047568.770000003</v>
      </c>
      <c r="T102" s="412">
        <f t="shared" si="31"/>
        <v>0</v>
      </c>
      <c r="U102" s="412">
        <f t="shared" si="31"/>
        <v>0</v>
      </c>
      <c r="V102" s="412">
        <f t="shared" si="31"/>
        <v>12217815.23</v>
      </c>
      <c r="W102" s="412">
        <f t="shared" si="31"/>
        <v>0</v>
      </c>
      <c r="X102" s="412">
        <f t="shared" si="31"/>
        <v>12217815.23</v>
      </c>
      <c r="Y102" s="412">
        <f t="shared" si="31"/>
        <v>0</v>
      </c>
      <c r="Z102" s="412">
        <f t="shared" si="31"/>
        <v>0</v>
      </c>
      <c r="AA102" s="412">
        <f t="shared" si="31"/>
        <v>0</v>
      </c>
      <c r="AB102" s="412">
        <f t="shared" si="31"/>
        <v>0</v>
      </c>
      <c r="AC102" s="405"/>
    </row>
    <row r="103" spans="1:29" s="420" customFormat="1" ht="30" hidden="1" customHeight="1" x14ac:dyDescent="0.2">
      <c r="A103" s="424">
        <v>1</v>
      </c>
      <c r="B103" s="436" t="s">
        <v>1489</v>
      </c>
      <c r="C103" s="458" t="s">
        <v>1444</v>
      </c>
      <c r="D103" s="462">
        <v>42088</v>
      </c>
      <c r="E103" s="413" t="s">
        <v>1801</v>
      </c>
      <c r="F103" s="413" t="s">
        <v>1846</v>
      </c>
      <c r="G103" s="416">
        <v>53</v>
      </c>
      <c r="H103" s="418">
        <v>53</v>
      </c>
      <c r="I103" s="417">
        <v>807.1</v>
      </c>
      <c r="J103" s="416">
        <v>16</v>
      </c>
      <c r="K103" s="418">
        <v>3</v>
      </c>
      <c r="L103" s="418">
        <v>13</v>
      </c>
      <c r="M103" s="417">
        <f>N103+O103</f>
        <v>807.1</v>
      </c>
      <c r="N103" s="417">
        <v>142.19999999999999</v>
      </c>
      <c r="O103" s="417">
        <v>664.9</v>
      </c>
      <c r="P103" s="569">
        <f>Q103+V103+AA103+AB103</f>
        <v>49265384</v>
      </c>
      <c r="Q103" s="569">
        <f t="shared" si="22"/>
        <v>37047568.770000003</v>
      </c>
      <c r="R103" s="569">
        <v>0</v>
      </c>
      <c r="S103" s="550">
        <f>'Приложение № 4'!J103</f>
        <v>37047568.770000003</v>
      </c>
      <c r="T103" s="569">
        <v>0</v>
      </c>
      <c r="U103" s="569">
        <v>0</v>
      </c>
      <c r="V103" s="569">
        <f t="shared" si="23"/>
        <v>12217815.23</v>
      </c>
      <c r="W103" s="569">
        <v>0</v>
      </c>
      <c r="X103" s="569">
        <f>'Приложение № 4'!L103</f>
        <v>12217815.23</v>
      </c>
      <c r="Y103" s="569">
        <v>0</v>
      </c>
      <c r="Z103" s="569">
        <v>0</v>
      </c>
      <c r="AA103" s="569">
        <v>0</v>
      </c>
      <c r="AB103" s="569">
        <v>0</v>
      </c>
      <c r="AC103" s="405"/>
    </row>
    <row r="104" spans="1:29" s="420" customFormat="1" ht="30" hidden="1" customHeight="1" x14ac:dyDescent="0.2">
      <c r="A104" s="735" t="s">
        <v>1914</v>
      </c>
      <c r="B104" s="735"/>
      <c r="C104" s="735"/>
      <c r="D104" s="735"/>
      <c r="E104" s="735"/>
      <c r="F104" s="735"/>
      <c r="G104" s="438">
        <f>SUM(G105:G109)</f>
        <v>146</v>
      </c>
      <c r="H104" s="438">
        <f t="shared" ref="H104:AB104" si="32">SUM(H105:H109)</f>
        <v>146</v>
      </c>
      <c r="I104" s="434">
        <f t="shared" si="32"/>
        <v>2539.4</v>
      </c>
      <c r="J104" s="438">
        <f t="shared" si="32"/>
        <v>57</v>
      </c>
      <c r="K104" s="438">
        <f t="shared" si="32"/>
        <v>25</v>
      </c>
      <c r="L104" s="438">
        <f t="shared" si="32"/>
        <v>32</v>
      </c>
      <c r="M104" s="434">
        <f t="shared" si="32"/>
        <v>2446.1</v>
      </c>
      <c r="N104" s="434">
        <f t="shared" si="32"/>
        <v>1012.4</v>
      </c>
      <c r="O104" s="434">
        <f t="shared" si="32"/>
        <v>1434</v>
      </c>
      <c r="P104" s="434">
        <f t="shared" si="32"/>
        <v>119000025.40000001</v>
      </c>
      <c r="Q104" s="434">
        <f t="shared" si="32"/>
        <v>119000025.40000001</v>
      </c>
      <c r="R104" s="434">
        <f t="shared" si="32"/>
        <v>0</v>
      </c>
      <c r="S104" s="554">
        <f t="shared" si="32"/>
        <v>0</v>
      </c>
      <c r="T104" s="562">
        <f t="shared" si="32"/>
        <v>59500012.700000003</v>
      </c>
      <c r="U104" s="562">
        <f t="shared" si="32"/>
        <v>59500012.700000003</v>
      </c>
      <c r="V104" s="434">
        <f t="shared" si="32"/>
        <v>0</v>
      </c>
      <c r="W104" s="434">
        <f t="shared" si="32"/>
        <v>0</v>
      </c>
      <c r="X104" s="434">
        <f t="shared" si="32"/>
        <v>0</v>
      </c>
      <c r="Y104" s="434">
        <f t="shared" si="32"/>
        <v>0</v>
      </c>
      <c r="Z104" s="434">
        <f t="shared" si="32"/>
        <v>0</v>
      </c>
      <c r="AA104" s="434">
        <f t="shared" si="32"/>
        <v>0</v>
      </c>
      <c r="AB104" s="434">
        <f t="shared" si="32"/>
        <v>0</v>
      </c>
      <c r="AC104" s="405"/>
    </row>
    <row r="105" spans="1:29" s="420" customFormat="1" ht="30" hidden="1" customHeight="1" x14ac:dyDescent="0.25">
      <c r="A105" s="424">
        <v>1</v>
      </c>
      <c r="B105" s="524" t="s">
        <v>1922</v>
      </c>
      <c r="C105" s="525">
        <v>159</v>
      </c>
      <c r="D105" s="526">
        <v>43136</v>
      </c>
      <c r="E105" s="413" t="s">
        <v>1974</v>
      </c>
      <c r="F105" s="413" t="s">
        <v>1974</v>
      </c>
      <c r="G105" s="416">
        <v>29</v>
      </c>
      <c r="H105" s="416">
        <v>29</v>
      </c>
      <c r="I105" s="417">
        <v>413</v>
      </c>
      <c r="J105" s="416">
        <v>11</v>
      </c>
      <c r="K105" s="416">
        <v>4</v>
      </c>
      <c r="L105" s="416">
        <v>7</v>
      </c>
      <c r="M105" s="417">
        <v>412.9</v>
      </c>
      <c r="N105" s="417">
        <v>148.5</v>
      </c>
      <c r="O105" s="417">
        <v>264.39999999999998</v>
      </c>
      <c r="P105" s="569">
        <f>Q105+V105+AA105+AB105</f>
        <v>20087122.559999999</v>
      </c>
      <c r="Q105" s="569">
        <f t="shared" si="22"/>
        <v>20087122.559999999</v>
      </c>
      <c r="R105" s="569">
        <v>0</v>
      </c>
      <c r="S105" s="550">
        <v>0</v>
      </c>
      <c r="T105" s="569">
        <v>10043561.279999999</v>
      </c>
      <c r="U105" s="569">
        <v>10043561.279999999</v>
      </c>
      <c r="V105" s="569">
        <f t="shared" si="23"/>
        <v>0</v>
      </c>
      <c r="W105" s="569">
        <v>0</v>
      </c>
      <c r="X105" s="569">
        <v>0</v>
      </c>
      <c r="Y105" s="569">
        <v>0</v>
      </c>
      <c r="Z105" s="569">
        <v>0</v>
      </c>
      <c r="AA105" s="569">
        <v>0</v>
      </c>
      <c r="AB105" s="569">
        <v>0</v>
      </c>
      <c r="AC105" s="405"/>
    </row>
    <row r="106" spans="1:29" s="420" customFormat="1" ht="30" hidden="1" customHeight="1" x14ac:dyDescent="0.25">
      <c r="A106" s="424">
        <v>2</v>
      </c>
      <c r="B106" s="524" t="s">
        <v>1923</v>
      </c>
      <c r="C106" s="525">
        <v>158</v>
      </c>
      <c r="D106" s="526">
        <v>43136</v>
      </c>
      <c r="E106" s="413" t="s">
        <v>1974</v>
      </c>
      <c r="F106" s="413" t="s">
        <v>1974</v>
      </c>
      <c r="G106" s="416">
        <v>23</v>
      </c>
      <c r="H106" s="416">
        <v>23</v>
      </c>
      <c r="I106" s="417">
        <v>417</v>
      </c>
      <c r="J106" s="416">
        <v>10</v>
      </c>
      <c r="K106" s="416">
        <v>4</v>
      </c>
      <c r="L106" s="416">
        <v>6</v>
      </c>
      <c r="M106" s="417">
        <v>417.4</v>
      </c>
      <c r="N106" s="417">
        <v>115.3</v>
      </c>
      <c r="O106" s="417">
        <v>302.39999999999998</v>
      </c>
      <c r="P106" s="569">
        <f>Q106+V106+AA106+AB106</f>
        <v>20306042.52</v>
      </c>
      <c r="Q106" s="569">
        <f t="shared" si="22"/>
        <v>20306042.52</v>
      </c>
      <c r="R106" s="569">
        <v>0</v>
      </c>
      <c r="S106" s="550">
        <v>0</v>
      </c>
      <c r="T106" s="569">
        <v>10153021.26</v>
      </c>
      <c r="U106" s="569">
        <v>10153021.26</v>
      </c>
      <c r="V106" s="569">
        <f t="shared" si="23"/>
        <v>0</v>
      </c>
      <c r="W106" s="569">
        <v>0</v>
      </c>
      <c r="X106" s="569">
        <v>0</v>
      </c>
      <c r="Y106" s="569">
        <v>0</v>
      </c>
      <c r="Z106" s="569">
        <v>0</v>
      </c>
      <c r="AA106" s="569">
        <v>0</v>
      </c>
      <c r="AB106" s="569">
        <v>0</v>
      </c>
      <c r="AC106" s="405"/>
    </row>
    <row r="107" spans="1:29" s="420" customFormat="1" ht="30" hidden="1" customHeight="1" x14ac:dyDescent="0.25">
      <c r="A107" s="424">
        <v>3</v>
      </c>
      <c r="B107" s="527" t="s">
        <v>1921</v>
      </c>
      <c r="C107" s="528">
        <v>156</v>
      </c>
      <c r="D107" s="529">
        <v>43136</v>
      </c>
      <c r="E107" s="413" t="s">
        <v>1974</v>
      </c>
      <c r="F107" s="413" t="s">
        <v>1974</v>
      </c>
      <c r="G107" s="416">
        <v>24</v>
      </c>
      <c r="H107" s="416">
        <v>24</v>
      </c>
      <c r="I107" s="417">
        <v>418</v>
      </c>
      <c r="J107" s="416">
        <v>9</v>
      </c>
      <c r="K107" s="416">
        <v>3</v>
      </c>
      <c r="L107" s="416">
        <v>6</v>
      </c>
      <c r="M107" s="417">
        <v>417.5</v>
      </c>
      <c r="N107" s="417">
        <v>115.9</v>
      </c>
      <c r="O107" s="417">
        <v>301.60000000000002</v>
      </c>
      <c r="P107" s="569">
        <f>Q107+V107+AA107+AB107</f>
        <v>20310907.399999999</v>
      </c>
      <c r="Q107" s="569">
        <f t="shared" si="22"/>
        <v>20310907.399999999</v>
      </c>
      <c r="R107" s="569">
        <v>0</v>
      </c>
      <c r="S107" s="550">
        <v>0</v>
      </c>
      <c r="T107" s="569">
        <v>10155453.699999999</v>
      </c>
      <c r="U107" s="569">
        <v>10155453.699999999</v>
      </c>
      <c r="V107" s="569">
        <f t="shared" si="23"/>
        <v>0</v>
      </c>
      <c r="W107" s="569">
        <v>0</v>
      </c>
      <c r="X107" s="569">
        <v>0</v>
      </c>
      <c r="Y107" s="569">
        <v>0</v>
      </c>
      <c r="Z107" s="569">
        <v>0</v>
      </c>
      <c r="AA107" s="569">
        <v>0</v>
      </c>
      <c r="AB107" s="569">
        <v>0</v>
      </c>
      <c r="AC107" s="405"/>
    </row>
    <row r="108" spans="1:29" s="420" customFormat="1" ht="30" hidden="1" customHeight="1" x14ac:dyDescent="0.25">
      <c r="A108" s="424">
        <v>4</v>
      </c>
      <c r="B108" s="524" t="s">
        <v>1924</v>
      </c>
      <c r="C108" s="525">
        <v>157</v>
      </c>
      <c r="D108" s="526">
        <v>43136</v>
      </c>
      <c r="E108" s="413" t="s">
        <v>1974</v>
      </c>
      <c r="F108" s="413" t="s">
        <v>1974</v>
      </c>
      <c r="G108" s="416">
        <v>38</v>
      </c>
      <c r="H108" s="416">
        <v>38</v>
      </c>
      <c r="I108" s="417">
        <v>654</v>
      </c>
      <c r="J108" s="416">
        <v>15</v>
      </c>
      <c r="K108" s="416">
        <v>6</v>
      </c>
      <c r="L108" s="416">
        <v>9</v>
      </c>
      <c r="M108" s="417">
        <v>560.9</v>
      </c>
      <c r="N108" s="417">
        <v>201.1</v>
      </c>
      <c r="O108" s="417">
        <v>359.8</v>
      </c>
      <c r="P108" s="569">
        <f>Q108+V108+AA108+AB108</f>
        <v>27287156.800000001</v>
      </c>
      <c r="Q108" s="569">
        <f t="shared" si="22"/>
        <v>27287156.800000001</v>
      </c>
      <c r="R108" s="569">
        <v>0</v>
      </c>
      <c r="S108" s="550">
        <v>0</v>
      </c>
      <c r="T108" s="569">
        <v>13643578.4</v>
      </c>
      <c r="U108" s="569">
        <v>13643578.4</v>
      </c>
      <c r="V108" s="569">
        <f t="shared" si="23"/>
        <v>0</v>
      </c>
      <c r="W108" s="569">
        <v>0</v>
      </c>
      <c r="X108" s="569">
        <v>0</v>
      </c>
      <c r="Y108" s="569">
        <v>0</v>
      </c>
      <c r="Z108" s="569">
        <v>0</v>
      </c>
      <c r="AA108" s="569">
        <v>0</v>
      </c>
      <c r="AB108" s="569">
        <v>0</v>
      </c>
      <c r="AC108" s="405"/>
    </row>
    <row r="109" spans="1:29" ht="30" hidden="1" customHeight="1" x14ac:dyDescent="0.2">
      <c r="A109" s="424">
        <v>5</v>
      </c>
      <c r="B109" s="448" t="s">
        <v>1611</v>
      </c>
      <c r="C109" s="461">
        <v>1</v>
      </c>
      <c r="D109" s="462">
        <v>42859</v>
      </c>
      <c r="E109" s="413" t="s">
        <v>1974</v>
      </c>
      <c r="F109" s="413" t="s">
        <v>1974</v>
      </c>
      <c r="G109" s="416">
        <v>32</v>
      </c>
      <c r="H109" s="418">
        <v>32</v>
      </c>
      <c r="I109" s="417">
        <v>637.4</v>
      </c>
      <c r="J109" s="416">
        <v>12</v>
      </c>
      <c r="K109" s="418">
        <v>8</v>
      </c>
      <c r="L109" s="418">
        <v>4</v>
      </c>
      <c r="M109" s="417">
        <v>637.4</v>
      </c>
      <c r="N109" s="417">
        <v>431.6</v>
      </c>
      <c r="O109" s="417">
        <v>205.8</v>
      </c>
      <c r="P109" s="569">
        <f>Q109+V109+AA109+AB109</f>
        <v>31008796.120000001</v>
      </c>
      <c r="Q109" s="569">
        <f t="shared" si="22"/>
        <v>31008796.120000001</v>
      </c>
      <c r="R109" s="569">
        <v>0</v>
      </c>
      <c r="S109" s="550">
        <v>0</v>
      </c>
      <c r="T109" s="569">
        <v>15504398.060000001</v>
      </c>
      <c r="U109" s="569">
        <v>15504398.060000001</v>
      </c>
      <c r="V109" s="569">
        <f t="shared" si="23"/>
        <v>0</v>
      </c>
      <c r="W109" s="569">
        <v>0</v>
      </c>
      <c r="X109" s="569">
        <v>0</v>
      </c>
      <c r="Y109" s="569">
        <v>0</v>
      </c>
      <c r="Z109" s="569">
        <v>0</v>
      </c>
      <c r="AA109" s="569">
        <v>0</v>
      </c>
      <c r="AB109" s="569">
        <v>0</v>
      </c>
    </row>
    <row r="110" spans="1:29" s="420" customFormat="1" ht="30" hidden="1" customHeight="1" x14ac:dyDescent="0.2">
      <c r="A110" s="730" t="s">
        <v>1915</v>
      </c>
      <c r="B110" s="731"/>
      <c r="C110" s="731"/>
      <c r="D110" s="731"/>
      <c r="E110" s="731"/>
      <c r="F110" s="732"/>
      <c r="G110" s="411">
        <f>SUM(G111:G111)</f>
        <v>39</v>
      </c>
      <c r="H110" s="411">
        <f t="shared" ref="H110:AB110" si="33">SUM(H111:H111)</f>
        <v>39</v>
      </c>
      <c r="I110" s="412">
        <f t="shared" si="33"/>
        <v>656.81</v>
      </c>
      <c r="J110" s="411">
        <f t="shared" si="33"/>
        <v>17</v>
      </c>
      <c r="K110" s="411">
        <f t="shared" si="33"/>
        <v>7</v>
      </c>
      <c r="L110" s="411">
        <f t="shared" si="33"/>
        <v>10</v>
      </c>
      <c r="M110" s="412">
        <f t="shared" si="33"/>
        <v>656.81</v>
      </c>
      <c r="N110" s="412">
        <f t="shared" si="33"/>
        <v>285.95999999999998</v>
      </c>
      <c r="O110" s="412">
        <f t="shared" si="33"/>
        <v>370.85</v>
      </c>
      <c r="P110" s="412">
        <f t="shared" si="33"/>
        <v>44650106.689999998</v>
      </c>
      <c r="Q110" s="412">
        <f t="shared" si="33"/>
        <v>30389495.260000002</v>
      </c>
      <c r="R110" s="412">
        <f t="shared" si="33"/>
        <v>0</v>
      </c>
      <c r="S110" s="565">
        <f t="shared" si="33"/>
        <v>30389495.260000002</v>
      </c>
      <c r="T110" s="412">
        <f t="shared" si="33"/>
        <v>0</v>
      </c>
      <c r="U110" s="412">
        <f t="shared" si="33"/>
        <v>0</v>
      </c>
      <c r="V110" s="412">
        <f t="shared" si="33"/>
        <v>14260611.43</v>
      </c>
      <c r="W110" s="412">
        <f t="shared" si="33"/>
        <v>0</v>
      </c>
      <c r="X110" s="412">
        <f t="shared" si="33"/>
        <v>14260611.43</v>
      </c>
      <c r="Y110" s="412">
        <f t="shared" si="33"/>
        <v>0</v>
      </c>
      <c r="Z110" s="412">
        <f t="shared" si="33"/>
        <v>0</v>
      </c>
      <c r="AA110" s="412">
        <f t="shared" si="33"/>
        <v>4558424.29</v>
      </c>
      <c r="AB110" s="412">
        <f t="shared" si="33"/>
        <v>4558424.29</v>
      </c>
      <c r="AC110" s="405"/>
    </row>
    <row r="111" spans="1:29" s="420" customFormat="1" ht="30" hidden="1" customHeight="1" x14ac:dyDescent="0.2">
      <c r="A111" s="424">
        <v>1</v>
      </c>
      <c r="B111" s="530" t="s">
        <v>1916</v>
      </c>
      <c r="C111" s="531" t="s">
        <v>1917</v>
      </c>
      <c r="D111" s="526">
        <v>43098</v>
      </c>
      <c r="E111" s="525" t="s">
        <v>1801</v>
      </c>
      <c r="F111" s="525" t="s">
        <v>1846</v>
      </c>
      <c r="G111" s="416">
        <v>39</v>
      </c>
      <c r="H111" s="418">
        <v>39</v>
      </c>
      <c r="I111" s="417">
        <v>656.81</v>
      </c>
      <c r="J111" s="416">
        <v>17</v>
      </c>
      <c r="K111" s="418">
        <v>7</v>
      </c>
      <c r="L111" s="418">
        <v>10</v>
      </c>
      <c r="M111" s="417">
        <v>656.81</v>
      </c>
      <c r="N111" s="417">
        <v>285.95999999999998</v>
      </c>
      <c r="O111" s="417">
        <v>370.85</v>
      </c>
      <c r="P111" s="569">
        <f>Q111+V111</f>
        <v>44650106.689999998</v>
      </c>
      <c r="Q111" s="569">
        <f t="shared" si="22"/>
        <v>30389495.260000002</v>
      </c>
      <c r="R111" s="569">
        <v>0</v>
      </c>
      <c r="S111" s="550">
        <f>'Приложение № 4'!J111</f>
        <v>30389495.260000002</v>
      </c>
      <c r="T111" s="569">
        <v>0</v>
      </c>
      <c r="U111" s="569">
        <v>0</v>
      </c>
      <c r="V111" s="569">
        <f t="shared" si="23"/>
        <v>14260611.43</v>
      </c>
      <c r="W111" s="569">
        <v>0</v>
      </c>
      <c r="X111" s="569">
        <f>'Приложение № 4'!L111</f>
        <v>14260611.43</v>
      </c>
      <c r="Y111" s="569">
        <v>0</v>
      </c>
      <c r="Z111" s="569">
        <v>0</v>
      </c>
      <c r="AA111" s="569">
        <f>'Приложение № 4'!K111</f>
        <v>4558424.29</v>
      </c>
      <c r="AB111" s="569">
        <f>'Приложение № 4'!N111</f>
        <v>4558424.29</v>
      </c>
      <c r="AC111" s="405"/>
    </row>
    <row r="112" spans="1:29" ht="30" hidden="1" customHeight="1" x14ac:dyDescent="0.2">
      <c r="A112" s="733" t="s">
        <v>1262</v>
      </c>
      <c r="B112" s="733"/>
      <c r="C112" s="733"/>
      <c r="D112" s="733"/>
      <c r="E112" s="733"/>
      <c r="F112" s="733"/>
      <c r="G112" s="438">
        <f>SUM(G113:G116)</f>
        <v>117</v>
      </c>
      <c r="H112" s="438">
        <f t="shared" ref="H112:O112" si="34">SUM(H113:H116)</f>
        <v>117</v>
      </c>
      <c r="I112" s="434">
        <f t="shared" si="34"/>
        <v>2042.8</v>
      </c>
      <c r="J112" s="438">
        <f t="shared" si="34"/>
        <v>45</v>
      </c>
      <c r="K112" s="438">
        <f t="shared" si="34"/>
        <v>0</v>
      </c>
      <c r="L112" s="438">
        <f t="shared" si="34"/>
        <v>45</v>
      </c>
      <c r="M112" s="434">
        <f t="shared" si="34"/>
        <v>2042.8</v>
      </c>
      <c r="N112" s="434">
        <f t="shared" si="34"/>
        <v>0</v>
      </c>
      <c r="O112" s="434">
        <f t="shared" si="34"/>
        <v>2042.8</v>
      </c>
      <c r="P112" s="434">
        <f>SUM(P113:P116)</f>
        <v>124692512</v>
      </c>
      <c r="Q112" s="434">
        <f t="shared" ref="Q112:AB112" si="35">SUM(Q113:Q116)</f>
        <v>95763849.209999993</v>
      </c>
      <c r="R112" s="434">
        <f t="shared" si="35"/>
        <v>0</v>
      </c>
      <c r="S112" s="554">
        <f t="shared" si="35"/>
        <v>0</v>
      </c>
      <c r="T112" s="434">
        <f t="shared" si="35"/>
        <v>0</v>
      </c>
      <c r="U112" s="562">
        <f t="shared" si="35"/>
        <v>95763849.209999993</v>
      </c>
      <c r="V112" s="434">
        <f t="shared" si="35"/>
        <v>28928662.789999999</v>
      </c>
      <c r="W112" s="434">
        <f t="shared" si="35"/>
        <v>0</v>
      </c>
      <c r="X112" s="434">
        <f t="shared" si="35"/>
        <v>0</v>
      </c>
      <c r="Y112" s="434">
        <f t="shared" si="35"/>
        <v>0</v>
      </c>
      <c r="Z112" s="434">
        <f t="shared" si="35"/>
        <v>28928662.789999999</v>
      </c>
      <c r="AA112" s="434">
        <f t="shared" si="35"/>
        <v>0</v>
      </c>
      <c r="AB112" s="434">
        <f t="shared" si="35"/>
        <v>0</v>
      </c>
    </row>
    <row r="113" spans="1:29" ht="30" hidden="1" customHeight="1" x14ac:dyDescent="0.2">
      <c r="A113" s="424">
        <v>1</v>
      </c>
      <c r="B113" s="453" t="s">
        <v>939</v>
      </c>
      <c r="C113" s="413">
        <v>87</v>
      </c>
      <c r="D113" s="415">
        <v>41390</v>
      </c>
      <c r="E113" s="413" t="s">
        <v>1974</v>
      </c>
      <c r="F113" s="413" t="s">
        <v>1974</v>
      </c>
      <c r="G113" s="416">
        <f>H113</f>
        <v>21</v>
      </c>
      <c r="H113" s="418">
        <v>21</v>
      </c>
      <c r="I113" s="417">
        <v>509.5</v>
      </c>
      <c r="J113" s="416">
        <v>11</v>
      </c>
      <c r="K113" s="418">
        <v>0</v>
      </c>
      <c r="L113" s="418">
        <v>11</v>
      </c>
      <c r="M113" s="417">
        <v>509.5</v>
      </c>
      <c r="N113" s="417">
        <v>0</v>
      </c>
      <c r="O113" s="417">
        <v>509.5</v>
      </c>
      <c r="P113" s="569">
        <f>Q113+V113+AA113+AB113</f>
        <v>31099880</v>
      </c>
      <c r="Q113" s="569">
        <f t="shared" si="22"/>
        <v>23884707.84</v>
      </c>
      <c r="R113" s="569">
        <v>0</v>
      </c>
      <c r="S113" s="550">
        <v>0</v>
      </c>
      <c r="T113" s="569">
        <v>0</v>
      </c>
      <c r="U113" s="569">
        <f>'Приложение № 4'!J113</f>
        <v>23884707.84</v>
      </c>
      <c r="V113" s="569">
        <f t="shared" si="23"/>
        <v>7215172.1600000001</v>
      </c>
      <c r="W113" s="569">
        <v>0</v>
      </c>
      <c r="X113" s="569">
        <v>0</v>
      </c>
      <c r="Y113" s="569">
        <v>0</v>
      </c>
      <c r="Z113" s="569">
        <f>'Приложение № 4'!L113</f>
        <v>7215172.1600000001</v>
      </c>
      <c r="AA113" s="569">
        <v>0</v>
      </c>
      <c r="AB113" s="569">
        <v>0</v>
      </c>
    </row>
    <row r="114" spans="1:29" ht="30" hidden="1" customHeight="1" x14ac:dyDescent="0.2">
      <c r="A114" s="424">
        <v>2</v>
      </c>
      <c r="B114" s="453" t="s">
        <v>940</v>
      </c>
      <c r="C114" s="413">
        <v>87</v>
      </c>
      <c r="D114" s="415">
        <v>41390</v>
      </c>
      <c r="E114" s="413" t="s">
        <v>1974</v>
      </c>
      <c r="F114" s="413" t="s">
        <v>1974</v>
      </c>
      <c r="G114" s="416">
        <f>H114</f>
        <v>54</v>
      </c>
      <c r="H114" s="418">
        <v>54</v>
      </c>
      <c r="I114" s="417">
        <v>601.20000000000005</v>
      </c>
      <c r="J114" s="416">
        <v>14</v>
      </c>
      <c r="K114" s="418">
        <v>0</v>
      </c>
      <c r="L114" s="418">
        <v>14</v>
      </c>
      <c r="M114" s="417">
        <v>601.20000000000005</v>
      </c>
      <c r="N114" s="417">
        <v>0</v>
      </c>
      <c r="O114" s="417">
        <v>601.20000000000005</v>
      </c>
      <c r="P114" s="569">
        <f>Q114+V114+AA114+AB114</f>
        <v>36697248</v>
      </c>
      <c r="Q114" s="569">
        <f t="shared" si="22"/>
        <v>28183486.460000001</v>
      </c>
      <c r="R114" s="569">
        <v>0</v>
      </c>
      <c r="S114" s="550">
        <v>0</v>
      </c>
      <c r="T114" s="569">
        <v>0</v>
      </c>
      <c r="U114" s="569">
        <f>'Приложение № 4'!J114</f>
        <v>28183486.460000001</v>
      </c>
      <c r="V114" s="569">
        <f t="shared" si="23"/>
        <v>8513761.5399999991</v>
      </c>
      <c r="W114" s="569">
        <v>0</v>
      </c>
      <c r="X114" s="569">
        <v>0</v>
      </c>
      <c r="Y114" s="569">
        <v>0</v>
      </c>
      <c r="Z114" s="569">
        <f>'Приложение № 4'!L114</f>
        <v>8513761.5399999991</v>
      </c>
      <c r="AA114" s="569">
        <v>0</v>
      </c>
      <c r="AB114" s="569">
        <v>0</v>
      </c>
    </row>
    <row r="115" spans="1:29" s="420" customFormat="1" ht="30" hidden="1" customHeight="1" x14ac:dyDescent="0.2">
      <c r="A115" s="424">
        <v>3</v>
      </c>
      <c r="B115" s="453" t="s">
        <v>941</v>
      </c>
      <c r="C115" s="413">
        <v>87</v>
      </c>
      <c r="D115" s="415">
        <v>41390</v>
      </c>
      <c r="E115" s="413" t="s">
        <v>1974</v>
      </c>
      <c r="F115" s="413" t="s">
        <v>1974</v>
      </c>
      <c r="G115" s="416">
        <f>H115</f>
        <v>10</v>
      </c>
      <c r="H115" s="418">
        <v>10</v>
      </c>
      <c r="I115" s="417">
        <v>245.9</v>
      </c>
      <c r="J115" s="416">
        <v>7</v>
      </c>
      <c r="K115" s="418">
        <v>0</v>
      </c>
      <c r="L115" s="418">
        <v>7</v>
      </c>
      <c r="M115" s="417">
        <v>245.9</v>
      </c>
      <c r="N115" s="417">
        <v>0</v>
      </c>
      <c r="O115" s="417">
        <v>245.9</v>
      </c>
      <c r="P115" s="569">
        <f>Q115+V115+AA115+AB115</f>
        <v>15009736</v>
      </c>
      <c r="Q115" s="569">
        <f t="shared" si="22"/>
        <v>11527477.25</v>
      </c>
      <c r="R115" s="569">
        <v>0</v>
      </c>
      <c r="S115" s="550">
        <v>0</v>
      </c>
      <c r="T115" s="569">
        <v>0</v>
      </c>
      <c r="U115" s="569">
        <f>'Приложение № 4'!J115</f>
        <v>11527477.25</v>
      </c>
      <c r="V115" s="569">
        <f t="shared" si="23"/>
        <v>3482258.75</v>
      </c>
      <c r="W115" s="569">
        <v>0</v>
      </c>
      <c r="X115" s="569">
        <v>0</v>
      </c>
      <c r="Y115" s="569">
        <v>0</v>
      </c>
      <c r="Z115" s="569">
        <f>'Приложение № 4'!L115</f>
        <v>3482258.75</v>
      </c>
      <c r="AA115" s="569">
        <v>0</v>
      </c>
      <c r="AB115" s="569">
        <v>0</v>
      </c>
      <c r="AC115" s="405"/>
    </row>
    <row r="116" spans="1:29" ht="30" hidden="1" customHeight="1" x14ac:dyDescent="0.2">
      <c r="A116" s="424">
        <v>4</v>
      </c>
      <c r="B116" s="453" t="s">
        <v>938</v>
      </c>
      <c r="C116" s="413">
        <v>87</v>
      </c>
      <c r="D116" s="415">
        <v>41390</v>
      </c>
      <c r="E116" s="413" t="s">
        <v>1974</v>
      </c>
      <c r="F116" s="413" t="s">
        <v>1974</v>
      </c>
      <c r="G116" s="416">
        <f>H116</f>
        <v>32</v>
      </c>
      <c r="H116" s="418">
        <v>32</v>
      </c>
      <c r="I116" s="417">
        <v>686.2</v>
      </c>
      <c r="J116" s="416">
        <v>13</v>
      </c>
      <c r="K116" s="418">
        <v>0</v>
      </c>
      <c r="L116" s="418">
        <v>13</v>
      </c>
      <c r="M116" s="417">
        <v>686.2</v>
      </c>
      <c r="N116" s="417">
        <v>0</v>
      </c>
      <c r="O116" s="417">
        <v>686.2</v>
      </c>
      <c r="P116" s="569">
        <f>Q116+V116+AA116+AB116</f>
        <v>41885648</v>
      </c>
      <c r="Q116" s="569">
        <f t="shared" si="22"/>
        <v>32168177.66</v>
      </c>
      <c r="R116" s="569">
        <v>0</v>
      </c>
      <c r="S116" s="550">
        <v>0</v>
      </c>
      <c r="T116" s="569">
        <v>0</v>
      </c>
      <c r="U116" s="569">
        <f>'Приложение № 4'!J116</f>
        <v>32168177.66</v>
      </c>
      <c r="V116" s="569">
        <f t="shared" si="23"/>
        <v>9717470.3399999999</v>
      </c>
      <c r="W116" s="569">
        <v>0</v>
      </c>
      <c r="X116" s="569">
        <v>0</v>
      </c>
      <c r="Y116" s="569">
        <v>0</v>
      </c>
      <c r="Z116" s="569">
        <f>'Приложение № 4'!L116</f>
        <v>9717470.3399999999</v>
      </c>
      <c r="AA116" s="569">
        <v>0</v>
      </c>
      <c r="AB116" s="569">
        <v>0</v>
      </c>
    </row>
    <row r="117" spans="1:29" ht="30" hidden="1" customHeight="1" x14ac:dyDescent="0.2">
      <c r="A117" s="733" t="s">
        <v>1741</v>
      </c>
      <c r="B117" s="733"/>
      <c r="C117" s="733"/>
      <c r="D117" s="733"/>
      <c r="E117" s="733"/>
      <c r="F117" s="733"/>
      <c r="G117" s="438">
        <f>SUM(G118:G136)</f>
        <v>318</v>
      </c>
      <c r="H117" s="438">
        <f>SUM(H118:H136)</f>
        <v>318</v>
      </c>
      <c r="I117" s="434">
        <f>SUM(I118:I136)</f>
        <v>6604.51</v>
      </c>
      <c r="J117" s="438">
        <f t="shared" ref="J117:O117" si="36">SUM(J118:J136)</f>
        <v>123</v>
      </c>
      <c r="K117" s="438">
        <f t="shared" si="36"/>
        <v>54</v>
      </c>
      <c r="L117" s="438">
        <f t="shared" si="36"/>
        <v>69</v>
      </c>
      <c r="M117" s="412">
        <f t="shared" si="36"/>
        <v>6604.51</v>
      </c>
      <c r="N117" s="412">
        <f t="shared" si="36"/>
        <v>2791.63</v>
      </c>
      <c r="O117" s="412">
        <f t="shared" si="36"/>
        <v>3812.88</v>
      </c>
      <c r="P117" s="412">
        <f>SUM(P118:P136)</f>
        <v>265265653.08000001</v>
      </c>
      <c r="Q117" s="412">
        <f t="shared" ref="Q117:AB117" si="37">SUM(Q118:Q136)</f>
        <v>265265653.08000001</v>
      </c>
      <c r="R117" s="412">
        <f t="shared" si="37"/>
        <v>0</v>
      </c>
      <c r="S117" s="552">
        <f t="shared" si="37"/>
        <v>0</v>
      </c>
      <c r="T117" s="452">
        <v>192062166.78</v>
      </c>
      <c r="U117" s="452">
        <v>73203486.299999997</v>
      </c>
      <c r="V117" s="412">
        <f t="shared" si="37"/>
        <v>0</v>
      </c>
      <c r="W117" s="412">
        <f t="shared" si="37"/>
        <v>0</v>
      </c>
      <c r="X117" s="412">
        <f t="shared" si="37"/>
        <v>0</v>
      </c>
      <c r="Y117" s="412">
        <f t="shared" si="37"/>
        <v>0</v>
      </c>
      <c r="Z117" s="412">
        <f t="shared" si="37"/>
        <v>0</v>
      </c>
      <c r="AA117" s="412">
        <f t="shared" si="37"/>
        <v>0</v>
      </c>
      <c r="AB117" s="412">
        <f t="shared" si="37"/>
        <v>0</v>
      </c>
    </row>
    <row r="118" spans="1:29" ht="30" hidden="1" customHeight="1" x14ac:dyDescent="0.2">
      <c r="A118" s="424">
        <v>1</v>
      </c>
      <c r="B118" s="453" t="s">
        <v>1516</v>
      </c>
      <c r="C118" s="568" t="s">
        <v>1308</v>
      </c>
      <c r="D118" s="415">
        <v>42129</v>
      </c>
      <c r="E118" s="413" t="s">
        <v>1846</v>
      </c>
      <c r="F118" s="413" t="s">
        <v>1974</v>
      </c>
      <c r="G118" s="416">
        <v>30</v>
      </c>
      <c r="H118" s="416">
        <v>30</v>
      </c>
      <c r="I118" s="465">
        <v>478.8</v>
      </c>
      <c r="J118" s="416">
        <v>12</v>
      </c>
      <c r="K118" s="466">
        <v>8</v>
      </c>
      <c r="L118" s="466">
        <v>4</v>
      </c>
      <c r="M118" s="417">
        <v>478.8</v>
      </c>
      <c r="N118" s="465">
        <v>277.10000000000002</v>
      </c>
      <c r="O118" s="465">
        <v>201.7</v>
      </c>
      <c r="P118" s="569">
        <f t="shared" ref="P118:P136" si="38">Q118+V118+AA118+AB118</f>
        <v>19230676.420000002</v>
      </c>
      <c r="Q118" s="569">
        <f t="shared" si="22"/>
        <v>19230676.420000002</v>
      </c>
      <c r="R118" s="569">
        <v>0</v>
      </c>
      <c r="S118" s="550">
        <v>0</v>
      </c>
      <c r="T118" s="569">
        <f>'Приложение № 4'!J118</f>
        <v>19230676.420000002</v>
      </c>
      <c r="U118" s="569">
        <v>0</v>
      </c>
      <c r="V118" s="569">
        <f t="shared" si="23"/>
        <v>0</v>
      </c>
      <c r="W118" s="569">
        <v>0</v>
      </c>
      <c r="X118" s="569">
        <v>0</v>
      </c>
      <c r="Y118" s="569">
        <v>0</v>
      </c>
      <c r="Z118" s="569">
        <v>0</v>
      </c>
      <c r="AA118" s="569">
        <v>0</v>
      </c>
      <c r="AB118" s="569">
        <v>0</v>
      </c>
    </row>
    <row r="119" spans="1:29" ht="30" hidden="1" customHeight="1" x14ac:dyDescent="0.2">
      <c r="A119" s="424">
        <v>2</v>
      </c>
      <c r="B119" s="453" t="s">
        <v>1515</v>
      </c>
      <c r="C119" s="568" t="s">
        <v>1308</v>
      </c>
      <c r="D119" s="415">
        <v>42129</v>
      </c>
      <c r="E119" s="413" t="s">
        <v>1846</v>
      </c>
      <c r="F119" s="413" t="s">
        <v>1974</v>
      </c>
      <c r="G119" s="416">
        <v>24</v>
      </c>
      <c r="H119" s="416">
        <v>24</v>
      </c>
      <c r="I119" s="465">
        <v>491.9</v>
      </c>
      <c r="J119" s="416">
        <v>8</v>
      </c>
      <c r="K119" s="466">
        <v>3</v>
      </c>
      <c r="L119" s="466">
        <v>5</v>
      </c>
      <c r="M119" s="417">
        <v>491.9</v>
      </c>
      <c r="N119" s="465">
        <v>183.4</v>
      </c>
      <c r="O119" s="465">
        <v>308.5</v>
      </c>
      <c r="P119" s="569">
        <f t="shared" si="38"/>
        <v>19756829.010000002</v>
      </c>
      <c r="Q119" s="569">
        <f t="shared" si="22"/>
        <v>19756829.010000002</v>
      </c>
      <c r="R119" s="569">
        <v>0</v>
      </c>
      <c r="S119" s="550">
        <v>0</v>
      </c>
      <c r="T119" s="569">
        <f>'Приложение № 4'!J119</f>
        <v>19756829.010000002</v>
      </c>
      <c r="U119" s="569">
        <v>0</v>
      </c>
      <c r="V119" s="569">
        <f t="shared" si="23"/>
        <v>0</v>
      </c>
      <c r="W119" s="569">
        <v>0</v>
      </c>
      <c r="X119" s="569">
        <v>0</v>
      </c>
      <c r="Y119" s="569">
        <v>0</v>
      </c>
      <c r="Z119" s="569">
        <v>0</v>
      </c>
      <c r="AA119" s="569">
        <v>0</v>
      </c>
      <c r="AB119" s="569">
        <v>0</v>
      </c>
    </row>
    <row r="120" spans="1:29" ht="30" hidden="1" customHeight="1" x14ac:dyDescent="0.2">
      <c r="A120" s="424">
        <v>3</v>
      </c>
      <c r="B120" s="453" t="s">
        <v>1464</v>
      </c>
      <c r="C120" s="568" t="s">
        <v>1308</v>
      </c>
      <c r="D120" s="415">
        <v>42129</v>
      </c>
      <c r="E120" s="413" t="s">
        <v>1846</v>
      </c>
      <c r="F120" s="413" t="s">
        <v>1974</v>
      </c>
      <c r="G120" s="416">
        <v>16</v>
      </c>
      <c r="H120" s="416">
        <v>16</v>
      </c>
      <c r="I120" s="465">
        <v>412.7</v>
      </c>
      <c r="J120" s="416">
        <v>8</v>
      </c>
      <c r="K120" s="466">
        <v>4</v>
      </c>
      <c r="L120" s="466">
        <v>4</v>
      </c>
      <c r="M120" s="417">
        <v>412.7</v>
      </c>
      <c r="N120" s="465">
        <v>226.7</v>
      </c>
      <c r="O120" s="465">
        <v>186</v>
      </c>
      <c r="P120" s="569">
        <f t="shared" si="38"/>
        <v>16575814.859999999</v>
      </c>
      <c r="Q120" s="569">
        <f t="shared" si="22"/>
        <v>16575814.859999999</v>
      </c>
      <c r="R120" s="569">
        <v>0</v>
      </c>
      <c r="S120" s="550">
        <v>0</v>
      </c>
      <c r="T120" s="569">
        <f>'Приложение № 4'!J120</f>
        <v>16575814.859999999</v>
      </c>
      <c r="U120" s="569">
        <v>0</v>
      </c>
      <c r="V120" s="569">
        <f t="shared" si="23"/>
        <v>0</v>
      </c>
      <c r="W120" s="569">
        <v>0</v>
      </c>
      <c r="X120" s="569">
        <v>0</v>
      </c>
      <c r="Y120" s="569">
        <v>0</v>
      </c>
      <c r="Z120" s="569">
        <v>0</v>
      </c>
      <c r="AA120" s="569">
        <v>0</v>
      </c>
      <c r="AB120" s="569">
        <v>0</v>
      </c>
    </row>
    <row r="121" spans="1:29" ht="30" hidden="1" customHeight="1" x14ac:dyDescent="0.2">
      <c r="A121" s="424">
        <v>4</v>
      </c>
      <c r="B121" s="453" t="s">
        <v>1514</v>
      </c>
      <c r="C121" s="568" t="s">
        <v>1308</v>
      </c>
      <c r="D121" s="415">
        <v>42129</v>
      </c>
      <c r="E121" s="413" t="s">
        <v>1846</v>
      </c>
      <c r="F121" s="413" t="s">
        <v>1974</v>
      </c>
      <c r="G121" s="416">
        <v>19</v>
      </c>
      <c r="H121" s="416">
        <v>19</v>
      </c>
      <c r="I121" s="465">
        <v>155.9</v>
      </c>
      <c r="J121" s="416">
        <v>4</v>
      </c>
      <c r="K121" s="466">
        <v>0</v>
      </c>
      <c r="L121" s="466">
        <v>4</v>
      </c>
      <c r="M121" s="417">
        <v>155.9</v>
      </c>
      <c r="N121" s="465">
        <v>0</v>
      </c>
      <c r="O121" s="465">
        <v>155.9</v>
      </c>
      <c r="P121" s="569">
        <f t="shared" si="38"/>
        <v>6261617.4900000002</v>
      </c>
      <c r="Q121" s="569">
        <f t="shared" si="22"/>
        <v>6261617.4900000002</v>
      </c>
      <c r="R121" s="569">
        <v>0</v>
      </c>
      <c r="S121" s="550">
        <v>0</v>
      </c>
      <c r="T121" s="569">
        <f>'Приложение № 4'!J121</f>
        <v>6261617.4900000002</v>
      </c>
      <c r="U121" s="569">
        <v>0</v>
      </c>
      <c r="V121" s="569">
        <f t="shared" si="23"/>
        <v>0</v>
      </c>
      <c r="W121" s="569">
        <v>0</v>
      </c>
      <c r="X121" s="569">
        <v>0</v>
      </c>
      <c r="Y121" s="569">
        <v>0</v>
      </c>
      <c r="Z121" s="569">
        <v>0</v>
      </c>
      <c r="AA121" s="569">
        <v>0</v>
      </c>
      <c r="AB121" s="569">
        <v>0</v>
      </c>
    </row>
    <row r="122" spans="1:29" ht="30" hidden="1" customHeight="1" x14ac:dyDescent="0.2">
      <c r="A122" s="424">
        <v>5</v>
      </c>
      <c r="B122" s="453" t="s">
        <v>1585</v>
      </c>
      <c r="C122" s="568" t="s">
        <v>1308</v>
      </c>
      <c r="D122" s="415">
        <v>42129</v>
      </c>
      <c r="E122" s="413" t="s">
        <v>1846</v>
      </c>
      <c r="F122" s="413" t="s">
        <v>1974</v>
      </c>
      <c r="G122" s="416">
        <v>16</v>
      </c>
      <c r="H122" s="416">
        <v>16</v>
      </c>
      <c r="I122" s="465">
        <v>365.9</v>
      </c>
      <c r="J122" s="416">
        <v>5</v>
      </c>
      <c r="K122" s="466">
        <v>3</v>
      </c>
      <c r="L122" s="466">
        <v>2</v>
      </c>
      <c r="M122" s="417">
        <v>365.9</v>
      </c>
      <c r="N122" s="465">
        <v>212.9</v>
      </c>
      <c r="O122" s="465">
        <v>153</v>
      </c>
      <c r="P122" s="569">
        <f t="shared" si="38"/>
        <v>14696124.689999999</v>
      </c>
      <c r="Q122" s="569">
        <f t="shared" si="22"/>
        <v>14696124.689999999</v>
      </c>
      <c r="R122" s="569">
        <v>0</v>
      </c>
      <c r="S122" s="550">
        <v>0</v>
      </c>
      <c r="T122" s="569">
        <f>'Приложение № 4'!J122</f>
        <v>14696124.689999999</v>
      </c>
      <c r="U122" s="569">
        <v>0</v>
      </c>
      <c r="V122" s="569">
        <f t="shared" si="23"/>
        <v>0</v>
      </c>
      <c r="W122" s="569">
        <v>0</v>
      </c>
      <c r="X122" s="569">
        <v>0</v>
      </c>
      <c r="Y122" s="569">
        <v>0</v>
      </c>
      <c r="Z122" s="569">
        <v>0</v>
      </c>
      <c r="AA122" s="569">
        <v>0</v>
      </c>
      <c r="AB122" s="569">
        <v>0</v>
      </c>
    </row>
    <row r="123" spans="1:29" ht="30" hidden="1" customHeight="1" x14ac:dyDescent="0.2">
      <c r="A123" s="424">
        <v>6</v>
      </c>
      <c r="B123" s="453" t="s">
        <v>1586</v>
      </c>
      <c r="C123" s="568" t="s">
        <v>1308</v>
      </c>
      <c r="D123" s="415">
        <v>42129</v>
      </c>
      <c r="E123" s="413" t="s">
        <v>1846</v>
      </c>
      <c r="F123" s="413" t="s">
        <v>1974</v>
      </c>
      <c r="G123" s="416">
        <v>7</v>
      </c>
      <c r="H123" s="416">
        <v>7</v>
      </c>
      <c r="I123" s="465">
        <v>234.6</v>
      </c>
      <c r="J123" s="416">
        <v>4</v>
      </c>
      <c r="K123" s="466">
        <v>2</v>
      </c>
      <c r="L123" s="466">
        <v>2</v>
      </c>
      <c r="M123" s="417">
        <v>234.6</v>
      </c>
      <c r="N123" s="465">
        <v>119.5</v>
      </c>
      <c r="O123" s="465">
        <v>115.1</v>
      </c>
      <c r="P123" s="569">
        <f t="shared" si="38"/>
        <v>9422549.4700000007</v>
      </c>
      <c r="Q123" s="569">
        <f t="shared" si="22"/>
        <v>9422549.4700000007</v>
      </c>
      <c r="R123" s="569">
        <v>0</v>
      </c>
      <c r="S123" s="550">
        <v>0</v>
      </c>
      <c r="T123" s="569">
        <f>'Приложение № 4'!J123</f>
        <v>9422549.4700000007</v>
      </c>
      <c r="U123" s="569">
        <v>0</v>
      </c>
      <c r="V123" s="569">
        <f t="shared" si="23"/>
        <v>0</v>
      </c>
      <c r="W123" s="569">
        <v>0</v>
      </c>
      <c r="X123" s="569">
        <v>0</v>
      </c>
      <c r="Y123" s="569">
        <v>0</v>
      </c>
      <c r="Z123" s="569">
        <v>0</v>
      </c>
      <c r="AA123" s="569">
        <v>0</v>
      </c>
      <c r="AB123" s="569">
        <v>0</v>
      </c>
    </row>
    <row r="124" spans="1:29" ht="30" hidden="1" customHeight="1" x14ac:dyDescent="0.2">
      <c r="A124" s="424">
        <v>7</v>
      </c>
      <c r="B124" s="453" t="s">
        <v>1463</v>
      </c>
      <c r="C124" s="568" t="s">
        <v>1308</v>
      </c>
      <c r="D124" s="415">
        <v>42129</v>
      </c>
      <c r="E124" s="413" t="s">
        <v>1846</v>
      </c>
      <c r="F124" s="413" t="s">
        <v>1974</v>
      </c>
      <c r="G124" s="416">
        <v>8</v>
      </c>
      <c r="H124" s="416">
        <v>8</v>
      </c>
      <c r="I124" s="465">
        <v>518.20000000000005</v>
      </c>
      <c r="J124" s="416">
        <v>8</v>
      </c>
      <c r="K124" s="466">
        <v>4</v>
      </c>
      <c r="L124" s="466">
        <v>4</v>
      </c>
      <c r="M124" s="417">
        <v>518.20000000000005</v>
      </c>
      <c r="N124" s="465">
        <v>269</v>
      </c>
      <c r="O124" s="465">
        <v>249.2</v>
      </c>
      <c r="P124" s="569">
        <f t="shared" si="38"/>
        <v>20813150.620000001</v>
      </c>
      <c r="Q124" s="569">
        <f t="shared" si="22"/>
        <v>20813150.620000001</v>
      </c>
      <c r="R124" s="569">
        <v>0</v>
      </c>
      <c r="S124" s="550">
        <v>0</v>
      </c>
      <c r="T124" s="569">
        <f>'Приложение № 4'!J124</f>
        <v>20813150.620000001</v>
      </c>
      <c r="U124" s="569">
        <v>0</v>
      </c>
      <c r="V124" s="569">
        <f t="shared" si="23"/>
        <v>0</v>
      </c>
      <c r="W124" s="569">
        <v>0</v>
      </c>
      <c r="X124" s="569">
        <v>0</v>
      </c>
      <c r="Y124" s="569">
        <v>0</v>
      </c>
      <c r="Z124" s="569">
        <v>0</v>
      </c>
      <c r="AA124" s="569">
        <v>0</v>
      </c>
      <c r="AB124" s="569">
        <v>0</v>
      </c>
    </row>
    <row r="125" spans="1:29" ht="30" hidden="1" customHeight="1" x14ac:dyDescent="0.2">
      <c r="A125" s="424">
        <v>8</v>
      </c>
      <c r="B125" s="453" t="s">
        <v>1513</v>
      </c>
      <c r="C125" s="568" t="s">
        <v>1308</v>
      </c>
      <c r="D125" s="415">
        <v>42129</v>
      </c>
      <c r="E125" s="413" t="s">
        <v>1846</v>
      </c>
      <c r="F125" s="413" t="s">
        <v>1974</v>
      </c>
      <c r="G125" s="416">
        <v>23</v>
      </c>
      <c r="H125" s="416">
        <v>23</v>
      </c>
      <c r="I125" s="465">
        <v>504.1</v>
      </c>
      <c r="J125" s="416">
        <v>8</v>
      </c>
      <c r="K125" s="466">
        <v>6</v>
      </c>
      <c r="L125" s="466">
        <v>2</v>
      </c>
      <c r="M125" s="417">
        <v>504.1</v>
      </c>
      <c r="N125" s="465">
        <v>392.2</v>
      </c>
      <c r="O125" s="465">
        <v>111.9</v>
      </c>
      <c r="P125" s="569">
        <f t="shared" si="38"/>
        <v>20246833.710000001</v>
      </c>
      <c r="Q125" s="569">
        <f t="shared" si="22"/>
        <v>20246833.710000001</v>
      </c>
      <c r="R125" s="569">
        <v>0</v>
      </c>
      <c r="S125" s="550">
        <v>0</v>
      </c>
      <c r="T125" s="569">
        <f>'Приложение № 4'!J125</f>
        <v>20246833.710000001</v>
      </c>
      <c r="U125" s="569">
        <v>0</v>
      </c>
      <c r="V125" s="569">
        <f t="shared" si="23"/>
        <v>0</v>
      </c>
      <c r="W125" s="569">
        <v>0</v>
      </c>
      <c r="X125" s="569">
        <v>0</v>
      </c>
      <c r="Y125" s="569">
        <v>0</v>
      </c>
      <c r="Z125" s="569">
        <v>0</v>
      </c>
      <c r="AA125" s="569">
        <v>0</v>
      </c>
      <c r="AB125" s="569">
        <v>0</v>
      </c>
    </row>
    <row r="126" spans="1:29" ht="30" hidden="1" customHeight="1" x14ac:dyDescent="0.2">
      <c r="A126" s="424">
        <v>9</v>
      </c>
      <c r="B126" s="453" t="s">
        <v>1512</v>
      </c>
      <c r="C126" s="568" t="s">
        <v>1308</v>
      </c>
      <c r="D126" s="415">
        <v>42129</v>
      </c>
      <c r="E126" s="413" t="s">
        <v>1846</v>
      </c>
      <c r="F126" s="413" t="s">
        <v>1974</v>
      </c>
      <c r="G126" s="416">
        <v>32</v>
      </c>
      <c r="H126" s="416">
        <v>32</v>
      </c>
      <c r="I126" s="465">
        <v>498.6</v>
      </c>
      <c r="J126" s="416">
        <v>8</v>
      </c>
      <c r="K126" s="466">
        <v>2</v>
      </c>
      <c r="L126" s="466">
        <v>6</v>
      </c>
      <c r="M126" s="417">
        <v>498.6</v>
      </c>
      <c r="N126" s="465">
        <v>111.5</v>
      </c>
      <c r="O126" s="465">
        <v>387.1</v>
      </c>
      <c r="P126" s="569">
        <f t="shared" si="38"/>
        <v>20025929.949999999</v>
      </c>
      <c r="Q126" s="569">
        <f t="shared" si="22"/>
        <v>20025929.949999999</v>
      </c>
      <c r="R126" s="569">
        <v>0</v>
      </c>
      <c r="S126" s="550">
        <v>0</v>
      </c>
      <c r="T126" s="569">
        <f>'Приложение № 4'!J126</f>
        <v>20025929.949999999</v>
      </c>
      <c r="U126" s="569">
        <v>0</v>
      </c>
      <c r="V126" s="569">
        <f t="shared" si="23"/>
        <v>0</v>
      </c>
      <c r="W126" s="569">
        <v>0</v>
      </c>
      <c r="X126" s="569">
        <v>0</v>
      </c>
      <c r="Y126" s="569">
        <v>0</v>
      </c>
      <c r="Z126" s="569">
        <v>0</v>
      </c>
      <c r="AA126" s="569">
        <v>0</v>
      </c>
      <c r="AB126" s="569">
        <v>0</v>
      </c>
    </row>
    <row r="127" spans="1:29" s="566" customFormat="1" ht="30" hidden="1" customHeight="1" x14ac:dyDescent="0.2">
      <c r="A127" s="424">
        <v>10</v>
      </c>
      <c r="B127" s="453" t="s">
        <v>1341</v>
      </c>
      <c r="C127" s="568" t="s">
        <v>1308</v>
      </c>
      <c r="D127" s="415">
        <v>42129</v>
      </c>
      <c r="E127" s="413" t="s">
        <v>1846</v>
      </c>
      <c r="F127" s="413" t="s">
        <v>1974</v>
      </c>
      <c r="G127" s="416">
        <v>21</v>
      </c>
      <c r="H127" s="416">
        <v>21</v>
      </c>
      <c r="I127" s="465">
        <v>503.6</v>
      </c>
      <c r="J127" s="416">
        <v>8</v>
      </c>
      <c r="K127" s="466">
        <v>2</v>
      </c>
      <c r="L127" s="466">
        <v>6</v>
      </c>
      <c r="M127" s="417">
        <v>503.6</v>
      </c>
      <c r="N127" s="465">
        <v>112.2</v>
      </c>
      <c r="O127" s="465">
        <v>391.4</v>
      </c>
      <c r="P127" s="569">
        <f t="shared" si="38"/>
        <v>20226751.550000001</v>
      </c>
      <c r="Q127" s="569">
        <f t="shared" ref="Q127:Q190" si="39">R127+S127+T127+U127</f>
        <v>20226751.550000001</v>
      </c>
      <c r="R127" s="569">
        <v>0</v>
      </c>
      <c r="S127" s="550">
        <v>0</v>
      </c>
      <c r="T127" s="569">
        <f>'Приложение № 4'!J127</f>
        <v>20226751.550000001</v>
      </c>
      <c r="U127" s="569">
        <v>0</v>
      </c>
      <c r="V127" s="569">
        <f t="shared" ref="V127:V190" si="40">W127+X127+Y127+Z127</f>
        <v>0</v>
      </c>
      <c r="W127" s="569">
        <v>0</v>
      </c>
      <c r="X127" s="569">
        <v>0</v>
      </c>
      <c r="Y127" s="569">
        <v>0</v>
      </c>
      <c r="Z127" s="569">
        <v>0</v>
      </c>
      <c r="AA127" s="569">
        <v>0</v>
      </c>
      <c r="AB127" s="569">
        <v>0</v>
      </c>
      <c r="AC127" s="405"/>
    </row>
    <row r="128" spans="1:29" ht="30" hidden="1" customHeight="1" x14ac:dyDescent="0.2">
      <c r="A128" s="424">
        <v>11</v>
      </c>
      <c r="B128" s="453" t="s">
        <v>1342</v>
      </c>
      <c r="C128" s="568" t="s">
        <v>1308</v>
      </c>
      <c r="D128" s="415">
        <v>42129</v>
      </c>
      <c r="E128" s="413" t="s">
        <v>1846</v>
      </c>
      <c r="F128" s="413" t="s">
        <v>1974</v>
      </c>
      <c r="G128" s="416">
        <v>28</v>
      </c>
      <c r="H128" s="416">
        <v>28</v>
      </c>
      <c r="I128" s="465">
        <v>505.8</v>
      </c>
      <c r="J128" s="416">
        <v>8</v>
      </c>
      <c r="K128" s="466">
        <v>1</v>
      </c>
      <c r="L128" s="466">
        <v>7</v>
      </c>
      <c r="M128" s="417">
        <v>505.8</v>
      </c>
      <c r="N128" s="465">
        <v>12.3</v>
      </c>
      <c r="O128" s="465">
        <v>493.5</v>
      </c>
      <c r="P128" s="569">
        <f t="shared" si="38"/>
        <v>20315113.059999999</v>
      </c>
      <c r="Q128" s="569">
        <f t="shared" si="39"/>
        <v>20315113.059999999</v>
      </c>
      <c r="R128" s="569">
        <v>0</v>
      </c>
      <c r="S128" s="550">
        <v>0</v>
      </c>
      <c r="T128" s="569">
        <f>'Приложение № 4'!J128</f>
        <v>20315113.059999999</v>
      </c>
      <c r="U128" s="569">
        <v>0</v>
      </c>
      <c r="V128" s="569">
        <f t="shared" si="40"/>
        <v>0</v>
      </c>
      <c r="W128" s="569">
        <v>0</v>
      </c>
      <c r="X128" s="569">
        <v>0</v>
      </c>
      <c r="Y128" s="569">
        <v>0</v>
      </c>
      <c r="Z128" s="569">
        <v>0</v>
      </c>
      <c r="AA128" s="569">
        <v>0</v>
      </c>
      <c r="AB128" s="569">
        <v>0</v>
      </c>
    </row>
    <row r="129" spans="1:29" ht="30" hidden="1" customHeight="1" x14ac:dyDescent="0.2">
      <c r="A129" s="424">
        <v>12</v>
      </c>
      <c r="B129" s="414" t="s">
        <v>1647</v>
      </c>
      <c r="C129" s="461" t="s">
        <v>1308</v>
      </c>
      <c r="D129" s="462">
        <v>42129</v>
      </c>
      <c r="E129" s="413" t="s">
        <v>1846</v>
      </c>
      <c r="F129" s="413" t="s">
        <v>1974</v>
      </c>
      <c r="G129" s="416">
        <v>13</v>
      </c>
      <c r="H129" s="416">
        <v>13</v>
      </c>
      <c r="I129" s="417">
        <v>286.5</v>
      </c>
      <c r="J129" s="416">
        <v>7</v>
      </c>
      <c r="K129" s="418">
        <v>1</v>
      </c>
      <c r="L129" s="418">
        <v>6</v>
      </c>
      <c r="M129" s="417">
        <v>286.5</v>
      </c>
      <c r="N129" s="417">
        <v>122.3</v>
      </c>
      <c r="O129" s="417">
        <v>164.2</v>
      </c>
      <c r="P129" s="569">
        <f t="shared" si="38"/>
        <v>11507077.68</v>
      </c>
      <c r="Q129" s="569">
        <f t="shared" si="39"/>
        <v>11507077.68</v>
      </c>
      <c r="R129" s="569">
        <v>0</v>
      </c>
      <c r="S129" s="550">
        <v>0</v>
      </c>
      <c r="T129" s="569">
        <f>'Приложение № 4'!J129</f>
        <v>11507077.68</v>
      </c>
      <c r="U129" s="569">
        <v>0</v>
      </c>
      <c r="V129" s="569">
        <f t="shared" si="40"/>
        <v>0</v>
      </c>
      <c r="W129" s="569">
        <v>0</v>
      </c>
      <c r="X129" s="569">
        <v>0</v>
      </c>
      <c r="Y129" s="569">
        <v>0</v>
      </c>
      <c r="Z129" s="569">
        <v>0</v>
      </c>
      <c r="AA129" s="569">
        <v>0</v>
      </c>
      <c r="AB129" s="569">
        <v>0</v>
      </c>
    </row>
    <row r="130" spans="1:29" ht="30" hidden="1" customHeight="1" x14ac:dyDescent="0.2">
      <c r="A130" s="424">
        <v>13</v>
      </c>
      <c r="B130" s="414" t="s">
        <v>1646</v>
      </c>
      <c r="C130" s="461" t="s">
        <v>1308</v>
      </c>
      <c r="D130" s="462">
        <v>42129</v>
      </c>
      <c r="E130" s="413" t="s">
        <v>1846</v>
      </c>
      <c r="F130" s="413" t="s">
        <v>1974</v>
      </c>
      <c r="G130" s="416">
        <v>3</v>
      </c>
      <c r="H130" s="416">
        <v>3</v>
      </c>
      <c r="I130" s="417">
        <v>143.4</v>
      </c>
      <c r="J130" s="416">
        <v>2</v>
      </c>
      <c r="K130" s="418">
        <v>0</v>
      </c>
      <c r="L130" s="418">
        <v>2</v>
      </c>
      <c r="M130" s="417">
        <v>143.4</v>
      </c>
      <c r="N130" s="417">
        <v>0</v>
      </c>
      <c r="O130" s="417">
        <v>143.4</v>
      </c>
      <c r="P130" s="569">
        <f t="shared" si="38"/>
        <v>5759563.4900000002</v>
      </c>
      <c r="Q130" s="569">
        <f t="shared" si="39"/>
        <v>5759563.4900000002</v>
      </c>
      <c r="R130" s="569">
        <v>0</v>
      </c>
      <c r="S130" s="550">
        <v>0</v>
      </c>
      <c r="T130" s="569">
        <f>'Приложение № 4'!J130</f>
        <v>5759563.4900000002</v>
      </c>
      <c r="U130" s="569">
        <v>0</v>
      </c>
      <c r="V130" s="569">
        <f t="shared" si="40"/>
        <v>0</v>
      </c>
      <c r="W130" s="569">
        <v>0</v>
      </c>
      <c r="X130" s="569">
        <v>0</v>
      </c>
      <c r="Y130" s="569">
        <v>0</v>
      </c>
      <c r="Z130" s="569">
        <v>0</v>
      </c>
      <c r="AA130" s="569">
        <v>0</v>
      </c>
      <c r="AB130" s="569">
        <v>0</v>
      </c>
    </row>
    <row r="131" spans="1:29" ht="30" hidden="1" customHeight="1" x14ac:dyDescent="0.2">
      <c r="A131" s="424">
        <v>14</v>
      </c>
      <c r="B131" s="414" t="s">
        <v>1645</v>
      </c>
      <c r="C131" s="461" t="s">
        <v>1308</v>
      </c>
      <c r="D131" s="462">
        <v>42129</v>
      </c>
      <c r="E131" s="413" t="s">
        <v>1846</v>
      </c>
      <c r="F131" s="413" t="s">
        <v>1974</v>
      </c>
      <c r="G131" s="416">
        <v>7</v>
      </c>
      <c r="H131" s="416">
        <v>7</v>
      </c>
      <c r="I131" s="417">
        <v>116.4</v>
      </c>
      <c r="J131" s="416">
        <v>4</v>
      </c>
      <c r="K131" s="418">
        <v>3</v>
      </c>
      <c r="L131" s="418">
        <v>1</v>
      </c>
      <c r="M131" s="417">
        <v>116.4</v>
      </c>
      <c r="N131" s="417">
        <v>66.099999999999994</v>
      </c>
      <c r="O131" s="417">
        <v>50.3</v>
      </c>
      <c r="P131" s="569">
        <f t="shared" si="38"/>
        <v>4675126.8499999996</v>
      </c>
      <c r="Q131" s="569">
        <f t="shared" si="39"/>
        <v>4675126.8499999996</v>
      </c>
      <c r="R131" s="569">
        <v>0</v>
      </c>
      <c r="S131" s="550">
        <v>0</v>
      </c>
      <c r="T131" s="569">
        <f>'Приложение № 4'!J131</f>
        <v>4675126.8499999996</v>
      </c>
      <c r="U131" s="569">
        <v>0</v>
      </c>
      <c r="V131" s="569">
        <f t="shared" si="40"/>
        <v>0</v>
      </c>
      <c r="W131" s="569">
        <v>0</v>
      </c>
      <c r="X131" s="569">
        <v>0</v>
      </c>
      <c r="Y131" s="569">
        <v>0</v>
      </c>
      <c r="Z131" s="569">
        <v>0</v>
      </c>
      <c r="AA131" s="569">
        <v>0</v>
      </c>
      <c r="AB131" s="569">
        <v>0</v>
      </c>
    </row>
    <row r="132" spans="1:29" s="420" customFormat="1" ht="30" hidden="1" customHeight="1" x14ac:dyDescent="0.2">
      <c r="A132" s="424">
        <v>15</v>
      </c>
      <c r="B132" s="453" t="s">
        <v>1642</v>
      </c>
      <c r="C132" s="458" t="s">
        <v>1308</v>
      </c>
      <c r="D132" s="415">
        <v>42129</v>
      </c>
      <c r="E132" s="413" t="s">
        <v>1846</v>
      </c>
      <c r="F132" s="413" t="s">
        <v>1974</v>
      </c>
      <c r="G132" s="416">
        <v>13</v>
      </c>
      <c r="H132" s="416">
        <v>13</v>
      </c>
      <c r="I132" s="417">
        <v>293.10000000000002</v>
      </c>
      <c r="J132" s="416">
        <v>4</v>
      </c>
      <c r="K132" s="418">
        <v>2</v>
      </c>
      <c r="L132" s="416">
        <v>2</v>
      </c>
      <c r="M132" s="417">
        <v>293.10000000000002</v>
      </c>
      <c r="N132" s="417">
        <v>0</v>
      </c>
      <c r="O132" s="417">
        <v>293.10000000000002</v>
      </c>
      <c r="P132" s="569">
        <f t="shared" si="38"/>
        <v>11772162.189999999</v>
      </c>
      <c r="Q132" s="569">
        <f t="shared" si="39"/>
        <v>11772162.189999999</v>
      </c>
      <c r="R132" s="569">
        <v>0</v>
      </c>
      <c r="S132" s="550">
        <v>0</v>
      </c>
      <c r="T132" s="569">
        <f>'Приложение № 4'!J132</f>
        <v>11772162.189999999</v>
      </c>
      <c r="U132" s="569">
        <v>0</v>
      </c>
      <c r="V132" s="569">
        <f t="shared" si="40"/>
        <v>0</v>
      </c>
      <c r="W132" s="569">
        <v>0</v>
      </c>
      <c r="X132" s="569">
        <v>0</v>
      </c>
      <c r="Y132" s="569">
        <v>0</v>
      </c>
      <c r="Z132" s="569">
        <v>0</v>
      </c>
      <c r="AA132" s="569">
        <v>0</v>
      </c>
      <c r="AB132" s="569">
        <v>0</v>
      </c>
      <c r="AC132" s="405"/>
    </row>
    <row r="133" spans="1:29" s="420" customFormat="1" ht="30" hidden="1" customHeight="1" x14ac:dyDescent="0.2">
      <c r="A133" s="424">
        <v>16</v>
      </c>
      <c r="B133" s="453" t="s">
        <v>1639</v>
      </c>
      <c r="C133" s="458" t="s">
        <v>1308</v>
      </c>
      <c r="D133" s="415">
        <v>42129</v>
      </c>
      <c r="E133" s="413" t="s">
        <v>1846</v>
      </c>
      <c r="F133" s="413" t="s">
        <v>1974</v>
      </c>
      <c r="G133" s="416">
        <v>18</v>
      </c>
      <c r="H133" s="416">
        <v>18</v>
      </c>
      <c r="I133" s="417">
        <v>366.6</v>
      </c>
      <c r="J133" s="416">
        <v>9</v>
      </c>
      <c r="K133" s="418">
        <v>6</v>
      </c>
      <c r="L133" s="416">
        <v>3</v>
      </c>
      <c r="M133" s="417">
        <v>366.6</v>
      </c>
      <c r="N133" s="417">
        <v>229.9</v>
      </c>
      <c r="O133" s="417">
        <v>136.69999999999999</v>
      </c>
      <c r="P133" s="569">
        <f t="shared" si="38"/>
        <v>14724239.710000001</v>
      </c>
      <c r="Q133" s="569">
        <f t="shared" si="39"/>
        <v>14724239.710000001</v>
      </c>
      <c r="R133" s="569">
        <v>0</v>
      </c>
      <c r="S133" s="550">
        <v>0</v>
      </c>
      <c r="T133" s="569">
        <f>'Приложение № 4'!J133</f>
        <v>14724239.710000001</v>
      </c>
      <c r="U133" s="569">
        <v>0</v>
      </c>
      <c r="V133" s="569">
        <f t="shared" si="40"/>
        <v>0</v>
      </c>
      <c r="W133" s="569">
        <v>0</v>
      </c>
      <c r="X133" s="569">
        <v>0</v>
      </c>
      <c r="Y133" s="569">
        <v>0</v>
      </c>
      <c r="Z133" s="569">
        <v>0</v>
      </c>
      <c r="AA133" s="569">
        <v>0</v>
      </c>
      <c r="AB133" s="569">
        <v>0</v>
      </c>
      <c r="AC133" s="405"/>
    </row>
    <row r="134" spans="1:29" s="420" customFormat="1" ht="30" hidden="1" customHeight="1" x14ac:dyDescent="0.2">
      <c r="A134" s="424">
        <v>17</v>
      </c>
      <c r="B134" s="453" t="s">
        <v>1430</v>
      </c>
      <c r="C134" s="458" t="s">
        <v>1308</v>
      </c>
      <c r="D134" s="415">
        <v>42129</v>
      </c>
      <c r="E134" s="413" t="s">
        <v>1846</v>
      </c>
      <c r="F134" s="413" t="s">
        <v>1974</v>
      </c>
      <c r="G134" s="416">
        <v>31</v>
      </c>
      <c r="H134" s="416">
        <v>31</v>
      </c>
      <c r="I134" s="417">
        <v>510.5</v>
      </c>
      <c r="J134" s="416">
        <v>10</v>
      </c>
      <c r="K134" s="418">
        <v>4</v>
      </c>
      <c r="L134" s="418">
        <v>6</v>
      </c>
      <c r="M134" s="417">
        <v>510.5</v>
      </c>
      <c r="N134" s="417">
        <v>346.3</v>
      </c>
      <c r="O134" s="417">
        <v>164.2</v>
      </c>
      <c r="P134" s="569">
        <f t="shared" si="38"/>
        <v>20503885.359999999</v>
      </c>
      <c r="Q134" s="569">
        <f t="shared" si="39"/>
        <v>20503885.359999999</v>
      </c>
      <c r="R134" s="569">
        <v>0</v>
      </c>
      <c r="S134" s="550">
        <v>0</v>
      </c>
      <c r="T134" s="569">
        <f>'Приложение № 4'!J134</f>
        <v>20503885.359999999</v>
      </c>
      <c r="U134" s="569">
        <v>0</v>
      </c>
      <c r="V134" s="569">
        <f t="shared" si="40"/>
        <v>0</v>
      </c>
      <c r="W134" s="569">
        <v>0</v>
      </c>
      <c r="X134" s="569">
        <v>0</v>
      </c>
      <c r="Y134" s="569">
        <v>0</v>
      </c>
      <c r="Z134" s="569">
        <v>0</v>
      </c>
      <c r="AA134" s="569">
        <v>0</v>
      </c>
      <c r="AB134" s="569">
        <v>0</v>
      </c>
      <c r="AC134" s="405"/>
    </row>
    <row r="135" spans="1:29" s="420" customFormat="1" ht="30" hidden="1" customHeight="1" x14ac:dyDescent="0.2">
      <c r="A135" s="424">
        <v>18</v>
      </c>
      <c r="B135" s="453" t="s">
        <v>1429</v>
      </c>
      <c r="C135" s="458" t="s">
        <v>1308</v>
      </c>
      <c r="D135" s="415">
        <v>42129</v>
      </c>
      <c r="E135" s="413" t="s">
        <v>1846</v>
      </c>
      <c r="F135" s="413" t="s">
        <v>1974</v>
      </c>
      <c r="G135" s="416">
        <v>5</v>
      </c>
      <c r="H135" s="416">
        <v>5</v>
      </c>
      <c r="I135" s="417">
        <v>91.1</v>
      </c>
      <c r="J135" s="416">
        <v>2</v>
      </c>
      <c r="K135" s="418">
        <v>1</v>
      </c>
      <c r="L135" s="418">
        <v>1</v>
      </c>
      <c r="M135" s="417">
        <v>91.1</v>
      </c>
      <c r="N135" s="417">
        <v>46.9</v>
      </c>
      <c r="O135" s="417">
        <v>44.2</v>
      </c>
      <c r="P135" s="569">
        <f t="shared" si="38"/>
        <v>3658969.55</v>
      </c>
      <c r="Q135" s="569">
        <f t="shared" si="39"/>
        <v>3658969.55</v>
      </c>
      <c r="R135" s="569">
        <v>0</v>
      </c>
      <c r="S135" s="550">
        <v>0</v>
      </c>
      <c r="T135" s="569">
        <f>'Приложение № 4'!J135</f>
        <v>3658969.55</v>
      </c>
      <c r="U135" s="569">
        <v>0</v>
      </c>
      <c r="V135" s="569">
        <f t="shared" si="40"/>
        <v>0</v>
      </c>
      <c r="W135" s="569">
        <v>0</v>
      </c>
      <c r="X135" s="569">
        <v>0</v>
      </c>
      <c r="Y135" s="569">
        <v>0</v>
      </c>
      <c r="Z135" s="569">
        <v>0</v>
      </c>
      <c r="AA135" s="569">
        <v>0</v>
      </c>
      <c r="AB135" s="569">
        <v>0</v>
      </c>
      <c r="AC135" s="405"/>
    </row>
    <row r="136" spans="1:29" s="420" customFormat="1" ht="30" hidden="1" customHeight="1" x14ac:dyDescent="0.2">
      <c r="A136" s="421">
        <v>19</v>
      </c>
      <c r="B136" s="537" t="s">
        <v>1919</v>
      </c>
      <c r="C136" s="538" t="s">
        <v>1920</v>
      </c>
      <c r="D136" s="539">
        <v>42775</v>
      </c>
      <c r="E136" s="413" t="s">
        <v>1846</v>
      </c>
      <c r="F136" s="413" t="s">
        <v>1974</v>
      </c>
      <c r="G136" s="540">
        <v>4</v>
      </c>
      <c r="H136" s="540">
        <v>4</v>
      </c>
      <c r="I136" s="541">
        <v>126.81</v>
      </c>
      <c r="J136" s="540">
        <v>4</v>
      </c>
      <c r="K136" s="542">
        <v>2</v>
      </c>
      <c r="L136" s="542">
        <v>2</v>
      </c>
      <c r="M136" s="541">
        <v>126.81</v>
      </c>
      <c r="N136" s="541">
        <v>63.33</v>
      </c>
      <c r="O136" s="541">
        <v>63.48</v>
      </c>
      <c r="P136" s="569">
        <f t="shared" si="38"/>
        <v>5093237.42</v>
      </c>
      <c r="Q136" s="569">
        <f t="shared" si="39"/>
        <v>5093237.42</v>
      </c>
      <c r="R136" s="569">
        <v>0</v>
      </c>
      <c r="S136" s="550">
        <v>0</v>
      </c>
      <c r="T136" s="569">
        <f>'Приложение № 4'!J136</f>
        <v>5093237.42</v>
      </c>
      <c r="U136" s="569">
        <v>0</v>
      </c>
      <c r="V136" s="569">
        <f t="shared" si="40"/>
        <v>0</v>
      </c>
      <c r="W136" s="569">
        <v>0</v>
      </c>
      <c r="X136" s="569">
        <v>0</v>
      </c>
      <c r="Y136" s="569">
        <v>0</v>
      </c>
      <c r="Z136" s="569">
        <v>0</v>
      </c>
      <c r="AA136" s="569">
        <v>0</v>
      </c>
      <c r="AB136" s="569">
        <v>0</v>
      </c>
      <c r="AC136" s="405"/>
    </row>
    <row r="137" spans="1:29" ht="30" hidden="1" customHeight="1" x14ac:dyDescent="0.2">
      <c r="A137" s="733" t="s">
        <v>1966</v>
      </c>
      <c r="B137" s="733"/>
      <c r="C137" s="733"/>
      <c r="D137" s="733"/>
      <c r="E137" s="733"/>
      <c r="F137" s="733"/>
      <c r="G137" s="411">
        <f>SUM(G138:G142)</f>
        <v>574</v>
      </c>
      <c r="H137" s="411">
        <f t="shared" ref="H137:AB137" si="41">SUM(H138:H142)</f>
        <v>574</v>
      </c>
      <c r="I137" s="412">
        <f t="shared" si="41"/>
        <v>10401.700000000001</v>
      </c>
      <c r="J137" s="411">
        <f>SUM(J138:J142)</f>
        <v>229</v>
      </c>
      <c r="K137" s="411">
        <f t="shared" si="41"/>
        <v>164</v>
      </c>
      <c r="L137" s="411">
        <f t="shared" si="41"/>
        <v>65</v>
      </c>
      <c r="M137" s="412">
        <f t="shared" si="41"/>
        <v>10401.700000000001</v>
      </c>
      <c r="N137" s="412">
        <f>SUM(N138:N142)</f>
        <v>7349</v>
      </c>
      <c r="O137" s="412">
        <f t="shared" si="41"/>
        <v>3052.7</v>
      </c>
      <c r="P137" s="412">
        <f t="shared" si="41"/>
        <v>634919768</v>
      </c>
      <c r="Q137" s="412">
        <f t="shared" si="41"/>
        <v>593015063.29999995</v>
      </c>
      <c r="R137" s="412">
        <f t="shared" si="41"/>
        <v>0</v>
      </c>
      <c r="S137" s="561">
        <f t="shared" si="41"/>
        <v>150561300.62</v>
      </c>
      <c r="T137" s="561">
        <f t="shared" si="41"/>
        <v>442453762.68000001</v>
      </c>
      <c r="U137" s="412">
        <f t="shared" si="41"/>
        <v>0</v>
      </c>
      <c r="V137" s="412">
        <f t="shared" si="41"/>
        <v>41904704.700000003</v>
      </c>
      <c r="W137" s="412">
        <f t="shared" si="41"/>
        <v>0</v>
      </c>
      <c r="X137" s="412">
        <f t="shared" si="41"/>
        <v>10639235.380000001</v>
      </c>
      <c r="Y137" s="412">
        <f t="shared" si="41"/>
        <v>31265469.32</v>
      </c>
      <c r="Z137" s="412">
        <f t="shared" si="41"/>
        <v>0</v>
      </c>
      <c r="AA137" s="412">
        <f t="shared" si="41"/>
        <v>0</v>
      </c>
      <c r="AB137" s="412">
        <f t="shared" si="41"/>
        <v>0</v>
      </c>
    </row>
    <row r="138" spans="1:29" ht="30" hidden="1" customHeight="1" x14ac:dyDescent="0.2">
      <c r="A138" s="424">
        <v>1</v>
      </c>
      <c r="B138" s="453" t="s">
        <v>803</v>
      </c>
      <c r="C138" s="568" t="s">
        <v>1319</v>
      </c>
      <c r="D138" s="415">
        <v>41562</v>
      </c>
      <c r="E138" s="413" t="s">
        <v>1846</v>
      </c>
      <c r="F138" s="413" t="s">
        <v>1974</v>
      </c>
      <c r="G138" s="416">
        <v>144</v>
      </c>
      <c r="H138" s="416">
        <v>144</v>
      </c>
      <c r="I138" s="465">
        <v>2732.4</v>
      </c>
      <c r="J138" s="416">
        <v>59</v>
      </c>
      <c r="K138" s="466">
        <v>48</v>
      </c>
      <c r="L138" s="466">
        <v>11</v>
      </c>
      <c r="M138" s="465">
        <v>2732.4</v>
      </c>
      <c r="N138" s="465">
        <v>2240.1999999999998</v>
      </c>
      <c r="O138" s="465">
        <v>492.2</v>
      </c>
      <c r="P138" s="569">
        <f>Q138+V138+AA138+AB138</f>
        <v>166785696</v>
      </c>
      <c r="Q138" s="569">
        <f t="shared" si="39"/>
        <v>155777840.06</v>
      </c>
      <c r="R138" s="569">
        <v>0</v>
      </c>
      <c r="S138" s="550">
        <v>0</v>
      </c>
      <c r="T138" s="569">
        <f>'Приложение № 4'!J138</f>
        <v>155777840.06</v>
      </c>
      <c r="U138" s="569">
        <v>0</v>
      </c>
      <c r="V138" s="569">
        <f t="shared" si="40"/>
        <v>11007855.939999999</v>
      </c>
      <c r="W138" s="569">
        <v>0</v>
      </c>
      <c r="X138" s="569">
        <v>0</v>
      </c>
      <c r="Y138" s="569">
        <f>'Приложение № 4'!L138</f>
        <v>11007855.939999999</v>
      </c>
      <c r="Z138" s="569">
        <v>0</v>
      </c>
      <c r="AA138" s="569">
        <v>0</v>
      </c>
      <c r="AB138" s="569">
        <v>0</v>
      </c>
    </row>
    <row r="139" spans="1:29" ht="30" hidden="1" customHeight="1" x14ac:dyDescent="0.2">
      <c r="A139" s="424">
        <v>2</v>
      </c>
      <c r="B139" s="448" t="s">
        <v>804</v>
      </c>
      <c r="C139" s="461" t="s">
        <v>1143</v>
      </c>
      <c r="D139" s="462">
        <v>41562</v>
      </c>
      <c r="E139" s="413" t="s">
        <v>1801</v>
      </c>
      <c r="F139" s="413" t="s">
        <v>1846</v>
      </c>
      <c r="G139" s="416">
        <v>151</v>
      </c>
      <c r="H139" s="418">
        <v>151</v>
      </c>
      <c r="I139" s="417">
        <v>2640.9</v>
      </c>
      <c r="J139" s="416">
        <v>58</v>
      </c>
      <c r="K139" s="418">
        <v>41</v>
      </c>
      <c r="L139" s="418">
        <v>17</v>
      </c>
      <c r="M139" s="417">
        <v>2640.9</v>
      </c>
      <c r="N139" s="417">
        <v>1864.1</v>
      </c>
      <c r="O139" s="417">
        <v>776.8</v>
      </c>
      <c r="P139" s="569">
        <f>Q139+V139+AA139+AB139</f>
        <v>161200536</v>
      </c>
      <c r="Q139" s="569">
        <f t="shared" si="39"/>
        <v>150561300.62</v>
      </c>
      <c r="R139" s="569">
        <v>0</v>
      </c>
      <c r="S139" s="550">
        <f>'Приложение № 4'!J139</f>
        <v>150561300.62</v>
      </c>
      <c r="T139" s="569">
        <v>0</v>
      </c>
      <c r="U139" s="569">
        <v>0</v>
      </c>
      <c r="V139" s="569">
        <f t="shared" si="40"/>
        <v>10639235.380000001</v>
      </c>
      <c r="W139" s="569">
        <v>0</v>
      </c>
      <c r="X139" s="569">
        <f>'Приложение № 4'!L139</f>
        <v>10639235.380000001</v>
      </c>
      <c r="Y139" s="569">
        <v>0</v>
      </c>
      <c r="Z139" s="569">
        <v>0</v>
      </c>
      <c r="AA139" s="569">
        <v>0</v>
      </c>
      <c r="AB139" s="569">
        <v>0</v>
      </c>
    </row>
    <row r="140" spans="1:29" ht="30" hidden="1" customHeight="1" x14ac:dyDescent="0.2">
      <c r="A140" s="424">
        <v>3</v>
      </c>
      <c r="B140" s="453" t="s">
        <v>829</v>
      </c>
      <c r="C140" s="413">
        <v>1</v>
      </c>
      <c r="D140" s="415">
        <v>41514</v>
      </c>
      <c r="E140" s="413" t="s">
        <v>1846</v>
      </c>
      <c r="F140" s="413" t="s">
        <v>1974</v>
      </c>
      <c r="G140" s="416">
        <v>115</v>
      </c>
      <c r="H140" s="418">
        <v>115</v>
      </c>
      <c r="I140" s="417">
        <v>1915.4</v>
      </c>
      <c r="J140" s="416">
        <v>44</v>
      </c>
      <c r="K140" s="418">
        <v>31</v>
      </c>
      <c r="L140" s="418">
        <v>13</v>
      </c>
      <c r="M140" s="417">
        <v>1915.4</v>
      </c>
      <c r="N140" s="417">
        <v>1278.5</v>
      </c>
      <c r="O140" s="417">
        <v>636.9</v>
      </c>
      <c r="P140" s="569">
        <f>Q140+V140+AA140+AB140</f>
        <v>116916016</v>
      </c>
      <c r="Q140" s="569">
        <f t="shared" si="39"/>
        <v>109199558.94</v>
      </c>
      <c r="R140" s="569">
        <v>0</v>
      </c>
      <c r="S140" s="550">
        <v>0</v>
      </c>
      <c r="T140" s="569">
        <f>'Приложение № 4'!J140</f>
        <v>109199558.94</v>
      </c>
      <c r="U140" s="569">
        <v>0</v>
      </c>
      <c r="V140" s="569">
        <f t="shared" si="40"/>
        <v>7716457.0599999996</v>
      </c>
      <c r="W140" s="569">
        <v>0</v>
      </c>
      <c r="X140" s="569">
        <v>0</v>
      </c>
      <c r="Y140" s="569">
        <f>'Приложение № 4'!L140</f>
        <v>7716457.0599999996</v>
      </c>
      <c r="Z140" s="569">
        <v>0</v>
      </c>
      <c r="AA140" s="569">
        <v>0</v>
      </c>
      <c r="AB140" s="569">
        <v>0</v>
      </c>
    </row>
    <row r="141" spans="1:29" s="566" customFormat="1" ht="30" hidden="1" customHeight="1" x14ac:dyDescent="0.2">
      <c r="A141" s="424">
        <v>4</v>
      </c>
      <c r="B141" s="453" t="s">
        <v>830</v>
      </c>
      <c r="C141" s="413" t="s">
        <v>1143</v>
      </c>
      <c r="D141" s="415">
        <v>41562</v>
      </c>
      <c r="E141" s="413" t="s">
        <v>1846</v>
      </c>
      <c r="F141" s="413" t="s">
        <v>1974</v>
      </c>
      <c r="G141" s="416">
        <v>24</v>
      </c>
      <c r="H141" s="418">
        <v>24</v>
      </c>
      <c r="I141" s="417">
        <v>535.20000000000005</v>
      </c>
      <c r="J141" s="416">
        <v>11</v>
      </c>
      <c r="K141" s="418">
        <v>7</v>
      </c>
      <c r="L141" s="418">
        <v>4</v>
      </c>
      <c r="M141" s="417">
        <v>535.20000000000005</v>
      </c>
      <c r="N141" s="417">
        <v>332.2</v>
      </c>
      <c r="O141" s="417">
        <v>203</v>
      </c>
      <c r="P141" s="569">
        <f>Q141+V141+AA141+AB141</f>
        <v>32668608</v>
      </c>
      <c r="Q141" s="569">
        <f t="shared" si="39"/>
        <v>30512479.870000001</v>
      </c>
      <c r="R141" s="569">
        <v>0</v>
      </c>
      <c r="S141" s="550">
        <v>0</v>
      </c>
      <c r="T141" s="569">
        <f>'Приложение № 4'!J141</f>
        <v>30512479.870000001</v>
      </c>
      <c r="U141" s="569">
        <v>0</v>
      </c>
      <c r="V141" s="569">
        <f t="shared" si="40"/>
        <v>2156128.13</v>
      </c>
      <c r="W141" s="569">
        <v>0</v>
      </c>
      <c r="X141" s="569">
        <v>0</v>
      </c>
      <c r="Y141" s="569">
        <f>'Приложение № 4'!L141</f>
        <v>2156128.13</v>
      </c>
      <c r="Z141" s="569">
        <v>0</v>
      </c>
      <c r="AA141" s="569">
        <v>0</v>
      </c>
      <c r="AB141" s="569">
        <v>0</v>
      </c>
      <c r="AC141" s="405"/>
    </row>
    <row r="142" spans="1:29" ht="30" hidden="1" customHeight="1" x14ac:dyDescent="0.2">
      <c r="A142" s="424">
        <v>5</v>
      </c>
      <c r="B142" s="453" t="s">
        <v>802</v>
      </c>
      <c r="C142" s="413" t="s">
        <v>1143</v>
      </c>
      <c r="D142" s="415">
        <v>41562</v>
      </c>
      <c r="E142" s="413" t="s">
        <v>1846</v>
      </c>
      <c r="F142" s="413" t="s">
        <v>1974</v>
      </c>
      <c r="G142" s="416">
        <v>140</v>
      </c>
      <c r="H142" s="418">
        <v>140</v>
      </c>
      <c r="I142" s="417">
        <v>2577.8000000000002</v>
      </c>
      <c r="J142" s="416">
        <v>57</v>
      </c>
      <c r="K142" s="418">
        <v>37</v>
      </c>
      <c r="L142" s="418">
        <v>20</v>
      </c>
      <c r="M142" s="417">
        <v>2577.8000000000002</v>
      </c>
      <c r="N142" s="417">
        <v>1634</v>
      </c>
      <c r="O142" s="417">
        <v>943.8</v>
      </c>
      <c r="P142" s="569">
        <f>Q142+V142+AA142+AB142</f>
        <v>157348912</v>
      </c>
      <c r="Q142" s="569">
        <f t="shared" si="39"/>
        <v>146963883.81</v>
      </c>
      <c r="R142" s="569">
        <v>0</v>
      </c>
      <c r="S142" s="550">
        <v>0</v>
      </c>
      <c r="T142" s="569">
        <f>'Приложение № 4'!J142</f>
        <v>146963883.81</v>
      </c>
      <c r="U142" s="569">
        <v>0</v>
      </c>
      <c r="V142" s="569">
        <f t="shared" si="40"/>
        <v>10385028.189999999</v>
      </c>
      <c r="W142" s="569">
        <v>0</v>
      </c>
      <c r="X142" s="569">
        <v>0</v>
      </c>
      <c r="Y142" s="569">
        <f>'Приложение № 4'!L142</f>
        <v>10385028.189999999</v>
      </c>
      <c r="Z142" s="569">
        <v>0</v>
      </c>
      <c r="AA142" s="569">
        <v>0</v>
      </c>
      <c r="AB142" s="569">
        <v>0</v>
      </c>
    </row>
    <row r="143" spans="1:29" ht="30" customHeight="1" x14ac:dyDescent="0.2">
      <c r="A143" s="733" t="s">
        <v>1965</v>
      </c>
      <c r="B143" s="733"/>
      <c r="C143" s="733"/>
      <c r="D143" s="733"/>
      <c r="E143" s="733"/>
      <c r="F143" s="733"/>
      <c r="G143" s="411">
        <f>SUM(G144:G151)</f>
        <v>131</v>
      </c>
      <c r="H143" s="411">
        <f t="shared" ref="H143:I143" si="42">SUM(H144:H151)</f>
        <v>131</v>
      </c>
      <c r="I143" s="411">
        <f t="shared" si="42"/>
        <v>3033</v>
      </c>
      <c r="J143" s="411">
        <f>SUM(J144:J151)</f>
        <v>76</v>
      </c>
      <c r="K143" s="411">
        <f t="shared" ref="K143:AB143" si="43">SUM(K144:K151)</f>
        <v>59</v>
      </c>
      <c r="L143" s="411">
        <f t="shared" si="43"/>
        <v>17</v>
      </c>
      <c r="M143" s="412">
        <f t="shared" si="43"/>
        <v>3033.15</v>
      </c>
      <c r="N143" s="412">
        <f t="shared" si="43"/>
        <v>2396.3000000000002</v>
      </c>
      <c r="O143" s="412">
        <f t="shared" si="43"/>
        <v>636.85</v>
      </c>
      <c r="P143" s="412">
        <f t="shared" si="43"/>
        <v>205695809.61000001</v>
      </c>
      <c r="Q143" s="412">
        <f t="shared" si="43"/>
        <v>153113654.65000001</v>
      </c>
      <c r="R143" s="412">
        <f t="shared" si="43"/>
        <v>0</v>
      </c>
      <c r="S143" s="565">
        <f t="shared" si="43"/>
        <v>153113654.65000001</v>
      </c>
      <c r="T143" s="412">
        <f t="shared" si="43"/>
        <v>0</v>
      </c>
      <c r="U143" s="412">
        <f t="shared" si="43"/>
        <v>0</v>
      </c>
      <c r="V143" s="412">
        <f t="shared" si="43"/>
        <v>38880599.219999999</v>
      </c>
      <c r="W143" s="412">
        <f t="shared" si="43"/>
        <v>0</v>
      </c>
      <c r="X143" s="412">
        <f t="shared" si="43"/>
        <v>38880599.219999999</v>
      </c>
      <c r="Y143" s="412">
        <f t="shared" si="43"/>
        <v>0</v>
      </c>
      <c r="Z143" s="412">
        <f t="shared" si="43"/>
        <v>0</v>
      </c>
      <c r="AA143" s="412">
        <f t="shared" si="43"/>
        <v>6850777.8700000001</v>
      </c>
      <c r="AB143" s="412">
        <f t="shared" si="43"/>
        <v>6850777.8700000001</v>
      </c>
    </row>
    <row r="144" spans="1:29" s="420" customFormat="1" ht="30" customHeight="1" x14ac:dyDescent="0.2">
      <c r="A144" s="424">
        <v>1</v>
      </c>
      <c r="B144" s="453" t="s">
        <v>955</v>
      </c>
      <c r="C144" s="413">
        <v>1</v>
      </c>
      <c r="D144" s="415">
        <v>41996</v>
      </c>
      <c r="E144" s="413" t="s">
        <v>1801</v>
      </c>
      <c r="F144" s="413" t="s">
        <v>1846</v>
      </c>
      <c r="G144" s="416">
        <v>31</v>
      </c>
      <c r="H144" s="418">
        <v>31</v>
      </c>
      <c r="I144" s="417">
        <v>611.25</v>
      </c>
      <c r="J144" s="416">
        <v>13</v>
      </c>
      <c r="K144" s="418">
        <v>11</v>
      </c>
      <c r="L144" s="418">
        <f t="shared" ref="L144:L146" si="44">J144-K144</f>
        <v>2</v>
      </c>
      <c r="M144" s="417">
        <v>611.25</v>
      </c>
      <c r="N144" s="417">
        <v>524.79999999999995</v>
      </c>
      <c r="O144" s="417">
        <f t="shared" ref="O144:O146" si="45">M144-N144</f>
        <v>86.45</v>
      </c>
      <c r="P144" s="569">
        <f t="shared" ref="P144:P151" si="46">Q144+V144+AA144+AB144</f>
        <v>51195877.020000003</v>
      </c>
      <c r="Q144" s="569">
        <f t="shared" si="39"/>
        <v>30855948.899999999</v>
      </c>
      <c r="R144" s="569">
        <v>0</v>
      </c>
      <c r="S144" s="550">
        <f>'Приложение № 4'!J144</f>
        <v>30855948.899999999</v>
      </c>
      <c r="T144" s="569">
        <v>0</v>
      </c>
      <c r="U144" s="569">
        <v>0</v>
      </c>
      <c r="V144" s="569">
        <f t="shared" si="40"/>
        <v>11083143.439999999</v>
      </c>
      <c r="W144" s="569">
        <v>0</v>
      </c>
      <c r="X144" s="569">
        <f>'Приложение № 4'!L144</f>
        <v>11083143.439999999</v>
      </c>
      <c r="Y144" s="569">
        <v>0</v>
      </c>
      <c r="Z144" s="569">
        <v>0</v>
      </c>
      <c r="AA144" s="569">
        <f>'Приложение № 4'!K144</f>
        <v>4628392.34</v>
      </c>
      <c r="AB144" s="569">
        <f>'Приложение № 4'!N144</f>
        <v>4628392.34</v>
      </c>
      <c r="AC144" s="405"/>
    </row>
    <row r="145" spans="1:29" ht="30" customHeight="1" x14ac:dyDescent="0.2">
      <c r="A145" s="424">
        <v>2</v>
      </c>
      <c r="B145" s="453" t="s">
        <v>976</v>
      </c>
      <c r="C145" s="413">
        <v>1</v>
      </c>
      <c r="D145" s="415">
        <v>41999</v>
      </c>
      <c r="E145" s="413" t="s">
        <v>1801</v>
      </c>
      <c r="F145" s="413" t="s">
        <v>1846</v>
      </c>
      <c r="G145" s="416">
        <v>8</v>
      </c>
      <c r="H145" s="418">
        <v>8</v>
      </c>
      <c r="I145" s="417">
        <v>98</v>
      </c>
      <c r="J145" s="416">
        <v>4</v>
      </c>
      <c r="K145" s="418">
        <v>2</v>
      </c>
      <c r="L145" s="418">
        <f t="shared" si="44"/>
        <v>2</v>
      </c>
      <c r="M145" s="417">
        <v>98</v>
      </c>
      <c r="N145" s="417">
        <v>54.2</v>
      </c>
      <c r="O145" s="417">
        <f t="shared" si="45"/>
        <v>43.8</v>
      </c>
      <c r="P145" s="569">
        <f t="shared" si="46"/>
        <v>8208091.54</v>
      </c>
      <c r="Q145" s="569">
        <f t="shared" si="39"/>
        <v>4947047.84</v>
      </c>
      <c r="R145" s="569">
        <v>0</v>
      </c>
      <c r="S145" s="550">
        <f>'Приложение № 4'!J145</f>
        <v>4947047.84</v>
      </c>
      <c r="T145" s="569">
        <v>0</v>
      </c>
      <c r="U145" s="569">
        <v>0</v>
      </c>
      <c r="V145" s="569">
        <f t="shared" si="40"/>
        <v>1776929.34</v>
      </c>
      <c r="W145" s="569">
        <v>0</v>
      </c>
      <c r="X145" s="569">
        <f>'Приложение № 4'!L145</f>
        <v>1776929.34</v>
      </c>
      <c r="Y145" s="569">
        <v>0</v>
      </c>
      <c r="Z145" s="569">
        <v>0</v>
      </c>
      <c r="AA145" s="569">
        <f>'Приложение № 4'!K145</f>
        <v>742057.18</v>
      </c>
      <c r="AB145" s="569">
        <f>'Приложение № 4'!N145</f>
        <v>742057.18</v>
      </c>
    </row>
    <row r="146" spans="1:29" ht="30" customHeight="1" x14ac:dyDescent="0.2">
      <c r="A146" s="424">
        <v>3</v>
      </c>
      <c r="B146" s="453" t="s">
        <v>977</v>
      </c>
      <c r="C146" s="413">
        <v>3</v>
      </c>
      <c r="D146" s="415">
        <v>41998</v>
      </c>
      <c r="E146" s="413" t="s">
        <v>1801</v>
      </c>
      <c r="F146" s="413" t="s">
        <v>1846</v>
      </c>
      <c r="G146" s="416">
        <v>8</v>
      </c>
      <c r="H146" s="418">
        <v>8</v>
      </c>
      <c r="I146" s="417">
        <v>195.5</v>
      </c>
      <c r="J146" s="416">
        <v>4</v>
      </c>
      <c r="K146" s="418">
        <v>4</v>
      </c>
      <c r="L146" s="418">
        <f t="shared" si="44"/>
        <v>0</v>
      </c>
      <c r="M146" s="417">
        <v>195.5</v>
      </c>
      <c r="N146" s="417">
        <v>195.5</v>
      </c>
      <c r="O146" s="417">
        <f t="shared" si="45"/>
        <v>0</v>
      </c>
      <c r="P146" s="569">
        <f t="shared" si="46"/>
        <v>16374305.050000001</v>
      </c>
      <c r="Q146" s="569">
        <f t="shared" si="39"/>
        <v>9868855.6400000006</v>
      </c>
      <c r="R146" s="569">
        <v>0</v>
      </c>
      <c r="S146" s="550">
        <f>'Приложение № 4'!J146</f>
        <v>9868855.6400000006</v>
      </c>
      <c r="T146" s="569">
        <v>0</v>
      </c>
      <c r="U146" s="569">
        <v>0</v>
      </c>
      <c r="V146" s="569">
        <f t="shared" si="40"/>
        <v>3544792.71</v>
      </c>
      <c r="W146" s="569">
        <v>0</v>
      </c>
      <c r="X146" s="569">
        <f>'Приложение № 4'!L146</f>
        <v>3544792.71</v>
      </c>
      <c r="Y146" s="569">
        <v>0</v>
      </c>
      <c r="Z146" s="569">
        <v>0</v>
      </c>
      <c r="AA146" s="569">
        <f>'Приложение № 4'!K146</f>
        <v>1480328.35</v>
      </c>
      <c r="AB146" s="569">
        <f>'Приложение № 4'!N146</f>
        <v>1480328.35</v>
      </c>
    </row>
    <row r="147" spans="1:29" ht="30" customHeight="1" x14ac:dyDescent="0.2">
      <c r="A147" s="424">
        <v>4</v>
      </c>
      <c r="B147" s="530" t="s">
        <v>1953</v>
      </c>
      <c r="C147" s="525">
        <v>3110</v>
      </c>
      <c r="D147" s="526">
        <v>43082</v>
      </c>
      <c r="E147" s="413" t="s">
        <v>1801</v>
      </c>
      <c r="F147" s="413" t="s">
        <v>1846</v>
      </c>
      <c r="G147" s="540">
        <v>14</v>
      </c>
      <c r="H147" s="542">
        <v>14</v>
      </c>
      <c r="I147" s="541">
        <v>320.10000000000002</v>
      </c>
      <c r="J147" s="540">
        <v>9</v>
      </c>
      <c r="K147" s="542">
        <v>4</v>
      </c>
      <c r="L147" s="542">
        <v>5</v>
      </c>
      <c r="M147" s="541">
        <v>320.10000000000002</v>
      </c>
      <c r="N147" s="541">
        <v>184.1</v>
      </c>
      <c r="O147" s="541">
        <v>136</v>
      </c>
      <c r="P147" s="569">
        <f t="shared" si="46"/>
        <v>19538904</v>
      </c>
      <c r="Q147" s="569">
        <f t="shared" si="39"/>
        <v>16158673.609999999</v>
      </c>
      <c r="R147" s="569">
        <v>0</v>
      </c>
      <c r="S147" s="550">
        <f>'Приложение № 4'!J147</f>
        <v>16158673.609999999</v>
      </c>
      <c r="T147" s="569">
        <v>0</v>
      </c>
      <c r="U147" s="569">
        <v>0</v>
      </c>
      <c r="V147" s="569">
        <f t="shared" si="40"/>
        <v>3380230.39</v>
      </c>
      <c r="W147" s="569">
        <v>0</v>
      </c>
      <c r="X147" s="569">
        <f>'Приложение № 4'!L147</f>
        <v>3380230.39</v>
      </c>
      <c r="Y147" s="569">
        <v>0</v>
      </c>
      <c r="Z147" s="569">
        <v>0</v>
      </c>
      <c r="AA147" s="543">
        <v>0</v>
      </c>
      <c r="AB147" s="543">
        <v>0</v>
      </c>
    </row>
    <row r="148" spans="1:29" ht="30" customHeight="1" x14ac:dyDescent="0.2">
      <c r="A148" s="424">
        <v>5</v>
      </c>
      <c r="B148" s="530" t="s">
        <v>1954</v>
      </c>
      <c r="C148" s="525">
        <v>3110</v>
      </c>
      <c r="D148" s="526">
        <v>43082</v>
      </c>
      <c r="E148" s="413" t="s">
        <v>1801</v>
      </c>
      <c r="F148" s="413" t="s">
        <v>1846</v>
      </c>
      <c r="G148" s="540">
        <v>27</v>
      </c>
      <c r="H148" s="542">
        <v>27</v>
      </c>
      <c r="I148" s="541">
        <v>621.6</v>
      </c>
      <c r="J148" s="540">
        <v>16</v>
      </c>
      <c r="K148" s="542">
        <v>13</v>
      </c>
      <c r="L148" s="542">
        <v>3</v>
      </c>
      <c r="M148" s="541">
        <v>621.6</v>
      </c>
      <c r="N148" s="541">
        <v>507.6</v>
      </c>
      <c r="O148" s="541">
        <v>114</v>
      </c>
      <c r="P148" s="569">
        <f t="shared" si="46"/>
        <v>37942464</v>
      </c>
      <c r="Q148" s="569">
        <f t="shared" si="39"/>
        <v>31378417.73</v>
      </c>
      <c r="R148" s="569">
        <v>0</v>
      </c>
      <c r="S148" s="550">
        <f>'Приложение № 4'!J148</f>
        <v>31378417.73</v>
      </c>
      <c r="T148" s="569">
        <v>0</v>
      </c>
      <c r="U148" s="569">
        <v>0</v>
      </c>
      <c r="V148" s="569">
        <f t="shared" si="40"/>
        <v>6564046.2699999996</v>
      </c>
      <c r="W148" s="569">
        <v>0</v>
      </c>
      <c r="X148" s="569">
        <f>'Приложение № 4'!L148</f>
        <v>6564046.2699999996</v>
      </c>
      <c r="Y148" s="569">
        <v>0</v>
      </c>
      <c r="Z148" s="569">
        <v>0</v>
      </c>
      <c r="AA148" s="543">
        <v>0</v>
      </c>
      <c r="AB148" s="543">
        <v>0</v>
      </c>
    </row>
    <row r="149" spans="1:29" ht="30" customHeight="1" x14ac:dyDescent="0.2">
      <c r="A149" s="424">
        <v>6</v>
      </c>
      <c r="B149" s="530" t="s">
        <v>1955</v>
      </c>
      <c r="C149" s="525">
        <v>3110</v>
      </c>
      <c r="D149" s="526">
        <v>43082</v>
      </c>
      <c r="E149" s="413" t="s">
        <v>1801</v>
      </c>
      <c r="F149" s="413" t="s">
        <v>1846</v>
      </c>
      <c r="G149" s="540">
        <v>8</v>
      </c>
      <c r="H149" s="542">
        <v>8</v>
      </c>
      <c r="I149" s="541">
        <v>112.3</v>
      </c>
      <c r="J149" s="540">
        <v>2</v>
      </c>
      <c r="K149" s="542">
        <v>2</v>
      </c>
      <c r="L149" s="542">
        <v>0</v>
      </c>
      <c r="M149" s="541">
        <v>112.3</v>
      </c>
      <c r="N149" s="541">
        <v>112.3</v>
      </c>
      <c r="O149" s="541">
        <v>0</v>
      </c>
      <c r="P149" s="569">
        <f t="shared" si="46"/>
        <v>6854792</v>
      </c>
      <c r="Q149" s="569">
        <f t="shared" si="39"/>
        <v>5668912.9800000004</v>
      </c>
      <c r="R149" s="569">
        <v>0</v>
      </c>
      <c r="S149" s="550">
        <f>'Приложение № 4'!J149</f>
        <v>5668912.9800000004</v>
      </c>
      <c r="T149" s="569">
        <v>0</v>
      </c>
      <c r="U149" s="569">
        <v>0</v>
      </c>
      <c r="V149" s="569">
        <f t="shared" si="40"/>
        <v>1185879.02</v>
      </c>
      <c r="W149" s="569">
        <v>0</v>
      </c>
      <c r="X149" s="569">
        <f>'Приложение № 4'!L149</f>
        <v>1185879.02</v>
      </c>
      <c r="Y149" s="569">
        <v>0</v>
      </c>
      <c r="Z149" s="569">
        <v>0</v>
      </c>
      <c r="AA149" s="543">
        <v>0</v>
      </c>
      <c r="AB149" s="543">
        <v>0</v>
      </c>
    </row>
    <row r="150" spans="1:29" ht="30" customHeight="1" x14ac:dyDescent="0.2">
      <c r="A150" s="424">
        <v>7</v>
      </c>
      <c r="B150" s="530" t="s">
        <v>1956</v>
      </c>
      <c r="C150" s="525">
        <v>3110</v>
      </c>
      <c r="D150" s="526">
        <v>43082</v>
      </c>
      <c r="E150" s="413" t="s">
        <v>1801</v>
      </c>
      <c r="F150" s="413" t="s">
        <v>1846</v>
      </c>
      <c r="G150" s="540">
        <v>6</v>
      </c>
      <c r="H150" s="542">
        <v>6</v>
      </c>
      <c r="I150" s="541">
        <v>181.6</v>
      </c>
      <c r="J150" s="540">
        <v>5</v>
      </c>
      <c r="K150" s="542">
        <v>3</v>
      </c>
      <c r="L150" s="542">
        <v>2</v>
      </c>
      <c r="M150" s="541">
        <v>181.6</v>
      </c>
      <c r="N150" s="541">
        <v>63.9</v>
      </c>
      <c r="O150" s="541">
        <v>117.7</v>
      </c>
      <c r="P150" s="569">
        <f t="shared" si="46"/>
        <v>11084864</v>
      </c>
      <c r="Q150" s="569">
        <f t="shared" si="39"/>
        <v>9167182.5299999993</v>
      </c>
      <c r="R150" s="569">
        <v>0</v>
      </c>
      <c r="S150" s="550">
        <f>'Приложение № 4'!J150</f>
        <v>9167182.5299999993</v>
      </c>
      <c r="T150" s="569">
        <v>0</v>
      </c>
      <c r="U150" s="569">
        <v>0</v>
      </c>
      <c r="V150" s="569">
        <f t="shared" si="40"/>
        <v>1917681.47</v>
      </c>
      <c r="W150" s="569">
        <v>0</v>
      </c>
      <c r="X150" s="569">
        <f>'Приложение № 4'!L150</f>
        <v>1917681.47</v>
      </c>
      <c r="Y150" s="569">
        <v>0</v>
      </c>
      <c r="Z150" s="569">
        <v>0</v>
      </c>
      <c r="AA150" s="543">
        <v>0</v>
      </c>
      <c r="AB150" s="543">
        <v>0</v>
      </c>
    </row>
    <row r="151" spans="1:29" ht="30" customHeight="1" x14ac:dyDescent="0.2">
      <c r="A151" s="424">
        <v>8</v>
      </c>
      <c r="B151" s="530" t="s">
        <v>1957</v>
      </c>
      <c r="C151" s="525">
        <v>3110</v>
      </c>
      <c r="D151" s="526">
        <v>43082</v>
      </c>
      <c r="E151" s="413" t="s">
        <v>1801</v>
      </c>
      <c r="F151" s="413" t="s">
        <v>1846</v>
      </c>
      <c r="G151" s="540">
        <v>29</v>
      </c>
      <c r="H151" s="542">
        <v>29</v>
      </c>
      <c r="I151" s="541">
        <v>892.8</v>
      </c>
      <c r="J151" s="540">
        <v>23</v>
      </c>
      <c r="K151" s="542">
        <v>20</v>
      </c>
      <c r="L151" s="542">
        <v>3</v>
      </c>
      <c r="M151" s="541">
        <v>892.8</v>
      </c>
      <c r="N151" s="541">
        <v>753.9</v>
      </c>
      <c r="O151" s="541">
        <v>138.9</v>
      </c>
      <c r="P151" s="569">
        <f t="shared" si="46"/>
        <v>54496512</v>
      </c>
      <c r="Q151" s="569">
        <f t="shared" si="39"/>
        <v>45068615.420000002</v>
      </c>
      <c r="R151" s="569">
        <v>0</v>
      </c>
      <c r="S151" s="550">
        <f>'Приложение № 4'!J151</f>
        <v>45068615.420000002</v>
      </c>
      <c r="T151" s="569">
        <v>0</v>
      </c>
      <c r="U151" s="569">
        <v>0</v>
      </c>
      <c r="V151" s="569">
        <f t="shared" si="40"/>
        <v>9427896.5800000001</v>
      </c>
      <c r="W151" s="569">
        <v>0</v>
      </c>
      <c r="X151" s="569">
        <f>'Приложение № 4'!L151</f>
        <v>9427896.5800000001</v>
      </c>
      <c r="Y151" s="569">
        <v>0</v>
      </c>
      <c r="Z151" s="569">
        <v>0</v>
      </c>
      <c r="AA151" s="543">
        <v>0</v>
      </c>
      <c r="AB151" s="543">
        <v>0</v>
      </c>
    </row>
    <row r="152" spans="1:29" s="469" customFormat="1" ht="30" hidden="1" customHeight="1" x14ac:dyDescent="0.2">
      <c r="A152" s="735" t="s">
        <v>1897</v>
      </c>
      <c r="B152" s="735"/>
      <c r="C152" s="735"/>
      <c r="D152" s="735"/>
      <c r="E152" s="735"/>
      <c r="F152" s="735"/>
      <c r="G152" s="467">
        <f>SUM(G153:G164)</f>
        <v>222</v>
      </c>
      <c r="H152" s="467">
        <f t="shared" ref="H152:M152" si="47">SUM(H153:H164)</f>
        <v>222</v>
      </c>
      <c r="I152" s="435">
        <f t="shared" si="47"/>
        <v>4582.7</v>
      </c>
      <c r="J152" s="467">
        <f t="shared" si="47"/>
        <v>93</v>
      </c>
      <c r="K152" s="467">
        <f t="shared" si="47"/>
        <v>51</v>
      </c>
      <c r="L152" s="467">
        <f t="shared" si="47"/>
        <v>42</v>
      </c>
      <c r="M152" s="435">
        <f t="shared" si="47"/>
        <v>3375.29</v>
      </c>
      <c r="N152" s="435">
        <f>SUM(N153:N164)</f>
        <v>2266.1999999999998</v>
      </c>
      <c r="O152" s="435">
        <f t="shared" ref="O152:AB152" si="48">SUM(O153:O164)</f>
        <v>1109.0899999999999</v>
      </c>
      <c r="P152" s="435">
        <f t="shared" si="48"/>
        <v>181008349.72</v>
      </c>
      <c r="Q152" s="435">
        <f t="shared" si="48"/>
        <v>181008349.72</v>
      </c>
      <c r="R152" s="435">
        <f t="shared" si="48"/>
        <v>0</v>
      </c>
      <c r="S152" s="561">
        <f t="shared" si="48"/>
        <v>24065401.190000001</v>
      </c>
      <c r="T152" s="561">
        <f t="shared" si="48"/>
        <v>156942948.53</v>
      </c>
      <c r="U152" s="435">
        <f t="shared" si="48"/>
        <v>0</v>
      </c>
      <c r="V152" s="435">
        <f t="shared" si="48"/>
        <v>0</v>
      </c>
      <c r="W152" s="435">
        <f t="shared" si="48"/>
        <v>0</v>
      </c>
      <c r="X152" s="435">
        <f t="shared" si="48"/>
        <v>0</v>
      </c>
      <c r="Y152" s="435">
        <f t="shared" si="48"/>
        <v>0</v>
      </c>
      <c r="Z152" s="435">
        <f t="shared" si="48"/>
        <v>0</v>
      </c>
      <c r="AA152" s="435">
        <f t="shared" si="48"/>
        <v>0</v>
      </c>
      <c r="AB152" s="435">
        <f t="shared" si="48"/>
        <v>0</v>
      </c>
      <c r="AC152" s="468"/>
    </row>
    <row r="153" spans="1:29" s="420" customFormat="1" ht="30" hidden="1" customHeight="1" x14ac:dyDescent="0.2">
      <c r="A153" s="424">
        <v>1</v>
      </c>
      <c r="B153" s="453" t="s">
        <v>1884</v>
      </c>
      <c r="C153" s="413">
        <v>168</v>
      </c>
      <c r="D153" s="415">
        <v>43024</v>
      </c>
      <c r="E153" s="413" t="s">
        <v>1846</v>
      </c>
      <c r="F153" s="413" t="s">
        <v>1974</v>
      </c>
      <c r="G153" s="416">
        <v>20</v>
      </c>
      <c r="H153" s="418">
        <v>20</v>
      </c>
      <c r="I153" s="417">
        <v>314.8</v>
      </c>
      <c r="J153" s="416">
        <v>5</v>
      </c>
      <c r="K153" s="418">
        <v>5</v>
      </c>
      <c r="L153" s="418">
        <v>0</v>
      </c>
      <c r="M153" s="417">
        <v>314.8</v>
      </c>
      <c r="N153" s="417">
        <v>314.8</v>
      </c>
      <c r="O153" s="417">
        <v>0</v>
      </c>
      <c r="P153" s="569">
        <f t="shared" ref="P153:P164" si="49">Q153+V153+AA153+AB153</f>
        <v>16890329.57</v>
      </c>
      <c r="Q153" s="569">
        <f t="shared" si="39"/>
        <v>16890329.57</v>
      </c>
      <c r="R153" s="569">
        <v>0</v>
      </c>
      <c r="S153" s="550">
        <v>2252879.1</v>
      </c>
      <c r="T153" s="569">
        <v>14637450.470000001</v>
      </c>
      <c r="U153" s="569">
        <v>0</v>
      </c>
      <c r="V153" s="569">
        <f t="shared" si="40"/>
        <v>0</v>
      </c>
      <c r="W153" s="569">
        <v>0</v>
      </c>
      <c r="X153" s="569">
        <v>0</v>
      </c>
      <c r="Y153" s="569">
        <v>0</v>
      </c>
      <c r="Z153" s="569">
        <v>0</v>
      </c>
      <c r="AA153" s="569">
        <v>0</v>
      </c>
      <c r="AB153" s="569">
        <v>0</v>
      </c>
      <c r="AC153" s="405"/>
    </row>
    <row r="154" spans="1:29" s="420" customFormat="1" ht="30" hidden="1" customHeight="1" x14ac:dyDescent="0.2">
      <c r="A154" s="424">
        <v>2</v>
      </c>
      <c r="B154" s="453" t="s">
        <v>1885</v>
      </c>
      <c r="C154" s="413">
        <v>167</v>
      </c>
      <c r="D154" s="415">
        <v>43024</v>
      </c>
      <c r="E154" s="413" t="s">
        <v>1846</v>
      </c>
      <c r="F154" s="413" t="s">
        <v>1974</v>
      </c>
      <c r="G154" s="416">
        <v>19</v>
      </c>
      <c r="H154" s="418">
        <v>19</v>
      </c>
      <c r="I154" s="417">
        <v>293.8</v>
      </c>
      <c r="J154" s="416">
        <v>6</v>
      </c>
      <c r="K154" s="418">
        <v>6</v>
      </c>
      <c r="L154" s="418">
        <v>0</v>
      </c>
      <c r="M154" s="417">
        <v>293.8</v>
      </c>
      <c r="N154" s="417">
        <v>293.8</v>
      </c>
      <c r="O154" s="417">
        <v>0</v>
      </c>
      <c r="P154" s="569">
        <f t="shared" si="49"/>
        <v>15763592.210000001</v>
      </c>
      <c r="Q154" s="569">
        <f t="shared" si="39"/>
        <v>15763592.210000001</v>
      </c>
      <c r="R154" s="569">
        <v>0</v>
      </c>
      <c r="S154" s="550">
        <v>2102591.7400000002</v>
      </c>
      <c r="T154" s="569">
        <v>13661000.470000001</v>
      </c>
      <c r="U154" s="569">
        <v>0</v>
      </c>
      <c r="V154" s="569">
        <f t="shared" si="40"/>
        <v>0</v>
      </c>
      <c r="W154" s="569">
        <v>0</v>
      </c>
      <c r="X154" s="569">
        <v>0</v>
      </c>
      <c r="Y154" s="569">
        <v>0</v>
      </c>
      <c r="Z154" s="569">
        <v>0</v>
      </c>
      <c r="AA154" s="569">
        <v>0</v>
      </c>
      <c r="AB154" s="569">
        <v>0</v>
      </c>
      <c r="AC154" s="405"/>
    </row>
    <row r="155" spans="1:29" s="420" customFormat="1" ht="30" hidden="1" customHeight="1" x14ac:dyDescent="0.2">
      <c r="A155" s="424">
        <v>3</v>
      </c>
      <c r="B155" s="453" t="s">
        <v>1886</v>
      </c>
      <c r="C155" s="413">
        <v>176</v>
      </c>
      <c r="D155" s="415">
        <v>43038</v>
      </c>
      <c r="E155" s="413" t="s">
        <v>1846</v>
      </c>
      <c r="F155" s="413" t="s">
        <v>1974</v>
      </c>
      <c r="G155" s="416">
        <v>21</v>
      </c>
      <c r="H155" s="418">
        <v>21</v>
      </c>
      <c r="I155" s="417">
        <v>462.8</v>
      </c>
      <c r="J155" s="416">
        <v>14</v>
      </c>
      <c r="K155" s="418">
        <v>14</v>
      </c>
      <c r="L155" s="418">
        <v>0</v>
      </c>
      <c r="M155" s="417">
        <v>462.8</v>
      </c>
      <c r="N155" s="417">
        <v>462.8</v>
      </c>
      <c r="O155" s="417">
        <v>0</v>
      </c>
      <c r="P155" s="569">
        <f t="shared" si="49"/>
        <v>24831145.25</v>
      </c>
      <c r="Q155" s="569">
        <f t="shared" si="39"/>
        <v>24831145.25</v>
      </c>
      <c r="R155" s="569">
        <v>0</v>
      </c>
      <c r="S155" s="550">
        <v>3312047.16</v>
      </c>
      <c r="T155" s="569">
        <v>21519098.09</v>
      </c>
      <c r="U155" s="569">
        <v>0</v>
      </c>
      <c r="V155" s="569">
        <f t="shared" si="40"/>
        <v>0</v>
      </c>
      <c r="W155" s="569">
        <v>0</v>
      </c>
      <c r="X155" s="569">
        <v>0</v>
      </c>
      <c r="Y155" s="569">
        <v>0</v>
      </c>
      <c r="Z155" s="569">
        <v>0</v>
      </c>
      <c r="AA155" s="569">
        <v>0</v>
      </c>
      <c r="AB155" s="569">
        <v>0</v>
      </c>
      <c r="AC155" s="405"/>
    </row>
    <row r="156" spans="1:29" s="420" customFormat="1" ht="30" hidden="1" customHeight="1" x14ac:dyDescent="0.2">
      <c r="A156" s="424">
        <v>4</v>
      </c>
      <c r="B156" s="453" t="s">
        <v>1887</v>
      </c>
      <c r="C156" s="413">
        <v>177</v>
      </c>
      <c r="D156" s="415">
        <v>43038</v>
      </c>
      <c r="E156" s="413" t="s">
        <v>1846</v>
      </c>
      <c r="F156" s="413" t="s">
        <v>1974</v>
      </c>
      <c r="G156" s="416">
        <v>19</v>
      </c>
      <c r="H156" s="418">
        <v>19</v>
      </c>
      <c r="I156" s="417">
        <v>315.3</v>
      </c>
      <c r="J156" s="416">
        <v>8</v>
      </c>
      <c r="K156" s="418">
        <v>6</v>
      </c>
      <c r="L156" s="418">
        <v>2</v>
      </c>
      <c r="M156" s="417">
        <v>315.3</v>
      </c>
      <c r="N156" s="417">
        <v>243.3</v>
      </c>
      <c r="O156" s="417">
        <v>72</v>
      </c>
      <c r="P156" s="569">
        <f t="shared" si="49"/>
        <v>16917156.649999999</v>
      </c>
      <c r="Q156" s="569">
        <f t="shared" si="39"/>
        <v>16917156.649999999</v>
      </c>
      <c r="R156" s="569">
        <v>0</v>
      </c>
      <c r="S156" s="550">
        <v>2256457.37</v>
      </c>
      <c r="T156" s="569">
        <v>14660699.279999999</v>
      </c>
      <c r="U156" s="569">
        <v>0</v>
      </c>
      <c r="V156" s="569">
        <f t="shared" si="40"/>
        <v>0</v>
      </c>
      <c r="W156" s="569">
        <v>0</v>
      </c>
      <c r="X156" s="569">
        <v>0</v>
      </c>
      <c r="Y156" s="569">
        <v>0</v>
      </c>
      <c r="Z156" s="569">
        <v>0</v>
      </c>
      <c r="AA156" s="569">
        <v>0</v>
      </c>
      <c r="AB156" s="569">
        <v>0</v>
      </c>
      <c r="AC156" s="405"/>
    </row>
    <row r="157" spans="1:29" s="420" customFormat="1" ht="30" hidden="1" customHeight="1" x14ac:dyDescent="0.2">
      <c r="A157" s="424">
        <v>5</v>
      </c>
      <c r="B157" s="453" t="s">
        <v>1888</v>
      </c>
      <c r="C157" s="413">
        <v>178</v>
      </c>
      <c r="D157" s="415">
        <v>43038</v>
      </c>
      <c r="E157" s="413" t="s">
        <v>1846</v>
      </c>
      <c r="F157" s="413" t="s">
        <v>1974</v>
      </c>
      <c r="G157" s="416">
        <v>28</v>
      </c>
      <c r="H157" s="418">
        <v>28</v>
      </c>
      <c r="I157" s="417">
        <v>476.8</v>
      </c>
      <c r="J157" s="416">
        <v>11</v>
      </c>
      <c r="K157" s="418">
        <v>10</v>
      </c>
      <c r="L157" s="418">
        <v>1</v>
      </c>
      <c r="M157" s="417">
        <v>476.8</v>
      </c>
      <c r="N157" s="417">
        <v>430.6</v>
      </c>
      <c r="O157" s="417">
        <v>46.2</v>
      </c>
      <c r="P157" s="569">
        <f t="shared" si="49"/>
        <v>25582303.489999998</v>
      </c>
      <c r="Q157" s="569">
        <f t="shared" si="39"/>
        <v>25582303.489999998</v>
      </c>
      <c r="R157" s="569">
        <v>0</v>
      </c>
      <c r="S157" s="550">
        <v>3412238.74</v>
      </c>
      <c r="T157" s="569">
        <v>22170064.75</v>
      </c>
      <c r="U157" s="569">
        <v>0</v>
      </c>
      <c r="V157" s="569">
        <f t="shared" si="40"/>
        <v>0</v>
      </c>
      <c r="W157" s="569">
        <v>0</v>
      </c>
      <c r="X157" s="569">
        <v>0</v>
      </c>
      <c r="Y157" s="569">
        <v>0</v>
      </c>
      <c r="Z157" s="569">
        <v>0</v>
      </c>
      <c r="AA157" s="569">
        <v>0</v>
      </c>
      <c r="AB157" s="569">
        <v>0</v>
      </c>
      <c r="AC157" s="405"/>
    </row>
    <row r="158" spans="1:29" s="420" customFormat="1" ht="30" hidden="1" customHeight="1" x14ac:dyDescent="0.2">
      <c r="A158" s="424">
        <v>6</v>
      </c>
      <c r="B158" s="453" t="s">
        <v>1889</v>
      </c>
      <c r="C158" s="413">
        <v>179</v>
      </c>
      <c r="D158" s="415">
        <v>43038</v>
      </c>
      <c r="E158" s="413" t="s">
        <v>1846</v>
      </c>
      <c r="F158" s="413" t="s">
        <v>1974</v>
      </c>
      <c r="G158" s="416">
        <v>16</v>
      </c>
      <c r="H158" s="418">
        <v>16</v>
      </c>
      <c r="I158" s="417">
        <v>181.6</v>
      </c>
      <c r="J158" s="416">
        <v>4</v>
      </c>
      <c r="K158" s="418">
        <v>3</v>
      </c>
      <c r="L158" s="418">
        <v>1</v>
      </c>
      <c r="M158" s="417">
        <v>181.6</v>
      </c>
      <c r="N158" s="417">
        <v>181.6</v>
      </c>
      <c r="O158" s="417">
        <v>0</v>
      </c>
      <c r="P158" s="569">
        <f t="shared" si="49"/>
        <v>9653595.4600000009</v>
      </c>
      <c r="Q158" s="569">
        <f t="shared" si="39"/>
        <v>9653595.4600000009</v>
      </c>
      <c r="R158" s="569">
        <v>0</v>
      </c>
      <c r="S158" s="550">
        <v>1209627.8400000001</v>
      </c>
      <c r="T158" s="569">
        <v>8443967.6199999992</v>
      </c>
      <c r="U158" s="569">
        <v>0</v>
      </c>
      <c r="V158" s="569">
        <f t="shared" si="40"/>
        <v>0</v>
      </c>
      <c r="W158" s="569">
        <v>0</v>
      </c>
      <c r="X158" s="569">
        <v>0</v>
      </c>
      <c r="Y158" s="569">
        <v>0</v>
      </c>
      <c r="Z158" s="569">
        <v>0</v>
      </c>
      <c r="AA158" s="569">
        <v>0</v>
      </c>
      <c r="AB158" s="569">
        <v>0</v>
      </c>
      <c r="AC158" s="405"/>
    </row>
    <row r="159" spans="1:29" s="420" customFormat="1" ht="30" hidden="1" customHeight="1" x14ac:dyDescent="0.2">
      <c r="A159" s="424">
        <v>7</v>
      </c>
      <c r="B159" s="453" t="s">
        <v>1890</v>
      </c>
      <c r="C159" s="413">
        <v>205</v>
      </c>
      <c r="D159" s="415">
        <v>43403</v>
      </c>
      <c r="E159" s="413" t="s">
        <v>1846</v>
      </c>
      <c r="F159" s="413" t="s">
        <v>1974</v>
      </c>
      <c r="G159" s="416">
        <v>5</v>
      </c>
      <c r="H159" s="418">
        <v>5</v>
      </c>
      <c r="I159" s="417">
        <v>93.4</v>
      </c>
      <c r="J159" s="416">
        <v>2</v>
      </c>
      <c r="K159" s="418">
        <v>1</v>
      </c>
      <c r="L159" s="418">
        <v>1</v>
      </c>
      <c r="M159" s="417">
        <v>53.9</v>
      </c>
      <c r="N159" s="417">
        <v>26.6</v>
      </c>
      <c r="O159" s="417">
        <v>27.3</v>
      </c>
      <c r="P159" s="569">
        <f t="shared" si="49"/>
        <v>2891959.22</v>
      </c>
      <c r="Q159" s="569">
        <f t="shared" si="39"/>
        <v>2891959.22</v>
      </c>
      <c r="R159" s="569">
        <v>0</v>
      </c>
      <c r="S159" s="550">
        <v>385737.56</v>
      </c>
      <c r="T159" s="569">
        <v>2506221.66</v>
      </c>
      <c r="U159" s="569">
        <v>0</v>
      </c>
      <c r="V159" s="569">
        <f t="shared" si="40"/>
        <v>0</v>
      </c>
      <c r="W159" s="569">
        <v>0</v>
      </c>
      <c r="X159" s="569">
        <v>0</v>
      </c>
      <c r="Y159" s="569">
        <v>0</v>
      </c>
      <c r="Z159" s="569">
        <v>0</v>
      </c>
      <c r="AA159" s="569">
        <v>0</v>
      </c>
      <c r="AB159" s="569">
        <v>0</v>
      </c>
      <c r="AC159" s="405"/>
    </row>
    <row r="160" spans="1:29" s="420" customFormat="1" ht="30" hidden="1" customHeight="1" x14ac:dyDescent="0.2">
      <c r="A160" s="424">
        <v>8</v>
      </c>
      <c r="B160" s="453" t="s">
        <v>1891</v>
      </c>
      <c r="C160" s="413">
        <v>208</v>
      </c>
      <c r="D160" s="415">
        <v>43403</v>
      </c>
      <c r="E160" s="413" t="s">
        <v>1846</v>
      </c>
      <c r="F160" s="413" t="s">
        <v>1974</v>
      </c>
      <c r="G160" s="416">
        <v>29</v>
      </c>
      <c r="H160" s="418">
        <v>29</v>
      </c>
      <c r="I160" s="417">
        <v>873.6</v>
      </c>
      <c r="J160" s="416">
        <v>17</v>
      </c>
      <c r="K160" s="418">
        <v>0</v>
      </c>
      <c r="L160" s="418">
        <v>17</v>
      </c>
      <c r="M160" s="417">
        <v>361.29</v>
      </c>
      <c r="N160" s="417">
        <v>0</v>
      </c>
      <c r="O160" s="417">
        <v>361.29</v>
      </c>
      <c r="P160" s="569">
        <f t="shared" si="49"/>
        <v>19384711.469999999</v>
      </c>
      <c r="Q160" s="569">
        <f t="shared" si="39"/>
        <v>19384711.469999999</v>
      </c>
      <c r="R160" s="569">
        <v>0</v>
      </c>
      <c r="S160" s="550">
        <v>2585586.69</v>
      </c>
      <c r="T160" s="569">
        <v>16799124.780000001</v>
      </c>
      <c r="U160" s="569">
        <v>0</v>
      </c>
      <c r="V160" s="569">
        <f t="shared" si="40"/>
        <v>0</v>
      </c>
      <c r="W160" s="569">
        <v>0</v>
      </c>
      <c r="X160" s="569">
        <v>0</v>
      </c>
      <c r="Y160" s="569">
        <v>0</v>
      </c>
      <c r="Z160" s="569">
        <v>0</v>
      </c>
      <c r="AA160" s="569">
        <v>0</v>
      </c>
      <c r="AB160" s="569">
        <v>0</v>
      </c>
      <c r="AC160" s="405"/>
    </row>
    <row r="161" spans="1:29" s="420" customFormat="1" ht="30" hidden="1" customHeight="1" x14ac:dyDescent="0.2">
      <c r="A161" s="424">
        <v>9</v>
      </c>
      <c r="B161" s="453" t="s">
        <v>1892</v>
      </c>
      <c r="C161" s="413">
        <v>209</v>
      </c>
      <c r="D161" s="415">
        <v>43403</v>
      </c>
      <c r="E161" s="413" t="s">
        <v>1846</v>
      </c>
      <c r="F161" s="413" t="s">
        <v>1974</v>
      </c>
      <c r="G161" s="416">
        <v>24</v>
      </c>
      <c r="H161" s="418">
        <v>24</v>
      </c>
      <c r="I161" s="417">
        <v>869.2</v>
      </c>
      <c r="J161" s="416">
        <v>13</v>
      </c>
      <c r="K161" s="418">
        <v>0</v>
      </c>
      <c r="L161" s="418">
        <v>13</v>
      </c>
      <c r="M161" s="417">
        <v>213.6</v>
      </c>
      <c r="N161" s="417">
        <v>0</v>
      </c>
      <c r="O161" s="417">
        <v>213.6</v>
      </c>
      <c r="P161" s="569">
        <f t="shared" si="49"/>
        <v>11460528.58</v>
      </c>
      <c r="Q161" s="569">
        <f t="shared" si="39"/>
        <v>11460528.58</v>
      </c>
      <c r="R161" s="569">
        <v>0</v>
      </c>
      <c r="S161" s="550">
        <v>1528637.15</v>
      </c>
      <c r="T161" s="569">
        <v>9931891.4299999997</v>
      </c>
      <c r="U161" s="569">
        <v>0</v>
      </c>
      <c r="V161" s="569">
        <f t="shared" si="40"/>
        <v>0</v>
      </c>
      <c r="W161" s="569">
        <v>0</v>
      </c>
      <c r="X161" s="569">
        <v>0</v>
      </c>
      <c r="Y161" s="569">
        <v>0</v>
      </c>
      <c r="Z161" s="569">
        <v>0</v>
      </c>
      <c r="AA161" s="569">
        <v>0</v>
      </c>
      <c r="AB161" s="569">
        <v>0</v>
      </c>
      <c r="AC161" s="405"/>
    </row>
    <row r="162" spans="1:29" s="420" customFormat="1" ht="30" hidden="1" customHeight="1" x14ac:dyDescent="0.2">
      <c r="A162" s="424">
        <v>10</v>
      </c>
      <c r="B162" s="453" t="s">
        <v>1893</v>
      </c>
      <c r="C162" s="413">
        <v>207</v>
      </c>
      <c r="D162" s="415">
        <v>43403</v>
      </c>
      <c r="E162" s="413" t="s">
        <v>1846</v>
      </c>
      <c r="F162" s="413" t="s">
        <v>1974</v>
      </c>
      <c r="G162" s="416">
        <v>16</v>
      </c>
      <c r="H162" s="418">
        <v>16</v>
      </c>
      <c r="I162" s="417">
        <v>291</v>
      </c>
      <c r="J162" s="416">
        <v>6</v>
      </c>
      <c r="K162" s="418">
        <v>2</v>
      </c>
      <c r="L162" s="418">
        <v>4</v>
      </c>
      <c r="M162" s="417">
        <v>291</v>
      </c>
      <c r="N162" s="417">
        <v>91</v>
      </c>
      <c r="O162" s="417">
        <v>200</v>
      </c>
      <c r="P162" s="569">
        <f t="shared" si="49"/>
        <v>15613360.560000001</v>
      </c>
      <c r="Q162" s="569">
        <f t="shared" si="39"/>
        <v>15613360.560000001</v>
      </c>
      <c r="R162" s="569">
        <v>0</v>
      </c>
      <c r="S162" s="550">
        <v>2082553.42</v>
      </c>
      <c r="T162" s="569">
        <v>13530807.140000001</v>
      </c>
      <c r="U162" s="569">
        <v>0</v>
      </c>
      <c r="V162" s="569">
        <f t="shared" si="40"/>
        <v>0</v>
      </c>
      <c r="W162" s="569">
        <v>0</v>
      </c>
      <c r="X162" s="569">
        <v>0</v>
      </c>
      <c r="Y162" s="569">
        <v>0</v>
      </c>
      <c r="Z162" s="569">
        <v>0</v>
      </c>
      <c r="AA162" s="569">
        <v>0</v>
      </c>
      <c r="AB162" s="569">
        <v>0</v>
      </c>
      <c r="AC162" s="405"/>
    </row>
    <row r="163" spans="1:29" s="420" customFormat="1" ht="30" hidden="1" customHeight="1" x14ac:dyDescent="0.2">
      <c r="A163" s="424">
        <v>11</v>
      </c>
      <c r="B163" s="453" t="s">
        <v>1894</v>
      </c>
      <c r="C163" s="413" t="s">
        <v>1895</v>
      </c>
      <c r="D163" s="415">
        <v>43333</v>
      </c>
      <c r="E163" s="413" t="s">
        <v>1846</v>
      </c>
      <c r="F163" s="413" t="s">
        <v>1974</v>
      </c>
      <c r="G163" s="416">
        <v>14</v>
      </c>
      <c r="H163" s="418">
        <v>14</v>
      </c>
      <c r="I163" s="417">
        <v>115.4</v>
      </c>
      <c r="J163" s="416">
        <v>3</v>
      </c>
      <c r="K163" s="418">
        <v>2</v>
      </c>
      <c r="L163" s="418">
        <v>1</v>
      </c>
      <c r="M163" s="417">
        <v>115.4</v>
      </c>
      <c r="N163" s="417">
        <v>73.900000000000006</v>
      </c>
      <c r="O163" s="417">
        <v>41.5</v>
      </c>
      <c r="P163" s="569">
        <f t="shared" si="49"/>
        <v>6191690.0599999996</v>
      </c>
      <c r="Q163" s="569">
        <f t="shared" si="39"/>
        <v>6191690.0599999996</v>
      </c>
      <c r="R163" s="569">
        <v>0</v>
      </c>
      <c r="S163" s="550">
        <v>825864.83</v>
      </c>
      <c r="T163" s="569">
        <v>5365825.2300000004</v>
      </c>
      <c r="U163" s="569">
        <v>0</v>
      </c>
      <c r="V163" s="569">
        <f t="shared" si="40"/>
        <v>0</v>
      </c>
      <c r="W163" s="569">
        <v>0</v>
      </c>
      <c r="X163" s="569">
        <v>0</v>
      </c>
      <c r="Y163" s="569">
        <v>0</v>
      </c>
      <c r="Z163" s="569">
        <v>0</v>
      </c>
      <c r="AA163" s="569">
        <v>0</v>
      </c>
      <c r="AB163" s="569">
        <v>0</v>
      </c>
      <c r="AC163" s="405"/>
    </row>
    <row r="164" spans="1:29" s="420" customFormat="1" ht="30" hidden="1" customHeight="1" x14ac:dyDescent="0.2">
      <c r="A164" s="424">
        <v>12</v>
      </c>
      <c r="B164" s="453" t="s">
        <v>1896</v>
      </c>
      <c r="C164" s="413">
        <v>206</v>
      </c>
      <c r="D164" s="415">
        <v>43403</v>
      </c>
      <c r="E164" s="413" t="s">
        <v>1846</v>
      </c>
      <c r="F164" s="413" t="s">
        <v>1974</v>
      </c>
      <c r="G164" s="416">
        <v>11</v>
      </c>
      <c r="H164" s="418">
        <v>11</v>
      </c>
      <c r="I164" s="417">
        <v>295</v>
      </c>
      <c r="J164" s="416">
        <v>4</v>
      </c>
      <c r="K164" s="418">
        <v>2</v>
      </c>
      <c r="L164" s="418">
        <v>2</v>
      </c>
      <c r="M164" s="417">
        <v>295</v>
      </c>
      <c r="N164" s="417">
        <v>147.80000000000001</v>
      </c>
      <c r="O164" s="417">
        <v>147.19999999999999</v>
      </c>
      <c r="P164" s="569">
        <f t="shared" si="49"/>
        <v>15827977.199999999</v>
      </c>
      <c r="Q164" s="569">
        <f t="shared" si="39"/>
        <v>15827977.199999999</v>
      </c>
      <c r="R164" s="569">
        <v>0</v>
      </c>
      <c r="S164" s="550">
        <v>2111179.59</v>
      </c>
      <c r="T164" s="569">
        <v>13716797.609999999</v>
      </c>
      <c r="U164" s="569">
        <v>0</v>
      </c>
      <c r="V164" s="569">
        <f t="shared" si="40"/>
        <v>0</v>
      </c>
      <c r="W164" s="569">
        <v>0</v>
      </c>
      <c r="X164" s="569">
        <v>0</v>
      </c>
      <c r="Y164" s="569">
        <v>0</v>
      </c>
      <c r="Z164" s="569">
        <v>0</v>
      </c>
      <c r="AA164" s="569">
        <v>0</v>
      </c>
      <c r="AB164" s="569">
        <v>0</v>
      </c>
      <c r="AC164" s="405"/>
    </row>
    <row r="165" spans="1:29" ht="30" hidden="1" customHeight="1" x14ac:dyDescent="0.2">
      <c r="A165" s="733" t="s">
        <v>1359</v>
      </c>
      <c r="B165" s="733"/>
      <c r="C165" s="733"/>
      <c r="D165" s="733"/>
      <c r="E165" s="733"/>
      <c r="F165" s="733"/>
      <c r="G165" s="438">
        <f>SUM(G166:G167)</f>
        <v>107</v>
      </c>
      <c r="H165" s="438">
        <f t="shared" ref="H165:AB165" si="50">SUM(H166:H167)</f>
        <v>107</v>
      </c>
      <c r="I165" s="434">
        <f t="shared" si="50"/>
        <v>1866.5</v>
      </c>
      <c r="J165" s="438">
        <f t="shared" si="50"/>
        <v>40</v>
      </c>
      <c r="K165" s="438">
        <f t="shared" si="50"/>
        <v>26</v>
      </c>
      <c r="L165" s="438">
        <f t="shared" si="50"/>
        <v>14</v>
      </c>
      <c r="M165" s="434">
        <f t="shared" si="50"/>
        <v>1069.47</v>
      </c>
      <c r="N165" s="434">
        <f>SUM(N166:N167)</f>
        <v>581.07000000000005</v>
      </c>
      <c r="O165" s="434">
        <f t="shared" si="50"/>
        <v>488.4</v>
      </c>
      <c r="P165" s="434">
        <f t="shared" si="50"/>
        <v>65280448.799999997</v>
      </c>
      <c r="Q165" s="434">
        <f t="shared" si="50"/>
        <v>53595248.460000001</v>
      </c>
      <c r="R165" s="434">
        <f t="shared" si="50"/>
        <v>0</v>
      </c>
      <c r="S165" s="554">
        <f t="shared" si="50"/>
        <v>0</v>
      </c>
      <c r="T165" s="562">
        <f t="shared" si="50"/>
        <v>53595248.460000001</v>
      </c>
      <c r="U165" s="434">
        <f t="shared" si="50"/>
        <v>0</v>
      </c>
      <c r="V165" s="434">
        <f t="shared" si="50"/>
        <v>11685200.34</v>
      </c>
      <c r="W165" s="434">
        <f t="shared" si="50"/>
        <v>0</v>
      </c>
      <c r="X165" s="434">
        <f t="shared" si="50"/>
        <v>0</v>
      </c>
      <c r="Y165" s="434">
        <f t="shared" si="50"/>
        <v>11685200.34</v>
      </c>
      <c r="Z165" s="434">
        <f t="shared" si="50"/>
        <v>0</v>
      </c>
      <c r="AA165" s="434">
        <f t="shared" si="50"/>
        <v>0</v>
      </c>
      <c r="AB165" s="434">
        <f t="shared" si="50"/>
        <v>0</v>
      </c>
    </row>
    <row r="166" spans="1:29" s="566" customFormat="1" ht="30" hidden="1" customHeight="1" x14ac:dyDescent="0.2">
      <c r="A166" s="424">
        <v>1</v>
      </c>
      <c r="B166" s="453" t="s">
        <v>1470</v>
      </c>
      <c r="C166" s="413">
        <v>418</v>
      </c>
      <c r="D166" s="415">
        <v>41822</v>
      </c>
      <c r="E166" s="413" t="s">
        <v>1846</v>
      </c>
      <c r="F166" s="413" t="s">
        <v>1980</v>
      </c>
      <c r="G166" s="416">
        <v>31</v>
      </c>
      <c r="H166" s="416">
        <v>31</v>
      </c>
      <c r="I166" s="417">
        <v>946.5</v>
      </c>
      <c r="J166" s="416">
        <v>14</v>
      </c>
      <c r="K166" s="418">
        <v>8</v>
      </c>
      <c r="L166" s="418">
        <v>6</v>
      </c>
      <c r="M166" s="417">
        <v>429.8</v>
      </c>
      <c r="N166" s="417">
        <v>179.1</v>
      </c>
      <c r="O166" s="417">
        <v>250.7</v>
      </c>
      <c r="P166" s="569">
        <f>Q166+V166+AA166+AB166</f>
        <v>26234992</v>
      </c>
      <c r="Q166" s="569">
        <f t="shared" si="39"/>
        <v>21538928.43</v>
      </c>
      <c r="R166" s="569">
        <v>0</v>
      </c>
      <c r="S166" s="550">
        <v>0</v>
      </c>
      <c r="T166" s="569">
        <f>'Приложение № 4'!J166</f>
        <v>21538928.43</v>
      </c>
      <c r="U166" s="569">
        <v>0</v>
      </c>
      <c r="V166" s="569">
        <f t="shared" si="40"/>
        <v>4696063.57</v>
      </c>
      <c r="W166" s="569">
        <v>0</v>
      </c>
      <c r="X166" s="569">
        <v>0</v>
      </c>
      <c r="Y166" s="569">
        <f>'Приложение № 4'!L166</f>
        <v>4696063.57</v>
      </c>
      <c r="Z166" s="569">
        <v>0</v>
      </c>
      <c r="AA166" s="569">
        <v>0</v>
      </c>
      <c r="AB166" s="569">
        <v>0</v>
      </c>
      <c r="AC166" s="405"/>
    </row>
    <row r="167" spans="1:29" ht="30" hidden="1" customHeight="1" x14ac:dyDescent="0.2">
      <c r="A167" s="424">
        <v>2</v>
      </c>
      <c r="B167" s="453" t="s">
        <v>1471</v>
      </c>
      <c r="C167" s="413">
        <v>418</v>
      </c>
      <c r="D167" s="415">
        <v>41822</v>
      </c>
      <c r="E167" s="413" t="s">
        <v>1846</v>
      </c>
      <c r="F167" s="413" t="s">
        <v>1980</v>
      </c>
      <c r="G167" s="416">
        <v>76</v>
      </c>
      <c r="H167" s="416">
        <v>76</v>
      </c>
      <c r="I167" s="417">
        <v>920</v>
      </c>
      <c r="J167" s="416">
        <v>26</v>
      </c>
      <c r="K167" s="418">
        <v>18</v>
      </c>
      <c r="L167" s="418">
        <v>8</v>
      </c>
      <c r="M167" s="417">
        <v>639.66999999999996</v>
      </c>
      <c r="N167" s="417">
        <v>401.97</v>
      </c>
      <c r="O167" s="417">
        <v>237.7</v>
      </c>
      <c r="P167" s="569">
        <f>Q167+V167+AA167+AB167</f>
        <v>39045456.799999997</v>
      </c>
      <c r="Q167" s="569">
        <f t="shared" si="39"/>
        <v>32056320.030000001</v>
      </c>
      <c r="R167" s="569">
        <v>0</v>
      </c>
      <c r="S167" s="550">
        <v>0</v>
      </c>
      <c r="T167" s="569">
        <f>'Приложение № 4'!J167</f>
        <v>32056320.030000001</v>
      </c>
      <c r="U167" s="569">
        <v>0</v>
      </c>
      <c r="V167" s="569">
        <f t="shared" si="40"/>
        <v>6989136.7699999996</v>
      </c>
      <c r="W167" s="569">
        <v>0</v>
      </c>
      <c r="X167" s="569">
        <v>0</v>
      </c>
      <c r="Y167" s="569">
        <f>'Приложение № 4'!L167</f>
        <v>6989136.7699999996</v>
      </c>
      <c r="Z167" s="569">
        <v>0</v>
      </c>
      <c r="AA167" s="569">
        <v>0</v>
      </c>
      <c r="AB167" s="569">
        <v>0</v>
      </c>
    </row>
    <row r="168" spans="1:29" ht="30" hidden="1" customHeight="1" x14ac:dyDescent="0.2">
      <c r="A168" s="733" t="s">
        <v>1977</v>
      </c>
      <c r="B168" s="733"/>
      <c r="C168" s="733"/>
      <c r="D168" s="733"/>
      <c r="E168" s="733"/>
      <c r="F168" s="733"/>
      <c r="G168" s="411">
        <f t="shared" ref="G168:AB168" si="51">SUM(G169:G199)</f>
        <v>557</v>
      </c>
      <c r="H168" s="411">
        <f t="shared" si="51"/>
        <v>557</v>
      </c>
      <c r="I168" s="412">
        <f t="shared" si="51"/>
        <v>9889.0300000000007</v>
      </c>
      <c r="J168" s="411">
        <f t="shared" si="51"/>
        <v>215</v>
      </c>
      <c r="K168" s="411">
        <f t="shared" si="51"/>
        <v>118</v>
      </c>
      <c r="L168" s="411">
        <f t="shared" si="51"/>
        <v>98</v>
      </c>
      <c r="M168" s="412">
        <f t="shared" si="51"/>
        <v>9493.32</v>
      </c>
      <c r="N168" s="412">
        <f t="shared" si="51"/>
        <v>4783.09</v>
      </c>
      <c r="O168" s="412">
        <f t="shared" si="51"/>
        <v>4710.2299999999996</v>
      </c>
      <c r="P168" s="412">
        <f t="shared" si="51"/>
        <v>432286300.56999999</v>
      </c>
      <c r="Q168" s="412">
        <f t="shared" si="51"/>
        <v>432286300.56999999</v>
      </c>
      <c r="R168" s="412">
        <f t="shared" si="51"/>
        <v>0</v>
      </c>
      <c r="S168" s="552">
        <f t="shared" si="51"/>
        <v>0</v>
      </c>
      <c r="T168" s="452">
        <v>146710015.36000001</v>
      </c>
      <c r="U168" s="452">
        <v>285576285.20999998</v>
      </c>
      <c r="V168" s="412">
        <f t="shared" si="51"/>
        <v>0</v>
      </c>
      <c r="W168" s="412">
        <f t="shared" si="51"/>
        <v>0</v>
      </c>
      <c r="X168" s="412">
        <f t="shared" si="51"/>
        <v>0</v>
      </c>
      <c r="Y168" s="412">
        <f t="shared" si="51"/>
        <v>0</v>
      </c>
      <c r="Z168" s="412">
        <f t="shared" si="51"/>
        <v>0</v>
      </c>
      <c r="AA168" s="412">
        <f t="shared" si="51"/>
        <v>0</v>
      </c>
      <c r="AB168" s="412">
        <f t="shared" si="51"/>
        <v>0</v>
      </c>
    </row>
    <row r="169" spans="1:29" ht="30" hidden="1" customHeight="1" x14ac:dyDescent="0.2">
      <c r="A169" s="424">
        <v>1</v>
      </c>
      <c r="B169" s="448" t="s">
        <v>1797</v>
      </c>
      <c r="C169" s="413" t="s">
        <v>1129</v>
      </c>
      <c r="D169" s="415">
        <v>41389</v>
      </c>
      <c r="E169" s="413" t="s">
        <v>1974</v>
      </c>
      <c r="F169" s="413" t="s">
        <v>1974</v>
      </c>
      <c r="G169" s="416">
        <v>30</v>
      </c>
      <c r="H169" s="418">
        <v>30</v>
      </c>
      <c r="I169" s="417">
        <v>385.5</v>
      </c>
      <c r="J169" s="416">
        <v>10</v>
      </c>
      <c r="K169" s="418">
        <v>3</v>
      </c>
      <c r="L169" s="418">
        <v>7</v>
      </c>
      <c r="M169" s="429">
        <v>359.22</v>
      </c>
      <c r="N169" s="417">
        <v>122.82</v>
      </c>
      <c r="O169" s="417">
        <v>236.4</v>
      </c>
      <c r="P169" s="569">
        <f t="shared" ref="P169:P199" si="52">Q169+V169+AA169+AB169</f>
        <v>16357384.439999999</v>
      </c>
      <c r="Q169" s="569">
        <f t="shared" si="39"/>
        <v>16357384.439999999</v>
      </c>
      <c r="R169" s="569">
        <v>0</v>
      </c>
      <c r="S169" s="550">
        <v>0</v>
      </c>
      <c r="T169" s="569">
        <v>11450169.109999999</v>
      </c>
      <c r="U169" s="569">
        <v>4907215.33</v>
      </c>
      <c r="V169" s="569">
        <f t="shared" si="40"/>
        <v>0</v>
      </c>
      <c r="W169" s="569">
        <v>0</v>
      </c>
      <c r="X169" s="569">
        <v>0</v>
      </c>
      <c r="Y169" s="569">
        <v>0</v>
      </c>
      <c r="Z169" s="569">
        <v>0</v>
      </c>
      <c r="AA169" s="569">
        <v>0</v>
      </c>
      <c r="AB169" s="569">
        <v>0</v>
      </c>
    </row>
    <row r="170" spans="1:29" ht="30" hidden="1" customHeight="1" x14ac:dyDescent="0.2">
      <c r="A170" s="424">
        <v>2</v>
      </c>
      <c r="B170" s="448" t="s">
        <v>1367</v>
      </c>
      <c r="C170" s="413" t="s">
        <v>1129</v>
      </c>
      <c r="D170" s="415">
        <v>41389</v>
      </c>
      <c r="E170" s="413" t="s">
        <v>1974</v>
      </c>
      <c r="F170" s="413" t="s">
        <v>1974</v>
      </c>
      <c r="G170" s="416">
        <v>31</v>
      </c>
      <c r="H170" s="418">
        <v>31</v>
      </c>
      <c r="I170" s="417">
        <v>447.5</v>
      </c>
      <c r="J170" s="416">
        <v>11</v>
      </c>
      <c r="K170" s="418">
        <v>9</v>
      </c>
      <c r="L170" s="418">
        <v>2</v>
      </c>
      <c r="M170" s="429">
        <v>447.9</v>
      </c>
      <c r="N170" s="417">
        <v>327.2</v>
      </c>
      <c r="O170" s="417">
        <v>120.7</v>
      </c>
      <c r="P170" s="569">
        <f t="shared" si="52"/>
        <v>20395502.739999998</v>
      </c>
      <c r="Q170" s="569">
        <f t="shared" si="39"/>
        <v>20395502.739999998</v>
      </c>
      <c r="R170" s="569">
        <v>0</v>
      </c>
      <c r="S170" s="550">
        <v>0</v>
      </c>
      <c r="T170" s="569">
        <v>14276851.92</v>
      </c>
      <c r="U170" s="569">
        <v>6118650.8200000003</v>
      </c>
      <c r="V170" s="569">
        <f t="shared" si="40"/>
        <v>0</v>
      </c>
      <c r="W170" s="569">
        <v>0</v>
      </c>
      <c r="X170" s="569">
        <v>0</v>
      </c>
      <c r="Y170" s="569">
        <v>0</v>
      </c>
      <c r="Z170" s="569">
        <v>0</v>
      </c>
      <c r="AA170" s="569">
        <v>0</v>
      </c>
      <c r="AB170" s="569">
        <v>0</v>
      </c>
    </row>
    <row r="171" spans="1:29" ht="30" hidden="1" customHeight="1" x14ac:dyDescent="0.2">
      <c r="A171" s="424">
        <v>3</v>
      </c>
      <c r="B171" s="448" t="s">
        <v>1368</v>
      </c>
      <c r="C171" s="413" t="s">
        <v>1129</v>
      </c>
      <c r="D171" s="415">
        <v>41389</v>
      </c>
      <c r="E171" s="413" t="s">
        <v>1974</v>
      </c>
      <c r="F171" s="413" t="s">
        <v>1974</v>
      </c>
      <c r="G171" s="416">
        <v>25</v>
      </c>
      <c r="H171" s="418">
        <v>25</v>
      </c>
      <c r="I171" s="417">
        <v>526.1</v>
      </c>
      <c r="J171" s="416">
        <v>12</v>
      </c>
      <c r="K171" s="418">
        <v>7</v>
      </c>
      <c r="L171" s="418">
        <v>5</v>
      </c>
      <c r="M171" s="429">
        <v>509.6</v>
      </c>
      <c r="N171" s="417">
        <v>290.89999999999998</v>
      </c>
      <c r="O171" s="417">
        <v>218.7</v>
      </c>
      <c r="P171" s="569">
        <f t="shared" si="52"/>
        <v>23205064.059999999</v>
      </c>
      <c r="Q171" s="569">
        <f t="shared" si="39"/>
        <v>23205064.059999999</v>
      </c>
      <c r="R171" s="569">
        <v>0</v>
      </c>
      <c r="S171" s="550">
        <v>0</v>
      </c>
      <c r="T171" s="569">
        <v>16243544.84</v>
      </c>
      <c r="U171" s="569">
        <v>6961519.2199999997</v>
      </c>
      <c r="V171" s="569">
        <f t="shared" si="40"/>
        <v>0</v>
      </c>
      <c r="W171" s="569">
        <v>0</v>
      </c>
      <c r="X171" s="569">
        <v>0</v>
      </c>
      <c r="Y171" s="569">
        <v>0</v>
      </c>
      <c r="Z171" s="569">
        <v>0</v>
      </c>
      <c r="AA171" s="569">
        <v>0</v>
      </c>
      <c r="AB171" s="569">
        <v>0</v>
      </c>
    </row>
    <row r="172" spans="1:29" s="420" customFormat="1" ht="30" hidden="1" customHeight="1" x14ac:dyDescent="0.2">
      <c r="A172" s="424">
        <v>4</v>
      </c>
      <c r="B172" s="448" t="s">
        <v>1369</v>
      </c>
      <c r="C172" s="413" t="s">
        <v>1129</v>
      </c>
      <c r="D172" s="415">
        <v>41389</v>
      </c>
      <c r="E172" s="413" t="s">
        <v>1974</v>
      </c>
      <c r="F172" s="413" t="s">
        <v>1974</v>
      </c>
      <c r="G172" s="416">
        <v>25</v>
      </c>
      <c r="H172" s="418">
        <v>25</v>
      </c>
      <c r="I172" s="417">
        <v>465.2</v>
      </c>
      <c r="J172" s="416">
        <v>8</v>
      </c>
      <c r="K172" s="418">
        <v>2</v>
      </c>
      <c r="L172" s="418">
        <v>6</v>
      </c>
      <c r="M172" s="429">
        <v>470.5</v>
      </c>
      <c r="N172" s="417">
        <v>109.4</v>
      </c>
      <c r="O172" s="417">
        <v>361.1</v>
      </c>
      <c r="P172" s="569">
        <f t="shared" si="52"/>
        <v>21424612.719999999</v>
      </c>
      <c r="Q172" s="569">
        <f t="shared" si="39"/>
        <v>21424612.719999999</v>
      </c>
      <c r="R172" s="569">
        <v>0</v>
      </c>
      <c r="S172" s="550">
        <v>0</v>
      </c>
      <c r="T172" s="569">
        <v>14997228.9</v>
      </c>
      <c r="U172" s="569">
        <v>6427383.8200000003</v>
      </c>
      <c r="V172" s="569">
        <f t="shared" si="40"/>
        <v>0</v>
      </c>
      <c r="W172" s="569">
        <v>0</v>
      </c>
      <c r="X172" s="569">
        <v>0</v>
      </c>
      <c r="Y172" s="569">
        <v>0</v>
      </c>
      <c r="Z172" s="569">
        <v>0</v>
      </c>
      <c r="AA172" s="569">
        <v>0</v>
      </c>
      <c r="AB172" s="569">
        <v>0</v>
      </c>
      <c r="AC172" s="405"/>
    </row>
    <row r="173" spans="1:29" ht="30" hidden="1" customHeight="1" x14ac:dyDescent="0.2">
      <c r="A173" s="424">
        <v>5</v>
      </c>
      <c r="B173" s="453" t="s">
        <v>842</v>
      </c>
      <c r="C173" s="413" t="s">
        <v>1089</v>
      </c>
      <c r="D173" s="415">
        <v>41697</v>
      </c>
      <c r="E173" s="413" t="s">
        <v>1974</v>
      </c>
      <c r="F173" s="413" t="s">
        <v>1974</v>
      </c>
      <c r="G173" s="416">
        <v>31</v>
      </c>
      <c r="H173" s="416">
        <v>31</v>
      </c>
      <c r="I173" s="417">
        <v>775.5</v>
      </c>
      <c r="J173" s="416">
        <v>17</v>
      </c>
      <c r="K173" s="418">
        <v>15</v>
      </c>
      <c r="L173" s="418">
        <v>2</v>
      </c>
      <c r="M173" s="429">
        <v>798</v>
      </c>
      <c r="N173" s="417">
        <v>496.47</v>
      </c>
      <c r="O173" s="417">
        <v>301.52999999999997</v>
      </c>
      <c r="P173" s="569">
        <f t="shared" si="52"/>
        <v>36337600.32</v>
      </c>
      <c r="Q173" s="569">
        <f t="shared" si="39"/>
        <v>36337600.32</v>
      </c>
      <c r="R173" s="569">
        <v>0</v>
      </c>
      <c r="S173" s="550">
        <v>0</v>
      </c>
      <c r="T173" s="569">
        <v>25436320.219999999</v>
      </c>
      <c r="U173" s="569">
        <v>10901280.1</v>
      </c>
      <c r="V173" s="569">
        <f t="shared" si="40"/>
        <v>0</v>
      </c>
      <c r="W173" s="569">
        <v>0</v>
      </c>
      <c r="X173" s="569">
        <v>0</v>
      </c>
      <c r="Y173" s="569">
        <v>0</v>
      </c>
      <c r="Z173" s="569">
        <v>0</v>
      </c>
      <c r="AA173" s="569">
        <v>0</v>
      </c>
      <c r="AB173" s="569">
        <v>0</v>
      </c>
    </row>
    <row r="174" spans="1:29" ht="30" hidden="1" customHeight="1" x14ac:dyDescent="0.2">
      <c r="A174" s="424">
        <v>6</v>
      </c>
      <c r="B174" s="453" t="s">
        <v>921</v>
      </c>
      <c r="C174" s="413" t="s">
        <v>1129</v>
      </c>
      <c r="D174" s="415">
        <v>41389</v>
      </c>
      <c r="E174" s="413" t="s">
        <v>1974</v>
      </c>
      <c r="F174" s="413" t="s">
        <v>1974</v>
      </c>
      <c r="G174" s="416">
        <v>9</v>
      </c>
      <c r="H174" s="416">
        <v>9</v>
      </c>
      <c r="I174" s="417">
        <v>166.1</v>
      </c>
      <c r="J174" s="416">
        <v>5</v>
      </c>
      <c r="K174" s="418">
        <v>1</v>
      </c>
      <c r="L174" s="418">
        <v>4</v>
      </c>
      <c r="M174" s="429">
        <v>166.1</v>
      </c>
      <c r="N174" s="417">
        <v>34.6</v>
      </c>
      <c r="O174" s="417">
        <v>131.5</v>
      </c>
      <c r="P174" s="569">
        <f t="shared" si="52"/>
        <v>7563503.0199999996</v>
      </c>
      <c r="Q174" s="569">
        <f t="shared" si="39"/>
        <v>7563503.0199999996</v>
      </c>
      <c r="R174" s="569">
        <v>0</v>
      </c>
      <c r="S174" s="550">
        <v>0</v>
      </c>
      <c r="T174" s="569">
        <v>5294452.1100000003</v>
      </c>
      <c r="U174" s="569">
        <v>2269050.91</v>
      </c>
      <c r="V174" s="569">
        <f t="shared" si="40"/>
        <v>0</v>
      </c>
      <c r="W174" s="569">
        <v>0</v>
      </c>
      <c r="X174" s="569">
        <v>0</v>
      </c>
      <c r="Y174" s="569">
        <v>0</v>
      </c>
      <c r="Z174" s="569">
        <v>0</v>
      </c>
      <c r="AA174" s="569">
        <v>0</v>
      </c>
      <c r="AB174" s="569">
        <v>0</v>
      </c>
    </row>
    <row r="175" spans="1:29" ht="30" hidden="1" customHeight="1" x14ac:dyDescent="0.2">
      <c r="A175" s="424">
        <v>7</v>
      </c>
      <c r="B175" s="453" t="s">
        <v>900</v>
      </c>
      <c r="C175" s="413" t="s">
        <v>1129</v>
      </c>
      <c r="D175" s="415">
        <v>41389</v>
      </c>
      <c r="E175" s="413" t="s">
        <v>1974</v>
      </c>
      <c r="F175" s="413" t="s">
        <v>1974</v>
      </c>
      <c r="G175" s="416">
        <v>5</v>
      </c>
      <c r="H175" s="416">
        <v>5</v>
      </c>
      <c r="I175" s="417">
        <v>85.5</v>
      </c>
      <c r="J175" s="416">
        <v>2</v>
      </c>
      <c r="K175" s="418">
        <v>0</v>
      </c>
      <c r="L175" s="418">
        <v>2</v>
      </c>
      <c r="M175" s="429">
        <v>85.5</v>
      </c>
      <c r="N175" s="417">
        <v>0</v>
      </c>
      <c r="O175" s="417">
        <v>85.5</v>
      </c>
      <c r="P175" s="569">
        <f t="shared" si="52"/>
        <v>3893314.32</v>
      </c>
      <c r="Q175" s="569">
        <f t="shared" si="39"/>
        <v>3893314.32</v>
      </c>
      <c r="R175" s="569">
        <v>0</v>
      </c>
      <c r="S175" s="550">
        <v>0</v>
      </c>
      <c r="T175" s="569">
        <v>2725320.02</v>
      </c>
      <c r="U175" s="569">
        <v>1167994.3</v>
      </c>
      <c r="V175" s="569">
        <f t="shared" si="40"/>
        <v>0</v>
      </c>
      <c r="W175" s="569">
        <v>0</v>
      </c>
      <c r="X175" s="569">
        <v>0</v>
      </c>
      <c r="Y175" s="569">
        <v>0</v>
      </c>
      <c r="Z175" s="569">
        <v>0</v>
      </c>
      <c r="AA175" s="569">
        <v>0</v>
      </c>
      <c r="AB175" s="569">
        <v>0</v>
      </c>
    </row>
    <row r="176" spans="1:29" ht="30" hidden="1" customHeight="1" x14ac:dyDescent="0.2">
      <c r="A176" s="424">
        <v>8</v>
      </c>
      <c r="B176" s="453" t="s">
        <v>845</v>
      </c>
      <c r="C176" s="413" t="s">
        <v>1129</v>
      </c>
      <c r="D176" s="415">
        <v>41389</v>
      </c>
      <c r="E176" s="413" t="s">
        <v>1974</v>
      </c>
      <c r="F176" s="413" t="s">
        <v>1974</v>
      </c>
      <c r="G176" s="416">
        <v>8</v>
      </c>
      <c r="H176" s="416">
        <v>8</v>
      </c>
      <c r="I176" s="417">
        <v>88.8</v>
      </c>
      <c r="J176" s="416">
        <v>3</v>
      </c>
      <c r="K176" s="418">
        <v>0</v>
      </c>
      <c r="L176" s="418">
        <v>3</v>
      </c>
      <c r="M176" s="429">
        <v>81.8</v>
      </c>
      <c r="N176" s="417">
        <v>24.9</v>
      </c>
      <c r="O176" s="417">
        <v>56.9</v>
      </c>
      <c r="P176" s="569">
        <f t="shared" si="52"/>
        <v>3724831.71</v>
      </c>
      <c r="Q176" s="569">
        <f t="shared" si="39"/>
        <v>3724831.71</v>
      </c>
      <c r="R176" s="569">
        <v>0</v>
      </c>
      <c r="S176" s="550">
        <v>0</v>
      </c>
      <c r="T176" s="569">
        <v>2607382.2000000002</v>
      </c>
      <c r="U176" s="569">
        <v>1117449.51</v>
      </c>
      <c r="V176" s="569">
        <f t="shared" si="40"/>
        <v>0</v>
      </c>
      <c r="W176" s="569">
        <v>0</v>
      </c>
      <c r="X176" s="569">
        <v>0</v>
      </c>
      <c r="Y176" s="569">
        <v>0</v>
      </c>
      <c r="Z176" s="569">
        <v>0</v>
      </c>
      <c r="AA176" s="569">
        <v>0</v>
      </c>
      <c r="AB176" s="569">
        <v>0</v>
      </c>
    </row>
    <row r="177" spans="1:28" ht="30" hidden="1" customHeight="1" x14ac:dyDescent="0.2">
      <c r="A177" s="424">
        <v>9</v>
      </c>
      <c r="B177" s="453" t="s">
        <v>846</v>
      </c>
      <c r="C177" s="413" t="s">
        <v>1129</v>
      </c>
      <c r="D177" s="415">
        <v>41389</v>
      </c>
      <c r="E177" s="413" t="s">
        <v>1974</v>
      </c>
      <c r="F177" s="413" t="s">
        <v>1974</v>
      </c>
      <c r="G177" s="416">
        <v>25</v>
      </c>
      <c r="H177" s="416">
        <v>25</v>
      </c>
      <c r="I177" s="417">
        <v>500.2</v>
      </c>
      <c r="J177" s="416">
        <v>12</v>
      </c>
      <c r="K177" s="418">
        <v>8</v>
      </c>
      <c r="L177" s="418">
        <v>4</v>
      </c>
      <c r="M177" s="429">
        <v>500.5</v>
      </c>
      <c r="N177" s="417">
        <v>332.6</v>
      </c>
      <c r="O177" s="417">
        <v>167.9</v>
      </c>
      <c r="P177" s="569">
        <f t="shared" si="52"/>
        <v>22790687.920000002</v>
      </c>
      <c r="Q177" s="569">
        <f t="shared" si="39"/>
        <v>22790687.920000002</v>
      </c>
      <c r="R177" s="569">
        <v>0</v>
      </c>
      <c r="S177" s="550">
        <v>0</v>
      </c>
      <c r="T177" s="569">
        <v>15953481.539999999</v>
      </c>
      <c r="U177" s="569">
        <v>6837206.3799999999</v>
      </c>
      <c r="V177" s="569">
        <f t="shared" si="40"/>
        <v>0</v>
      </c>
      <c r="W177" s="569">
        <v>0</v>
      </c>
      <c r="X177" s="569">
        <v>0</v>
      </c>
      <c r="Y177" s="569">
        <v>0</v>
      </c>
      <c r="Z177" s="569">
        <v>0</v>
      </c>
      <c r="AA177" s="569">
        <v>0</v>
      </c>
      <c r="AB177" s="569">
        <v>0</v>
      </c>
    </row>
    <row r="178" spans="1:28" ht="30" hidden="1" customHeight="1" x14ac:dyDescent="0.2">
      <c r="A178" s="424">
        <v>10</v>
      </c>
      <c r="B178" s="453" t="s">
        <v>848</v>
      </c>
      <c r="C178" s="413" t="s">
        <v>1090</v>
      </c>
      <c r="D178" s="415">
        <v>41626</v>
      </c>
      <c r="E178" s="413" t="s">
        <v>1974</v>
      </c>
      <c r="F178" s="413" t="s">
        <v>1974</v>
      </c>
      <c r="G178" s="416">
        <v>39</v>
      </c>
      <c r="H178" s="416">
        <v>39</v>
      </c>
      <c r="I178" s="417">
        <v>855</v>
      </c>
      <c r="J178" s="416">
        <v>13</v>
      </c>
      <c r="K178" s="418">
        <v>7</v>
      </c>
      <c r="L178" s="418">
        <v>6</v>
      </c>
      <c r="M178" s="429">
        <v>853.5</v>
      </c>
      <c r="N178" s="417">
        <v>502.2</v>
      </c>
      <c r="O178" s="417">
        <v>351.3</v>
      </c>
      <c r="P178" s="569">
        <f t="shared" si="52"/>
        <v>38864839.439999998</v>
      </c>
      <c r="Q178" s="569">
        <f t="shared" si="39"/>
        <v>38864839.439999998</v>
      </c>
      <c r="R178" s="569">
        <v>0</v>
      </c>
      <c r="S178" s="550">
        <v>0</v>
      </c>
      <c r="T178" s="569">
        <v>27205387.609999999</v>
      </c>
      <c r="U178" s="569">
        <v>11659451.83</v>
      </c>
      <c r="V178" s="569">
        <f t="shared" si="40"/>
        <v>0</v>
      </c>
      <c r="W178" s="569">
        <v>0</v>
      </c>
      <c r="X178" s="569">
        <v>0</v>
      </c>
      <c r="Y178" s="569">
        <v>0</v>
      </c>
      <c r="Z178" s="569">
        <v>0</v>
      </c>
      <c r="AA178" s="569">
        <v>0</v>
      </c>
      <c r="AB178" s="569">
        <v>0</v>
      </c>
    </row>
    <row r="179" spans="1:28" ht="30" hidden="1" customHeight="1" x14ac:dyDescent="0.2">
      <c r="A179" s="424">
        <v>11</v>
      </c>
      <c r="B179" s="453" t="s">
        <v>851</v>
      </c>
      <c r="C179" s="413" t="s">
        <v>1129</v>
      </c>
      <c r="D179" s="415">
        <v>41389</v>
      </c>
      <c r="E179" s="413" t="s">
        <v>1974</v>
      </c>
      <c r="F179" s="413" t="s">
        <v>1974</v>
      </c>
      <c r="G179" s="416">
        <v>21</v>
      </c>
      <c r="H179" s="416">
        <v>21</v>
      </c>
      <c r="I179" s="417">
        <v>361.9</v>
      </c>
      <c r="J179" s="416">
        <v>9</v>
      </c>
      <c r="K179" s="418">
        <v>7</v>
      </c>
      <c r="L179" s="418">
        <v>2</v>
      </c>
      <c r="M179" s="429">
        <v>380.6</v>
      </c>
      <c r="N179" s="417">
        <v>183.8</v>
      </c>
      <c r="O179" s="417">
        <v>196.8</v>
      </c>
      <c r="P179" s="569">
        <f t="shared" si="52"/>
        <v>17330940.699999999</v>
      </c>
      <c r="Q179" s="569">
        <f t="shared" si="39"/>
        <v>17330940.699999999</v>
      </c>
      <c r="R179" s="569">
        <v>0</v>
      </c>
      <c r="S179" s="550">
        <v>0</v>
      </c>
      <c r="T179" s="569">
        <v>12131658.49</v>
      </c>
      <c r="U179" s="569">
        <v>5199282.21</v>
      </c>
      <c r="V179" s="569">
        <f t="shared" si="40"/>
        <v>0</v>
      </c>
      <c r="W179" s="569">
        <v>0</v>
      </c>
      <c r="X179" s="569">
        <v>0</v>
      </c>
      <c r="Y179" s="569">
        <v>0</v>
      </c>
      <c r="Z179" s="569">
        <v>0</v>
      </c>
      <c r="AA179" s="569">
        <v>0</v>
      </c>
      <c r="AB179" s="569">
        <v>0</v>
      </c>
    </row>
    <row r="180" spans="1:28" ht="30" hidden="1" customHeight="1" x14ac:dyDescent="0.2">
      <c r="A180" s="424">
        <v>12</v>
      </c>
      <c r="B180" s="453" t="s">
        <v>904</v>
      </c>
      <c r="C180" s="413" t="s">
        <v>1129</v>
      </c>
      <c r="D180" s="415">
        <v>41390</v>
      </c>
      <c r="E180" s="413" t="s">
        <v>1974</v>
      </c>
      <c r="F180" s="413" t="s">
        <v>1974</v>
      </c>
      <c r="G180" s="416">
        <v>7</v>
      </c>
      <c r="H180" s="416">
        <v>7</v>
      </c>
      <c r="I180" s="417">
        <v>185.4</v>
      </c>
      <c r="J180" s="416">
        <v>4</v>
      </c>
      <c r="K180" s="418">
        <v>2</v>
      </c>
      <c r="L180" s="418">
        <v>2</v>
      </c>
      <c r="M180" s="429">
        <v>181.1</v>
      </c>
      <c r="N180" s="417">
        <v>138.1</v>
      </c>
      <c r="O180" s="417">
        <v>43</v>
      </c>
      <c r="P180" s="569">
        <f t="shared" si="52"/>
        <v>8246540.6200000001</v>
      </c>
      <c r="Q180" s="569">
        <f t="shared" si="39"/>
        <v>8246540.6200000001</v>
      </c>
      <c r="R180" s="569">
        <v>0</v>
      </c>
      <c r="S180" s="550">
        <v>0</v>
      </c>
      <c r="T180" s="569">
        <v>5772578.4299999997</v>
      </c>
      <c r="U180" s="569">
        <v>2473962.19</v>
      </c>
      <c r="V180" s="569">
        <f t="shared" si="40"/>
        <v>0</v>
      </c>
      <c r="W180" s="569">
        <v>0</v>
      </c>
      <c r="X180" s="569">
        <v>0</v>
      </c>
      <c r="Y180" s="569">
        <v>0</v>
      </c>
      <c r="Z180" s="569">
        <v>0</v>
      </c>
      <c r="AA180" s="569">
        <v>0</v>
      </c>
      <c r="AB180" s="569">
        <v>0</v>
      </c>
    </row>
    <row r="181" spans="1:28" ht="30" hidden="1" customHeight="1" x14ac:dyDescent="0.2">
      <c r="A181" s="424">
        <v>13</v>
      </c>
      <c r="B181" s="453" t="s">
        <v>1702</v>
      </c>
      <c r="C181" s="458" t="s">
        <v>1723</v>
      </c>
      <c r="D181" s="415">
        <v>42872</v>
      </c>
      <c r="E181" s="413" t="s">
        <v>1974</v>
      </c>
      <c r="F181" s="413" t="s">
        <v>1974</v>
      </c>
      <c r="G181" s="416">
        <v>13</v>
      </c>
      <c r="H181" s="416">
        <v>13</v>
      </c>
      <c r="I181" s="417">
        <v>193.2</v>
      </c>
      <c r="J181" s="416">
        <v>7</v>
      </c>
      <c r="K181" s="418">
        <v>7</v>
      </c>
      <c r="L181" s="418">
        <v>0</v>
      </c>
      <c r="M181" s="429">
        <v>144.69999999999999</v>
      </c>
      <c r="N181" s="417">
        <v>63.9</v>
      </c>
      <c r="O181" s="417">
        <v>80.8</v>
      </c>
      <c r="P181" s="569">
        <f t="shared" si="52"/>
        <v>6589036.0499999998</v>
      </c>
      <c r="Q181" s="569">
        <f t="shared" si="39"/>
        <v>6589036.0499999998</v>
      </c>
      <c r="R181" s="569">
        <v>0</v>
      </c>
      <c r="S181" s="550">
        <v>0</v>
      </c>
      <c r="T181" s="569">
        <v>4612325.24</v>
      </c>
      <c r="U181" s="569">
        <v>1976710.81</v>
      </c>
      <c r="V181" s="569">
        <f t="shared" si="40"/>
        <v>0</v>
      </c>
      <c r="W181" s="569">
        <v>0</v>
      </c>
      <c r="X181" s="569">
        <v>0</v>
      </c>
      <c r="Y181" s="569">
        <v>0</v>
      </c>
      <c r="Z181" s="569">
        <v>0</v>
      </c>
      <c r="AA181" s="569">
        <v>0</v>
      </c>
      <c r="AB181" s="569">
        <v>0</v>
      </c>
    </row>
    <row r="182" spans="1:28" ht="30" hidden="1" customHeight="1" x14ac:dyDescent="0.2">
      <c r="A182" s="424">
        <v>14</v>
      </c>
      <c r="B182" s="453" t="s">
        <v>1703</v>
      </c>
      <c r="C182" s="458" t="s">
        <v>1724</v>
      </c>
      <c r="D182" s="415">
        <v>42884</v>
      </c>
      <c r="E182" s="413" t="s">
        <v>1974</v>
      </c>
      <c r="F182" s="413" t="s">
        <v>1974</v>
      </c>
      <c r="G182" s="416">
        <v>14</v>
      </c>
      <c r="H182" s="416">
        <v>14</v>
      </c>
      <c r="I182" s="417">
        <v>224.5</v>
      </c>
      <c r="J182" s="416">
        <v>6</v>
      </c>
      <c r="K182" s="418">
        <v>3</v>
      </c>
      <c r="L182" s="418">
        <v>3</v>
      </c>
      <c r="M182" s="429">
        <v>211.1</v>
      </c>
      <c r="N182" s="417">
        <v>128.19999999999999</v>
      </c>
      <c r="O182" s="417">
        <v>82.9</v>
      </c>
      <c r="P182" s="569">
        <f t="shared" si="52"/>
        <v>9612615.8200000003</v>
      </c>
      <c r="Q182" s="569">
        <f t="shared" si="39"/>
        <v>9612615.8200000003</v>
      </c>
      <c r="R182" s="569">
        <v>0</v>
      </c>
      <c r="S182" s="550">
        <v>0</v>
      </c>
      <c r="T182" s="569">
        <v>6728831.0700000003</v>
      </c>
      <c r="U182" s="569">
        <v>2883784.75</v>
      </c>
      <c r="V182" s="569">
        <f t="shared" si="40"/>
        <v>0</v>
      </c>
      <c r="W182" s="569">
        <v>0</v>
      </c>
      <c r="X182" s="569">
        <v>0</v>
      </c>
      <c r="Y182" s="569">
        <v>0</v>
      </c>
      <c r="Z182" s="569">
        <v>0</v>
      </c>
      <c r="AA182" s="569">
        <v>0</v>
      </c>
      <c r="AB182" s="569">
        <v>0</v>
      </c>
    </row>
    <row r="183" spans="1:28" ht="30" hidden="1" customHeight="1" x14ac:dyDescent="0.2">
      <c r="A183" s="424">
        <v>15</v>
      </c>
      <c r="B183" s="453" t="s">
        <v>1704</v>
      </c>
      <c r="C183" s="458" t="s">
        <v>1725</v>
      </c>
      <c r="D183" s="415">
        <v>42902</v>
      </c>
      <c r="E183" s="413" t="s">
        <v>1974</v>
      </c>
      <c r="F183" s="413" t="s">
        <v>1974</v>
      </c>
      <c r="G183" s="416">
        <v>25</v>
      </c>
      <c r="H183" s="416">
        <v>25</v>
      </c>
      <c r="I183" s="417">
        <v>496.9</v>
      </c>
      <c r="J183" s="416">
        <v>8</v>
      </c>
      <c r="K183" s="418">
        <v>4</v>
      </c>
      <c r="L183" s="418">
        <v>4</v>
      </c>
      <c r="M183" s="429">
        <v>496.9</v>
      </c>
      <c r="N183" s="417">
        <v>248.3</v>
      </c>
      <c r="O183" s="417">
        <v>248.6</v>
      </c>
      <c r="P183" s="569">
        <f t="shared" si="52"/>
        <v>22626758.899999999</v>
      </c>
      <c r="Q183" s="569">
        <f t="shared" si="39"/>
        <v>22626758.899999999</v>
      </c>
      <c r="R183" s="569">
        <v>0</v>
      </c>
      <c r="S183" s="550">
        <v>0</v>
      </c>
      <c r="T183" s="569">
        <v>15838731.23</v>
      </c>
      <c r="U183" s="569">
        <v>6788027.6699999999</v>
      </c>
      <c r="V183" s="569">
        <f t="shared" si="40"/>
        <v>0</v>
      </c>
      <c r="W183" s="569">
        <v>0</v>
      </c>
      <c r="X183" s="569">
        <v>0</v>
      </c>
      <c r="Y183" s="569">
        <v>0</v>
      </c>
      <c r="Z183" s="569">
        <v>0</v>
      </c>
      <c r="AA183" s="569">
        <v>0</v>
      </c>
      <c r="AB183" s="569">
        <v>0</v>
      </c>
    </row>
    <row r="184" spans="1:28" ht="30" hidden="1" customHeight="1" x14ac:dyDescent="0.2">
      <c r="A184" s="424">
        <v>16</v>
      </c>
      <c r="B184" s="453" t="s">
        <v>1705</v>
      </c>
      <c r="C184" s="458" t="s">
        <v>1726</v>
      </c>
      <c r="D184" s="415">
        <v>42902</v>
      </c>
      <c r="E184" s="413" t="s">
        <v>1974</v>
      </c>
      <c r="F184" s="413" t="s">
        <v>1974</v>
      </c>
      <c r="G184" s="416">
        <v>16</v>
      </c>
      <c r="H184" s="416">
        <v>16</v>
      </c>
      <c r="I184" s="417">
        <v>435.9</v>
      </c>
      <c r="J184" s="416">
        <v>8</v>
      </c>
      <c r="K184" s="418">
        <v>4</v>
      </c>
      <c r="L184" s="418">
        <v>4</v>
      </c>
      <c r="M184" s="429">
        <v>435.3</v>
      </c>
      <c r="N184" s="417">
        <v>111</v>
      </c>
      <c r="O184" s="417">
        <v>324.3</v>
      </c>
      <c r="P184" s="569">
        <f t="shared" si="52"/>
        <v>19821751.149999999</v>
      </c>
      <c r="Q184" s="569">
        <f t="shared" si="39"/>
        <v>19821751.149999999</v>
      </c>
      <c r="R184" s="569">
        <v>0</v>
      </c>
      <c r="S184" s="550">
        <v>0</v>
      </c>
      <c r="T184" s="569">
        <v>13875225.810000001</v>
      </c>
      <c r="U184" s="569">
        <v>5946525.3399999999</v>
      </c>
      <c r="V184" s="569">
        <f t="shared" si="40"/>
        <v>0</v>
      </c>
      <c r="W184" s="569">
        <v>0</v>
      </c>
      <c r="X184" s="569">
        <v>0</v>
      </c>
      <c r="Y184" s="569">
        <v>0</v>
      </c>
      <c r="Z184" s="569">
        <v>0</v>
      </c>
      <c r="AA184" s="569">
        <v>0</v>
      </c>
      <c r="AB184" s="569">
        <v>0</v>
      </c>
    </row>
    <row r="185" spans="1:28" ht="30" hidden="1" customHeight="1" x14ac:dyDescent="0.2">
      <c r="A185" s="424">
        <v>17</v>
      </c>
      <c r="B185" s="453" t="s">
        <v>1706</v>
      </c>
      <c r="C185" s="458" t="s">
        <v>1727</v>
      </c>
      <c r="D185" s="415">
        <v>42902</v>
      </c>
      <c r="E185" s="413" t="s">
        <v>1974</v>
      </c>
      <c r="F185" s="413" t="s">
        <v>1974</v>
      </c>
      <c r="G185" s="416">
        <v>18</v>
      </c>
      <c r="H185" s="416">
        <v>18</v>
      </c>
      <c r="I185" s="417">
        <v>420.9</v>
      </c>
      <c r="J185" s="416">
        <v>8</v>
      </c>
      <c r="K185" s="418">
        <v>4</v>
      </c>
      <c r="L185" s="418">
        <v>4</v>
      </c>
      <c r="M185" s="429">
        <v>420.4</v>
      </c>
      <c r="N185" s="417">
        <v>233.2</v>
      </c>
      <c r="O185" s="417">
        <v>187.2</v>
      </c>
      <c r="P185" s="569">
        <f t="shared" si="52"/>
        <v>19143267.140000001</v>
      </c>
      <c r="Q185" s="569">
        <f t="shared" si="39"/>
        <v>19143267.140000001</v>
      </c>
      <c r="R185" s="569">
        <v>0</v>
      </c>
      <c r="S185" s="550">
        <v>0</v>
      </c>
      <c r="T185" s="569">
        <v>13400287</v>
      </c>
      <c r="U185" s="569">
        <v>5742980.1399999997</v>
      </c>
      <c r="V185" s="569">
        <f t="shared" si="40"/>
        <v>0</v>
      </c>
      <c r="W185" s="569">
        <v>0</v>
      </c>
      <c r="X185" s="569">
        <v>0</v>
      </c>
      <c r="Y185" s="569">
        <v>0</v>
      </c>
      <c r="Z185" s="569">
        <v>0</v>
      </c>
      <c r="AA185" s="569">
        <v>0</v>
      </c>
      <c r="AB185" s="569">
        <v>0</v>
      </c>
    </row>
    <row r="186" spans="1:28" ht="30" hidden="1" customHeight="1" x14ac:dyDescent="0.2">
      <c r="A186" s="424">
        <v>18</v>
      </c>
      <c r="B186" s="453" t="s">
        <v>1707</v>
      </c>
      <c r="C186" s="458" t="s">
        <v>1728</v>
      </c>
      <c r="D186" s="415">
        <v>42902</v>
      </c>
      <c r="E186" s="413" t="s">
        <v>1974</v>
      </c>
      <c r="F186" s="413" t="s">
        <v>1974</v>
      </c>
      <c r="G186" s="416">
        <v>24</v>
      </c>
      <c r="H186" s="416">
        <v>24</v>
      </c>
      <c r="I186" s="417">
        <v>408.2</v>
      </c>
      <c r="J186" s="416">
        <v>10</v>
      </c>
      <c r="K186" s="418">
        <v>8</v>
      </c>
      <c r="L186" s="418">
        <v>2</v>
      </c>
      <c r="M186" s="429">
        <v>408.2</v>
      </c>
      <c r="N186" s="417">
        <v>189.2</v>
      </c>
      <c r="O186" s="417">
        <v>219</v>
      </c>
      <c r="P186" s="569">
        <f t="shared" si="52"/>
        <v>18587729.890000001</v>
      </c>
      <c r="Q186" s="569">
        <f t="shared" si="39"/>
        <v>18587729.890000001</v>
      </c>
      <c r="R186" s="569">
        <v>0</v>
      </c>
      <c r="S186" s="550">
        <v>0</v>
      </c>
      <c r="T186" s="569">
        <v>13011410.92</v>
      </c>
      <c r="U186" s="569">
        <v>5576318.9699999997</v>
      </c>
      <c r="V186" s="569">
        <f t="shared" si="40"/>
        <v>0</v>
      </c>
      <c r="W186" s="569">
        <v>0</v>
      </c>
      <c r="X186" s="569">
        <v>0</v>
      </c>
      <c r="Y186" s="569">
        <v>0</v>
      </c>
      <c r="Z186" s="569">
        <v>0</v>
      </c>
      <c r="AA186" s="569">
        <v>0</v>
      </c>
      <c r="AB186" s="569">
        <v>0</v>
      </c>
    </row>
    <row r="187" spans="1:28" ht="30" hidden="1" customHeight="1" x14ac:dyDescent="0.2">
      <c r="A187" s="424">
        <v>19</v>
      </c>
      <c r="B187" s="453" t="s">
        <v>1708</v>
      </c>
      <c r="C187" s="458" t="s">
        <v>1729</v>
      </c>
      <c r="D187" s="415">
        <v>42902</v>
      </c>
      <c r="E187" s="413" t="s">
        <v>1974</v>
      </c>
      <c r="F187" s="413" t="s">
        <v>1974</v>
      </c>
      <c r="G187" s="416">
        <v>29</v>
      </c>
      <c r="H187" s="416">
        <v>29</v>
      </c>
      <c r="I187" s="417">
        <v>413.8</v>
      </c>
      <c r="J187" s="416">
        <v>10</v>
      </c>
      <c r="K187" s="418">
        <v>6</v>
      </c>
      <c r="L187" s="418">
        <v>4</v>
      </c>
      <c r="M187" s="429">
        <v>413.8</v>
      </c>
      <c r="N187" s="417">
        <v>199.6</v>
      </c>
      <c r="O187" s="417">
        <v>214.2</v>
      </c>
      <c r="P187" s="569">
        <f t="shared" si="52"/>
        <v>18842730.59</v>
      </c>
      <c r="Q187" s="569">
        <f t="shared" si="39"/>
        <v>18842730.59</v>
      </c>
      <c r="R187" s="569">
        <v>0</v>
      </c>
      <c r="S187" s="550">
        <v>0</v>
      </c>
      <c r="T187" s="569">
        <v>13189911.41</v>
      </c>
      <c r="U187" s="569">
        <v>5652819.1799999997</v>
      </c>
      <c r="V187" s="569">
        <f t="shared" si="40"/>
        <v>0</v>
      </c>
      <c r="W187" s="569">
        <v>0</v>
      </c>
      <c r="X187" s="569">
        <v>0</v>
      </c>
      <c r="Y187" s="569">
        <v>0</v>
      </c>
      <c r="Z187" s="569">
        <v>0</v>
      </c>
      <c r="AA187" s="569">
        <v>0</v>
      </c>
      <c r="AB187" s="569">
        <v>0</v>
      </c>
    </row>
    <row r="188" spans="1:28" ht="30" hidden="1" customHeight="1" x14ac:dyDescent="0.2">
      <c r="A188" s="424">
        <v>20</v>
      </c>
      <c r="B188" s="453" t="s">
        <v>1709</v>
      </c>
      <c r="C188" s="458" t="s">
        <v>1730</v>
      </c>
      <c r="D188" s="415">
        <v>42971</v>
      </c>
      <c r="E188" s="413" t="s">
        <v>1974</v>
      </c>
      <c r="F188" s="413" t="s">
        <v>1974</v>
      </c>
      <c r="G188" s="416">
        <v>25</v>
      </c>
      <c r="H188" s="416">
        <v>25</v>
      </c>
      <c r="I188" s="417">
        <v>254.3</v>
      </c>
      <c r="J188" s="416">
        <v>7</v>
      </c>
      <c r="K188" s="418">
        <v>3</v>
      </c>
      <c r="L188" s="418">
        <v>4</v>
      </c>
      <c r="M188" s="429">
        <v>244.8</v>
      </c>
      <c r="N188" s="417">
        <v>91.9</v>
      </c>
      <c r="O188" s="417">
        <v>152.9</v>
      </c>
      <c r="P188" s="569">
        <f t="shared" si="52"/>
        <v>11147173.630000001</v>
      </c>
      <c r="Q188" s="569">
        <f t="shared" si="39"/>
        <v>11147173.630000001</v>
      </c>
      <c r="R188" s="569">
        <v>0</v>
      </c>
      <c r="S188" s="550">
        <v>0</v>
      </c>
      <c r="T188" s="569">
        <v>7803021.54</v>
      </c>
      <c r="U188" s="569">
        <v>3344152.09</v>
      </c>
      <c r="V188" s="569">
        <f t="shared" si="40"/>
        <v>0</v>
      </c>
      <c r="W188" s="569">
        <v>0</v>
      </c>
      <c r="X188" s="569">
        <v>0</v>
      </c>
      <c r="Y188" s="569">
        <v>0</v>
      </c>
      <c r="Z188" s="569">
        <v>0</v>
      </c>
      <c r="AA188" s="569">
        <v>0</v>
      </c>
      <c r="AB188" s="569">
        <v>0</v>
      </c>
    </row>
    <row r="189" spans="1:28" ht="30" hidden="1" customHeight="1" x14ac:dyDescent="0.2">
      <c r="A189" s="424">
        <v>21</v>
      </c>
      <c r="B189" s="453" t="s">
        <v>1710</v>
      </c>
      <c r="C189" s="458" t="s">
        <v>1731</v>
      </c>
      <c r="D189" s="415">
        <v>43013</v>
      </c>
      <c r="E189" s="413" t="s">
        <v>1974</v>
      </c>
      <c r="F189" s="413" t="s">
        <v>1974</v>
      </c>
      <c r="G189" s="416">
        <v>10</v>
      </c>
      <c r="H189" s="416">
        <v>10</v>
      </c>
      <c r="I189" s="417">
        <v>298.3</v>
      </c>
      <c r="J189" s="416">
        <v>3</v>
      </c>
      <c r="K189" s="418">
        <v>2</v>
      </c>
      <c r="L189" s="418">
        <v>1</v>
      </c>
      <c r="M189" s="429">
        <v>251.4</v>
      </c>
      <c r="N189" s="417">
        <v>251.4</v>
      </c>
      <c r="O189" s="417">
        <v>0</v>
      </c>
      <c r="P189" s="569">
        <f t="shared" si="52"/>
        <v>11447710.18</v>
      </c>
      <c r="Q189" s="569">
        <f t="shared" si="39"/>
        <v>11447710.18</v>
      </c>
      <c r="R189" s="569">
        <v>0</v>
      </c>
      <c r="S189" s="550">
        <v>0</v>
      </c>
      <c r="T189" s="569">
        <v>8013397.1299999999</v>
      </c>
      <c r="U189" s="569">
        <v>3434313.05</v>
      </c>
      <c r="V189" s="569">
        <f t="shared" si="40"/>
        <v>0</v>
      </c>
      <c r="W189" s="569">
        <v>0</v>
      </c>
      <c r="X189" s="569">
        <v>0</v>
      </c>
      <c r="Y189" s="569">
        <v>0</v>
      </c>
      <c r="Z189" s="569">
        <v>0</v>
      </c>
      <c r="AA189" s="569">
        <v>0</v>
      </c>
      <c r="AB189" s="569">
        <v>0</v>
      </c>
    </row>
    <row r="190" spans="1:28" ht="30" hidden="1" customHeight="1" x14ac:dyDescent="0.2">
      <c r="A190" s="424">
        <v>22</v>
      </c>
      <c r="B190" s="453" t="s">
        <v>1711</v>
      </c>
      <c r="C190" s="458" t="s">
        <v>1731</v>
      </c>
      <c r="D190" s="415">
        <v>43013</v>
      </c>
      <c r="E190" s="413" t="s">
        <v>1974</v>
      </c>
      <c r="F190" s="413" t="s">
        <v>1974</v>
      </c>
      <c r="G190" s="416">
        <v>12</v>
      </c>
      <c r="H190" s="416">
        <v>12</v>
      </c>
      <c r="I190" s="417">
        <v>112.4</v>
      </c>
      <c r="J190" s="416">
        <v>4</v>
      </c>
      <c r="K190" s="418">
        <v>3</v>
      </c>
      <c r="L190" s="418">
        <v>1</v>
      </c>
      <c r="M190" s="429">
        <v>140.1</v>
      </c>
      <c r="N190" s="417">
        <v>103.3</v>
      </c>
      <c r="O190" s="417">
        <v>36.799999999999997</v>
      </c>
      <c r="P190" s="569">
        <f t="shared" si="52"/>
        <v>6379571.1799999997</v>
      </c>
      <c r="Q190" s="569">
        <f t="shared" si="39"/>
        <v>6379571.1799999997</v>
      </c>
      <c r="R190" s="569">
        <v>0</v>
      </c>
      <c r="S190" s="550">
        <v>0</v>
      </c>
      <c r="T190" s="569">
        <v>4465699.83</v>
      </c>
      <c r="U190" s="569">
        <v>1913871.35</v>
      </c>
      <c r="V190" s="569">
        <f t="shared" si="40"/>
        <v>0</v>
      </c>
      <c r="W190" s="569">
        <v>0</v>
      </c>
      <c r="X190" s="569">
        <v>0</v>
      </c>
      <c r="Y190" s="569">
        <v>0</v>
      </c>
      <c r="Z190" s="569">
        <v>0</v>
      </c>
      <c r="AA190" s="569">
        <v>0</v>
      </c>
      <c r="AB190" s="569">
        <v>0</v>
      </c>
    </row>
    <row r="191" spans="1:28" ht="30" hidden="1" customHeight="1" x14ac:dyDescent="0.2">
      <c r="A191" s="424">
        <v>23</v>
      </c>
      <c r="B191" s="453" t="s">
        <v>1712</v>
      </c>
      <c r="C191" s="458" t="s">
        <v>1731</v>
      </c>
      <c r="D191" s="415">
        <v>43013</v>
      </c>
      <c r="E191" s="413" t="s">
        <v>1974</v>
      </c>
      <c r="F191" s="413" t="s">
        <v>1974</v>
      </c>
      <c r="G191" s="416">
        <v>7</v>
      </c>
      <c r="H191" s="416">
        <v>7</v>
      </c>
      <c r="I191" s="417">
        <v>123.52</v>
      </c>
      <c r="J191" s="416">
        <v>5</v>
      </c>
      <c r="K191" s="418">
        <v>1</v>
      </c>
      <c r="L191" s="418">
        <v>4</v>
      </c>
      <c r="M191" s="429">
        <v>123.4</v>
      </c>
      <c r="N191" s="417">
        <v>25.5</v>
      </c>
      <c r="O191" s="417">
        <v>97.9</v>
      </c>
      <c r="P191" s="569">
        <f t="shared" si="52"/>
        <v>5619122.6600000001</v>
      </c>
      <c r="Q191" s="569">
        <f t="shared" ref="Q191:Q216" si="53">R191+S191+T191+U191</f>
        <v>5619122.6600000001</v>
      </c>
      <c r="R191" s="569">
        <v>0</v>
      </c>
      <c r="S191" s="550">
        <v>0</v>
      </c>
      <c r="T191" s="569">
        <v>3933385.86</v>
      </c>
      <c r="U191" s="569">
        <v>1685736.8</v>
      </c>
      <c r="V191" s="569">
        <f t="shared" ref="V191:V216" si="54">W191+X191+Y191+Z191</f>
        <v>0</v>
      </c>
      <c r="W191" s="569">
        <v>0</v>
      </c>
      <c r="X191" s="569">
        <v>0</v>
      </c>
      <c r="Y191" s="569">
        <v>0</v>
      </c>
      <c r="Z191" s="569">
        <v>0</v>
      </c>
      <c r="AA191" s="569">
        <v>0</v>
      </c>
      <c r="AB191" s="569">
        <v>0</v>
      </c>
    </row>
    <row r="192" spans="1:28" ht="30" hidden="1" customHeight="1" x14ac:dyDescent="0.2">
      <c r="A192" s="424">
        <v>24</v>
      </c>
      <c r="B192" s="453" t="s">
        <v>1713</v>
      </c>
      <c r="C192" s="458" t="s">
        <v>1731</v>
      </c>
      <c r="D192" s="415">
        <v>43013</v>
      </c>
      <c r="E192" s="413" t="s">
        <v>1974</v>
      </c>
      <c r="F192" s="413" t="s">
        <v>1974</v>
      </c>
      <c r="G192" s="416">
        <v>13</v>
      </c>
      <c r="H192" s="416">
        <v>13</v>
      </c>
      <c r="I192" s="417">
        <v>156</v>
      </c>
      <c r="J192" s="416">
        <v>2</v>
      </c>
      <c r="K192" s="418">
        <v>0</v>
      </c>
      <c r="L192" s="418">
        <v>2</v>
      </c>
      <c r="M192" s="429">
        <v>144.69999999999999</v>
      </c>
      <c r="N192" s="417">
        <v>63.9</v>
      </c>
      <c r="O192" s="417">
        <v>80.8</v>
      </c>
      <c r="P192" s="569">
        <f t="shared" si="52"/>
        <v>6589036.0499999998</v>
      </c>
      <c r="Q192" s="569">
        <f t="shared" si="53"/>
        <v>6589036.0499999998</v>
      </c>
      <c r="R192" s="569">
        <v>0</v>
      </c>
      <c r="S192" s="550">
        <v>0</v>
      </c>
      <c r="T192" s="569">
        <v>4612325.24</v>
      </c>
      <c r="U192" s="569">
        <v>1976710.81</v>
      </c>
      <c r="V192" s="569">
        <f t="shared" si="54"/>
        <v>0</v>
      </c>
      <c r="W192" s="569">
        <v>0</v>
      </c>
      <c r="X192" s="569">
        <v>0</v>
      </c>
      <c r="Y192" s="569">
        <v>0</v>
      </c>
      <c r="Z192" s="569">
        <v>0</v>
      </c>
      <c r="AA192" s="569">
        <v>0</v>
      </c>
      <c r="AB192" s="569">
        <v>0</v>
      </c>
    </row>
    <row r="193" spans="1:29" ht="30" hidden="1" customHeight="1" x14ac:dyDescent="0.2">
      <c r="A193" s="424">
        <v>25</v>
      </c>
      <c r="B193" s="453" t="s">
        <v>1714</v>
      </c>
      <c r="C193" s="458" t="s">
        <v>1731</v>
      </c>
      <c r="D193" s="415">
        <v>43013</v>
      </c>
      <c r="E193" s="413" t="s">
        <v>1974</v>
      </c>
      <c r="F193" s="413" t="s">
        <v>1974</v>
      </c>
      <c r="G193" s="416">
        <v>5</v>
      </c>
      <c r="H193" s="416">
        <v>5</v>
      </c>
      <c r="I193" s="417">
        <v>142.19999999999999</v>
      </c>
      <c r="J193" s="416">
        <v>2</v>
      </c>
      <c r="K193" s="418">
        <v>1</v>
      </c>
      <c r="L193" s="418">
        <v>1</v>
      </c>
      <c r="M193" s="429">
        <v>115.6</v>
      </c>
      <c r="N193" s="417">
        <v>0</v>
      </c>
      <c r="O193" s="417">
        <v>115.6</v>
      </c>
      <c r="P193" s="569">
        <f t="shared" si="52"/>
        <v>5263943.0999999996</v>
      </c>
      <c r="Q193" s="569">
        <f t="shared" si="53"/>
        <v>5263943.0999999996</v>
      </c>
      <c r="R193" s="569">
        <v>0</v>
      </c>
      <c r="S193" s="550">
        <v>0</v>
      </c>
      <c r="T193" s="569">
        <v>3684760.17</v>
      </c>
      <c r="U193" s="569">
        <v>1579182.93</v>
      </c>
      <c r="V193" s="569">
        <f t="shared" si="54"/>
        <v>0</v>
      </c>
      <c r="W193" s="569">
        <v>0</v>
      </c>
      <c r="X193" s="569">
        <v>0</v>
      </c>
      <c r="Y193" s="569">
        <v>0</v>
      </c>
      <c r="Z193" s="569">
        <v>0</v>
      </c>
      <c r="AA193" s="569">
        <v>0</v>
      </c>
      <c r="AB193" s="569">
        <v>0</v>
      </c>
    </row>
    <row r="194" spans="1:29" ht="30" hidden="1" customHeight="1" x14ac:dyDescent="0.2">
      <c r="A194" s="424">
        <v>26</v>
      </c>
      <c r="B194" s="453" t="s">
        <v>1715</v>
      </c>
      <c r="C194" s="458" t="s">
        <v>1731</v>
      </c>
      <c r="D194" s="415">
        <v>43013</v>
      </c>
      <c r="E194" s="413" t="s">
        <v>1974</v>
      </c>
      <c r="F194" s="413" t="s">
        <v>1974</v>
      </c>
      <c r="G194" s="416">
        <v>9</v>
      </c>
      <c r="H194" s="416">
        <v>9</v>
      </c>
      <c r="I194" s="417">
        <v>134.30000000000001</v>
      </c>
      <c r="J194" s="416">
        <v>4</v>
      </c>
      <c r="K194" s="418">
        <v>1</v>
      </c>
      <c r="L194" s="418">
        <v>3</v>
      </c>
      <c r="M194" s="429">
        <v>101</v>
      </c>
      <c r="N194" s="417">
        <v>0</v>
      </c>
      <c r="O194" s="417">
        <v>101</v>
      </c>
      <c r="P194" s="569">
        <f t="shared" si="52"/>
        <v>4599119.84</v>
      </c>
      <c r="Q194" s="569">
        <f t="shared" si="53"/>
        <v>4599119.84</v>
      </c>
      <c r="R194" s="569">
        <v>0</v>
      </c>
      <c r="S194" s="550">
        <v>0</v>
      </c>
      <c r="T194" s="569">
        <v>3219383.89</v>
      </c>
      <c r="U194" s="569">
        <v>1379735.95</v>
      </c>
      <c r="V194" s="569">
        <f t="shared" si="54"/>
        <v>0</v>
      </c>
      <c r="W194" s="569">
        <v>0</v>
      </c>
      <c r="X194" s="569">
        <v>0</v>
      </c>
      <c r="Y194" s="569">
        <v>0</v>
      </c>
      <c r="Z194" s="569">
        <v>0</v>
      </c>
      <c r="AA194" s="569">
        <v>0</v>
      </c>
      <c r="AB194" s="569">
        <v>0</v>
      </c>
    </row>
    <row r="195" spans="1:29" ht="30" hidden="1" customHeight="1" x14ac:dyDescent="0.2">
      <c r="A195" s="424">
        <v>27</v>
      </c>
      <c r="B195" s="453" t="s">
        <v>1716</v>
      </c>
      <c r="C195" s="458" t="s">
        <v>1731</v>
      </c>
      <c r="D195" s="415">
        <v>43013</v>
      </c>
      <c r="E195" s="413" t="s">
        <v>1974</v>
      </c>
      <c r="F195" s="413" t="s">
        <v>1974</v>
      </c>
      <c r="G195" s="416">
        <v>2</v>
      </c>
      <c r="H195" s="416">
        <v>2</v>
      </c>
      <c r="I195" s="417">
        <v>160.30000000000001</v>
      </c>
      <c r="J195" s="416">
        <v>2</v>
      </c>
      <c r="K195" s="418">
        <v>0</v>
      </c>
      <c r="L195" s="418">
        <v>2</v>
      </c>
      <c r="M195" s="429">
        <v>131.80000000000001</v>
      </c>
      <c r="N195" s="417">
        <v>131.80000000000001</v>
      </c>
      <c r="O195" s="417">
        <v>0</v>
      </c>
      <c r="P195" s="569">
        <f t="shared" si="52"/>
        <v>6001623.71</v>
      </c>
      <c r="Q195" s="569">
        <f t="shared" si="53"/>
        <v>6001623.71</v>
      </c>
      <c r="R195" s="569">
        <v>0</v>
      </c>
      <c r="S195" s="550">
        <v>0</v>
      </c>
      <c r="T195" s="569">
        <v>4201136.5999999996</v>
      </c>
      <c r="U195" s="569">
        <v>1800487.11</v>
      </c>
      <c r="V195" s="569">
        <f t="shared" si="54"/>
        <v>0</v>
      </c>
      <c r="W195" s="569">
        <v>0</v>
      </c>
      <c r="X195" s="569">
        <v>0</v>
      </c>
      <c r="Y195" s="569">
        <v>0</v>
      </c>
      <c r="Z195" s="569">
        <v>0</v>
      </c>
      <c r="AA195" s="569">
        <v>0</v>
      </c>
      <c r="AB195" s="569">
        <v>0</v>
      </c>
    </row>
    <row r="196" spans="1:29" ht="30" hidden="1" customHeight="1" x14ac:dyDescent="0.2">
      <c r="A196" s="424">
        <v>28</v>
      </c>
      <c r="B196" s="453" t="s">
        <v>1717</v>
      </c>
      <c r="C196" s="458" t="s">
        <v>1731</v>
      </c>
      <c r="D196" s="415">
        <v>43013</v>
      </c>
      <c r="E196" s="413" t="s">
        <v>1974</v>
      </c>
      <c r="F196" s="413" t="s">
        <v>1974</v>
      </c>
      <c r="G196" s="416">
        <v>6</v>
      </c>
      <c r="H196" s="416">
        <v>6</v>
      </c>
      <c r="I196" s="417">
        <v>157.80000000000001</v>
      </c>
      <c r="J196" s="416">
        <v>3</v>
      </c>
      <c r="K196" s="418">
        <v>3</v>
      </c>
      <c r="L196" s="418">
        <v>0</v>
      </c>
      <c r="M196" s="429">
        <v>139.6</v>
      </c>
      <c r="N196" s="417">
        <v>139.6</v>
      </c>
      <c r="O196" s="417">
        <v>0</v>
      </c>
      <c r="P196" s="569">
        <f t="shared" si="52"/>
        <v>6356803.2599999998</v>
      </c>
      <c r="Q196" s="569">
        <f t="shared" si="53"/>
        <v>6356803.2599999998</v>
      </c>
      <c r="R196" s="569">
        <v>0</v>
      </c>
      <c r="S196" s="550">
        <v>0</v>
      </c>
      <c r="T196" s="569">
        <v>4449762.28</v>
      </c>
      <c r="U196" s="569">
        <v>1907040.98</v>
      </c>
      <c r="V196" s="569">
        <f t="shared" si="54"/>
        <v>0</v>
      </c>
      <c r="W196" s="569">
        <v>0</v>
      </c>
      <c r="X196" s="569">
        <v>0</v>
      </c>
      <c r="Y196" s="569">
        <v>0</v>
      </c>
      <c r="Z196" s="569">
        <v>0</v>
      </c>
      <c r="AA196" s="569">
        <v>0</v>
      </c>
      <c r="AB196" s="569">
        <v>0</v>
      </c>
    </row>
    <row r="197" spans="1:29" ht="30" hidden="1" customHeight="1" x14ac:dyDescent="0.2">
      <c r="A197" s="424">
        <v>29</v>
      </c>
      <c r="B197" s="453" t="s">
        <v>1720</v>
      </c>
      <c r="C197" s="458" t="s">
        <v>1731</v>
      </c>
      <c r="D197" s="415">
        <v>43013</v>
      </c>
      <c r="E197" s="413" t="s">
        <v>1974</v>
      </c>
      <c r="F197" s="413" t="s">
        <v>1974</v>
      </c>
      <c r="G197" s="416">
        <v>18</v>
      </c>
      <c r="H197" s="416">
        <v>18</v>
      </c>
      <c r="I197" s="417">
        <v>234.2</v>
      </c>
      <c r="J197" s="416">
        <v>5</v>
      </c>
      <c r="K197" s="418">
        <v>0</v>
      </c>
      <c r="L197" s="418">
        <v>5</v>
      </c>
      <c r="M197" s="429">
        <v>135.6</v>
      </c>
      <c r="N197" s="417">
        <v>0</v>
      </c>
      <c r="O197" s="417">
        <v>135.6</v>
      </c>
      <c r="P197" s="569">
        <f t="shared" si="52"/>
        <v>6174659.9000000004</v>
      </c>
      <c r="Q197" s="569">
        <f t="shared" si="53"/>
        <v>6174659.9000000004</v>
      </c>
      <c r="R197" s="569">
        <v>0</v>
      </c>
      <c r="S197" s="550">
        <v>0</v>
      </c>
      <c r="T197" s="569">
        <v>4322261.93</v>
      </c>
      <c r="U197" s="569">
        <v>1852397.97</v>
      </c>
      <c r="V197" s="569">
        <f t="shared" si="54"/>
        <v>0</v>
      </c>
      <c r="W197" s="569">
        <v>0</v>
      </c>
      <c r="X197" s="569">
        <v>0</v>
      </c>
      <c r="Y197" s="569">
        <v>0</v>
      </c>
      <c r="Z197" s="569">
        <v>0</v>
      </c>
      <c r="AA197" s="569">
        <v>0</v>
      </c>
      <c r="AB197" s="569">
        <v>0</v>
      </c>
    </row>
    <row r="198" spans="1:29" ht="30" hidden="1" customHeight="1" x14ac:dyDescent="0.2">
      <c r="A198" s="424">
        <v>30</v>
      </c>
      <c r="B198" s="453" t="s">
        <v>1721</v>
      </c>
      <c r="C198" s="458" t="s">
        <v>1731</v>
      </c>
      <c r="D198" s="415">
        <v>43013</v>
      </c>
      <c r="E198" s="413" t="s">
        <v>1974</v>
      </c>
      <c r="F198" s="413" t="s">
        <v>1974</v>
      </c>
      <c r="G198" s="416">
        <v>24</v>
      </c>
      <c r="H198" s="416">
        <v>24</v>
      </c>
      <c r="I198" s="417">
        <v>247.21</v>
      </c>
      <c r="J198" s="416">
        <v>4</v>
      </c>
      <c r="K198" s="418">
        <v>1</v>
      </c>
      <c r="L198" s="418">
        <v>3</v>
      </c>
      <c r="M198" s="429">
        <v>167.9</v>
      </c>
      <c r="N198" s="417">
        <v>54.2</v>
      </c>
      <c r="O198" s="417">
        <v>113.7</v>
      </c>
      <c r="P198" s="569">
        <f t="shared" si="52"/>
        <v>7645467.54</v>
      </c>
      <c r="Q198" s="569">
        <f t="shared" si="53"/>
        <v>7645467.54</v>
      </c>
      <c r="R198" s="569">
        <v>0</v>
      </c>
      <c r="S198" s="550">
        <v>0</v>
      </c>
      <c r="T198" s="569">
        <v>5351827.28</v>
      </c>
      <c r="U198" s="569">
        <v>2293640.2599999998</v>
      </c>
      <c r="V198" s="569">
        <f t="shared" si="54"/>
        <v>0</v>
      </c>
      <c r="W198" s="569">
        <v>0</v>
      </c>
      <c r="X198" s="569">
        <v>0</v>
      </c>
      <c r="Y198" s="569">
        <v>0</v>
      </c>
      <c r="Z198" s="569">
        <v>0</v>
      </c>
      <c r="AA198" s="569">
        <v>0</v>
      </c>
      <c r="AB198" s="569">
        <v>0</v>
      </c>
    </row>
    <row r="199" spans="1:29" ht="30" hidden="1" customHeight="1" x14ac:dyDescent="0.2">
      <c r="A199" s="424">
        <v>31</v>
      </c>
      <c r="B199" s="453" t="s">
        <v>1902</v>
      </c>
      <c r="C199" s="413" t="s">
        <v>1903</v>
      </c>
      <c r="D199" s="415">
        <v>42837</v>
      </c>
      <c r="E199" s="413" t="s">
        <v>1974</v>
      </c>
      <c r="F199" s="413" t="s">
        <v>1974</v>
      </c>
      <c r="G199" s="416">
        <v>31</v>
      </c>
      <c r="H199" s="418">
        <v>31</v>
      </c>
      <c r="I199" s="417">
        <v>432.4</v>
      </c>
      <c r="J199" s="416">
        <v>11</v>
      </c>
      <c r="K199" s="418">
        <v>6</v>
      </c>
      <c r="L199" s="418">
        <v>6</v>
      </c>
      <c r="M199" s="429">
        <v>432.7</v>
      </c>
      <c r="N199" s="417">
        <v>185.1</v>
      </c>
      <c r="O199" s="417">
        <v>247.6</v>
      </c>
      <c r="P199" s="569">
        <f t="shared" si="52"/>
        <v>19703357.969999999</v>
      </c>
      <c r="Q199" s="569">
        <f t="shared" si="53"/>
        <v>19703357.969999999</v>
      </c>
      <c r="R199" s="569">
        <v>0</v>
      </c>
      <c r="S199" s="550">
        <v>0</v>
      </c>
      <c r="T199" s="569">
        <v>13792350.58</v>
      </c>
      <c r="U199" s="569">
        <v>5911007.3899999997</v>
      </c>
      <c r="V199" s="569">
        <f t="shared" si="54"/>
        <v>0</v>
      </c>
      <c r="W199" s="569">
        <v>0</v>
      </c>
      <c r="X199" s="569">
        <v>0</v>
      </c>
      <c r="Y199" s="569">
        <v>0</v>
      </c>
      <c r="Z199" s="569">
        <v>0</v>
      </c>
      <c r="AA199" s="569">
        <v>0</v>
      </c>
      <c r="AB199" s="569">
        <v>0</v>
      </c>
    </row>
    <row r="200" spans="1:29" ht="30" hidden="1" customHeight="1" x14ac:dyDescent="0.2">
      <c r="A200" s="733" t="s">
        <v>1300</v>
      </c>
      <c r="B200" s="733"/>
      <c r="C200" s="733"/>
      <c r="D200" s="733"/>
      <c r="E200" s="733"/>
      <c r="F200" s="733"/>
      <c r="G200" s="438">
        <f>SUM(G201:G204)</f>
        <v>44</v>
      </c>
      <c r="H200" s="438">
        <f t="shared" ref="H200:Z200" si="55">SUM(H201:H204)</f>
        <v>43</v>
      </c>
      <c r="I200" s="434">
        <f t="shared" si="55"/>
        <v>787.9</v>
      </c>
      <c r="J200" s="438">
        <f t="shared" si="55"/>
        <v>13</v>
      </c>
      <c r="K200" s="438">
        <f t="shared" si="55"/>
        <v>0</v>
      </c>
      <c r="L200" s="438">
        <f t="shared" si="55"/>
        <v>13</v>
      </c>
      <c r="M200" s="434">
        <f t="shared" si="55"/>
        <v>694.5</v>
      </c>
      <c r="N200" s="434">
        <f t="shared" si="55"/>
        <v>0</v>
      </c>
      <c r="O200" s="434">
        <f t="shared" si="55"/>
        <v>694.5</v>
      </c>
      <c r="P200" s="434">
        <f t="shared" si="55"/>
        <v>42392280</v>
      </c>
      <c r="Q200" s="434">
        <f t="shared" si="55"/>
        <v>32769232.440000001</v>
      </c>
      <c r="R200" s="434">
        <f t="shared" si="55"/>
        <v>0</v>
      </c>
      <c r="S200" s="554">
        <f t="shared" si="55"/>
        <v>0</v>
      </c>
      <c r="T200" s="562">
        <f t="shared" si="55"/>
        <v>32769232.440000001</v>
      </c>
      <c r="U200" s="434">
        <f t="shared" si="55"/>
        <v>0</v>
      </c>
      <c r="V200" s="434">
        <f t="shared" si="55"/>
        <v>9623047.5600000005</v>
      </c>
      <c r="W200" s="434">
        <f t="shared" si="55"/>
        <v>0</v>
      </c>
      <c r="X200" s="434">
        <f t="shared" si="55"/>
        <v>0</v>
      </c>
      <c r="Y200" s="434">
        <f t="shared" si="55"/>
        <v>9623047.5600000005</v>
      </c>
      <c r="Z200" s="434">
        <f t="shared" si="55"/>
        <v>0</v>
      </c>
      <c r="AA200" s="434">
        <f>SUM(AA201:AA204)</f>
        <v>0</v>
      </c>
      <c r="AB200" s="434">
        <f>SUM(AB201:AB204)</f>
        <v>0</v>
      </c>
    </row>
    <row r="201" spans="1:29" ht="30" hidden="1" customHeight="1" x14ac:dyDescent="0.2">
      <c r="A201" s="424">
        <v>1</v>
      </c>
      <c r="B201" s="453" t="s">
        <v>1158</v>
      </c>
      <c r="C201" s="458" t="s">
        <v>1291</v>
      </c>
      <c r="D201" s="415">
        <v>42109</v>
      </c>
      <c r="E201" s="413" t="s">
        <v>1846</v>
      </c>
      <c r="F201" s="413" t="s">
        <v>1974</v>
      </c>
      <c r="G201" s="416">
        <v>13</v>
      </c>
      <c r="H201" s="416">
        <v>12</v>
      </c>
      <c r="I201" s="417">
        <v>187.1</v>
      </c>
      <c r="J201" s="416">
        <v>3</v>
      </c>
      <c r="K201" s="418">
        <v>0</v>
      </c>
      <c r="L201" s="418">
        <v>3</v>
      </c>
      <c r="M201" s="417">
        <v>93.7</v>
      </c>
      <c r="N201" s="417">
        <v>0</v>
      </c>
      <c r="O201" s="417">
        <v>93.7</v>
      </c>
      <c r="P201" s="569">
        <f>Q201+V201+AA201+AB201</f>
        <v>5719448</v>
      </c>
      <c r="Q201" s="569">
        <f t="shared" si="53"/>
        <v>4421133.3</v>
      </c>
      <c r="R201" s="569">
        <v>0</v>
      </c>
      <c r="S201" s="550">
        <v>0</v>
      </c>
      <c r="T201" s="569">
        <f>'Приложение № 4'!J201</f>
        <v>4421133.3</v>
      </c>
      <c r="U201" s="569">
        <v>0</v>
      </c>
      <c r="V201" s="569">
        <f t="shared" si="54"/>
        <v>1298314.7</v>
      </c>
      <c r="W201" s="569">
        <v>0</v>
      </c>
      <c r="X201" s="569">
        <v>0</v>
      </c>
      <c r="Y201" s="569">
        <f>'Приложение № 4'!L201</f>
        <v>1298314.7</v>
      </c>
      <c r="Z201" s="569">
        <v>0</v>
      </c>
      <c r="AA201" s="569">
        <v>0</v>
      </c>
      <c r="AB201" s="569">
        <v>0</v>
      </c>
    </row>
    <row r="202" spans="1:29" ht="30" hidden="1" customHeight="1" x14ac:dyDescent="0.2">
      <c r="A202" s="424">
        <v>2</v>
      </c>
      <c r="B202" s="453" t="s">
        <v>1159</v>
      </c>
      <c r="C202" s="458" t="s">
        <v>1291</v>
      </c>
      <c r="D202" s="415">
        <v>42109</v>
      </c>
      <c r="E202" s="413" t="s">
        <v>1846</v>
      </c>
      <c r="F202" s="413" t="s">
        <v>1974</v>
      </c>
      <c r="G202" s="416">
        <v>8</v>
      </c>
      <c r="H202" s="416">
        <v>8</v>
      </c>
      <c r="I202" s="417">
        <v>61.4</v>
      </c>
      <c r="J202" s="416">
        <v>2</v>
      </c>
      <c r="K202" s="418">
        <v>0</v>
      </c>
      <c r="L202" s="418">
        <v>2</v>
      </c>
      <c r="M202" s="417">
        <v>61.4</v>
      </c>
      <c r="N202" s="417">
        <v>0</v>
      </c>
      <c r="O202" s="417">
        <v>61.4</v>
      </c>
      <c r="P202" s="569">
        <f>Q202+V202+AA202+AB202</f>
        <v>3747856</v>
      </c>
      <c r="Q202" s="569">
        <f t="shared" si="53"/>
        <v>2897092.69</v>
      </c>
      <c r="R202" s="569">
        <v>0</v>
      </c>
      <c r="S202" s="550">
        <v>0</v>
      </c>
      <c r="T202" s="569">
        <f>'Приложение № 4'!J202</f>
        <v>2897092.69</v>
      </c>
      <c r="U202" s="569">
        <v>0</v>
      </c>
      <c r="V202" s="569">
        <f t="shared" si="54"/>
        <v>850763.31</v>
      </c>
      <c r="W202" s="569">
        <v>0</v>
      </c>
      <c r="X202" s="569">
        <v>0</v>
      </c>
      <c r="Y202" s="569">
        <f>'Приложение № 4'!L202</f>
        <v>850763.31</v>
      </c>
      <c r="Z202" s="569">
        <v>0</v>
      </c>
      <c r="AA202" s="569">
        <v>0</v>
      </c>
      <c r="AB202" s="569">
        <v>0</v>
      </c>
    </row>
    <row r="203" spans="1:29" s="566" customFormat="1" ht="30" hidden="1" customHeight="1" x14ac:dyDescent="0.2">
      <c r="A203" s="424">
        <v>3</v>
      </c>
      <c r="B203" s="453" t="s">
        <v>1160</v>
      </c>
      <c r="C203" s="458" t="s">
        <v>1291</v>
      </c>
      <c r="D203" s="415">
        <v>42109</v>
      </c>
      <c r="E203" s="413" t="s">
        <v>1846</v>
      </c>
      <c r="F203" s="413" t="s">
        <v>1974</v>
      </c>
      <c r="G203" s="416">
        <v>13</v>
      </c>
      <c r="H203" s="416">
        <v>13</v>
      </c>
      <c r="I203" s="417">
        <v>305</v>
      </c>
      <c r="J203" s="416">
        <v>4</v>
      </c>
      <c r="K203" s="418">
        <v>0</v>
      </c>
      <c r="L203" s="418">
        <v>4</v>
      </c>
      <c r="M203" s="417">
        <v>305</v>
      </c>
      <c r="N203" s="417">
        <v>0</v>
      </c>
      <c r="O203" s="417">
        <v>305</v>
      </c>
      <c r="P203" s="569">
        <f>Q203+V203+AA203+AB203</f>
        <v>18617200</v>
      </c>
      <c r="Q203" s="569">
        <f t="shared" si="53"/>
        <v>14391095.6</v>
      </c>
      <c r="R203" s="569">
        <v>0</v>
      </c>
      <c r="S203" s="550">
        <v>0</v>
      </c>
      <c r="T203" s="569">
        <f>'Приложение № 4'!J203</f>
        <v>14391095.6</v>
      </c>
      <c r="U203" s="569">
        <v>0</v>
      </c>
      <c r="V203" s="569">
        <f t="shared" si="54"/>
        <v>4226104.4000000004</v>
      </c>
      <c r="W203" s="569">
        <v>0</v>
      </c>
      <c r="X203" s="569">
        <v>0</v>
      </c>
      <c r="Y203" s="569">
        <f>'Приложение № 4'!L203</f>
        <v>4226104.4000000004</v>
      </c>
      <c r="Z203" s="569">
        <v>0</v>
      </c>
      <c r="AA203" s="569">
        <v>0</v>
      </c>
      <c r="AB203" s="569">
        <v>0</v>
      </c>
      <c r="AC203" s="405"/>
    </row>
    <row r="204" spans="1:29" s="420" customFormat="1" ht="30" hidden="1" customHeight="1" x14ac:dyDescent="0.2">
      <c r="A204" s="424">
        <v>4</v>
      </c>
      <c r="B204" s="453" t="s">
        <v>1161</v>
      </c>
      <c r="C204" s="458" t="s">
        <v>1291</v>
      </c>
      <c r="D204" s="415">
        <v>42109</v>
      </c>
      <c r="E204" s="413" t="s">
        <v>1846</v>
      </c>
      <c r="F204" s="413" t="s">
        <v>1974</v>
      </c>
      <c r="G204" s="416">
        <v>10</v>
      </c>
      <c r="H204" s="416">
        <v>10</v>
      </c>
      <c r="I204" s="417">
        <v>234.4</v>
      </c>
      <c r="J204" s="416">
        <v>4</v>
      </c>
      <c r="K204" s="418">
        <v>0</v>
      </c>
      <c r="L204" s="418">
        <v>4</v>
      </c>
      <c r="M204" s="417">
        <v>234.4</v>
      </c>
      <c r="N204" s="417">
        <v>0</v>
      </c>
      <c r="O204" s="417">
        <v>234.4</v>
      </c>
      <c r="P204" s="569">
        <f>Q204+V204+AA204+AB204</f>
        <v>14307776</v>
      </c>
      <c r="Q204" s="569">
        <f t="shared" si="53"/>
        <v>11059910.85</v>
      </c>
      <c r="R204" s="569">
        <v>0</v>
      </c>
      <c r="S204" s="550">
        <v>0</v>
      </c>
      <c r="T204" s="569">
        <f>'Приложение № 4'!J204</f>
        <v>11059910.85</v>
      </c>
      <c r="U204" s="569">
        <v>0</v>
      </c>
      <c r="V204" s="569">
        <f t="shared" si="54"/>
        <v>3247865.15</v>
      </c>
      <c r="W204" s="569">
        <v>0</v>
      </c>
      <c r="X204" s="569">
        <v>0</v>
      </c>
      <c r="Y204" s="569">
        <f>'Приложение № 4'!L204</f>
        <v>3247865.15</v>
      </c>
      <c r="Z204" s="569">
        <v>0</v>
      </c>
      <c r="AA204" s="569">
        <v>0</v>
      </c>
      <c r="AB204" s="569">
        <v>0</v>
      </c>
      <c r="AC204" s="405"/>
    </row>
    <row r="205" spans="1:29" ht="30" hidden="1" customHeight="1" x14ac:dyDescent="0.2">
      <c r="A205" s="733" t="s">
        <v>1878</v>
      </c>
      <c r="B205" s="733"/>
      <c r="C205" s="733"/>
      <c r="D205" s="733"/>
      <c r="E205" s="733"/>
      <c r="F205" s="733"/>
      <c r="G205" s="438">
        <f>SUM(G206:G216)</f>
        <v>163</v>
      </c>
      <c r="H205" s="438">
        <f t="shared" ref="H205:AB205" si="56">SUM(H206:H216)</f>
        <v>163</v>
      </c>
      <c r="I205" s="434">
        <f t="shared" si="56"/>
        <v>2196.1</v>
      </c>
      <c r="J205" s="438">
        <f t="shared" si="56"/>
        <v>68</v>
      </c>
      <c r="K205" s="438">
        <f t="shared" si="56"/>
        <v>12</v>
      </c>
      <c r="L205" s="438">
        <f t="shared" si="56"/>
        <v>56</v>
      </c>
      <c r="M205" s="434">
        <f t="shared" si="56"/>
        <v>2196.1</v>
      </c>
      <c r="N205" s="434">
        <f>SUM(N206:N216)</f>
        <v>387.8</v>
      </c>
      <c r="O205" s="434">
        <f t="shared" si="56"/>
        <v>1808.3</v>
      </c>
      <c r="P205" s="434">
        <f t="shared" si="56"/>
        <v>133314875.90000001</v>
      </c>
      <c r="Q205" s="434">
        <f t="shared" si="56"/>
        <v>97588359.25</v>
      </c>
      <c r="R205" s="434">
        <f t="shared" si="56"/>
        <v>0</v>
      </c>
      <c r="S205" s="554">
        <f t="shared" si="56"/>
        <v>0</v>
      </c>
      <c r="T205" s="562">
        <f t="shared" si="56"/>
        <v>97588359.25</v>
      </c>
      <c r="U205" s="434">
        <f t="shared" si="56"/>
        <v>0</v>
      </c>
      <c r="V205" s="434">
        <f t="shared" si="56"/>
        <v>35726516.649999999</v>
      </c>
      <c r="W205" s="434">
        <f t="shared" si="56"/>
        <v>0</v>
      </c>
      <c r="X205" s="434">
        <f t="shared" si="56"/>
        <v>0</v>
      </c>
      <c r="Y205" s="434">
        <f t="shared" si="56"/>
        <v>35726516.649999999</v>
      </c>
      <c r="Z205" s="434">
        <f t="shared" si="56"/>
        <v>0</v>
      </c>
      <c r="AA205" s="434">
        <f t="shared" si="56"/>
        <v>0</v>
      </c>
      <c r="AB205" s="434">
        <f t="shared" si="56"/>
        <v>0</v>
      </c>
    </row>
    <row r="206" spans="1:29" ht="30" hidden="1" customHeight="1" x14ac:dyDescent="0.2">
      <c r="A206" s="424">
        <v>1</v>
      </c>
      <c r="B206" s="448" t="s">
        <v>1580</v>
      </c>
      <c r="C206" s="413">
        <v>154</v>
      </c>
      <c r="D206" s="415">
        <v>42226</v>
      </c>
      <c r="E206" s="413" t="s">
        <v>1846</v>
      </c>
      <c r="F206" s="413" t="s">
        <v>1974</v>
      </c>
      <c r="G206" s="416">
        <f t="shared" ref="G206:G216" si="57">H206</f>
        <v>24</v>
      </c>
      <c r="H206" s="418">
        <v>24</v>
      </c>
      <c r="I206" s="417">
        <v>195.4</v>
      </c>
      <c r="J206" s="416">
        <v>5</v>
      </c>
      <c r="K206" s="418">
        <v>0</v>
      </c>
      <c r="L206" s="418">
        <v>5</v>
      </c>
      <c r="M206" s="417">
        <v>195.4</v>
      </c>
      <c r="N206" s="417">
        <v>0</v>
      </c>
      <c r="O206" s="417">
        <v>195.4</v>
      </c>
      <c r="P206" s="569">
        <f t="shared" ref="P206:P216" si="58">Q206+V206+AA206+AB206</f>
        <v>11930878.4</v>
      </c>
      <c r="Q206" s="569">
        <f t="shared" si="53"/>
        <v>8683013.25</v>
      </c>
      <c r="R206" s="569">
        <v>0</v>
      </c>
      <c r="S206" s="550">
        <v>0</v>
      </c>
      <c r="T206" s="569">
        <f>'Приложение № 4'!J206</f>
        <v>8683013.25</v>
      </c>
      <c r="U206" s="569">
        <v>0</v>
      </c>
      <c r="V206" s="569">
        <f t="shared" si="54"/>
        <v>3247865.15</v>
      </c>
      <c r="W206" s="569">
        <v>0</v>
      </c>
      <c r="X206" s="569">
        <v>0</v>
      </c>
      <c r="Y206" s="569">
        <v>3247865.15</v>
      </c>
      <c r="Z206" s="569">
        <v>0</v>
      </c>
      <c r="AA206" s="569">
        <v>0</v>
      </c>
      <c r="AB206" s="569">
        <v>0</v>
      </c>
    </row>
    <row r="207" spans="1:29" ht="30" hidden="1" customHeight="1" x14ac:dyDescent="0.2">
      <c r="A207" s="424">
        <v>2</v>
      </c>
      <c r="B207" s="448" t="s">
        <v>1537</v>
      </c>
      <c r="C207" s="413">
        <v>155</v>
      </c>
      <c r="D207" s="415">
        <v>42226</v>
      </c>
      <c r="E207" s="413" t="s">
        <v>1846</v>
      </c>
      <c r="F207" s="413" t="s">
        <v>1974</v>
      </c>
      <c r="G207" s="416">
        <f t="shared" si="57"/>
        <v>21</v>
      </c>
      <c r="H207" s="418">
        <v>21</v>
      </c>
      <c r="I207" s="417">
        <v>410.6</v>
      </c>
      <c r="J207" s="416">
        <v>9</v>
      </c>
      <c r="K207" s="418">
        <v>1</v>
      </c>
      <c r="L207" s="418">
        <v>8</v>
      </c>
      <c r="M207" s="417">
        <v>410.6</v>
      </c>
      <c r="N207" s="417">
        <v>48.7</v>
      </c>
      <c r="O207" s="417">
        <v>361.9</v>
      </c>
      <c r="P207" s="569">
        <f t="shared" si="58"/>
        <v>21493746.620000001</v>
      </c>
      <c r="Q207" s="569">
        <f t="shared" si="53"/>
        <v>18245881.469999999</v>
      </c>
      <c r="R207" s="569">
        <v>0</v>
      </c>
      <c r="S207" s="550">
        <v>0</v>
      </c>
      <c r="T207" s="569">
        <f>'Приложение № 4'!J207</f>
        <v>18245881.469999999</v>
      </c>
      <c r="U207" s="569">
        <v>0</v>
      </c>
      <c r="V207" s="569">
        <f t="shared" si="54"/>
        <v>3247865.15</v>
      </c>
      <c r="W207" s="569">
        <v>0</v>
      </c>
      <c r="X207" s="569">
        <v>0</v>
      </c>
      <c r="Y207" s="569">
        <v>3247865.15</v>
      </c>
      <c r="Z207" s="569">
        <v>0</v>
      </c>
      <c r="AA207" s="569">
        <v>0</v>
      </c>
      <c r="AB207" s="569">
        <v>0</v>
      </c>
    </row>
    <row r="208" spans="1:29" ht="30" hidden="1" customHeight="1" x14ac:dyDescent="0.2">
      <c r="A208" s="424">
        <v>3</v>
      </c>
      <c r="B208" s="448" t="s">
        <v>1534</v>
      </c>
      <c r="C208" s="413">
        <v>160</v>
      </c>
      <c r="D208" s="415">
        <v>42226</v>
      </c>
      <c r="E208" s="413" t="s">
        <v>1846</v>
      </c>
      <c r="F208" s="413" t="s">
        <v>1974</v>
      </c>
      <c r="G208" s="416">
        <f t="shared" si="57"/>
        <v>32</v>
      </c>
      <c r="H208" s="418">
        <v>32</v>
      </c>
      <c r="I208" s="417">
        <v>353.9</v>
      </c>
      <c r="J208" s="416">
        <v>10</v>
      </c>
      <c r="K208" s="418">
        <v>0</v>
      </c>
      <c r="L208" s="418">
        <v>10</v>
      </c>
      <c r="M208" s="417">
        <v>353.9</v>
      </c>
      <c r="N208" s="417">
        <v>0</v>
      </c>
      <c r="O208" s="417">
        <v>353.9</v>
      </c>
      <c r="P208" s="569">
        <f t="shared" si="58"/>
        <v>18974161.920000002</v>
      </c>
      <c r="Q208" s="569">
        <f t="shared" si="53"/>
        <v>15726296.77</v>
      </c>
      <c r="R208" s="569">
        <v>0</v>
      </c>
      <c r="S208" s="550">
        <v>0</v>
      </c>
      <c r="T208" s="569">
        <f>'Приложение № 4'!J208</f>
        <v>15726296.77</v>
      </c>
      <c r="U208" s="569">
        <v>0</v>
      </c>
      <c r="V208" s="569">
        <f t="shared" si="54"/>
        <v>3247865.15</v>
      </c>
      <c r="W208" s="569">
        <v>0</v>
      </c>
      <c r="X208" s="569">
        <v>0</v>
      </c>
      <c r="Y208" s="569">
        <v>3247865.15</v>
      </c>
      <c r="Z208" s="569">
        <v>0</v>
      </c>
      <c r="AA208" s="569">
        <v>0</v>
      </c>
      <c r="AB208" s="569">
        <v>0</v>
      </c>
    </row>
    <row r="209" spans="1:29" ht="30" hidden="1" customHeight="1" x14ac:dyDescent="0.2">
      <c r="A209" s="424">
        <v>4</v>
      </c>
      <c r="B209" s="448" t="s">
        <v>1533</v>
      </c>
      <c r="C209" s="413">
        <v>161</v>
      </c>
      <c r="D209" s="415">
        <v>42226</v>
      </c>
      <c r="E209" s="413" t="s">
        <v>1846</v>
      </c>
      <c r="F209" s="413" t="s">
        <v>1974</v>
      </c>
      <c r="G209" s="416">
        <f t="shared" si="57"/>
        <v>13</v>
      </c>
      <c r="H209" s="418">
        <v>13</v>
      </c>
      <c r="I209" s="417">
        <v>237.9</v>
      </c>
      <c r="J209" s="416">
        <v>5</v>
      </c>
      <c r="K209" s="418">
        <v>0</v>
      </c>
      <c r="L209" s="418">
        <v>5</v>
      </c>
      <c r="M209" s="417">
        <v>237.9</v>
      </c>
      <c r="N209" s="417">
        <v>0</v>
      </c>
      <c r="O209" s="417">
        <v>237.9</v>
      </c>
      <c r="P209" s="569">
        <f t="shared" si="58"/>
        <v>13819456</v>
      </c>
      <c r="Q209" s="569">
        <f t="shared" si="53"/>
        <v>10571590.85</v>
      </c>
      <c r="R209" s="569">
        <v>0</v>
      </c>
      <c r="S209" s="550">
        <v>0</v>
      </c>
      <c r="T209" s="569">
        <f>'Приложение № 4'!J209</f>
        <v>10571590.85</v>
      </c>
      <c r="U209" s="569">
        <v>0</v>
      </c>
      <c r="V209" s="569">
        <f t="shared" si="54"/>
        <v>3247865.15</v>
      </c>
      <c r="W209" s="569">
        <v>0</v>
      </c>
      <c r="X209" s="569">
        <v>0</v>
      </c>
      <c r="Y209" s="569">
        <v>3247865.15</v>
      </c>
      <c r="Z209" s="569">
        <v>0</v>
      </c>
      <c r="AA209" s="569">
        <v>0</v>
      </c>
      <c r="AB209" s="569">
        <v>0</v>
      </c>
    </row>
    <row r="210" spans="1:29" ht="30" hidden="1" customHeight="1" x14ac:dyDescent="0.2">
      <c r="A210" s="424">
        <v>5</v>
      </c>
      <c r="B210" s="448" t="s">
        <v>1532</v>
      </c>
      <c r="C210" s="413">
        <v>162</v>
      </c>
      <c r="D210" s="415">
        <v>42226</v>
      </c>
      <c r="E210" s="413" t="s">
        <v>1846</v>
      </c>
      <c r="F210" s="413" t="s">
        <v>1974</v>
      </c>
      <c r="G210" s="416">
        <f t="shared" si="57"/>
        <v>13</v>
      </c>
      <c r="H210" s="418">
        <v>13</v>
      </c>
      <c r="I210" s="417">
        <v>125.8</v>
      </c>
      <c r="J210" s="416">
        <v>5</v>
      </c>
      <c r="K210" s="418">
        <v>3</v>
      </c>
      <c r="L210" s="418">
        <v>2</v>
      </c>
      <c r="M210" s="417">
        <v>125.8</v>
      </c>
      <c r="N210" s="417">
        <v>82.1</v>
      </c>
      <c r="O210" s="417">
        <v>43.7</v>
      </c>
      <c r="P210" s="569">
        <f t="shared" si="58"/>
        <v>8838054.8499999996</v>
      </c>
      <c r="Q210" s="569">
        <f t="shared" si="53"/>
        <v>5590189.7000000002</v>
      </c>
      <c r="R210" s="569">
        <v>0</v>
      </c>
      <c r="S210" s="550">
        <v>0</v>
      </c>
      <c r="T210" s="569">
        <f>'Приложение № 4'!J210</f>
        <v>5590189.7000000002</v>
      </c>
      <c r="U210" s="569">
        <v>0</v>
      </c>
      <c r="V210" s="569">
        <f t="shared" si="54"/>
        <v>3247865.15</v>
      </c>
      <c r="W210" s="569">
        <v>0</v>
      </c>
      <c r="X210" s="569">
        <v>0</v>
      </c>
      <c r="Y210" s="569">
        <v>3247865.15</v>
      </c>
      <c r="Z210" s="569">
        <v>0</v>
      </c>
      <c r="AA210" s="569">
        <v>0</v>
      </c>
      <c r="AB210" s="569">
        <v>0</v>
      </c>
    </row>
    <row r="211" spans="1:29" ht="30" hidden="1" customHeight="1" x14ac:dyDescent="0.2">
      <c r="A211" s="424">
        <v>6</v>
      </c>
      <c r="B211" s="448" t="s">
        <v>1531</v>
      </c>
      <c r="C211" s="413">
        <v>163</v>
      </c>
      <c r="D211" s="415">
        <v>42226</v>
      </c>
      <c r="E211" s="413" t="s">
        <v>1846</v>
      </c>
      <c r="F211" s="413" t="s">
        <v>1974</v>
      </c>
      <c r="G211" s="416">
        <f t="shared" si="57"/>
        <v>5</v>
      </c>
      <c r="H211" s="418">
        <v>5</v>
      </c>
      <c r="I211" s="417">
        <v>120.3</v>
      </c>
      <c r="J211" s="416">
        <v>3</v>
      </c>
      <c r="K211" s="418">
        <v>2</v>
      </c>
      <c r="L211" s="418">
        <v>1</v>
      </c>
      <c r="M211" s="417">
        <v>120.3</v>
      </c>
      <c r="N211" s="417">
        <v>71.3</v>
      </c>
      <c r="O211" s="417">
        <v>49</v>
      </c>
      <c r="P211" s="569">
        <f t="shared" si="58"/>
        <v>8593650.6899999995</v>
      </c>
      <c r="Q211" s="569">
        <f t="shared" si="53"/>
        <v>5345785.54</v>
      </c>
      <c r="R211" s="569">
        <v>0</v>
      </c>
      <c r="S211" s="550">
        <v>0</v>
      </c>
      <c r="T211" s="569">
        <f>'Приложение № 4'!J211</f>
        <v>5345785.54</v>
      </c>
      <c r="U211" s="569">
        <v>0</v>
      </c>
      <c r="V211" s="569">
        <f t="shared" si="54"/>
        <v>3247865.15</v>
      </c>
      <c r="W211" s="569">
        <v>0</v>
      </c>
      <c r="X211" s="569">
        <v>0</v>
      </c>
      <c r="Y211" s="569">
        <v>3247865.15</v>
      </c>
      <c r="Z211" s="569">
        <v>0</v>
      </c>
      <c r="AA211" s="569">
        <v>0</v>
      </c>
      <c r="AB211" s="569">
        <v>0</v>
      </c>
    </row>
    <row r="212" spans="1:29" ht="30" hidden="1" customHeight="1" x14ac:dyDescent="0.2">
      <c r="A212" s="424">
        <v>7</v>
      </c>
      <c r="B212" s="448" t="s">
        <v>1530</v>
      </c>
      <c r="C212" s="413">
        <v>164</v>
      </c>
      <c r="D212" s="415">
        <v>42226</v>
      </c>
      <c r="E212" s="413" t="s">
        <v>1846</v>
      </c>
      <c r="F212" s="413" t="s">
        <v>1974</v>
      </c>
      <c r="G212" s="416">
        <f t="shared" si="57"/>
        <v>11</v>
      </c>
      <c r="H212" s="418">
        <v>11</v>
      </c>
      <c r="I212" s="417">
        <v>135</v>
      </c>
      <c r="J212" s="416">
        <v>4</v>
      </c>
      <c r="K212" s="418">
        <v>1</v>
      </c>
      <c r="L212" s="418">
        <v>3</v>
      </c>
      <c r="M212" s="417">
        <v>135</v>
      </c>
      <c r="N212" s="417">
        <v>19.8</v>
      </c>
      <c r="O212" s="417">
        <v>115.2</v>
      </c>
      <c r="P212" s="569">
        <f t="shared" si="58"/>
        <v>9246876.3499999996</v>
      </c>
      <c r="Q212" s="569">
        <f t="shared" si="53"/>
        <v>5999011.2000000002</v>
      </c>
      <c r="R212" s="569">
        <v>0</v>
      </c>
      <c r="S212" s="550">
        <v>0</v>
      </c>
      <c r="T212" s="569">
        <f>'Приложение № 4'!J212</f>
        <v>5999011.2000000002</v>
      </c>
      <c r="U212" s="569">
        <v>0</v>
      </c>
      <c r="V212" s="569">
        <f t="shared" si="54"/>
        <v>3247865.15</v>
      </c>
      <c r="W212" s="569">
        <v>0</v>
      </c>
      <c r="X212" s="569">
        <v>0</v>
      </c>
      <c r="Y212" s="569">
        <v>3247865.15</v>
      </c>
      <c r="Z212" s="569">
        <v>0</v>
      </c>
      <c r="AA212" s="569">
        <v>0</v>
      </c>
      <c r="AB212" s="569">
        <v>0</v>
      </c>
    </row>
    <row r="213" spans="1:29" ht="30" hidden="1" customHeight="1" x14ac:dyDescent="0.2">
      <c r="A213" s="424">
        <v>8</v>
      </c>
      <c r="B213" s="448" t="s">
        <v>1529</v>
      </c>
      <c r="C213" s="413">
        <v>165</v>
      </c>
      <c r="D213" s="415">
        <v>42226</v>
      </c>
      <c r="E213" s="413" t="s">
        <v>1846</v>
      </c>
      <c r="F213" s="413" t="s">
        <v>1974</v>
      </c>
      <c r="G213" s="416">
        <f t="shared" si="57"/>
        <v>8</v>
      </c>
      <c r="H213" s="418">
        <v>8</v>
      </c>
      <c r="I213" s="417">
        <v>132.9</v>
      </c>
      <c r="J213" s="416">
        <v>6</v>
      </c>
      <c r="K213" s="418">
        <v>0</v>
      </c>
      <c r="L213" s="418">
        <v>6</v>
      </c>
      <c r="M213" s="417">
        <v>132.9</v>
      </c>
      <c r="N213" s="417">
        <v>0</v>
      </c>
      <c r="O213" s="417">
        <v>132.9</v>
      </c>
      <c r="P213" s="569">
        <f t="shared" si="58"/>
        <v>9153558.4000000004</v>
      </c>
      <c r="Q213" s="569">
        <f t="shared" si="53"/>
        <v>5905693.25</v>
      </c>
      <c r="R213" s="569">
        <v>0</v>
      </c>
      <c r="S213" s="550">
        <v>0</v>
      </c>
      <c r="T213" s="569">
        <f>'Приложение № 4'!J213</f>
        <v>5905693.25</v>
      </c>
      <c r="U213" s="569">
        <v>0</v>
      </c>
      <c r="V213" s="569">
        <f t="shared" si="54"/>
        <v>3247865.15</v>
      </c>
      <c r="W213" s="569">
        <v>0</v>
      </c>
      <c r="X213" s="569">
        <v>0</v>
      </c>
      <c r="Y213" s="569">
        <v>3247865.15</v>
      </c>
      <c r="Z213" s="569">
        <v>0</v>
      </c>
      <c r="AA213" s="569">
        <v>0</v>
      </c>
      <c r="AB213" s="569">
        <v>0</v>
      </c>
    </row>
    <row r="214" spans="1:29" ht="30" hidden="1" customHeight="1" x14ac:dyDescent="0.2">
      <c r="A214" s="424">
        <v>9</v>
      </c>
      <c r="B214" s="448" t="s">
        <v>1528</v>
      </c>
      <c r="C214" s="413">
        <v>167</v>
      </c>
      <c r="D214" s="415">
        <v>42226</v>
      </c>
      <c r="E214" s="413" t="s">
        <v>1846</v>
      </c>
      <c r="F214" s="413" t="s">
        <v>1974</v>
      </c>
      <c r="G214" s="416">
        <f t="shared" si="57"/>
        <v>14</v>
      </c>
      <c r="H214" s="418">
        <v>14</v>
      </c>
      <c r="I214" s="417">
        <v>166.1</v>
      </c>
      <c r="J214" s="416">
        <v>8</v>
      </c>
      <c r="K214" s="418">
        <v>2</v>
      </c>
      <c r="L214" s="418">
        <v>6</v>
      </c>
      <c r="M214" s="417">
        <v>166.1</v>
      </c>
      <c r="N214" s="417">
        <v>50.1</v>
      </c>
      <c r="O214" s="417">
        <v>116</v>
      </c>
      <c r="P214" s="569">
        <f t="shared" si="58"/>
        <v>10628870.779999999</v>
      </c>
      <c r="Q214" s="569">
        <f t="shared" si="53"/>
        <v>7381005.6299999999</v>
      </c>
      <c r="R214" s="569">
        <v>0</v>
      </c>
      <c r="S214" s="550">
        <v>0</v>
      </c>
      <c r="T214" s="569">
        <f>'Приложение № 4'!J214</f>
        <v>7381005.6299999999</v>
      </c>
      <c r="U214" s="569">
        <v>0</v>
      </c>
      <c r="V214" s="569">
        <f t="shared" si="54"/>
        <v>3247865.15</v>
      </c>
      <c r="W214" s="569">
        <v>0</v>
      </c>
      <c r="X214" s="569">
        <v>0</v>
      </c>
      <c r="Y214" s="569">
        <v>3247865.15</v>
      </c>
      <c r="Z214" s="569">
        <v>0</v>
      </c>
      <c r="AA214" s="569">
        <v>0</v>
      </c>
      <c r="AB214" s="569">
        <v>0</v>
      </c>
    </row>
    <row r="215" spans="1:29" ht="30" hidden="1" customHeight="1" x14ac:dyDescent="0.2">
      <c r="A215" s="424">
        <v>10</v>
      </c>
      <c r="B215" s="448" t="s">
        <v>1527</v>
      </c>
      <c r="C215" s="413">
        <v>168</v>
      </c>
      <c r="D215" s="415">
        <v>42226</v>
      </c>
      <c r="E215" s="413" t="s">
        <v>1846</v>
      </c>
      <c r="F215" s="413" t="s">
        <v>1974</v>
      </c>
      <c r="G215" s="416">
        <f t="shared" si="57"/>
        <v>3</v>
      </c>
      <c r="H215" s="418">
        <v>3</v>
      </c>
      <c r="I215" s="417">
        <v>115.8</v>
      </c>
      <c r="J215" s="416">
        <v>3</v>
      </c>
      <c r="K215" s="418">
        <v>3</v>
      </c>
      <c r="L215" s="418">
        <v>0</v>
      </c>
      <c r="M215" s="417">
        <v>115.8</v>
      </c>
      <c r="N215" s="417">
        <v>115.8</v>
      </c>
      <c r="O215" s="417">
        <v>0</v>
      </c>
      <c r="P215" s="569">
        <f t="shared" si="58"/>
        <v>8393683.6500000004</v>
      </c>
      <c r="Q215" s="569">
        <f t="shared" si="53"/>
        <v>5145818.5</v>
      </c>
      <c r="R215" s="569">
        <v>0</v>
      </c>
      <c r="S215" s="550">
        <v>0</v>
      </c>
      <c r="T215" s="569">
        <f>'Приложение № 4'!J215</f>
        <v>5145818.5</v>
      </c>
      <c r="U215" s="569">
        <v>0</v>
      </c>
      <c r="V215" s="569">
        <f t="shared" si="54"/>
        <v>3247865.15</v>
      </c>
      <c r="W215" s="569">
        <v>0</v>
      </c>
      <c r="X215" s="569">
        <v>0</v>
      </c>
      <c r="Y215" s="569">
        <v>3247865.15</v>
      </c>
      <c r="Z215" s="569">
        <v>0</v>
      </c>
      <c r="AA215" s="569">
        <v>0</v>
      </c>
      <c r="AB215" s="569">
        <v>0</v>
      </c>
    </row>
    <row r="216" spans="1:29" ht="30" hidden="1" customHeight="1" x14ac:dyDescent="0.2">
      <c r="A216" s="424">
        <v>11</v>
      </c>
      <c r="B216" s="448" t="s">
        <v>1681</v>
      </c>
      <c r="C216" s="413">
        <v>241</v>
      </c>
      <c r="D216" s="415">
        <v>41782</v>
      </c>
      <c r="E216" s="413" t="s">
        <v>1846</v>
      </c>
      <c r="F216" s="413" t="s">
        <v>1974</v>
      </c>
      <c r="G216" s="416">
        <f t="shared" si="57"/>
        <v>19</v>
      </c>
      <c r="H216" s="418">
        <v>19</v>
      </c>
      <c r="I216" s="417">
        <v>202.4</v>
      </c>
      <c r="J216" s="416">
        <v>10</v>
      </c>
      <c r="K216" s="418">
        <v>0</v>
      </c>
      <c r="L216" s="418">
        <v>10</v>
      </c>
      <c r="M216" s="417">
        <v>202.4</v>
      </c>
      <c r="N216" s="417">
        <v>0</v>
      </c>
      <c r="O216" s="417">
        <v>202.4</v>
      </c>
      <c r="P216" s="569">
        <f t="shared" si="58"/>
        <v>12241938.24</v>
      </c>
      <c r="Q216" s="569">
        <f t="shared" si="53"/>
        <v>8994073.0899999999</v>
      </c>
      <c r="R216" s="569">
        <v>0</v>
      </c>
      <c r="S216" s="550">
        <v>0</v>
      </c>
      <c r="T216" s="569">
        <f>'Приложение № 4'!J216</f>
        <v>8994073.0899999999</v>
      </c>
      <c r="U216" s="569">
        <v>0</v>
      </c>
      <c r="V216" s="569">
        <f t="shared" si="54"/>
        <v>3247865.15</v>
      </c>
      <c r="W216" s="569">
        <v>0</v>
      </c>
      <c r="X216" s="569">
        <v>0</v>
      </c>
      <c r="Y216" s="569">
        <v>3247865.15</v>
      </c>
      <c r="Z216" s="569">
        <v>0</v>
      </c>
      <c r="AA216" s="569">
        <v>0</v>
      </c>
      <c r="AB216" s="569">
        <v>0</v>
      </c>
    </row>
    <row r="217" spans="1:29" ht="30" hidden="1" customHeight="1" x14ac:dyDescent="0.2">
      <c r="A217" s="735" t="s">
        <v>1901</v>
      </c>
      <c r="B217" s="735"/>
      <c r="C217" s="735"/>
      <c r="D217" s="735"/>
      <c r="E217" s="735"/>
      <c r="F217" s="735"/>
      <c r="G217" s="438">
        <f>SUM(G218:G219)</f>
        <v>33</v>
      </c>
      <c r="H217" s="438">
        <f t="shared" ref="H217:AB217" si="59">H218+H219</f>
        <v>33</v>
      </c>
      <c r="I217" s="434">
        <f>SUM(I218+I219)</f>
        <v>691.2</v>
      </c>
      <c r="J217" s="438">
        <f t="shared" si="59"/>
        <v>15</v>
      </c>
      <c r="K217" s="438">
        <f t="shared" si="59"/>
        <v>9</v>
      </c>
      <c r="L217" s="438">
        <f t="shared" si="59"/>
        <v>6</v>
      </c>
      <c r="M217" s="434">
        <f t="shared" si="59"/>
        <v>638.6</v>
      </c>
      <c r="N217" s="434">
        <f>N218+N219</f>
        <v>370.2</v>
      </c>
      <c r="O217" s="434">
        <f t="shared" si="59"/>
        <v>268.39999999999998</v>
      </c>
      <c r="P217" s="434">
        <f t="shared" si="59"/>
        <v>38980144</v>
      </c>
      <c r="Q217" s="434">
        <f t="shared" si="59"/>
        <v>36056633.200000003</v>
      </c>
      <c r="R217" s="434">
        <f t="shared" si="59"/>
        <v>36056633.200000003</v>
      </c>
      <c r="S217" s="554">
        <f t="shared" si="59"/>
        <v>0</v>
      </c>
      <c r="T217" s="434">
        <f t="shared" si="59"/>
        <v>0</v>
      </c>
      <c r="U217" s="434">
        <f t="shared" si="59"/>
        <v>0</v>
      </c>
      <c r="V217" s="434">
        <f t="shared" si="59"/>
        <v>2923510.8</v>
      </c>
      <c r="W217" s="434">
        <f t="shared" si="59"/>
        <v>2923510.8</v>
      </c>
      <c r="X217" s="434">
        <f t="shared" si="59"/>
        <v>0</v>
      </c>
      <c r="Y217" s="434">
        <f t="shared" si="59"/>
        <v>0</v>
      </c>
      <c r="Z217" s="434">
        <f t="shared" si="59"/>
        <v>0</v>
      </c>
      <c r="AA217" s="434">
        <f t="shared" si="59"/>
        <v>0</v>
      </c>
      <c r="AB217" s="434">
        <f t="shared" si="59"/>
        <v>0</v>
      </c>
      <c r="AC217" s="406"/>
    </row>
    <row r="218" spans="1:29" ht="30" hidden="1" customHeight="1" x14ac:dyDescent="0.2">
      <c r="A218" s="424">
        <v>1</v>
      </c>
      <c r="B218" s="453" t="s">
        <v>1899</v>
      </c>
      <c r="C218" s="461">
        <v>2802</v>
      </c>
      <c r="D218" s="462">
        <v>43098</v>
      </c>
      <c r="E218" s="413" t="s">
        <v>1099</v>
      </c>
      <c r="F218" s="413" t="s">
        <v>1801</v>
      </c>
      <c r="G218" s="416">
        <v>13</v>
      </c>
      <c r="H218" s="416">
        <v>13</v>
      </c>
      <c r="I218" s="417">
        <v>377.8</v>
      </c>
      <c r="J218" s="416">
        <v>7</v>
      </c>
      <c r="K218" s="416">
        <v>2</v>
      </c>
      <c r="L218" s="416">
        <v>5</v>
      </c>
      <c r="M218" s="417">
        <v>325.2</v>
      </c>
      <c r="N218" s="417">
        <v>95.3</v>
      </c>
      <c r="O218" s="417">
        <v>229.9</v>
      </c>
      <c r="P218" s="569">
        <f>Q218+V218</f>
        <v>19850208</v>
      </c>
      <c r="Q218" s="569">
        <f>R218+S218+T218+U218</f>
        <v>18361442.399999999</v>
      </c>
      <c r="R218" s="417">
        <f>'Приложение № 4'!J218</f>
        <v>18361442.399999999</v>
      </c>
      <c r="S218" s="553">
        <v>0</v>
      </c>
      <c r="T218" s="419">
        <v>0</v>
      </c>
      <c r="U218" s="419">
        <v>0</v>
      </c>
      <c r="V218" s="569">
        <f>W218+X218+Y218+Z218</f>
        <v>1488765.6</v>
      </c>
      <c r="W218" s="417">
        <f>'Приложение № 4'!L218</f>
        <v>1488765.6</v>
      </c>
      <c r="X218" s="417">
        <v>0</v>
      </c>
      <c r="Y218" s="417">
        <v>0</v>
      </c>
      <c r="Z218" s="417">
        <v>0</v>
      </c>
      <c r="AA218" s="569">
        <v>0</v>
      </c>
      <c r="AB218" s="569">
        <v>0</v>
      </c>
      <c r="AC218" s="406"/>
    </row>
    <row r="219" spans="1:29" ht="30" hidden="1" customHeight="1" x14ac:dyDescent="0.2">
      <c r="A219" s="424">
        <v>2</v>
      </c>
      <c r="B219" s="453" t="s">
        <v>1900</v>
      </c>
      <c r="C219" s="461">
        <v>1624</v>
      </c>
      <c r="D219" s="462">
        <v>43404</v>
      </c>
      <c r="E219" s="413" t="s">
        <v>1099</v>
      </c>
      <c r="F219" s="413" t="s">
        <v>1801</v>
      </c>
      <c r="G219" s="416">
        <v>20</v>
      </c>
      <c r="H219" s="416">
        <v>20</v>
      </c>
      <c r="I219" s="417">
        <v>313.39999999999998</v>
      </c>
      <c r="J219" s="416">
        <v>8</v>
      </c>
      <c r="K219" s="416">
        <v>7</v>
      </c>
      <c r="L219" s="416">
        <v>1</v>
      </c>
      <c r="M219" s="417">
        <v>313.39999999999998</v>
      </c>
      <c r="N219" s="417">
        <v>274.89999999999998</v>
      </c>
      <c r="O219" s="417">
        <v>38.5</v>
      </c>
      <c r="P219" s="569">
        <f>Q219+V219</f>
        <v>19129936</v>
      </c>
      <c r="Q219" s="569">
        <f>R219+S219+T219+U219</f>
        <v>17695190.800000001</v>
      </c>
      <c r="R219" s="417">
        <f>'Приложение № 4'!J219</f>
        <v>17695190.800000001</v>
      </c>
      <c r="S219" s="553">
        <v>0</v>
      </c>
      <c r="T219" s="419">
        <v>0</v>
      </c>
      <c r="U219" s="419">
        <v>0</v>
      </c>
      <c r="V219" s="569">
        <f>W219+X219+Y219+Z219</f>
        <v>1434745.2</v>
      </c>
      <c r="W219" s="417">
        <f>'Приложение № 4'!L219</f>
        <v>1434745.2</v>
      </c>
      <c r="X219" s="417">
        <v>0</v>
      </c>
      <c r="Y219" s="417">
        <v>0</v>
      </c>
      <c r="Z219" s="417">
        <v>0</v>
      </c>
      <c r="AA219" s="569">
        <v>0</v>
      </c>
      <c r="AB219" s="569">
        <v>0</v>
      </c>
      <c r="AC219" s="406"/>
    </row>
    <row r="220" spans="1:29" ht="30" hidden="1" customHeight="1" x14ac:dyDescent="0.2">
      <c r="A220" s="733" t="s">
        <v>1978</v>
      </c>
      <c r="B220" s="733"/>
      <c r="C220" s="733"/>
      <c r="D220" s="733"/>
      <c r="E220" s="733"/>
      <c r="F220" s="733"/>
      <c r="G220" s="411">
        <f>SUM(G221:G226)</f>
        <v>175</v>
      </c>
      <c r="H220" s="411">
        <f>SUM(H221:H226)</f>
        <v>175</v>
      </c>
      <c r="I220" s="434">
        <f t="shared" ref="I220:AB220" si="60">SUM(I221:I226)</f>
        <v>3277.02</v>
      </c>
      <c r="J220" s="438">
        <f t="shared" si="60"/>
        <v>81</v>
      </c>
      <c r="K220" s="438">
        <f t="shared" si="60"/>
        <v>75</v>
      </c>
      <c r="L220" s="411">
        <f t="shared" si="60"/>
        <v>6</v>
      </c>
      <c r="M220" s="434">
        <f t="shared" si="60"/>
        <v>3059.19</v>
      </c>
      <c r="N220" s="434">
        <f t="shared" si="60"/>
        <v>2922.64</v>
      </c>
      <c r="O220" s="434">
        <f t="shared" si="60"/>
        <v>136.55000000000001</v>
      </c>
      <c r="P220" s="434">
        <f t="shared" si="60"/>
        <v>189974381.19</v>
      </c>
      <c r="Q220" s="434">
        <f t="shared" si="60"/>
        <v>170487190.28999999</v>
      </c>
      <c r="R220" s="434">
        <f t="shared" si="60"/>
        <v>0</v>
      </c>
      <c r="S220" s="554">
        <f t="shared" si="60"/>
        <v>0</v>
      </c>
      <c r="T220" s="562">
        <f t="shared" si="60"/>
        <v>170487190.28999999</v>
      </c>
      <c r="U220" s="434">
        <f t="shared" si="60"/>
        <v>0</v>
      </c>
      <c r="V220" s="434">
        <f t="shared" si="60"/>
        <v>19487190.899999999</v>
      </c>
      <c r="W220" s="434">
        <f t="shared" si="60"/>
        <v>0</v>
      </c>
      <c r="X220" s="434">
        <f t="shared" si="60"/>
        <v>0</v>
      </c>
      <c r="Y220" s="434">
        <f t="shared" si="60"/>
        <v>19487190.899999999</v>
      </c>
      <c r="Z220" s="434">
        <f t="shared" si="60"/>
        <v>0</v>
      </c>
      <c r="AA220" s="434">
        <f t="shared" si="60"/>
        <v>0</v>
      </c>
      <c r="AB220" s="434">
        <f t="shared" si="60"/>
        <v>0</v>
      </c>
    </row>
    <row r="221" spans="1:29" ht="30" hidden="1" customHeight="1" x14ac:dyDescent="0.2">
      <c r="A221" s="424">
        <v>1</v>
      </c>
      <c r="B221" s="448" t="s">
        <v>1834</v>
      </c>
      <c r="C221" s="413">
        <v>2895</v>
      </c>
      <c r="D221" s="415">
        <v>43097</v>
      </c>
      <c r="E221" s="413" t="s">
        <v>1846</v>
      </c>
      <c r="F221" s="413" t="s">
        <v>1974</v>
      </c>
      <c r="G221" s="416">
        <v>55</v>
      </c>
      <c r="H221" s="418">
        <v>55</v>
      </c>
      <c r="I221" s="417">
        <v>1263.9000000000001</v>
      </c>
      <c r="J221" s="416">
        <v>32</v>
      </c>
      <c r="K221" s="418">
        <v>32</v>
      </c>
      <c r="L221" s="418">
        <v>0</v>
      </c>
      <c r="M221" s="417">
        <v>1263.9000000000001</v>
      </c>
      <c r="N221" s="417">
        <v>1263.9000000000001</v>
      </c>
      <c r="O221" s="417">
        <v>0</v>
      </c>
      <c r="P221" s="569">
        <f>Q221+V221+AA221+AB221</f>
        <v>73684405.480000004</v>
      </c>
      <c r="Q221" s="569">
        <f>R221+S221+T221+U221</f>
        <v>70436540.329999998</v>
      </c>
      <c r="R221" s="569">
        <v>0</v>
      </c>
      <c r="S221" s="550">
        <v>0</v>
      </c>
      <c r="T221" s="569">
        <f>'Приложение № 4'!J221</f>
        <v>70436540.329999998</v>
      </c>
      <c r="U221" s="569">
        <v>0</v>
      </c>
      <c r="V221" s="569">
        <f>W221+X221+Y221+Z221</f>
        <v>3247865.15</v>
      </c>
      <c r="W221" s="569">
        <v>0</v>
      </c>
      <c r="X221" s="569">
        <v>0</v>
      </c>
      <c r="Y221" s="569">
        <v>3247865.15</v>
      </c>
      <c r="Z221" s="569">
        <v>0</v>
      </c>
      <c r="AA221" s="569">
        <v>0</v>
      </c>
      <c r="AB221" s="569">
        <v>0</v>
      </c>
    </row>
    <row r="222" spans="1:29" ht="30" hidden="1" customHeight="1" x14ac:dyDescent="0.2">
      <c r="A222" s="424">
        <v>2</v>
      </c>
      <c r="B222" s="544" t="s">
        <v>1925</v>
      </c>
      <c r="C222" s="538">
        <v>2643</v>
      </c>
      <c r="D222" s="539">
        <v>43405</v>
      </c>
      <c r="E222" s="413" t="s">
        <v>1846</v>
      </c>
      <c r="F222" s="413" t="s">
        <v>1974</v>
      </c>
      <c r="G222" s="540">
        <v>22</v>
      </c>
      <c r="H222" s="542">
        <v>22</v>
      </c>
      <c r="I222" s="541">
        <v>434.5</v>
      </c>
      <c r="J222" s="540">
        <v>8</v>
      </c>
      <c r="K222" s="542">
        <v>5</v>
      </c>
      <c r="L222" s="542">
        <v>3</v>
      </c>
      <c r="M222" s="541">
        <v>329.5</v>
      </c>
      <c r="N222" s="541">
        <v>250.6</v>
      </c>
      <c r="O222" s="541">
        <v>78.900000000000006</v>
      </c>
      <c r="P222" s="569">
        <f t="shared" ref="P222:P226" si="61">Q222+V222+AA222+AB222</f>
        <v>21610741.989999998</v>
      </c>
      <c r="Q222" s="569">
        <f t="shared" ref="Q222:Q235" si="62">R222+S222+T222+U222</f>
        <v>18362876.84</v>
      </c>
      <c r="R222" s="569">
        <v>0</v>
      </c>
      <c r="S222" s="550">
        <v>0</v>
      </c>
      <c r="T222" s="569">
        <f>'Приложение № 4'!J222</f>
        <v>18362876.84</v>
      </c>
      <c r="U222" s="569">
        <v>0</v>
      </c>
      <c r="V222" s="569">
        <f t="shared" ref="V222:V235" si="63">W222+X222+Y222+Z222</f>
        <v>3247865.15</v>
      </c>
      <c r="W222" s="569">
        <v>0</v>
      </c>
      <c r="X222" s="569">
        <v>0</v>
      </c>
      <c r="Y222" s="569">
        <v>3247865.15</v>
      </c>
      <c r="Z222" s="569">
        <v>0</v>
      </c>
      <c r="AA222" s="569">
        <v>0</v>
      </c>
      <c r="AB222" s="569">
        <v>0</v>
      </c>
    </row>
    <row r="223" spans="1:29" ht="30" hidden="1" customHeight="1" x14ac:dyDescent="0.2">
      <c r="A223" s="424">
        <v>3</v>
      </c>
      <c r="B223" s="544" t="s">
        <v>1926</v>
      </c>
      <c r="C223" s="538">
        <v>1248</v>
      </c>
      <c r="D223" s="539">
        <v>42901</v>
      </c>
      <c r="E223" s="413" t="s">
        <v>1846</v>
      </c>
      <c r="F223" s="413" t="s">
        <v>1974</v>
      </c>
      <c r="G223" s="540">
        <v>30</v>
      </c>
      <c r="H223" s="542">
        <v>30</v>
      </c>
      <c r="I223" s="541">
        <v>398.95</v>
      </c>
      <c r="J223" s="540">
        <v>9</v>
      </c>
      <c r="K223" s="542">
        <v>9</v>
      </c>
      <c r="L223" s="542">
        <v>0</v>
      </c>
      <c r="M223" s="541">
        <v>398.95</v>
      </c>
      <c r="N223" s="541">
        <v>398.95</v>
      </c>
      <c r="O223" s="541">
        <v>0</v>
      </c>
      <c r="P223" s="569">
        <f t="shared" si="61"/>
        <v>25481157.149999999</v>
      </c>
      <c r="Q223" s="569">
        <f t="shared" si="62"/>
        <v>22233292</v>
      </c>
      <c r="R223" s="569">
        <v>0</v>
      </c>
      <c r="S223" s="550">
        <v>0</v>
      </c>
      <c r="T223" s="569">
        <f>'Приложение № 4'!J223</f>
        <v>22233292</v>
      </c>
      <c r="U223" s="569">
        <v>0</v>
      </c>
      <c r="V223" s="569">
        <f t="shared" si="63"/>
        <v>3247865.15</v>
      </c>
      <c r="W223" s="569">
        <v>0</v>
      </c>
      <c r="X223" s="569">
        <v>0</v>
      </c>
      <c r="Y223" s="569">
        <v>3247865.15</v>
      </c>
      <c r="Z223" s="569">
        <v>0</v>
      </c>
      <c r="AA223" s="569">
        <v>0</v>
      </c>
      <c r="AB223" s="569">
        <v>0</v>
      </c>
    </row>
    <row r="224" spans="1:29" ht="30" hidden="1" customHeight="1" x14ac:dyDescent="0.2">
      <c r="A224" s="424">
        <v>4</v>
      </c>
      <c r="B224" s="544" t="s">
        <v>1927</v>
      </c>
      <c r="C224" s="538">
        <v>386</v>
      </c>
      <c r="D224" s="539">
        <v>42800</v>
      </c>
      <c r="E224" s="413" t="s">
        <v>1846</v>
      </c>
      <c r="F224" s="413" t="s">
        <v>1974</v>
      </c>
      <c r="G224" s="540">
        <v>31</v>
      </c>
      <c r="H224" s="542">
        <v>31</v>
      </c>
      <c r="I224" s="541">
        <v>508.77</v>
      </c>
      <c r="J224" s="540">
        <v>9</v>
      </c>
      <c r="K224" s="542">
        <v>9</v>
      </c>
      <c r="L224" s="542">
        <v>0</v>
      </c>
      <c r="M224" s="541">
        <v>476.27</v>
      </c>
      <c r="N224" s="541">
        <v>476.27</v>
      </c>
      <c r="O224" s="541">
        <v>0</v>
      </c>
      <c r="P224" s="569">
        <f t="shared" si="61"/>
        <v>29790163.640000001</v>
      </c>
      <c r="Q224" s="569">
        <f t="shared" si="62"/>
        <v>26542298.489999998</v>
      </c>
      <c r="R224" s="569">
        <v>0</v>
      </c>
      <c r="S224" s="550">
        <v>0</v>
      </c>
      <c r="T224" s="569">
        <f>'Приложение № 4'!J224</f>
        <v>26542298.489999998</v>
      </c>
      <c r="U224" s="569">
        <v>0</v>
      </c>
      <c r="V224" s="569">
        <f t="shared" si="63"/>
        <v>3247865.15</v>
      </c>
      <c r="W224" s="569">
        <v>0</v>
      </c>
      <c r="X224" s="569">
        <v>0</v>
      </c>
      <c r="Y224" s="569">
        <v>3247865.15</v>
      </c>
      <c r="Z224" s="569">
        <v>0</v>
      </c>
      <c r="AA224" s="569">
        <v>0</v>
      </c>
      <c r="AB224" s="569">
        <v>0</v>
      </c>
    </row>
    <row r="225" spans="1:29" ht="30" hidden="1" customHeight="1" x14ac:dyDescent="0.2">
      <c r="A225" s="424">
        <v>5</v>
      </c>
      <c r="B225" s="544" t="s">
        <v>1928</v>
      </c>
      <c r="C225" s="538">
        <v>197</v>
      </c>
      <c r="D225" s="539">
        <v>43139</v>
      </c>
      <c r="E225" s="413" t="s">
        <v>1846</v>
      </c>
      <c r="F225" s="413" t="s">
        <v>1974</v>
      </c>
      <c r="G225" s="540">
        <v>22</v>
      </c>
      <c r="H225" s="542">
        <v>22</v>
      </c>
      <c r="I225" s="541">
        <v>407.6</v>
      </c>
      <c r="J225" s="540">
        <v>9</v>
      </c>
      <c r="K225" s="542">
        <v>9</v>
      </c>
      <c r="L225" s="542">
        <v>0</v>
      </c>
      <c r="M225" s="541">
        <v>352.9</v>
      </c>
      <c r="N225" s="541">
        <v>352.9</v>
      </c>
      <c r="O225" s="541">
        <v>0</v>
      </c>
      <c r="P225" s="569">
        <f t="shared" si="61"/>
        <v>22914812.760000002</v>
      </c>
      <c r="Q225" s="569">
        <f t="shared" si="62"/>
        <v>19666947.609999999</v>
      </c>
      <c r="R225" s="569">
        <v>0</v>
      </c>
      <c r="S225" s="550">
        <v>0</v>
      </c>
      <c r="T225" s="569">
        <f>'Приложение № 4'!J225</f>
        <v>19666947.609999999</v>
      </c>
      <c r="U225" s="569">
        <v>0</v>
      </c>
      <c r="V225" s="569">
        <f t="shared" si="63"/>
        <v>3247865.15</v>
      </c>
      <c r="W225" s="569">
        <v>0</v>
      </c>
      <c r="X225" s="569">
        <v>0</v>
      </c>
      <c r="Y225" s="569">
        <v>3247865.15</v>
      </c>
      <c r="Z225" s="569">
        <v>0</v>
      </c>
      <c r="AA225" s="569">
        <v>0</v>
      </c>
      <c r="AB225" s="569">
        <v>0</v>
      </c>
    </row>
    <row r="226" spans="1:29" ht="30" hidden="1" customHeight="1" x14ac:dyDescent="0.2">
      <c r="A226" s="424">
        <v>6</v>
      </c>
      <c r="B226" s="544" t="s">
        <v>1929</v>
      </c>
      <c r="C226" s="538">
        <v>317</v>
      </c>
      <c r="D226" s="539">
        <v>42795</v>
      </c>
      <c r="E226" s="413" t="s">
        <v>1846</v>
      </c>
      <c r="F226" s="413" t="s">
        <v>1974</v>
      </c>
      <c r="G226" s="540">
        <v>15</v>
      </c>
      <c r="H226" s="542">
        <v>15</v>
      </c>
      <c r="I226" s="541">
        <v>263.3</v>
      </c>
      <c r="J226" s="540">
        <v>14</v>
      </c>
      <c r="K226" s="542">
        <v>11</v>
      </c>
      <c r="L226" s="542">
        <v>3</v>
      </c>
      <c r="M226" s="541">
        <v>237.67</v>
      </c>
      <c r="N226" s="541">
        <v>180.02</v>
      </c>
      <c r="O226" s="541">
        <v>57.65</v>
      </c>
      <c r="P226" s="569">
        <f t="shared" si="61"/>
        <v>16493100.17</v>
      </c>
      <c r="Q226" s="569">
        <f t="shared" si="62"/>
        <v>13245235.02</v>
      </c>
      <c r="R226" s="569">
        <v>0</v>
      </c>
      <c r="S226" s="550">
        <v>0</v>
      </c>
      <c r="T226" s="569">
        <f>'Приложение № 4'!J226</f>
        <v>13245235.02</v>
      </c>
      <c r="U226" s="569">
        <v>0</v>
      </c>
      <c r="V226" s="569">
        <f t="shared" si="63"/>
        <v>3247865.15</v>
      </c>
      <c r="W226" s="569">
        <v>0</v>
      </c>
      <c r="X226" s="569">
        <v>0</v>
      </c>
      <c r="Y226" s="569">
        <v>3247865.15</v>
      </c>
      <c r="Z226" s="569">
        <v>0</v>
      </c>
      <c r="AA226" s="569">
        <v>0</v>
      </c>
      <c r="AB226" s="569">
        <v>0</v>
      </c>
    </row>
    <row r="227" spans="1:29" ht="30" hidden="1" customHeight="1" x14ac:dyDescent="0.2">
      <c r="A227" s="733" t="s">
        <v>1784</v>
      </c>
      <c r="B227" s="733"/>
      <c r="C227" s="733"/>
      <c r="D227" s="733"/>
      <c r="E227" s="733"/>
      <c r="F227" s="733"/>
      <c r="G227" s="438">
        <f>SUM(G228:G232)</f>
        <v>82</v>
      </c>
      <c r="H227" s="438">
        <f t="shared" ref="H227:AB227" si="64">SUM(H228:H232)</f>
        <v>82</v>
      </c>
      <c r="I227" s="434">
        <f>SUM(I228:I232)</f>
        <v>1096.4000000000001</v>
      </c>
      <c r="J227" s="438">
        <f t="shared" si="64"/>
        <v>33</v>
      </c>
      <c r="K227" s="438">
        <f t="shared" si="64"/>
        <v>2</v>
      </c>
      <c r="L227" s="438">
        <f t="shared" si="64"/>
        <v>31</v>
      </c>
      <c r="M227" s="434">
        <f t="shared" si="64"/>
        <v>1096.4000000000001</v>
      </c>
      <c r="N227" s="434">
        <f t="shared" si="64"/>
        <v>42.4</v>
      </c>
      <c r="O227" s="434">
        <f t="shared" si="64"/>
        <v>1054</v>
      </c>
      <c r="P227" s="434">
        <f t="shared" si="64"/>
        <v>71652609.709999993</v>
      </c>
      <c r="Q227" s="434">
        <f t="shared" si="64"/>
        <v>55413283.960000001</v>
      </c>
      <c r="R227" s="434">
        <f t="shared" si="64"/>
        <v>0</v>
      </c>
      <c r="S227" s="554">
        <f t="shared" si="64"/>
        <v>0</v>
      </c>
      <c r="T227" s="562">
        <f t="shared" si="64"/>
        <v>55413283.960000001</v>
      </c>
      <c r="U227" s="434">
        <f t="shared" si="64"/>
        <v>0</v>
      </c>
      <c r="V227" s="434">
        <f t="shared" si="64"/>
        <v>16239325.75</v>
      </c>
      <c r="W227" s="434">
        <f t="shared" si="64"/>
        <v>0</v>
      </c>
      <c r="X227" s="434">
        <f t="shared" si="64"/>
        <v>0</v>
      </c>
      <c r="Y227" s="434">
        <f t="shared" si="64"/>
        <v>16239325.75</v>
      </c>
      <c r="Z227" s="434">
        <f t="shared" si="64"/>
        <v>0</v>
      </c>
      <c r="AA227" s="434">
        <f t="shared" si="64"/>
        <v>0</v>
      </c>
      <c r="AB227" s="434">
        <f t="shared" si="64"/>
        <v>0</v>
      </c>
    </row>
    <row r="228" spans="1:29" ht="30" hidden="1" customHeight="1" x14ac:dyDescent="0.2">
      <c r="A228" s="424">
        <v>1</v>
      </c>
      <c r="B228" s="453" t="s">
        <v>1520</v>
      </c>
      <c r="C228" s="413" t="s">
        <v>1312</v>
      </c>
      <c r="D228" s="415">
        <v>42150</v>
      </c>
      <c r="E228" s="413" t="s">
        <v>1846</v>
      </c>
      <c r="F228" s="413" t="s">
        <v>1974</v>
      </c>
      <c r="G228" s="416">
        <f>H228</f>
        <v>22</v>
      </c>
      <c r="H228" s="418">
        <v>22</v>
      </c>
      <c r="I228" s="417">
        <f>M228</f>
        <v>308.5</v>
      </c>
      <c r="J228" s="416">
        <v>11</v>
      </c>
      <c r="K228" s="418">
        <v>2</v>
      </c>
      <c r="L228" s="418">
        <v>9</v>
      </c>
      <c r="M228" s="417">
        <v>308.5</v>
      </c>
      <c r="N228" s="417">
        <v>42.4</v>
      </c>
      <c r="O228" s="417">
        <v>266.10000000000002</v>
      </c>
      <c r="P228" s="569">
        <f>Q228+V228+AA228+AB228</f>
        <v>18839800.670000002</v>
      </c>
      <c r="Q228" s="569">
        <f t="shared" si="62"/>
        <v>15591935.52</v>
      </c>
      <c r="R228" s="417">
        <v>0</v>
      </c>
      <c r="S228" s="553">
        <v>0</v>
      </c>
      <c r="T228" s="417">
        <f>'Приложение № 4'!J228</f>
        <v>15591935.52</v>
      </c>
      <c r="U228" s="417">
        <v>0</v>
      </c>
      <c r="V228" s="569">
        <f t="shared" si="63"/>
        <v>3247865.15</v>
      </c>
      <c r="W228" s="417">
        <v>0</v>
      </c>
      <c r="X228" s="417">
        <v>0</v>
      </c>
      <c r="Y228" s="417">
        <v>3247865.15</v>
      </c>
      <c r="Z228" s="417">
        <v>0</v>
      </c>
      <c r="AA228" s="569">
        <v>0</v>
      </c>
      <c r="AB228" s="569">
        <v>0</v>
      </c>
    </row>
    <row r="229" spans="1:29" ht="30" hidden="1" customHeight="1" x14ac:dyDescent="0.2">
      <c r="A229" s="424">
        <v>2</v>
      </c>
      <c r="B229" s="453" t="s">
        <v>1519</v>
      </c>
      <c r="C229" s="413" t="s">
        <v>1312</v>
      </c>
      <c r="D229" s="415">
        <v>42150</v>
      </c>
      <c r="E229" s="413" t="s">
        <v>1846</v>
      </c>
      <c r="F229" s="413" t="s">
        <v>1974</v>
      </c>
      <c r="G229" s="416">
        <f>H229</f>
        <v>18</v>
      </c>
      <c r="H229" s="418">
        <v>18</v>
      </c>
      <c r="I229" s="417">
        <f>M229</f>
        <v>231.1</v>
      </c>
      <c r="J229" s="416">
        <v>5</v>
      </c>
      <c r="K229" s="418">
        <v>0</v>
      </c>
      <c r="L229" s="418">
        <v>5</v>
      </c>
      <c r="M229" s="417">
        <v>231.1</v>
      </c>
      <c r="N229" s="417">
        <v>0</v>
      </c>
      <c r="O229" s="417">
        <v>231.1</v>
      </c>
      <c r="P229" s="569">
        <f>Q229+V229+AA229+AB229</f>
        <v>14927917.98</v>
      </c>
      <c r="Q229" s="569">
        <f t="shared" si="62"/>
        <v>11680052.83</v>
      </c>
      <c r="R229" s="417">
        <v>0</v>
      </c>
      <c r="S229" s="553">
        <v>0</v>
      </c>
      <c r="T229" s="417">
        <f>'Приложение № 4'!J229</f>
        <v>11680052.83</v>
      </c>
      <c r="U229" s="417">
        <v>0</v>
      </c>
      <c r="V229" s="569">
        <f t="shared" si="63"/>
        <v>3247865.15</v>
      </c>
      <c r="W229" s="417">
        <v>0</v>
      </c>
      <c r="X229" s="417">
        <v>0</v>
      </c>
      <c r="Y229" s="417">
        <v>3247865.15</v>
      </c>
      <c r="Z229" s="417">
        <v>0</v>
      </c>
      <c r="AA229" s="569">
        <v>0</v>
      </c>
      <c r="AB229" s="569">
        <v>0</v>
      </c>
    </row>
    <row r="230" spans="1:29" ht="30" hidden="1" customHeight="1" x14ac:dyDescent="0.2">
      <c r="A230" s="424">
        <v>3</v>
      </c>
      <c r="B230" s="453" t="s">
        <v>1521</v>
      </c>
      <c r="C230" s="413">
        <v>28</v>
      </c>
      <c r="D230" s="415">
        <v>41666</v>
      </c>
      <c r="E230" s="413" t="s">
        <v>1846</v>
      </c>
      <c r="F230" s="413" t="s">
        <v>1974</v>
      </c>
      <c r="G230" s="416">
        <v>16</v>
      </c>
      <c r="H230" s="418">
        <v>16</v>
      </c>
      <c r="I230" s="417">
        <v>131.69999999999999</v>
      </c>
      <c r="J230" s="416">
        <v>4</v>
      </c>
      <c r="K230" s="418">
        <v>0</v>
      </c>
      <c r="L230" s="418">
        <v>4</v>
      </c>
      <c r="M230" s="417">
        <v>131.69999999999999</v>
      </c>
      <c r="N230" s="417">
        <v>0</v>
      </c>
      <c r="O230" s="417">
        <v>131.69999999999999</v>
      </c>
      <c r="P230" s="569">
        <f>Q230+V230+AA230+AB230</f>
        <v>9904130.6500000004</v>
      </c>
      <c r="Q230" s="569">
        <f t="shared" si="62"/>
        <v>6656265.5</v>
      </c>
      <c r="R230" s="417">
        <v>0</v>
      </c>
      <c r="S230" s="553">
        <v>0</v>
      </c>
      <c r="T230" s="417">
        <f>'Приложение № 4'!J230</f>
        <v>6656265.5</v>
      </c>
      <c r="U230" s="417">
        <v>0</v>
      </c>
      <c r="V230" s="569">
        <f t="shared" si="63"/>
        <v>3247865.15</v>
      </c>
      <c r="W230" s="417">
        <v>0</v>
      </c>
      <c r="X230" s="417">
        <v>0</v>
      </c>
      <c r="Y230" s="417">
        <v>3247865.15</v>
      </c>
      <c r="Z230" s="417">
        <v>0</v>
      </c>
      <c r="AA230" s="569">
        <v>0</v>
      </c>
      <c r="AB230" s="569">
        <v>0</v>
      </c>
    </row>
    <row r="231" spans="1:29" ht="30" hidden="1" customHeight="1" x14ac:dyDescent="0.2">
      <c r="A231" s="424">
        <v>4</v>
      </c>
      <c r="B231" s="453" t="s">
        <v>1517</v>
      </c>
      <c r="C231" s="413" t="s">
        <v>1312</v>
      </c>
      <c r="D231" s="415">
        <v>42150</v>
      </c>
      <c r="E231" s="413" t="s">
        <v>1846</v>
      </c>
      <c r="F231" s="413" t="s">
        <v>1974</v>
      </c>
      <c r="G231" s="416">
        <v>18</v>
      </c>
      <c r="H231" s="418">
        <v>18</v>
      </c>
      <c r="I231" s="417">
        <v>207.9</v>
      </c>
      <c r="J231" s="416">
        <v>9</v>
      </c>
      <c r="K231" s="418">
        <v>0</v>
      </c>
      <c r="L231" s="418">
        <v>9</v>
      </c>
      <c r="M231" s="417">
        <v>207.9</v>
      </c>
      <c r="N231" s="417">
        <v>0</v>
      </c>
      <c r="O231" s="417">
        <v>207.9</v>
      </c>
      <c r="P231" s="569">
        <f>Q231+V231+AA231+AB231</f>
        <v>13755364</v>
      </c>
      <c r="Q231" s="569">
        <f t="shared" si="62"/>
        <v>10507498.85</v>
      </c>
      <c r="R231" s="417">
        <v>0</v>
      </c>
      <c r="S231" s="553">
        <v>0</v>
      </c>
      <c r="T231" s="417">
        <f>'Приложение № 4'!J231</f>
        <v>10507498.85</v>
      </c>
      <c r="U231" s="417">
        <v>0</v>
      </c>
      <c r="V231" s="569">
        <f t="shared" si="63"/>
        <v>3247865.15</v>
      </c>
      <c r="W231" s="417">
        <v>0</v>
      </c>
      <c r="X231" s="417">
        <v>0</v>
      </c>
      <c r="Y231" s="417">
        <v>3247865.15</v>
      </c>
      <c r="Z231" s="417">
        <v>0</v>
      </c>
      <c r="AA231" s="569">
        <v>0</v>
      </c>
      <c r="AB231" s="569">
        <v>0</v>
      </c>
    </row>
    <row r="232" spans="1:29" ht="30" hidden="1" customHeight="1" x14ac:dyDescent="0.2">
      <c r="A232" s="424">
        <v>5</v>
      </c>
      <c r="B232" s="453" t="s">
        <v>1518</v>
      </c>
      <c r="C232" s="413" t="s">
        <v>1312</v>
      </c>
      <c r="D232" s="415">
        <v>42150</v>
      </c>
      <c r="E232" s="413" t="s">
        <v>1846</v>
      </c>
      <c r="F232" s="413" t="s">
        <v>1974</v>
      </c>
      <c r="G232" s="416">
        <v>8</v>
      </c>
      <c r="H232" s="418">
        <v>8</v>
      </c>
      <c r="I232" s="417">
        <v>217.2</v>
      </c>
      <c r="J232" s="416">
        <v>4</v>
      </c>
      <c r="K232" s="418">
        <v>0</v>
      </c>
      <c r="L232" s="418">
        <v>4</v>
      </c>
      <c r="M232" s="417">
        <v>217.2</v>
      </c>
      <c r="N232" s="417">
        <v>0</v>
      </c>
      <c r="O232" s="417">
        <v>217.2</v>
      </c>
      <c r="P232" s="569">
        <f>Q232+V232+AA232+AB232</f>
        <v>14225396.41</v>
      </c>
      <c r="Q232" s="569">
        <f t="shared" si="62"/>
        <v>10977531.26</v>
      </c>
      <c r="R232" s="417">
        <v>0</v>
      </c>
      <c r="S232" s="553">
        <v>0</v>
      </c>
      <c r="T232" s="417">
        <f>'Приложение № 4'!J232</f>
        <v>10977531.26</v>
      </c>
      <c r="U232" s="417">
        <v>0</v>
      </c>
      <c r="V232" s="569">
        <f t="shared" si="63"/>
        <v>3247865.15</v>
      </c>
      <c r="W232" s="417">
        <v>0</v>
      </c>
      <c r="X232" s="417">
        <v>0</v>
      </c>
      <c r="Y232" s="417">
        <v>3247865.15</v>
      </c>
      <c r="Z232" s="417">
        <v>0</v>
      </c>
      <c r="AA232" s="569">
        <v>0</v>
      </c>
      <c r="AB232" s="569">
        <v>0</v>
      </c>
    </row>
    <row r="233" spans="1:29" ht="30" hidden="1" customHeight="1" x14ac:dyDescent="0.2">
      <c r="A233" s="733" t="s">
        <v>1869</v>
      </c>
      <c r="B233" s="733"/>
      <c r="C233" s="733"/>
      <c r="D233" s="733"/>
      <c r="E233" s="733"/>
      <c r="F233" s="733"/>
      <c r="G233" s="438">
        <f>SUM(G234:G235)</f>
        <v>232</v>
      </c>
      <c r="H233" s="438">
        <f t="shared" ref="H233:P233" si="65">SUM(H234:H235)</f>
        <v>232</v>
      </c>
      <c r="I233" s="434">
        <f>SUM(I234:I235)</f>
        <v>5423.8</v>
      </c>
      <c r="J233" s="438">
        <f t="shared" si="65"/>
        <v>120</v>
      </c>
      <c r="K233" s="438">
        <f t="shared" si="65"/>
        <v>96</v>
      </c>
      <c r="L233" s="438">
        <f t="shared" si="65"/>
        <v>24</v>
      </c>
      <c r="M233" s="434">
        <f t="shared" si="65"/>
        <v>5423.8</v>
      </c>
      <c r="N233" s="434">
        <f t="shared" si="65"/>
        <v>4336.2</v>
      </c>
      <c r="O233" s="434">
        <f t="shared" si="65"/>
        <v>1087.5999999999999</v>
      </c>
      <c r="P233" s="434">
        <f t="shared" si="65"/>
        <v>275654625.67000002</v>
      </c>
      <c r="Q233" s="569">
        <f t="shared" si="62"/>
        <v>269158895.37</v>
      </c>
      <c r="R233" s="434">
        <f t="shared" ref="R233:Z233" si="66">SUM(R234:R235)</f>
        <v>0</v>
      </c>
      <c r="S233" s="554">
        <f t="shared" si="66"/>
        <v>0</v>
      </c>
      <c r="T233" s="434">
        <f t="shared" si="66"/>
        <v>269158895.37</v>
      </c>
      <c r="U233" s="434">
        <f t="shared" si="66"/>
        <v>0</v>
      </c>
      <c r="V233" s="434">
        <f t="shared" si="66"/>
        <v>6495730.2999999998</v>
      </c>
      <c r="W233" s="434">
        <f t="shared" si="66"/>
        <v>0</v>
      </c>
      <c r="X233" s="434">
        <f t="shared" si="66"/>
        <v>0</v>
      </c>
      <c r="Y233" s="434">
        <f t="shared" si="66"/>
        <v>6495730.2999999998</v>
      </c>
      <c r="Z233" s="434">
        <f t="shared" si="66"/>
        <v>0</v>
      </c>
      <c r="AA233" s="434">
        <f>SUM(AA234:AA235)</f>
        <v>0</v>
      </c>
      <c r="AB233" s="434">
        <f>SUM(AB234:AB235)</f>
        <v>0</v>
      </c>
    </row>
    <row r="234" spans="1:29" s="566" customFormat="1" ht="30" hidden="1" customHeight="1" x14ac:dyDescent="0.2">
      <c r="A234" s="424">
        <v>1</v>
      </c>
      <c r="B234" s="453" t="s">
        <v>1790</v>
      </c>
      <c r="C234" s="458" t="s">
        <v>1788</v>
      </c>
      <c r="D234" s="415">
        <v>40014</v>
      </c>
      <c r="E234" s="413" t="s">
        <v>1846</v>
      </c>
      <c r="F234" s="413" t="s">
        <v>1974</v>
      </c>
      <c r="G234" s="416">
        <v>117</v>
      </c>
      <c r="H234" s="416">
        <v>117</v>
      </c>
      <c r="I234" s="417">
        <v>2763.6</v>
      </c>
      <c r="J234" s="416">
        <v>60</v>
      </c>
      <c r="K234" s="418">
        <v>51</v>
      </c>
      <c r="L234" s="418">
        <v>9</v>
      </c>
      <c r="M234" s="417">
        <v>2763.6</v>
      </c>
      <c r="N234" s="417">
        <v>2350</v>
      </c>
      <c r="O234" s="417">
        <v>413.6</v>
      </c>
      <c r="P234" s="569">
        <f>Q234+V234+AA234+AB234</f>
        <v>140392952.22</v>
      </c>
      <c r="Q234" s="569">
        <f t="shared" si="62"/>
        <v>137145087.06999999</v>
      </c>
      <c r="R234" s="417">
        <v>0</v>
      </c>
      <c r="S234" s="553">
        <v>0</v>
      </c>
      <c r="T234" s="417">
        <f>'Приложение № 4'!J234</f>
        <v>137145087.06999999</v>
      </c>
      <c r="U234" s="417">
        <v>0</v>
      </c>
      <c r="V234" s="569">
        <f t="shared" si="63"/>
        <v>3247865.15</v>
      </c>
      <c r="W234" s="569">
        <v>0</v>
      </c>
      <c r="X234" s="569">
        <v>0</v>
      </c>
      <c r="Y234" s="569">
        <v>3247865.15</v>
      </c>
      <c r="Z234" s="569">
        <v>0</v>
      </c>
      <c r="AA234" s="417">
        <v>0</v>
      </c>
      <c r="AB234" s="417">
        <v>0</v>
      </c>
      <c r="AC234" s="405"/>
    </row>
    <row r="235" spans="1:29" ht="30" hidden="1" customHeight="1" x14ac:dyDescent="0.2">
      <c r="A235" s="424">
        <v>2</v>
      </c>
      <c r="B235" s="453" t="s">
        <v>1791</v>
      </c>
      <c r="C235" s="458" t="s">
        <v>1788</v>
      </c>
      <c r="D235" s="415">
        <v>40014</v>
      </c>
      <c r="E235" s="413" t="s">
        <v>1846</v>
      </c>
      <c r="F235" s="413" t="s">
        <v>1974</v>
      </c>
      <c r="G235" s="416">
        <v>115</v>
      </c>
      <c r="H235" s="416">
        <v>115</v>
      </c>
      <c r="I235" s="417">
        <v>2660.2</v>
      </c>
      <c r="J235" s="416">
        <v>60</v>
      </c>
      <c r="K235" s="418">
        <v>45</v>
      </c>
      <c r="L235" s="418">
        <v>15</v>
      </c>
      <c r="M235" s="417">
        <v>2660.2</v>
      </c>
      <c r="N235" s="417">
        <v>1986.2</v>
      </c>
      <c r="O235" s="417">
        <v>674</v>
      </c>
      <c r="P235" s="569">
        <f>Q235+V235+AA235+AB235</f>
        <v>135261673.44999999</v>
      </c>
      <c r="Q235" s="569">
        <f t="shared" si="62"/>
        <v>132013808.3</v>
      </c>
      <c r="R235" s="417">
        <v>0</v>
      </c>
      <c r="S235" s="553">
        <v>0</v>
      </c>
      <c r="T235" s="417">
        <f>'Приложение № 4'!J235</f>
        <v>132013808.3</v>
      </c>
      <c r="U235" s="417">
        <v>0</v>
      </c>
      <c r="V235" s="569">
        <f t="shared" si="63"/>
        <v>3247865.15</v>
      </c>
      <c r="W235" s="569">
        <v>0</v>
      </c>
      <c r="X235" s="569">
        <v>0</v>
      </c>
      <c r="Y235" s="569">
        <v>3247865.15</v>
      </c>
      <c r="Z235" s="569">
        <v>0</v>
      </c>
      <c r="AA235" s="417">
        <v>0</v>
      </c>
      <c r="AB235" s="417">
        <v>0</v>
      </c>
    </row>
    <row r="236" spans="1:29" ht="30" hidden="1" customHeight="1" x14ac:dyDescent="0.2">
      <c r="A236" s="733" t="s">
        <v>1947</v>
      </c>
      <c r="B236" s="733"/>
      <c r="C236" s="733"/>
      <c r="D236" s="733"/>
      <c r="E236" s="733"/>
      <c r="F236" s="733"/>
      <c r="G236" s="438">
        <f>SUM(G237:G238:G256)</f>
        <v>597</v>
      </c>
      <c r="H236" s="438">
        <f>SUM(H237:H238:H256)</f>
        <v>597</v>
      </c>
      <c r="I236" s="434">
        <f>SUM(I237:I238:I256)</f>
        <v>9311.5</v>
      </c>
      <c r="J236" s="438">
        <f>SUM(J237:J238:J256)</f>
        <v>242</v>
      </c>
      <c r="K236" s="438">
        <f>SUM(K237:K238:K256)</f>
        <v>113</v>
      </c>
      <c r="L236" s="438">
        <f>SUM(L237:L238:L256)</f>
        <v>129</v>
      </c>
      <c r="M236" s="434">
        <f t="shared" ref="M236:AB236" si="67">SUM(M237:M256)</f>
        <v>9408.7000000000007</v>
      </c>
      <c r="N236" s="434">
        <f t="shared" si="67"/>
        <v>4116.7</v>
      </c>
      <c r="O236" s="434">
        <f t="shared" si="67"/>
        <v>5191.1000000000004</v>
      </c>
      <c r="P236" s="434">
        <f t="shared" si="67"/>
        <v>574307048</v>
      </c>
      <c r="Q236" s="434">
        <f>SUM(Q237:Q256)</f>
        <v>420967066.18000001</v>
      </c>
      <c r="R236" s="434">
        <f t="shared" ref="R236:Z236" si="68">SUM(R237:R256)</f>
        <v>356045959.86000001</v>
      </c>
      <c r="S236" s="562">
        <f t="shared" si="68"/>
        <v>0</v>
      </c>
      <c r="T236" s="562">
        <f t="shared" si="68"/>
        <v>64921106.32</v>
      </c>
      <c r="U236" s="434">
        <f t="shared" si="68"/>
        <v>0</v>
      </c>
      <c r="V236" s="434">
        <f t="shared" si="68"/>
        <v>153339981.81999999</v>
      </c>
      <c r="W236" s="434">
        <f t="shared" si="68"/>
        <v>129692048.14</v>
      </c>
      <c r="X236" s="434">
        <f t="shared" si="68"/>
        <v>23647933.68</v>
      </c>
      <c r="Y236" s="434">
        <f t="shared" si="68"/>
        <v>0</v>
      </c>
      <c r="Z236" s="434">
        <f t="shared" si="68"/>
        <v>0</v>
      </c>
      <c r="AA236" s="434">
        <f t="shared" si="67"/>
        <v>0</v>
      </c>
      <c r="AB236" s="434">
        <f t="shared" si="67"/>
        <v>0</v>
      </c>
    </row>
    <row r="237" spans="1:29" ht="30" hidden="1" customHeight="1" x14ac:dyDescent="0.2">
      <c r="A237" s="424">
        <v>1</v>
      </c>
      <c r="B237" s="453" t="s">
        <v>1602</v>
      </c>
      <c r="C237" s="458">
        <v>4754</v>
      </c>
      <c r="D237" s="415">
        <v>41478</v>
      </c>
      <c r="E237" s="413" t="s">
        <v>1846</v>
      </c>
      <c r="F237" s="413" t="s">
        <v>1974</v>
      </c>
      <c r="G237" s="416">
        <v>33</v>
      </c>
      <c r="H237" s="416">
        <v>33</v>
      </c>
      <c r="I237" s="417">
        <v>456.7</v>
      </c>
      <c r="J237" s="416">
        <v>9</v>
      </c>
      <c r="K237" s="418">
        <v>1</v>
      </c>
      <c r="L237" s="418">
        <v>8</v>
      </c>
      <c r="M237" s="417">
        <v>456.4</v>
      </c>
      <c r="N237" s="417">
        <v>57.5</v>
      </c>
      <c r="O237" s="417">
        <v>398.9</v>
      </c>
      <c r="P237" s="569">
        <f t="shared" ref="P237:P256" si="69">Q237+V237+AA237+AB237</f>
        <v>27858656</v>
      </c>
      <c r="Q237" s="569">
        <f>R237+S237+T237+U237</f>
        <v>20420394.850000001</v>
      </c>
      <c r="R237" s="417">
        <v>0</v>
      </c>
      <c r="S237" s="553">
        <v>0</v>
      </c>
      <c r="T237" s="419">
        <f>'Приложение № 4'!J237</f>
        <v>20420394.850000001</v>
      </c>
      <c r="U237" s="419">
        <v>0</v>
      </c>
      <c r="V237" s="569">
        <f>W237+X237+Y237+Z237</f>
        <v>7438261.1500000004</v>
      </c>
      <c r="W237" s="417">
        <v>0</v>
      </c>
      <c r="X237" s="417">
        <f>'Приложение № 4'!L237</f>
        <v>7438261.1500000004</v>
      </c>
      <c r="Y237" s="419">
        <v>0</v>
      </c>
      <c r="Z237" s="419">
        <v>0</v>
      </c>
      <c r="AA237" s="569">
        <v>0</v>
      </c>
      <c r="AB237" s="569">
        <v>0</v>
      </c>
    </row>
    <row r="238" spans="1:29" s="566" customFormat="1" ht="30" hidden="1" customHeight="1" x14ac:dyDescent="0.2">
      <c r="A238" s="424">
        <v>2</v>
      </c>
      <c r="B238" s="453" t="s">
        <v>1524</v>
      </c>
      <c r="C238" s="458">
        <v>4750</v>
      </c>
      <c r="D238" s="415">
        <v>41478</v>
      </c>
      <c r="E238" s="413" t="s">
        <v>1846</v>
      </c>
      <c r="F238" s="413" t="s">
        <v>1974</v>
      </c>
      <c r="G238" s="416">
        <v>32</v>
      </c>
      <c r="H238" s="416">
        <v>32</v>
      </c>
      <c r="I238" s="417">
        <v>494.5</v>
      </c>
      <c r="J238" s="416">
        <v>12</v>
      </c>
      <c r="K238" s="418">
        <v>6</v>
      </c>
      <c r="L238" s="418">
        <v>6</v>
      </c>
      <c r="M238" s="417">
        <v>494.5</v>
      </c>
      <c r="N238" s="417">
        <v>213.6</v>
      </c>
      <c r="O238" s="417">
        <v>280.89999999999998</v>
      </c>
      <c r="P238" s="569">
        <f t="shared" si="69"/>
        <v>30184280</v>
      </c>
      <c r="Q238" s="569">
        <f t="shared" ref="Q238:Q296" si="70">R238+S238+T238+U238</f>
        <v>22125077.239999998</v>
      </c>
      <c r="R238" s="417">
        <v>0</v>
      </c>
      <c r="S238" s="553">
        <v>0</v>
      </c>
      <c r="T238" s="419">
        <f>'Приложение № 4'!J238</f>
        <v>22125077.239999998</v>
      </c>
      <c r="U238" s="419">
        <v>0</v>
      </c>
      <c r="V238" s="569">
        <f t="shared" ref="V238:V296" si="71">W238+X238+Y238+Z238</f>
        <v>8059202.7599999998</v>
      </c>
      <c r="W238" s="417">
        <v>0</v>
      </c>
      <c r="X238" s="417">
        <f>'Приложение № 4'!L238</f>
        <v>8059202.7599999998</v>
      </c>
      <c r="Y238" s="419">
        <v>0</v>
      </c>
      <c r="Z238" s="419">
        <v>0</v>
      </c>
      <c r="AA238" s="569">
        <v>0</v>
      </c>
      <c r="AB238" s="569">
        <v>0</v>
      </c>
      <c r="AC238" s="405"/>
    </row>
    <row r="239" spans="1:29" ht="30" hidden="1" customHeight="1" x14ac:dyDescent="0.2">
      <c r="A239" s="424">
        <v>3</v>
      </c>
      <c r="B239" s="453" t="s">
        <v>1522</v>
      </c>
      <c r="C239" s="458">
        <v>3678</v>
      </c>
      <c r="D239" s="415">
        <v>41992</v>
      </c>
      <c r="E239" s="413" t="s">
        <v>1846</v>
      </c>
      <c r="F239" s="413" t="s">
        <v>1974</v>
      </c>
      <c r="G239" s="416">
        <v>38</v>
      </c>
      <c r="H239" s="416">
        <v>38</v>
      </c>
      <c r="I239" s="417">
        <v>402.6</v>
      </c>
      <c r="J239" s="416">
        <v>12</v>
      </c>
      <c r="K239" s="418">
        <v>1</v>
      </c>
      <c r="L239" s="418">
        <v>11</v>
      </c>
      <c r="M239" s="417">
        <v>500.1</v>
      </c>
      <c r="N239" s="417">
        <v>78.099999999999994</v>
      </c>
      <c r="O239" s="417">
        <v>422</v>
      </c>
      <c r="P239" s="569">
        <f t="shared" si="69"/>
        <v>30526104</v>
      </c>
      <c r="Q239" s="569">
        <f t="shared" si="70"/>
        <v>22375634.23</v>
      </c>
      <c r="R239" s="417">
        <v>0</v>
      </c>
      <c r="S239" s="553">
        <v>0</v>
      </c>
      <c r="T239" s="419">
        <f>'Приложение № 4'!J239</f>
        <v>22375634.23</v>
      </c>
      <c r="U239" s="419">
        <v>0</v>
      </c>
      <c r="V239" s="569">
        <f t="shared" si="71"/>
        <v>8150469.7699999996</v>
      </c>
      <c r="W239" s="417">
        <v>0</v>
      </c>
      <c r="X239" s="417">
        <f>'Приложение № 4'!L239</f>
        <v>8150469.7699999996</v>
      </c>
      <c r="Y239" s="419">
        <v>0</v>
      </c>
      <c r="Z239" s="419">
        <v>0</v>
      </c>
      <c r="AA239" s="569">
        <v>0</v>
      </c>
      <c r="AB239" s="569">
        <v>0</v>
      </c>
    </row>
    <row r="240" spans="1:29" ht="30" hidden="1" customHeight="1" x14ac:dyDescent="0.2">
      <c r="A240" s="424">
        <v>4</v>
      </c>
      <c r="B240" s="453" t="s">
        <v>1930</v>
      </c>
      <c r="C240" s="458">
        <v>66</v>
      </c>
      <c r="D240" s="539">
        <v>43518</v>
      </c>
      <c r="E240" s="545" t="s">
        <v>1801</v>
      </c>
      <c r="F240" s="545" t="s">
        <v>1846</v>
      </c>
      <c r="G240" s="546">
        <v>37</v>
      </c>
      <c r="H240" s="546">
        <v>37</v>
      </c>
      <c r="I240" s="547">
        <v>497.6</v>
      </c>
      <c r="J240" s="546">
        <v>11</v>
      </c>
      <c r="K240" s="546">
        <v>5</v>
      </c>
      <c r="L240" s="546">
        <v>6</v>
      </c>
      <c r="M240" s="547">
        <v>497.6</v>
      </c>
      <c r="N240" s="547">
        <v>182.8</v>
      </c>
      <c r="O240" s="547">
        <v>314.8</v>
      </c>
      <c r="P240" s="569">
        <f t="shared" si="69"/>
        <v>30373504</v>
      </c>
      <c r="Q240" s="569">
        <f t="shared" si="70"/>
        <v>22263778.43</v>
      </c>
      <c r="R240" s="417">
        <f>'Приложение № 4'!J240</f>
        <v>22263778.43</v>
      </c>
      <c r="S240" s="553">
        <v>0</v>
      </c>
      <c r="T240" s="417">
        <v>0</v>
      </c>
      <c r="U240" s="417">
        <v>0</v>
      </c>
      <c r="V240" s="569">
        <f t="shared" si="71"/>
        <v>8109725.5700000003</v>
      </c>
      <c r="W240" s="569">
        <f>'Приложение № 4'!L240</f>
        <v>8109725.5700000003</v>
      </c>
      <c r="X240" s="541">
        <v>0</v>
      </c>
      <c r="Y240" s="541">
        <v>0</v>
      </c>
      <c r="Z240" s="541">
        <v>0</v>
      </c>
      <c r="AA240" s="569">
        <v>0</v>
      </c>
      <c r="AB240" s="569">
        <v>0</v>
      </c>
    </row>
    <row r="241" spans="1:28" ht="30" hidden="1" customHeight="1" x14ac:dyDescent="0.2">
      <c r="A241" s="424">
        <v>5</v>
      </c>
      <c r="B241" s="453" t="s">
        <v>1931</v>
      </c>
      <c r="C241" s="458">
        <v>65</v>
      </c>
      <c r="D241" s="539">
        <v>43518</v>
      </c>
      <c r="E241" s="545" t="s">
        <v>1801</v>
      </c>
      <c r="F241" s="545" t="s">
        <v>1846</v>
      </c>
      <c r="G241" s="546">
        <v>37</v>
      </c>
      <c r="H241" s="546">
        <v>37</v>
      </c>
      <c r="I241" s="547">
        <v>436.6</v>
      </c>
      <c r="J241" s="546">
        <v>12</v>
      </c>
      <c r="K241" s="546">
        <v>3</v>
      </c>
      <c r="L241" s="546">
        <v>9</v>
      </c>
      <c r="M241" s="547">
        <v>436.6</v>
      </c>
      <c r="N241" s="547">
        <v>124.4</v>
      </c>
      <c r="O241" s="547">
        <v>311.39999999999998</v>
      </c>
      <c r="P241" s="569">
        <f t="shared" si="69"/>
        <v>26650064</v>
      </c>
      <c r="Q241" s="569">
        <f t="shared" si="70"/>
        <v>19534496.91</v>
      </c>
      <c r="R241" s="417">
        <f>'Приложение № 4'!J241</f>
        <v>19534496.91</v>
      </c>
      <c r="S241" s="553">
        <v>0</v>
      </c>
      <c r="T241" s="417">
        <v>0</v>
      </c>
      <c r="U241" s="417">
        <v>0</v>
      </c>
      <c r="V241" s="569">
        <f t="shared" si="71"/>
        <v>7115567.0899999999</v>
      </c>
      <c r="W241" s="569">
        <f>'Приложение № 4'!L241</f>
        <v>7115567.0899999999</v>
      </c>
      <c r="X241" s="541">
        <v>0</v>
      </c>
      <c r="Y241" s="541">
        <v>0</v>
      </c>
      <c r="Z241" s="541">
        <v>0</v>
      </c>
      <c r="AA241" s="569">
        <v>0</v>
      </c>
      <c r="AB241" s="569">
        <v>0</v>
      </c>
    </row>
    <row r="242" spans="1:28" ht="30" hidden="1" customHeight="1" x14ac:dyDescent="0.2">
      <c r="A242" s="424">
        <v>6</v>
      </c>
      <c r="B242" s="453" t="s">
        <v>1932</v>
      </c>
      <c r="C242" s="458">
        <v>73</v>
      </c>
      <c r="D242" s="539">
        <v>43518</v>
      </c>
      <c r="E242" s="545" t="s">
        <v>1801</v>
      </c>
      <c r="F242" s="545" t="s">
        <v>1846</v>
      </c>
      <c r="G242" s="546">
        <v>27</v>
      </c>
      <c r="H242" s="546">
        <v>27</v>
      </c>
      <c r="I242" s="547">
        <v>496.7</v>
      </c>
      <c r="J242" s="546">
        <v>15</v>
      </c>
      <c r="K242" s="546">
        <v>9</v>
      </c>
      <c r="L242" s="546">
        <v>6</v>
      </c>
      <c r="M242" s="547">
        <v>496.7</v>
      </c>
      <c r="N242" s="547">
        <v>244.1</v>
      </c>
      <c r="O242" s="547">
        <v>252.6</v>
      </c>
      <c r="P242" s="569">
        <f t="shared" si="69"/>
        <v>30318568</v>
      </c>
      <c r="Q242" s="569">
        <f t="shared" si="70"/>
        <v>22223510.34</v>
      </c>
      <c r="R242" s="417">
        <f>'Приложение № 4'!J242</f>
        <v>22223510.34</v>
      </c>
      <c r="S242" s="553">
        <v>0</v>
      </c>
      <c r="T242" s="417">
        <v>0</v>
      </c>
      <c r="U242" s="417">
        <v>0</v>
      </c>
      <c r="V242" s="569">
        <f t="shared" si="71"/>
        <v>8095057.6600000001</v>
      </c>
      <c r="W242" s="569">
        <f>'Приложение № 4'!L242</f>
        <v>8095057.6600000001</v>
      </c>
      <c r="X242" s="541">
        <v>0</v>
      </c>
      <c r="Y242" s="541">
        <v>0</v>
      </c>
      <c r="Z242" s="541">
        <v>0</v>
      </c>
      <c r="AA242" s="569">
        <v>0</v>
      </c>
      <c r="AB242" s="569">
        <v>0</v>
      </c>
    </row>
    <row r="243" spans="1:28" ht="30" hidden="1" customHeight="1" x14ac:dyDescent="0.2">
      <c r="A243" s="424">
        <v>7</v>
      </c>
      <c r="B243" s="453" t="s">
        <v>1933</v>
      </c>
      <c r="C243" s="458">
        <v>74</v>
      </c>
      <c r="D243" s="539">
        <v>43518</v>
      </c>
      <c r="E243" s="545" t="s">
        <v>1801</v>
      </c>
      <c r="F243" s="545" t="s">
        <v>1846</v>
      </c>
      <c r="G243" s="546">
        <v>44</v>
      </c>
      <c r="H243" s="546">
        <v>44</v>
      </c>
      <c r="I243" s="547">
        <v>910.8</v>
      </c>
      <c r="J243" s="546">
        <v>26</v>
      </c>
      <c r="K243" s="546">
        <v>15</v>
      </c>
      <c r="L243" s="546">
        <v>11</v>
      </c>
      <c r="M243" s="547">
        <v>910.8</v>
      </c>
      <c r="N243" s="547">
        <v>550.29999999999995</v>
      </c>
      <c r="O243" s="547">
        <v>360.5</v>
      </c>
      <c r="P243" s="569">
        <f t="shared" si="69"/>
        <v>55595232</v>
      </c>
      <c r="Q243" s="569">
        <f t="shared" si="70"/>
        <v>40751305.060000002</v>
      </c>
      <c r="R243" s="417">
        <f>'Приложение № 4'!J243</f>
        <v>40751305.060000002</v>
      </c>
      <c r="S243" s="553">
        <v>0</v>
      </c>
      <c r="T243" s="417">
        <v>0</v>
      </c>
      <c r="U243" s="417">
        <v>0</v>
      </c>
      <c r="V243" s="569">
        <f t="shared" si="71"/>
        <v>14843926.939999999</v>
      </c>
      <c r="W243" s="569">
        <f>'Приложение № 4'!L243</f>
        <v>14843926.939999999</v>
      </c>
      <c r="X243" s="541">
        <v>0</v>
      </c>
      <c r="Y243" s="541">
        <v>0</v>
      </c>
      <c r="Z243" s="541">
        <v>0</v>
      </c>
      <c r="AA243" s="569">
        <v>0</v>
      </c>
      <c r="AB243" s="569">
        <v>0</v>
      </c>
    </row>
    <row r="244" spans="1:28" ht="30" hidden="1" customHeight="1" x14ac:dyDescent="0.2">
      <c r="A244" s="424">
        <v>8</v>
      </c>
      <c r="B244" s="453" t="s">
        <v>1934</v>
      </c>
      <c r="C244" s="458">
        <v>72</v>
      </c>
      <c r="D244" s="539">
        <v>43518</v>
      </c>
      <c r="E244" s="545" t="s">
        <v>1801</v>
      </c>
      <c r="F244" s="545" t="s">
        <v>1846</v>
      </c>
      <c r="G244" s="546">
        <v>40</v>
      </c>
      <c r="H244" s="546">
        <v>40</v>
      </c>
      <c r="I244" s="547">
        <v>501.3</v>
      </c>
      <c r="J244" s="546">
        <v>13</v>
      </c>
      <c r="K244" s="546">
        <v>1</v>
      </c>
      <c r="L244" s="546">
        <v>12</v>
      </c>
      <c r="M244" s="547">
        <v>501.3</v>
      </c>
      <c r="N244" s="547">
        <v>21.1</v>
      </c>
      <c r="O244" s="547">
        <v>480.2</v>
      </c>
      <c r="P244" s="569">
        <f t="shared" si="69"/>
        <v>30599352</v>
      </c>
      <c r="Q244" s="569">
        <f t="shared" si="70"/>
        <v>22429325.02</v>
      </c>
      <c r="R244" s="417">
        <f>'Приложение № 4'!J244</f>
        <v>22429325.02</v>
      </c>
      <c r="S244" s="553">
        <v>0</v>
      </c>
      <c r="T244" s="417">
        <v>0</v>
      </c>
      <c r="U244" s="417">
        <v>0</v>
      </c>
      <c r="V244" s="569">
        <f t="shared" si="71"/>
        <v>8170026.9800000004</v>
      </c>
      <c r="W244" s="569">
        <f>'Приложение № 4'!L244</f>
        <v>8170026.9800000004</v>
      </c>
      <c r="X244" s="541">
        <v>0</v>
      </c>
      <c r="Y244" s="541">
        <v>0</v>
      </c>
      <c r="Z244" s="541">
        <v>0</v>
      </c>
      <c r="AA244" s="569">
        <v>0</v>
      </c>
      <c r="AB244" s="569">
        <v>0</v>
      </c>
    </row>
    <row r="245" spans="1:28" ht="30" hidden="1" customHeight="1" x14ac:dyDescent="0.2">
      <c r="A245" s="424">
        <v>9</v>
      </c>
      <c r="B245" s="453" t="s">
        <v>1935</v>
      </c>
      <c r="C245" s="458">
        <v>71</v>
      </c>
      <c r="D245" s="539">
        <v>43518</v>
      </c>
      <c r="E245" s="545" t="s">
        <v>1801</v>
      </c>
      <c r="F245" s="545" t="s">
        <v>1846</v>
      </c>
      <c r="G245" s="546">
        <v>28</v>
      </c>
      <c r="H245" s="546">
        <v>28</v>
      </c>
      <c r="I245" s="547">
        <v>502.3</v>
      </c>
      <c r="J245" s="546">
        <v>11</v>
      </c>
      <c r="K245" s="546">
        <v>3</v>
      </c>
      <c r="L245" s="546">
        <v>8</v>
      </c>
      <c r="M245" s="547">
        <v>502.3</v>
      </c>
      <c r="N245" s="547">
        <v>113.3</v>
      </c>
      <c r="O245" s="547">
        <v>388.9</v>
      </c>
      <c r="P245" s="569">
        <f t="shared" si="69"/>
        <v>30660392</v>
      </c>
      <c r="Q245" s="569">
        <f t="shared" si="70"/>
        <v>22474067.34</v>
      </c>
      <c r="R245" s="417">
        <f>'Приложение № 4'!J245</f>
        <v>22474067.34</v>
      </c>
      <c r="S245" s="553">
        <v>0</v>
      </c>
      <c r="T245" s="417">
        <v>0</v>
      </c>
      <c r="U245" s="417">
        <v>0</v>
      </c>
      <c r="V245" s="569">
        <f t="shared" si="71"/>
        <v>8186324.6600000001</v>
      </c>
      <c r="W245" s="569">
        <f>'Приложение № 4'!L245</f>
        <v>8186324.6600000001</v>
      </c>
      <c r="X245" s="541">
        <v>0</v>
      </c>
      <c r="Y245" s="541">
        <v>0</v>
      </c>
      <c r="Z245" s="541">
        <v>0</v>
      </c>
      <c r="AA245" s="569">
        <v>0</v>
      </c>
      <c r="AB245" s="569">
        <v>0</v>
      </c>
    </row>
    <row r="246" spans="1:28" ht="30" hidden="1" customHeight="1" x14ac:dyDescent="0.2">
      <c r="A246" s="424">
        <v>10</v>
      </c>
      <c r="B246" s="453" t="s">
        <v>1936</v>
      </c>
      <c r="C246" s="458">
        <v>70</v>
      </c>
      <c r="D246" s="539">
        <v>43518</v>
      </c>
      <c r="E246" s="545" t="s">
        <v>1801</v>
      </c>
      <c r="F246" s="545" t="s">
        <v>1846</v>
      </c>
      <c r="G246" s="546">
        <v>28</v>
      </c>
      <c r="H246" s="546">
        <v>28</v>
      </c>
      <c r="I246" s="547">
        <v>391.5</v>
      </c>
      <c r="J246" s="546">
        <v>8</v>
      </c>
      <c r="K246" s="546">
        <v>2</v>
      </c>
      <c r="L246" s="546">
        <v>6</v>
      </c>
      <c r="M246" s="547">
        <v>391.5</v>
      </c>
      <c r="N246" s="547">
        <v>124</v>
      </c>
      <c r="O246" s="547">
        <v>167.5</v>
      </c>
      <c r="P246" s="569">
        <f t="shared" si="69"/>
        <v>23897160</v>
      </c>
      <c r="Q246" s="569">
        <f t="shared" si="70"/>
        <v>17516618.280000001</v>
      </c>
      <c r="R246" s="417">
        <f>'Приложение № 4'!J246</f>
        <v>17516618.280000001</v>
      </c>
      <c r="S246" s="553">
        <v>0</v>
      </c>
      <c r="T246" s="417">
        <v>0</v>
      </c>
      <c r="U246" s="417">
        <v>0</v>
      </c>
      <c r="V246" s="569">
        <f t="shared" si="71"/>
        <v>6380541.7199999997</v>
      </c>
      <c r="W246" s="569">
        <f>'Приложение № 4'!L246</f>
        <v>6380541.7199999997</v>
      </c>
      <c r="X246" s="541">
        <v>0</v>
      </c>
      <c r="Y246" s="541">
        <v>0</v>
      </c>
      <c r="Z246" s="541">
        <v>0</v>
      </c>
      <c r="AA246" s="569">
        <v>0</v>
      </c>
      <c r="AB246" s="569">
        <v>0</v>
      </c>
    </row>
    <row r="247" spans="1:28" ht="30" hidden="1" customHeight="1" x14ac:dyDescent="0.2">
      <c r="A247" s="424">
        <v>11</v>
      </c>
      <c r="B247" s="453" t="s">
        <v>1937</v>
      </c>
      <c r="C247" s="458">
        <v>80</v>
      </c>
      <c r="D247" s="539">
        <v>43518</v>
      </c>
      <c r="E247" s="545" t="s">
        <v>1801</v>
      </c>
      <c r="F247" s="545" t="s">
        <v>1846</v>
      </c>
      <c r="G247" s="546">
        <v>26</v>
      </c>
      <c r="H247" s="546">
        <v>26</v>
      </c>
      <c r="I247" s="547">
        <v>410.2</v>
      </c>
      <c r="J247" s="546">
        <v>12</v>
      </c>
      <c r="K247" s="546">
        <v>6</v>
      </c>
      <c r="L247" s="546">
        <v>6</v>
      </c>
      <c r="M247" s="547">
        <v>410.2</v>
      </c>
      <c r="N247" s="547">
        <v>183.2</v>
      </c>
      <c r="O247" s="547">
        <v>227</v>
      </c>
      <c r="P247" s="569">
        <f t="shared" si="69"/>
        <v>25038608</v>
      </c>
      <c r="Q247" s="569">
        <f t="shared" si="70"/>
        <v>18353299.66</v>
      </c>
      <c r="R247" s="417">
        <f>'Приложение № 4'!J247</f>
        <v>18353299.66</v>
      </c>
      <c r="S247" s="553">
        <v>0</v>
      </c>
      <c r="T247" s="417">
        <v>0</v>
      </c>
      <c r="U247" s="417">
        <v>0</v>
      </c>
      <c r="V247" s="569">
        <f t="shared" si="71"/>
        <v>6685308.3399999999</v>
      </c>
      <c r="W247" s="569">
        <f>'Приложение № 4'!L247</f>
        <v>6685308.3399999999</v>
      </c>
      <c r="X247" s="541">
        <v>0</v>
      </c>
      <c r="Y247" s="541">
        <v>0</v>
      </c>
      <c r="Z247" s="541">
        <v>0</v>
      </c>
      <c r="AA247" s="569">
        <v>0</v>
      </c>
      <c r="AB247" s="569">
        <v>0</v>
      </c>
    </row>
    <row r="248" spans="1:28" ht="30" hidden="1" customHeight="1" x14ac:dyDescent="0.2">
      <c r="A248" s="424">
        <v>12</v>
      </c>
      <c r="B248" s="453" t="s">
        <v>1938</v>
      </c>
      <c r="C248" s="458">
        <v>69</v>
      </c>
      <c r="D248" s="539">
        <v>43518</v>
      </c>
      <c r="E248" s="545" t="s">
        <v>1801</v>
      </c>
      <c r="F248" s="545" t="s">
        <v>1846</v>
      </c>
      <c r="G248" s="546">
        <v>25</v>
      </c>
      <c r="H248" s="546">
        <v>25</v>
      </c>
      <c r="I248" s="547">
        <v>450.5</v>
      </c>
      <c r="J248" s="546">
        <v>13</v>
      </c>
      <c r="K248" s="546">
        <v>7</v>
      </c>
      <c r="L248" s="546">
        <v>6</v>
      </c>
      <c r="M248" s="547">
        <v>450.5</v>
      </c>
      <c r="N248" s="547">
        <v>223.9</v>
      </c>
      <c r="O248" s="547">
        <v>226.6</v>
      </c>
      <c r="P248" s="569">
        <f t="shared" si="69"/>
        <v>27498520</v>
      </c>
      <c r="Q248" s="569">
        <f t="shared" si="70"/>
        <v>20156415.16</v>
      </c>
      <c r="R248" s="417">
        <f>'Приложение № 4'!J248</f>
        <v>20156415.16</v>
      </c>
      <c r="S248" s="553">
        <v>0</v>
      </c>
      <c r="T248" s="417">
        <v>0</v>
      </c>
      <c r="U248" s="417">
        <v>0</v>
      </c>
      <c r="V248" s="569">
        <f t="shared" si="71"/>
        <v>7342104.8399999999</v>
      </c>
      <c r="W248" s="569">
        <f>'Приложение № 4'!L248</f>
        <v>7342104.8399999999</v>
      </c>
      <c r="X248" s="541">
        <v>0</v>
      </c>
      <c r="Y248" s="541">
        <v>0</v>
      </c>
      <c r="Z248" s="541">
        <v>0</v>
      </c>
      <c r="AA248" s="569">
        <v>0</v>
      </c>
      <c r="AB248" s="569">
        <v>0</v>
      </c>
    </row>
    <row r="249" spans="1:28" ht="30" hidden="1" customHeight="1" x14ac:dyDescent="0.2">
      <c r="A249" s="424">
        <v>13</v>
      </c>
      <c r="B249" s="453" t="s">
        <v>1939</v>
      </c>
      <c r="C249" s="458">
        <v>252</v>
      </c>
      <c r="D249" s="539">
        <v>43306</v>
      </c>
      <c r="E249" s="545" t="s">
        <v>1801</v>
      </c>
      <c r="F249" s="545" t="s">
        <v>1846</v>
      </c>
      <c r="G249" s="546">
        <v>21</v>
      </c>
      <c r="H249" s="546">
        <v>21</v>
      </c>
      <c r="I249" s="547">
        <v>263.89999999999998</v>
      </c>
      <c r="J249" s="546">
        <v>8</v>
      </c>
      <c r="K249" s="546">
        <v>5</v>
      </c>
      <c r="L249" s="546">
        <v>3</v>
      </c>
      <c r="M249" s="547">
        <v>263.89999999999998</v>
      </c>
      <c r="N249" s="547">
        <v>156.1</v>
      </c>
      <c r="O249" s="547">
        <v>107.8</v>
      </c>
      <c r="P249" s="569">
        <f t="shared" si="69"/>
        <v>16108456</v>
      </c>
      <c r="Q249" s="569">
        <f t="shared" si="70"/>
        <v>11807498.25</v>
      </c>
      <c r="R249" s="417">
        <f>'Приложение № 4'!J249</f>
        <v>11807498.25</v>
      </c>
      <c r="S249" s="553">
        <v>0</v>
      </c>
      <c r="T249" s="417">
        <v>0</v>
      </c>
      <c r="U249" s="417">
        <v>0</v>
      </c>
      <c r="V249" s="569">
        <f t="shared" si="71"/>
        <v>4300957.75</v>
      </c>
      <c r="W249" s="569">
        <f>'Приложение № 4'!L249</f>
        <v>4300957.75</v>
      </c>
      <c r="X249" s="541">
        <v>0</v>
      </c>
      <c r="Y249" s="541">
        <v>0</v>
      </c>
      <c r="Z249" s="541">
        <v>0</v>
      </c>
      <c r="AA249" s="569">
        <v>0</v>
      </c>
      <c r="AB249" s="569">
        <v>0</v>
      </c>
    </row>
    <row r="250" spans="1:28" ht="30" hidden="1" customHeight="1" x14ac:dyDescent="0.2">
      <c r="A250" s="424">
        <v>14</v>
      </c>
      <c r="B250" s="453" t="s">
        <v>1940</v>
      </c>
      <c r="C250" s="458">
        <v>68</v>
      </c>
      <c r="D250" s="539">
        <v>43518</v>
      </c>
      <c r="E250" s="545" t="s">
        <v>1801</v>
      </c>
      <c r="F250" s="545" t="s">
        <v>1846</v>
      </c>
      <c r="G250" s="546">
        <v>33</v>
      </c>
      <c r="H250" s="546">
        <v>33</v>
      </c>
      <c r="I250" s="547">
        <v>638.29999999999995</v>
      </c>
      <c r="J250" s="546">
        <v>16</v>
      </c>
      <c r="K250" s="546">
        <v>11</v>
      </c>
      <c r="L250" s="546">
        <v>5</v>
      </c>
      <c r="M250" s="547">
        <v>638.29999999999995</v>
      </c>
      <c r="N250" s="547">
        <v>428.6</v>
      </c>
      <c r="O250" s="547">
        <v>209.7</v>
      </c>
      <c r="P250" s="569">
        <f t="shared" si="69"/>
        <v>38961832</v>
      </c>
      <c r="Q250" s="569">
        <f t="shared" si="70"/>
        <v>28559022.859999999</v>
      </c>
      <c r="R250" s="417">
        <f>'Приложение № 4'!J250</f>
        <v>28559022.859999999</v>
      </c>
      <c r="S250" s="553">
        <v>0</v>
      </c>
      <c r="T250" s="417">
        <v>0</v>
      </c>
      <c r="U250" s="417">
        <v>0</v>
      </c>
      <c r="V250" s="569">
        <f t="shared" si="71"/>
        <v>10402809.140000001</v>
      </c>
      <c r="W250" s="569">
        <f>'Приложение № 4'!L250</f>
        <v>10402809.140000001</v>
      </c>
      <c r="X250" s="541">
        <v>0</v>
      </c>
      <c r="Y250" s="541">
        <v>0</v>
      </c>
      <c r="Z250" s="541">
        <v>0</v>
      </c>
      <c r="AA250" s="569">
        <v>0</v>
      </c>
      <c r="AB250" s="569">
        <v>0</v>
      </c>
    </row>
    <row r="251" spans="1:28" ht="30" hidden="1" customHeight="1" x14ac:dyDescent="0.2">
      <c r="A251" s="424">
        <v>15</v>
      </c>
      <c r="B251" s="453" t="s">
        <v>1941</v>
      </c>
      <c r="C251" s="458">
        <v>77</v>
      </c>
      <c r="D251" s="539">
        <v>43518</v>
      </c>
      <c r="E251" s="545" t="s">
        <v>1801</v>
      </c>
      <c r="F251" s="545" t="s">
        <v>1846</v>
      </c>
      <c r="G251" s="546">
        <v>13</v>
      </c>
      <c r="H251" s="546">
        <v>13</v>
      </c>
      <c r="I251" s="547">
        <v>232</v>
      </c>
      <c r="J251" s="546">
        <v>3</v>
      </c>
      <c r="K251" s="546">
        <v>1</v>
      </c>
      <c r="L251" s="546">
        <v>2</v>
      </c>
      <c r="M251" s="547">
        <v>232</v>
      </c>
      <c r="N251" s="547">
        <v>77.8</v>
      </c>
      <c r="O251" s="547">
        <v>154.19999999999999</v>
      </c>
      <c r="P251" s="569">
        <f t="shared" si="69"/>
        <v>14161280</v>
      </c>
      <c r="Q251" s="569">
        <f t="shared" si="70"/>
        <v>10380218.24</v>
      </c>
      <c r="R251" s="417">
        <f>'Приложение № 4'!J251</f>
        <v>10380218.24</v>
      </c>
      <c r="S251" s="553">
        <v>0</v>
      </c>
      <c r="T251" s="417">
        <v>0</v>
      </c>
      <c r="U251" s="417">
        <v>0</v>
      </c>
      <c r="V251" s="569">
        <f t="shared" si="71"/>
        <v>3781061.76</v>
      </c>
      <c r="W251" s="569">
        <f>'Приложение № 4'!L251</f>
        <v>3781061.76</v>
      </c>
      <c r="X251" s="541">
        <v>0</v>
      </c>
      <c r="Y251" s="541">
        <v>0</v>
      </c>
      <c r="Z251" s="541">
        <v>0</v>
      </c>
      <c r="AA251" s="569">
        <v>0</v>
      </c>
      <c r="AB251" s="569">
        <v>0</v>
      </c>
    </row>
    <row r="252" spans="1:28" ht="30" hidden="1" customHeight="1" x14ac:dyDescent="0.2">
      <c r="A252" s="424">
        <v>16</v>
      </c>
      <c r="B252" s="453" t="s">
        <v>1942</v>
      </c>
      <c r="C252" s="458">
        <v>78</v>
      </c>
      <c r="D252" s="539">
        <v>43518</v>
      </c>
      <c r="E252" s="545" t="s">
        <v>1801</v>
      </c>
      <c r="F252" s="545" t="s">
        <v>1846</v>
      </c>
      <c r="G252" s="546">
        <v>31</v>
      </c>
      <c r="H252" s="546">
        <v>31</v>
      </c>
      <c r="I252" s="547">
        <v>452.6</v>
      </c>
      <c r="J252" s="546">
        <v>14</v>
      </c>
      <c r="K252" s="546">
        <v>8</v>
      </c>
      <c r="L252" s="546">
        <v>6</v>
      </c>
      <c r="M252" s="547">
        <v>452.6</v>
      </c>
      <c r="N252" s="547">
        <v>235.5</v>
      </c>
      <c r="O252" s="547">
        <v>217.1</v>
      </c>
      <c r="P252" s="569">
        <f t="shared" si="69"/>
        <v>27626704</v>
      </c>
      <c r="Q252" s="569">
        <f t="shared" si="70"/>
        <v>20250374.030000001</v>
      </c>
      <c r="R252" s="417">
        <f>'Приложение № 4'!J252</f>
        <v>20250374.030000001</v>
      </c>
      <c r="S252" s="553">
        <v>0</v>
      </c>
      <c r="T252" s="417">
        <v>0</v>
      </c>
      <c r="U252" s="417">
        <v>0</v>
      </c>
      <c r="V252" s="569">
        <f t="shared" si="71"/>
        <v>7376329.9699999997</v>
      </c>
      <c r="W252" s="569">
        <f>'Приложение № 4'!L252</f>
        <v>7376329.9699999997</v>
      </c>
      <c r="X252" s="541">
        <v>0</v>
      </c>
      <c r="Y252" s="541">
        <v>0</v>
      </c>
      <c r="Z252" s="541">
        <v>0</v>
      </c>
      <c r="AA252" s="569">
        <v>0</v>
      </c>
      <c r="AB252" s="569">
        <v>0</v>
      </c>
    </row>
    <row r="253" spans="1:28" ht="30" hidden="1" customHeight="1" x14ac:dyDescent="0.2">
      <c r="A253" s="424">
        <v>17</v>
      </c>
      <c r="B253" s="453" t="s">
        <v>1943</v>
      </c>
      <c r="C253" s="458">
        <v>79</v>
      </c>
      <c r="D253" s="539">
        <v>43518</v>
      </c>
      <c r="E253" s="545" t="s">
        <v>1801</v>
      </c>
      <c r="F253" s="545" t="s">
        <v>1846</v>
      </c>
      <c r="G253" s="546">
        <v>21</v>
      </c>
      <c r="H253" s="546">
        <v>21</v>
      </c>
      <c r="I253" s="547">
        <v>493.1</v>
      </c>
      <c r="J253" s="546">
        <v>11</v>
      </c>
      <c r="K253" s="546">
        <v>9</v>
      </c>
      <c r="L253" s="546">
        <v>2</v>
      </c>
      <c r="M253" s="547">
        <v>493.1</v>
      </c>
      <c r="N253" s="547">
        <v>384</v>
      </c>
      <c r="O253" s="547">
        <v>109.1</v>
      </c>
      <c r="P253" s="569">
        <f t="shared" si="69"/>
        <v>30098824</v>
      </c>
      <c r="Q253" s="569">
        <f t="shared" si="70"/>
        <v>22062437.989999998</v>
      </c>
      <c r="R253" s="417">
        <f>'Приложение № 4'!J253</f>
        <v>22062437.989999998</v>
      </c>
      <c r="S253" s="553">
        <v>0</v>
      </c>
      <c r="T253" s="417">
        <v>0</v>
      </c>
      <c r="U253" s="417">
        <v>0</v>
      </c>
      <c r="V253" s="569">
        <f t="shared" si="71"/>
        <v>8036386.0099999998</v>
      </c>
      <c r="W253" s="569">
        <f>'Приложение № 4'!L253</f>
        <v>8036386.0099999998</v>
      </c>
      <c r="X253" s="541">
        <v>0</v>
      </c>
      <c r="Y253" s="541">
        <v>0</v>
      </c>
      <c r="Z253" s="541">
        <v>0</v>
      </c>
      <c r="AA253" s="569">
        <v>0</v>
      </c>
      <c r="AB253" s="569">
        <v>0</v>
      </c>
    </row>
    <row r="254" spans="1:28" ht="30" hidden="1" customHeight="1" x14ac:dyDescent="0.2">
      <c r="A254" s="424">
        <v>18</v>
      </c>
      <c r="B254" s="453" t="s">
        <v>1944</v>
      </c>
      <c r="C254" s="458">
        <v>76</v>
      </c>
      <c r="D254" s="539">
        <v>43518</v>
      </c>
      <c r="E254" s="545" t="s">
        <v>1801</v>
      </c>
      <c r="F254" s="545" t="s">
        <v>1846</v>
      </c>
      <c r="G254" s="546">
        <v>21</v>
      </c>
      <c r="H254" s="546">
        <v>21</v>
      </c>
      <c r="I254" s="547">
        <v>387.6</v>
      </c>
      <c r="J254" s="546">
        <v>10</v>
      </c>
      <c r="K254" s="546">
        <v>6</v>
      </c>
      <c r="L254" s="546">
        <v>4</v>
      </c>
      <c r="M254" s="547">
        <v>387.6</v>
      </c>
      <c r="N254" s="547">
        <v>211.7</v>
      </c>
      <c r="O254" s="547">
        <v>175.9</v>
      </c>
      <c r="P254" s="569">
        <f t="shared" si="69"/>
        <v>23659104</v>
      </c>
      <c r="Q254" s="569">
        <f t="shared" si="70"/>
        <v>17342123.23</v>
      </c>
      <c r="R254" s="417">
        <f>'Приложение № 4'!J254</f>
        <v>17342123.23</v>
      </c>
      <c r="S254" s="553">
        <v>0</v>
      </c>
      <c r="T254" s="417">
        <v>0</v>
      </c>
      <c r="U254" s="417">
        <v>0</v>
      </c>
      <c r="V254" s="569">
        <f t="shared" si="71"/>
        <v>6316980.7699999996</v>
      </c>
      <c r="W254" s="569">
        <f>'Приложение № 4'!L254</f>
        <v>6316980.7699999996</v>
      </c>
      <c r="X254" s="541">
        <v>0</v>
      </c>
      <c r="Y254" s="541">
        <v>0</v>
      </c>
      <c r="Z254" s="541">
        <v>0</v>
      </c>
      <c r="AA254" s="569">
        <v>0</v>
      </c>
      <c r="AB254" s="569">
        <v>0</v>
      </c>
    </row>
    <row r="255" spans="1:28" ht="30" hidden="1" customHeight="1" x14ac:dyDescent="0.2">
      <c r="A255" s="424">
        <v>19</v>
      </c>
      <c r="B255" s="453" t="s">
        <v>1945</v>
      </c>
      <c r="C255" s="458">
        <v>75</v>
      </c>
      <c r="D255" s="539">
        <v>43518</v>
      </c>
      <c r="E255" s="545" t="s">
        <v>1801</v>
      </c>
      <c r="F255" s="545" t="s">
        <v>1846</v>
      </c>
      <c r="G255" s="546">
        <v>34</v>
      </c>
      <c r="H255" s="546">
        <v>34</v>
      </c>
      <c r="I255" s="547">
        <v>453.1</v>
      </c>
      <c r="J255" s="546">
        <v>13</v>
      </c>
      <c r="K255" s="546">
        <v>7</v>
      </c>
      <c r="L255" s="546">
        <v>6</v>
      </c>
      <c r="M255" s="547">
        <v>453.1</v>
      </c>
      <c r="N255" s="547">
        <v>253</v>
      </c>
      <c r="O255" s="547">
        <v>200.1</v>
      </c>
      <c r="P255" s="569">
        <f t="shared" si="69"/>
        <v>27657224</v>
      </c>
      <c r="Q255" s="569">
        <f t="shared" si="70"/>
        <v>20272745.190000001</v>
      </c>
      <c r="R255" s="417">
        <f>'Приложение № 4'!J255</f>
        <v>20272745.190000001</v>
      </c>
      <c r="S255" s="553">
        <v>0</v>
      </c>
      <c r="T255" s="417">
        <v>0</v>
      </c>
      <c r="U255" s="417">
        <v>0</v>
      </c>
      <c r="V255" s="569">
        <f t="shared" si="71"/>
        <v>7384478.8099999996</v>
      </c>
      <c r="W255" s="569">
        <f>'Приложение № 4'!L255</f>
        <v>7384478.8099999996</v>
      </c>
      <c r="X255" s="541">
        <v>0</v>
      </c>
      <c r="Y255" s="541">
        <v>0</v>
      </c>
      <c r="Z255" s="541">
        <v>0</v>
      </c>
      <c r="AA255" s="569">
        <v>0</v>
      </c>
      <c r="AB255" s="569">
        <v>0</v>
      </c>
    </row>
    <row r="256" spans="1:28" ht="30" hidden="1" customHeight="1" x14ac:dyDescent="0.2">
      <c r="A256" s="424">
        <v>20</v>
      </c>
      <c r="B256" s="453" t="s">
        <v>1946</v>
      </c>
      <c r="C256" s="458">
        <v>67</v>
      </c>
      <c r="D256" s="539">
        <v>43518</v>
      </c>
      <c r="E256" s="545" t="s">
        <v>1801</v>
      </c>
      <c r="F256" s="545" t="s">
        <v>1846</v>
      </c>
      <c r="G256" s="546">
        <v>28</v>
      </c>
      <c r="H256" s="546">
        <v>28</v>
      </c>
      <c r="I256" s="547">
        <v>439.6</v>
      </c>
      <c r="J256" s="546">
        <v>13</v>
      </c>
      <c r="K256" s="546">
        <v>7</v>
      </c>
      <c r="L256" s="546">
        <v>6</v>
      </c>
      <c r="M256" s="547">
        <v>439.6</v>
      </c>
      <c r="N256" s="547">
        <v>253.7</v>
      </c>
      <c r="O256" s="547">
        <v>185.9</v>
      </c>
      <c r="P256" s="569">
        <f t="shared" si="69"/>
        <v>26833184</v>
      </c>
      <c r="Q256" s="569">
        <f t="shared" si="70"/>
        <v>19668723.870000001</v>
      </c>
      <c r="R256" s="417">
        <f>'Приложение № 4'!J256</f>
        <v>19668723.870000001</v>
      </c>
      <c r="S256" s="553">
        <v>0</v>
      </c>
      <c r="T256" s="417">
        <v>0</v>
      </c>
      <c r="U256" s="417">
        <v>0</v>
      </c>
      <c r="V256" s="569">
        <f t="shared" si="71"/>
        <v>7164460.1299999999</v>
      </c>
      <c r="W256" s="569">
        <f>'Приложение № 4'!L256</f>
        <v>7164460.1299999999</v>
      </c>
      <c r="X256" s="541">
        <v>0</v>
      </c>
      <c r="Y256" s="541">
        <v>0</v>
      </c>
      <c r="Z256" s="541">
        <v>0</v>
      </c>
      <c r="AA256" s="569">
        <v>0</v>
      </c>
      <c r="AB256" s="569">
        <v>0</v>
      </c>
    </row>
    <row r="257" spans="1:28" ht="30" hidden="1" customHeight="1" x14ac:dyDescent="0.2">
      <c r="A257" s="733" t="s">
        <v>1868</v>
      </c>
      <c r="B257" s="733"/>
      <c r="C257" s="733"/>
      <c r="D257" s="733"/>
      <c r="E257" s="733"/>
      <c r="F257" s="733"/>
      <c r="G257" s="411">
        <f>SUM(G258:G263)</f>
        <v>156</v>
      </c>
      <c r="H257" s="411">
        <f t="shared" ref="H257:AB257" si="72">SUM(H258:H263)</f>
        <v>156</v>
      </c>
      <c r="I257" s="412">
        <f>SUM(I258:I263)</f>
        <v>2428.85</v>
      </c>
      <c r="J257" s="411">
        <f t="shared" si="72"/>
        <v>61</v>
      </c>
      <c r="K257" s="411">
        <f t="shared" si="72"/>
        <v>33</v>
      </c>
      <c r="L257" s="411">
        <f t="shared" si="72"/>
        <v>28</v>
      </c>
      <c r="M257" s="412">
        <f t="shared" si="72"/>
        <v>2384.25</v>
      </c>
      <c r="N257" s="412">
        <f t="shared" si="72"/>
        <v>1342.12</v>
      </c>
      <c r="O257" s="412">
        <f t="shared" si="72"/>
        <v>1086.73</v>
      </c>
      <c r="P257" s="412">
        <f t="shared" si="72"/>
        <v>145534620</v>
      </c>
      <c r="Q257" s="412">
        <f t="shared" si="72"/>
        <v>111770588.16</v>
      </c>
      <c r="R257" s="412">
        <f t="shared" si="72"/>
        <v>0</v>
      </c>
      <c r="S257" s="561">
        <f t="shared" si="72"/>
        <v>111770588.16</v>
      </c>
      <c r="T257" s="412">
        <f t="shared" si="72"/>
        <v>0</v>
      </c>
      <c r="U257" s="412">
        <f t="shared" si="72"/>
        <v>0</v>
      </c>
      <c r="V257" s="412">
        <f t="shared" si="72"/>
        <v>33764031.840000004</v>
      </c>
      <c r="W257" s="412">
        <f t="shared" si="72"/>
        <v>0</v>
      </c>
      <c r="X257" s="412">
        <f t="shared" si="72"/>
        <v>33764031.840000004</v>
      </c>
      <c r="Y257" s="412">
        <f t="shared" si="72"/>
        <v>0</v>
      </c>
      <c r="Z257" s="412">
        <f t="shared" si="72"/>
        <v>0</v>
      </c>
      <c r="AA257" s="412">
        <f t="shared" si="72"/>
        <v>0</v>
      </c>
      <c r="AB257" s="412">
        <f t="shared" si="72"/>
        <v>0</v>
      </c>
    </row>
    <row r="258" spans="1:28" ht="30" hidden="1" customHeight="1" x14ac:dyDescent="0.2">
      <c r="A258" s="424">
        <v>1</v>
      </c>
      <c r="B258" s="453" t="s">
        <v>888</v>
      </c>
      <c r="C258" s="413" t="s">
        <v>1091</v>
      </c>
      <c r="D258" s="415">
        <v>41976</v>
      </c>
      <c r="E258" s="413" t="s">
        <v>1801</v>
      </c>
      <c r="F258" s="413" t="s">
        <v>1846</v>
      </c>
      <c r="G258" s="416">
        <v>23</v>
      </c>
      <c r="H258" s="418">
        <v>23</v>
      </c>
      <c r="I258" s="417">
        <v>251.4</v>
      </c>
      <c r="J258" s="416">
        <v>6</v>
      </c>
      <c r="K258" s="418">
        <v>3</v>
      </c>
      <c r="L258" s="418">
        <v>3</v>
      </c>
      <c r="M258" s="417">
        <v>251.4</v>
      </c>
      <c r="N258" s="417">
        <v>127.3</v>
      </c>
      <c r="O258" s="417">
        <v>124.1</v>
      </c>
      <c r="P258" s="569">
        <f t="shared" ref="P258:P263" si="73">Q258+V258+AA258+AB258</f>
        <v>15345456</v>
      </c>
      <c r="Q258" s="569">
        <f t="shared" si="70"/>
        <v>11785310.210000001</v>
      </c>
      <c r="R258" s="417">
        <v>0</v>
      </c>
      <c r="S258" s="553">
        <f>'Приложение № 4'!J258</f>
        <v>11785310.210000001</v>
      </c>
      <c r="T258" s="417">
        <v>0</v>
      </c>
      <c r="U258" s="417">
        <v>0</v>
      </c>
      <c r="V258" s="569">
        <f t="shared" si="71"/>
        <v>3560145.79</v>
      </c>
      <c r="W258" s="417">
        <v>0</v>
      </c>
      <c r="X258" s="417">
        <f>'Приложение № 4'!L258</f>
        <v>3560145.79</v>
      </c>
      <c r="Y258" s="417">
        <v>0</v>
      </c>
      <c r="Z258" s="417">
        <v>0</v>
      </c>
      <c r="AA258" s="569">
        <v>0</v>
      </c>
      <c r="AB258" s="569">
        <v>0</v>
      </c>
    </row>
    <row r="259" spans="1:28" ht="30" hidden="1" customHeight="1" x14ac:dyDescent="0.2">
      <c r="A259" s="424">
        <v>2</v>
      </c>
      <c r="B259" s="448" t="s">
        <v>886</v>
      </c>
      <c r="C259" s="458" t="s">
        <v>1091</v>
      </c>
      <c r="D259" s="415">
        <v>41976</v>
      </c>
      <c r="E259" s="413" t="s">
        <v>1801</v>
      </c>
      <c r="F259" s="413" t="s">
        <v>1846</v>
      </c>
      <c r="G259" s="416">
        <v>33</v>
      </c>
      <c r="H259" s="416">
        <v>33</v>
      </c>
      <c r="I259" s="417">
        <v>535.6</v>
      </c>
      <c r="J259" s="416">
        <v>10</v>
      </c>
      <c r="K259" s="418">
        <v>6</v>
      </c>
      <c r="L259" s="418">
        <v>4</v>
      </c>
      <c r="M259" s="417">
        <v>535.6</v>
      </c>
      <c r="N259" s="417">
        <v>345.5</v>
      </c>
      <c r="O259" s="417">
        <v>190.1</v>
      </c>
      <c r="P259" s="569">
        <f t="shared" si="73"/>
        <v>32693024</v>
      </c>
      <c r="Q259" s="569">
        <f t="shared" si="70"/>
        <v>25108242.43</v>
      </c>
      <c r="R259" s="417">
        <v>0</v>
      </c>
      <c r="S259" s="553">
        <f>'Приложение № 4'!J259</f>
        <v>25108242.43</v>
      </c>
      <c r="T259" s="417">
        <v>0</v>
      </c>
      <c r="U259" s="417">
        <v>0</v>
      </c>
      <c r="V259" s="569">
        <f t="shared" si="71"/>
        <v>7584781.5700000003</v>
      </c>
      <c r="W259" s="417">
        <v>0</v>
      </c>
      <c r="X259" s="417">
        <f>'Приложение № 4'!L259</f>
        <v>7584781.5700000003</v>
      </c>
      <c r="Y259" s="417">
        <v>0</v>
      </c>
      <c r="Z259" s="417">
        <v>0</v>
      </c>
      <c r="AA259" s="569">
        <v>0</v>
      </c>
      <c r="AB259" s="569">
        <v>0</v>
      </c>
    </row>
    <row r="260" spans="1:28" ht="30" hidden="1" customHeight="1" x14ac:dyDescent="0.2">
      <c r="A260" s="424">
        <v>3</v>
      </c>
      <c r="B260" s="448" t="s">
        <v>887</v>
      </c>
      <c r="C260" s="413" t="s">
        <v>1091</v>
      </c>
      <c r="D260" s="415">
        <v>41976</v>
      </c>
      <c r="E260" s="413" t="s">
        <v>1801</v>
      </c>
      <c r="F260" s="413" t="s">
        <v>1846</v>
      </c>
      <c r="G260" s="416">
        <v>31</v>
      </c>
      <c r="H260" s="418">
        <v>31</v>
      </c>
      <c r="I260" s="417">
        <v>531.65</v>
      </c>
      <c r="J260" s="416">
        <v>15</v>
      </c>
      <c r="K260" s="418">
        <v>7</v>
      </c>
      <c r="L260" s="418">
        <v>8</v>
      </c>
      <c r="M260" s="417">
        <v>531.65</v>
      </c>
      <c r="N260" s="417">
        <v>265.87</v>
      </c>
      <c r="O260" s="417">
        <v>265.77999999999997</v>
      </c>
      <c r="P260" s="569">
        <f t="shared" si="73"/>
        <v>32451916</v>
      </c>
      <c r="Q260" s="569">
        <f t="shared" si="70"/>
        <v>24923071.489999998</v>
      </c>
      <c r="R260" s="417">
        <v>0</v>
      </c>
      <c r="S260" s="553">
        <f>'Приложение № 4'!J260</f>
        <v>24923071.489999998</v>
      </c>
      <c r="T260" s="417">
        <v>0</v>
      </c>
      <c r="U260" s="417">
        <v>0</v>
      </c>
      <c r="V260" s="569">
        <f t="shared" si="71"/>
        <v>7528844.5099999998</v>
      </c>
      <c r="W260" s="417">
        <v>0</v>
      </c>
      <c r="X260" s="417">
        <f>'Приложение № 4'!L260</f>
        <v>7528844.5099999998</v>
      </c>
      <c r="Y260" s="417">
        <v>0</v>
      </c>
      <c r="Z260" s="417">
        <v>0</v>
      </c>
      <c r="AA260" s="569">
        <v>0</v>
      </c>
      <c r="AB260" s="569">
        <v>0</v>
      </c>
    </row>
    <row r="261" spans="1:28" ht="30" hidden="1" customHeight="1" x14ac:dyDescent="0.2">
      <c r="A261" s="424">
        <v>4</v>
      </c>
      <c r="B261" s="453" t="s">
        <v>889</v>
      </c>
      <c r="C261" s="413" t="s">
        <v>1091</v>
      </c>
      <c r="D261" s="415">
        <v>41976</v>
      </c>
      <c r="E261" s="413" t="s">
        <v>1801</v>
      </c>
      <c r="F261" s="413" t="s">
        <v>1846</v>
      </c>
      <c r="G261" s="416">
        <v>40</v>
      </c>
      <c r="H261" s="418">
        <v>40</v>
      </c>
      <c r="I261" s="417">
        <v>788.6</v>
      </c>
      <c r="J261" s="416">
        <v>20</v>
      </c>
      <c r="K261" s="418">
        <v>13</v>
      </c>
      <c r="L261" s="418">
        <v>7</v>
      </c>
      <c r="M261" s="429">
        <v>744</v>
      </c>
      <c r="N261" s="417">
        <v>467</v>
      </c>
      <c r="O261" s="417">
        <v>321.60000000000002</v>
      </c>
      <c r="P261" s="569">
        <f t="shared" si="73"/>
        <v>45413760</v>
      </c>
      <c r="Q261" s="569">
        <f t="shared" si="70"/>
        <v>34877767.68</v>
      </c>
      <c r="R261" s="417">
        <v>0</v>
      </c>
      <c r="S261" s="553">
        <f>'Приложение № 4'!J261</f>
        <v>34877767.68</v>
      </c>
      <c r="T261" s="417">
        <v>0</v>
      </c>
      <c r="U261" s="417">
        <v>0</v>
      </c>
      <c r="V261" s="569">
        <f t="shared" si="71"/>
        <v>10535992.32</v>
      </c>
      <c r="W261" s="417">
        <v>0</v>
      </c>
      <c r="X261" s="417">
        <f>'Приложение № 4'!L261</f>
        <v>10535992.32</v>
      </c>
      <c r="Y261" s="417">
        <v>0</v>
      </c>
      <c r="Z261" s="417">
        <v>0</v>
      </c>
      <c r="AA261" s="569">
        <v>0</v>
      </c>
      <c r="AB261" s="569">
        <v>0</v>
      </c>
    </row>
    <row r="262" spans="1:28" ht="30" hidden="1" customHeight="1" x14ac:dyDescent="0.2">
      <c r="A262" s="424">
        <v>5</v>
      </c>
      <c r="B262" s="453" t="s">
        <v>923</v>
      </c>
      <c r="C262" s="413" t="s">
        <v>1141</v>
      </c>
      <c r="D262" s="415">
        <v>41983</v>
      </c>
      <c r="E262" s="413" t="s">
        <v>1801</v>
      </c>
      <c r="F262" s="413" t="s">
        <v>1846</v>
      </c>
      <c r="G262" s="416">
        <v>25</v>
      </c>
      <c r="H262" s="418">
        <v>25</v>
      </c>
      <c r="I262" s="417">
        <v>277.10000000000002</v>
      </c>
      <c r="J262" s="416">
        <v>8</v>
      </c>
      <c r="K262" s="418">
        <v>4</v>
      </c>
      <c r="L262" s="418">
        <v>4</v>
      </c>
      <c r="M262" s="417">
        <v>277.10000000000002</v>
      </c>
      <c r="N262" s="417">
        <v>136.44999999999999</v>
      </c>
      <c r="O262" s="417">
        <v>140.65</v>
      </c>
      <c r="P262" s="569">
        <f t="shared" si="73"/>
        <v>16914184</v>
      </c>
      <c r="Q262" s="569">
        <f t="shared" si="70"/>
        <v>12990093.310000001</v>
      </c>
      <c r="R262" s="417">
        <v>0</v>
      </c>
      <c r="S262" s="553">
        <f>'Приложение № 4'!J262</f>
        <v>12990093.310000001</v>
      </c>
      <c r="T262" s="417">
        <v>0</v>
      </c>
      <c r="U262" s="417">
        <v>0</v>
      </c>
      <c r="V262" s="569">
        <f t="shared" si="71"/>
        <v>3924090.69</v>
      </c>
      <c r="W262" s="417">
        <v>0</v>
      </c>
      <c r="X262" s="417">
        <f>'Приложение № 4'!L262</f>
        <v>3924090.69</v>
      </c>
      <c r="Y262" s="417">
        <v>0</v>
      </c>
      <c r="Z262" s="417">
        <v>0</v>
      </c>
      <c r="AA262" s="569">
        <v>0</v>
      </c>
      <c r="AB262" s="569">
        <v>0</v>
      </c>
    </row>
    <row r="263" spans="1:28" ht="30" hidden="1" customHeight="1" x14ac:dyDescent="0.2">
      <c r="A263" s="424">
        <v>6</v>
      </c>
      <c r="B263" s="453" t="s">
        <v>909</v>
      </c>
      <c r="C263" s="413" t="s">
        <v>1141</v>
      </c>
      <c r="D263" s="415">
        <v>41983</v>
      </c>
      <c r="E263" s="413" t="s">
        <v>1801</v>
      </c>
      <c r="F263" s="413" t="s">
        <v>1846</v>
      </c>
      <c r="G263" s="416">
        <v>4</v>
      </c>
      <c r="H263" s="418">
        <v>4</v>
      </c>
      <c r="I263" s="417">
        <v>44.5</v>
      </c>
      <c r="J263" s="416">
        <v>2</v>
      </c>
      <c r="K263" s="418">
        <v>0</v>
      </c>
      <c r="L263" s="418">
        <v>2</v>
      </c>
      <c r="M263" s="417">
        <v>44.5</v>
      </c>
      <c r="N263" s="417">
        <v>0</v>
      </c>
      <c r="O263" s="417">
        <v>44.5</v>
      </c>
      <c r="P263" s="569">
        <f t="shared" si="73"/>
        <v>2716280</v>
      </c>
      <c r="Q263" s="569">
        <f t="shared" si="70"/>
        <v>2086103.04</v>
      </c>
      <c r="R263" s="417">
        <v>0</v>
      </c>
      <c r="S263" s="553">
        <f>'Приложение № 4'!J263</f>
        <v>2086103.04</v>
      </c>
      <c r="T263" s="417">
        <v>0</v>
      </c>
      <c r="U263" s="417">
        <v>0</v>
      </c>
      <c r="V263" s="569">
        <f t="shared" si="71"/>
        <v>630176.96</v>
      </c>
      <c r="W263" s="417">
        <v>0</v>
      </c>
      <c r="X263" s="417">
        <f>'Приложение № 4'!L263</f>
        <v>630176.96</v>
      </c>
      <c r="Y263" s="417">
        <v>0</v>
      </c>
      <c r="Z263" s="417">
        <v>0</v>
      </c>
      <c r="AA263" s="569">
        <v>0</v>
      </c>
      <c r="AB263" s="569">
        <v>0</v>
      </c>
    </row>
    <row r="264" spans="1:28" ht="30" hidden="1" customHeight="1" x14ac:dyDescent="0.2">
      <c r="A264" s="733" t="s">
        <v>1870</v>
      </c>
      <c r="B264" s="733"/>
      <c r="C264" s="733"/>
      <c r="D264" s="733"/>
      <c r="E264" s="733"/>
      <c r="F264" s="733"/>
      <c r="G264" s="438">
        <f>SUM(G265:G286)</f>
        <v>578</v>
      </c>
      <c r="H264" s="438">
        <f t="shared" ref="H264:AB264" si="74">SUM(H265:H286)</f>
        <v>578</v>
      </c>
      <c r="I264" s="434">
        <f>SUM(I265:I286)</f>
        <v>10421.9</v>
      </c>
      <c r="J264" s="438">
        <f t="shared" si="74"/>
        <v>262</v>
      </c>
      <c r="K264" s="438">
        <f t="shared" si="74"/>
        <v>196</v>
      </c>
      <c r="L264" s="438">
        <f t="shared" si="74"/>
        <v>66</v>
      </c>
      <c r="M264" s="434">
        <f t="shared" si="74"/>
        <v>10399.200000000001</v>
      </c>
      <c r="N264" s="434">
        <f t="shared" si="74"/>
        <v>7795.3</v>
      </c>
      <c r="O264" s="434">
        <f t="shared" si="74"/>
        <v>2603.9</v>
      </c>
      <c r="P264" s="434">
        <f t="shared" si="74"/>
        <v>634767168</v>
      </c>
      <c r="Q264" s="434">
        <f t="shared" si="74"/>
        <v>581446725.88</v>
      </c>
      <c r="R264" s="434">
        <f t="shared" si="74"/>
        <v>0</v>
      </c>
      <c r="S264" s="554">
        <f t="shared" si="74"/>
        <v>0</v>
      </c>
      <c r="T264" s="562">
        <f t="shared" si="74"/>
        <v>0</v>
      </c>
      <c r="U264" s="562">
        <f t="shared" si="74"/>
        <v>581446725.88</v>
      </c>
      <c r="V264" s="434">
        <f t="shared" si="74"/>
        <v>53320442.119999997</v>
      </c>
      <c r="W264" s="434">
        <f t="shared" si="74"/>
        <v>0</v>
      </c>
      <c r="X264" s="434">
        <f t="shared" si="74"/>
        <v>0</v>
      </c>
      <c r="Y264" s="434">
        <f t="shared" si="74"/>
        <v>0</v>
      </c>
      <c r="Z264" s="434">
        <f t="shared" si="74"/>
        <v>53320442.119999997</v>
      </c>
      <c r="AA264" s="434">
        <f t="shared" si="74"/>
        <v>0</v>
      </c>
      <c r="AB264" s="434">
        <f t="shared" si="74"/>
        <v>0</v>
      </c>
    </row>
    <row r="265" spans="1:28" ht="30" hidden="1" customHeight="1" x14ac:dyDescent="0.2">
      <c r="A265" s="424">
        <v>1</v>
      </c>
      <c r="B265" s="453" t="s">
        <v>1390</v>
      </c>
      <c r="C265" s="458" t="s">
        <v>1403</v>
      </c>
      <c r="D265" s="415">
        <v>41274</v>
      </c>
      <c r="E265" s="413" t="s">
        <v>1974</v>
      </c>
      <c r="F265" s="413" t="s">
        <v>1974</v>
      </c>
      <c r="G265" s="416">
        <v>28</v>
      </c>
      <c r="H265" s="416">
        <v>28</v>
      </c>
      <c r="I265" s="417">
        <v>530.6</v>
      </c>
      <c r="J265" s="416">
        <v>16</v>
      </c>
      <c r="K265" s="418">
        <v>15</v>
      </c>
      <c r="L265" s="418">
        <v>1</v>
      </c>
      <c r="M265" s="417">
        <v>530.6</v>
      </c>
      <c r="N265" s="417">
        <v>492.2</v>
      </c>
      <c r="O265" s="417">
        <v>38.4</v>
      </c>
      <c r="P265" s="569">
        <f t="shared" ref="P265:P286" si="75">Q265+V265+AA265+AB265</f>
        <v>32387824</v>
      </c>
      <c r="Q265" s="569">
        <f t="shared" si="70"/>
        <v>29667246.780000001</v>
      </c>
      <c r="R265" s="417">
        <v>0</v>
      </c>
      <c r="S265" s="553">
        <v>0</v>
      </c>
      <c r="T265" s="417">
        <v>0</v>
      </c>
      <c r="U265" s="417">
        <f>'Приложение № 4'!J265</f>
        <v>29667246.780000001</v>
      </c>
      <c r="V265" s="569">
        <f t="shared" si="71"/>
        <v>2720577.22</v>
      </c>
      <c r="W265" s="417">
        <v>0</v>
      </c>
      <c r="X265" s="417">
        <v>0</v>
      </c>
      <c r="Y265" s="417">
        <v>0</v>
      </c>
      <c r="Z265" s="417">
        <f>'Приложение № 4'!L265</f>
        <v>2720577.22</v>
      </c>
      <c r="AA265" s="569">
        <v>0</v>
      </c>
      <c r="AB265" s="569">
        <v>0</v>
      </c>
    </row>
    <row r="266" spans="1:28" ht="30" hidden="1" customHeight="1" x14ac:dyDescent="0.2">
      <c r="A266" s="424">
        <v>2</v>
      </c>
      <c r="B266" s="453" t="s">
        <v>1391</v>
      </c>
      <c r="C266" s="458" t="s">
        <v>1404</v>
      </c>
      <c r="D266" s="415">
        <v>41274</v>
      </c>
      <c r="E266" s="413" t="s">
        <v>1974</v>
      </c>
      <c r="F266" s="413" t="s">
        <v>1974</v>
      </c>
      <c r="G266" s="416">
        <v>27</v>
      </c>
      <c r="H266" s="416">
        <v>27</v>
      </c>
      <c r="I266" s="417">
        <v>531.6</v>
      </c>
      <c r="J266" s="416">
        <v>16</v>
      </c>
      <c r="K266" s="418">
        <v>15</v>
      </c>
      <c r="L266" s="418">
        <v>1</v>
      </c>
      <c r="M266" s="417">
        <v>531.6</v>
      </c>
      <c r="N266" s="417">
        <v>506.7</v>
      </c>
      <c r="O266" s="417">
        <v>24.9</v>
      </c>
      <c r="P266" s="569">
        <f t="shared" si="75"/>
        <v>32448864</v>
      </c>
      <c r="Q266" s="569">
        <f t="shared" si="70"/>
        <v>29723159.420000002</v>
      </c>
      <c r="R266" s="417">
        <v>0</v>
      </c>
      <c r="S266" s="553">
        <v>0</v>
      </c>
      <c r="T266" s="417">
        <v>0</v>
      </c>
      <c r="U266" s="417">
        <f>'Приложение № 4'!J266</f>
        <v>29723159.420000002</v>
      </c>
      <c r="V266" s="569">
        <f t="shared" si="71"/>
        <v>2725704.58</v>
      </c>
      <c r="W266" s="417">
        <v>0</v>
      </c>
      <c r="X266" s="417">
        <v>0</v>
      </c>
      <c r="Y266" s="417">
        <v>0</v>
      </c>
      <c r="Z266" s="417">
        <f>'Приложение № 4'!L266</f>
        <v>2725704.58</v>
      </c>
      <c r="AA266" s="569">
        <v>0</v>
      </c>
      <c r="AB266" s="569">
        <v>0</v>
      </c>
    </row>
    <row r="267" spans="1:28" ht="30" hidden="1" customHeight="1" x14ac:dyDescent="0.2">
      <c r="A267" s="424">
        <v>3</v>
      </c>
      <c r="B267" s="453" t="s">
        <v>1392</v>
      </c>
      <c r="C267" s="458">
        <v>364</v>
      </c>
      <c r="D267" s="415">
        <v>42003</v>
      </c>
      <c r="E267" s="413" t="s">
        <v>1974</v>
      </c>
      <c r="F267" s="413" t="s">
        <v>1974</v>
      </c>
      <c r="G267" s="416">
        <v>36</v>
      </c>
      <c r="H267" s="416">
        <v>36</v>
      </c>
      <c r="I267" s="417">
        <v>665.8</v>
      </c>
      <c r="J267" s="416">
        <v>16</v>
      </c>
      <c r="K267" s="418">
        <v>12</v>
      </c>
      <c r="L267" s="418">
        <v>4</v>
      </c>
      <c r="M267" s="417">
        <v>665.8</v>
      </c>
      <c r="N267" s="417">
        <v>466.6</v>
      </c>
      <c r="O267" s="417">
        <v>199.2</v>
      </c>
      <c r="P267" s="569">
        <f t="shared" si="75"/>
        <v>40640432</v>
      </c>
      <c r="Q267" s="569">
        <f t="shared" si="70"/>
        <v>37226635.710000001</v>
      </c>
      <c r="R267" s="417">
        <v>0</v>
      </c>
      <c r="S267" s="553">
        <v>0</v>
      </c>
      <c r="T267" s="417">
        <v>0</v>
      </c>
      <c r="U267" s="417">
        <f>'Приложение № 4'!J267</f>
        <v>37226635.710000001</v>
      </c>
      <c r="V267" s="569">
        <f t="shared" si="71"/>
        <v>3413796.29</v>
      </c>
      <c r="W267" s="417">
        <v>0</v>
      </c>
      <c r="X267" s="417">
        <v>0</v>
      </c>
      <c r="Y267" s="417">
        <v>0</v>
      </c>
      <c r="Z267" s="417">
        <f>'Приложение № 4'!L267</f>
        <v>3413796.29</v>
      </c>
      <c r="AA267" s="569">
        <v>0</v>
      </c>
      <c r="AB267" s="569">
        <v>0</v>
      </c>
    </row>
    <row r="268" spans="1:28" ht="30" hidden="1" customHeight="1" x14ac:dyDescent="0.2">
      <c r="A268" s="424">
        <v>6</v>
      </c>
      <c r="B268" s="453" t="s">
        <v>1492</v>
      </c>
      <c r="C268" s="458">
        <v>39</v>
      </c>
      <c r="D268" s="415">
        <v>42003</v>
      </c>
      <c r="E268" s="413" t="s">
        <v>1974</v>
      </c>
      <c r="F268" s="413" t="s">
        <v>1974</v>
      </c>
      <c r="G268" s="416">
        <v>10</v>
      </c>
      <c r="H268" s="416">
        <v>10</v>
      </c>
      <c r="I268" s="417">
        <v>185.4</v>
      </c>
      <c r="J268" s="416">
        <v>7</v>
      </c>
      <c r="K268" s="418">
        <v>2</v>
      </c>
      <c r="L268" s="418">
        <v>5</v>
      </c>
      <c r="M268" s="417">
        <v>162.69999999999999</v>
      </c>
      <c r="N268" s="417">
        <v>139.6</v>
      </c>
      <c r="O268" s="417">
        <v>23.1</v>
      </c>
      <c r="P268" s="569">
        <f t="shared" si="75"/>
        <v>9931208</v>
      </c>
      <c r="Q268" s="569">
        <f t="shared" si="70"/>
        <v>9096986.5299999993</v>
      </c>
      <c r="R268" s="417">
        <v>0</v>
      </c>
      <c r="S268" s="553">
        <v>0</v>
      </c>
      <c r="T268" s="417">
        <v>0</v>
      </c>
      <c r="U268" s="417">
        <f>'Приложение № 4'!J268</f>
        <v>9096986.5299999993</v>
      </c>
      <c r="V268" s="569">
        <f t="shared" si="71"/>
        <v>834221.47</v>
      </c>
      <c r="W268" s="417">
        <v>0</v>
      </c>
      <c r="X268" s="417">
        <v>0</v>
      </c>
      <c r="Y268" s="417">
        <v>0</v>
      </c>
      <c r="Z268" s="417">
        <f>'Приложение № 4'!L268</f>
        <v>834221.47</v>
      </c>
      <c r="AA268" s="569">
        <v>0</v>
      </c>
      <c r="AB268" s="569">
        <v>0</v>
      </c>
    </row>
    <row r="269" spans="1:28" ht="30" hidden="1" customHeight="1" x14ac:dyDescent="0.2">
      <c r="A269" s="424">
        <v>7</v>
      </c>
      <c r="B269" s="453" t="s">
        <v>1395</v>
      </c>
      <c r="C269" s="458" t="s">
        <v>1405</v>
      </c>
      <c r="D269" s="415">
        <v>42004</v>
      </c>
      <c r="E269" s="413" t="s">
        <v>1974</v>
      </c>
      <c r="F269" s="413" t="s">
        <v>1974</v>
      </c>
      <c r="G269" s="416">
        <v>10</v>
      </c>
      <c r="H269" s="416">
        <v>10</v>
      </c>
      <c r="I269" s="417">
        <v>329.3</v>
      </c>
      <c r="J269" s="416">
        <v>8</v>
      </c>
      <c r="K269" s="418">
        <v>6</v>
      </c>
      <c r="L269" s="418">
        <v>2</v>
      </c>
      <c r="M269" s="417">
        <v>329.3</v>
      </c>
      <c r="N269" s="417">
        <v>248.4</v>
      </c>
      <c r="O269" s="417">
        <v>80.900000000000006</v>
      </c>
      <c r="P269" s="569">
        <f t="shared" si="75"/>
        <v>20100472</v>
      </c>
      <c r="Q269" s="569">
        <f t="shared" si="70"/>
        <v>18412032.350000001</v>
      </c>
      <c r="R269" s="417">
        <v>0</v>
      </c>
      <c r="S269" s="553">
        <v>0</v>
      </c>
      <c r="T269" s="417">
        <v>0</v>
      </c>
      <c r="U269" s="417">
        <f>'Приложение № 4'!J269</f>
        <v>18412032.350000001</v>
      </c>
      <c r="V269" s="569">
        <f t="shared" si="71"/>
        <v>1688439.65</v>
      </c>
      <c r="W269" s="417">
        <v>0</v>
      </c>
      <c r="X269" s="417">
        <v>0</v>
      </c>
      <c r="Y269" s="417">
        <v>0</v>
      </c>
      <c r="Z269" s="417">
        <f>'Приложение № 4'!L269</f>
        <v>1688439.65</v>
      </c>
      <c r="AA269" s="569">
        <v>0</v>
      </c>
      <c r="AB269" s="569">
        <v>0</v>
      </c>
    </row>
    <row r="270" spans="1:28" ht="30" hidden="1" customHeight="1" x14ac:dyDescent="0.2">
      <c r="A270" s="424">
        <v>8</v>
      </c>
      <c r="B270" s="453" t="s">
        <v>1396</v>
      </c>
      <c r="C270" s="458">
        <v>365</v>
      </c>
      <c r="D270" s="415">
        <v>42004</v>
      </c>
      <c r="E270" s="413" t="s">
        <v>1974</v>
      </c>
      <c r="F270" s="413" t="s">
        <v>1974</v>
      </c>
      <c r="G270" s="416">
        <v>26</v>
      </c>
      <c r="H270" s="416">
        <v>26</v>
      </c>
      <c r="I270" s="417">
        <v>495.4</v>
      </c>
      <c r="J270" s="416">
        <v>9</v>
      </c>
      <c r="K270" s="418">
        <v>2</v>
      </c>
      <c r="L270" s="418">
        <v>7</v>
      </c>
      <c r="M270" s="417">
        <v>495.4</v>
      </c>
      <c r="N270" s="417">
        <v>123.3</v>
      </c>
      <c r="O270" s="417">
        <v>372.1</v>
      </c>
      <c r="P270" s="569">
        <f t="shared" si="75"/>
        <v>30239216</v>
      </c>
      <c r="Q270" s="569">
        <f t="shared" si="70"/>
        <v>27699121.859999999</v>
      </c>
      <c r="R270" s="417">
        <v>0</v>
      </c>
      <c r="S270" s="553">
        <v>0</v>
      </c>
      <c r="T270" s="417">
        <v>0</v>
      </c>
      <c r="U270" s="417">
        <f>'Приложение № 4'!J270</f>
        <v>27699121.859999999</v>
      </c>
      <c r="V270" s="569">
        <f t="shared" si="71"/>
        <v>2540094.14</v>
      </c>
      <c r="W270" s="417">
        <v>0</v>
      </c>
      <c r="X270" s="417">
        <v>0</v>
      </c>
      <c r="Y270" s="417">
        <v>0</v>
      </c>
      <c r="Z270" s="417">
        <f>'Приложение № 4'!L270</f>
        <v>2540094.14</v>
      </c>
      <c r="AA270" s="569">
        <v>0</v>
      </c>
      <c r="AB270" s="569">
        <v>0</v>
      </c>
    </row>
    <row r="271" spans="1:28" ht="30" hidden="1" customHeight="1" x14ac:dyDescent="0.2">
      <c r="A271" s="424">
        <v>9</v>
      </c>
      <c r="B271" s="453" t="s">
        <v>1584</v>
      </c>
      <c r="C271" s="470">
        <v>137</v>
      </c>
      <c r="D271" s="471">
        <v>42004</v>
      </c>
      <c r="E271" s="413" t="s">
        <v>1974</v>
      </c>
      <c r="F271" s="413" t="s">
        <v>1974</v>
      </c>
      <c r="G271" s="470">
        <v>26</v>
      </c>
      <c r="H271" s="470">
        <v>26</v>
      </c>
      <c r="I271" s="417">
        <v>731</v>
      </c>
      <c r="J271" s="470">
        <v>12</v>
      </c>
      <c r="K271" s="470">
        <v>10</v>
      </c>
      <c r="L271" s="470">
        <v>2</v>
      </c>
      <c r="M271" s="417">
        <v>731</v>
      </c>
      <c r="N271" s="417">
        <v>586.79999999999995</v>
      </c>
      <c r="O271" s="417">
        <v>144.19999999999999</v>
      </c>
      <c r="P271" s="569">
        <f t="shared" si="75"/>
        <v>44620240</v>
      </c>
      <c r="Q271" s="569">
        <f t="shared" si="70"/>
        <v>40872139.840000004</v>
      </c>
      <c r="R271" s="417">
        <v>0</v>
      </c>
      <c r="S271" s="553">
        <v>0</v>
      </c>
      <c r="T271" s="417">
        <v>0</v>
      </c>
      <c r="U271" s="417">
        <f>'Приложение № 4'!J271</f>
        <v>40872139.840000004</v>
      </c>
      <c r="V271" s="569">
        <f t="shared" si="71"/>
        <v>3748100.16</v>
      </c>
      <c r="W271" s="417">
        <v>0</v>
      </c>
      <c r="X271" s="417">
        <v>0</v>
      </c>
      <c r="Y271" s="417">
        <v>0</v>
      </c>
      <c r="Z271" s="417">
        <f>'Приложение № 4'!L271</f>
        <v>3748100.16</v>
      </c>
      <c r="AA271" s="569">
        <v>0</v>
      </c>
      <c r="AB271" s="569">
        <v>0</v>
      </c>
    </row>
    <row r="272" spans="1:28" ht="30" hidden="1" customHeight="1" x14ac:dyDescent="0.2">
      <c r="A272" s="424">
        <v>10</v>
      </c>
      <c r="B272" s="453" t="s">
        <v>1397</v>
      </c>
      <c r="C272" s="458" t="s">
        <v>1400</v>
      </c>
      <c r="D272" s="415" t="s">
        <v>1401</v>
      </c>
      <c r="E272" s="413" t="s">
        <v>1974</v>
      </c>
      <c r="F272" s="413" t="s">
        <v>1974</v>
      </c>
      <c r="G272" s="470">
        <v>27</v>
      </c>
      <c r="H272" s="470">
        <v>27</v>
      </c>
      <c r="I272" s="417">
        <v>268.60000000000002</v>
      </c>
      <c r="J272" s="470">
        <v>8</v>
      </c>
      <c r="K272" s="418">
        <v>5</v>
      </c>
      <c r="L272" s="418">
        <v>3</v>
      </c>
      <c r="M272" s="417">
        <v>268.60000000000002</v>
      </c>
      <c r="N272" s="417">
        <v>166.4</v>
      </c>
      <c r="O272" s="417">
        <v>102.2</v>
      </c>
      <c r="P272" s="569">
        <f t="shared" si="75"/>
        <v>16395344</v>
      </c>
      <c r="Q272" s="569">
        <f t="shared" si="70"/>
        <v>15018135.1</v>
      </c>
      <c r="R272" s="417">
        <v>0</v>
      </c>
      <c r="S272" s="553">
        <v>0</v>
      </c>
      <c r="T272" s="417">
        <v>0</v>
      </c>
      <c r="U272" s="417">
        <f>'Приложение № 4'!J272</f>
        <v>15018135.1</v>
      </c>
      <c r="V272" s="569">
        <f t="shared" si="71"/>
        <v>1377208.9</v>
      </c>
      <c r="W272" s="417">
        <v>0</v>
      </c>
      <c r="X272" s="417">
        <v>0</v>
      </c>
      <c r="Y272" s="417">
        <v>0</v>
      </c>
      <c r="Z272" s="417">
        <f>'Приложение № 4'!L272</f>
        <v>1377208.9</v>
      </c>
      <c r="AA272" s="569">
        <v>0</v>
      </c>
      <c r="AB272" s="569">
        <v>0</v>
      </c>
    </row>
    <row r="273" spans="1:29" ht="30" hidden="1" customHeight="1" x14ac:dyDescent="0.2">
      <c r="A273" s="424">
        <v>11</v>
      </c>
      <c r="B273" s="453" t="s">
        <v>1493</v>
      </c>
      <c r="C273" s="458" t="s">
        <v>1402</v>
      </c>
      <c r="D273" s="415">
        <v>42004</v>
      </c>
      <c r="E273" s="413" t="s">
        <v>1974</v>
      </c>
      <c r="F273" s="413" t="s">
        <v>1974</v>
      </c>
      <c r="G273" s="470">
        <v>20</v>
      </c>
      <c r="H273" s="470">
        <v>20</v>
      </c>
      <c r="I273" s="417">
        <v>481.5</v>
      </c>
      <c r="J273" s="470">
        <v>11</v>
      </c>
      <c r="K273" s="418">
        <v>7</v>
      </c>
      <c r="L273" s="418">
        <v>4</v>
      </c>
      <c r="M273" s="417">
        <v>481.5</v>
      </c>
      <c r="N273" s="417">
        <v>283.2</v>
      </c>
      <c r="O273" s="417">
        <v>198.3</v>
      </c>
      <c r="P273" s="569">
        <f t="shared" si="75"/>
        <v>29390760</v>
      </c>
      <c r="Q273" s="569">
        <f t="shared" si="70"/>
        <v>26921936.16</v>
      </c>
      <c r="R273" s="417">
        <v>0</v>
      </c>
      <c r="S273" s="553">
        <v>0</v>
      </c>
      <c r="T273" s="417">
        <v>0</v>
      </c>
      <c r="U273" s="417">
        <f>'Приложение № 4'!J273</f>
        <v>26921936.16</v>
      </c>
      <c r="V273" s="569">
        <f t="shared" si="71"/>
        <v>2468823.84</v>
      </c>
      <c r="W273" s="417">
        <v>0</v>
      </c>
      <c r="X273" s="417">
        <v>0</v>
      </c>
      <c r="Y273" s="417">
        <v>0</v>
      </c>
      <c r="Z273" s="417">
        <f>'Приложение № 4'!L273</f>
        <v>2468823.84</v>
      </c>
      <c r="AA273" s="569">
        <v>0</v>
      </c>
      <c r="AB273" s="569">
        <v>0</v>
      </c>
    </row>
    <row r="274" spans="1:29" ht="30" hidden="1" customHeight="1" x14ac:dyDescent="0.2">
      <c r="A274" s="424">
        <v>12</v>
      </c>
      <c r="B274" s="453" t="s">
        <v>1583</v>
      </c>
      <c r="C274" s="458">
        <v>103</v>
      </c>
      <c r="D274" s="415">
        <v>41274</v>
      </c>
      <c r="E274" s="413" t="s">
        <v>1974</v>
      </c>
      <c r="F274" s="413" t="s">
        <v>1974</v>
      </c>
      <c r="G274" s="470">
        <v>7</v>
      </c>
      <c r="H274" s="470">
        <v>7</v>
      </c>
      <c r="I274" s="417">
        <v>246.9</v>
      </c>
      <c r="J274" s="470">
        <v>8</v>
      </c>
      <c r="K274" s="418">
        <v>8</v>
      </c>
      <c r="L274" s="418">
        <v>0</v>
      </c>
      <c r="M274" s="417">
        <v>246.9</v>
      </c>
      <c r="N274" s="417">
        <v>246.9</v>
      </c>
      <c r="O274" s="417">
        <v>0</v>
      </c>
      <c r="P274" s="569">
        <f t="shared" si="75"/>
        <v>15070776</v>
      </c>
      <c r="Q274" s="569">
        <f t="shared" si="70"/>
        <v>13804830.82</v>
      </c>
      <c r="R274" s="417">
        <v>0</v>
      </c>
      <c r="S274" s="553">
        <v>0</v>
      </c>
      <c r="T274" s="417">
        <v>0</v>
      </c>
      <c r="U274" s="417">
        <f>'Приложение № 4'!J274</f>
        <v>13804830.82</v>
      </c>
      <c r="V274" s="569">
        <f t="shared" si="71"/>
        <v>1265945.18</v>
      </c>
      <c r="W274" s="417">
        <v>0</v>
      </c>
      <c r="X274" s="417">
        <v>0</v>
      </c>
      <c r="Y274" s="417">
        <v>0</v>
      </c>
      <c r="Z274" s="417">
        <f>'Приложение № 4'!L274</f>
        <v>1265945.18</v>
      </c>
      <c r="AA274" s="569">
        <v>0</v>
      </c>
      <c r="AB274" s="569">
        <v>0</v>
      </c>
    </row>
    <row r="275" spans="1:29" ht="30" hidden="1" customHeight="1" x14ac:dyDescent="0.2">
      <c r="A275" s="424">
        <v>13</v>
      </c>
      <c r="B275" s="453" t="s">
        <v>1398</v>
      </c>
      <c r="C275" s="458">
        <v>130</v>
      </c>
      <c r="D275" s="415">
        <v>41274</v>
      </c>
      <c r="E275" s="413" t="s">
        <v>1974</v>
      </c>
      <c r="F275" s="413" t="s">
        <v>1974</v>
      </c>
      <c r="G275" s="470">
        <v>35</v>
      </c>
      <c r="H275" s="470">
        <v>35</v>
      </c>
      <c r="I275" s="417">
        <v>646.5</v>
      </c>
      <c r="J275" s="470">
        <v>17</v>
      </c>
      <c r="K275" s="418">
        <v>17</v>
      </c>
      <c r="L275" s="418">
        <v>0</v>
      </c>
      <c r="M275" s="417">
        <v>646.5</v>
      </c>
      <c r="N275" s="417">
        <v>646.5</v>
      </c>
      <c r="O275" s="417">
        <v>0</v>
      </c>
      <c r="P275" s="569">
        <f t="shared" si="75"/>
        <v>39462360</v>
      </c>
      <c r="Q275" s="569">
        <f t="shared" si="70"/>
        <v>36147521.759999998</v>
      </c>
      <c r="R275" s="417">
        <v>0</v>
      </c>
      <c r="S275" s="553">
        <v>0</v>
      </c>
      <c r="T275" s="417">
        <v>0</v>
      </c>
      <c r="U275" s="417">
        <f>'Приложение № 4'!J275</f>
        <v>36147521.759999998</v>
      </c>
      <c r="V275" s="569">
        <f t="shared" si="71"/>
        <v>3314838.24</v>
      </c>
      <c r="W275" s="417">
        <v>0</v>
      </c>
      <c r="X275" s="417">
        <v>0</v>
      </c>
      <c r="Y275" s="417">
        <v>0</v>
      </c>
      <c r="Z275" s="417">
        <f>'Приложение № 4'!L275</f>
        <v>3314838.24</v>
      </c>
      <c r="AA275" s="569">
        <v>0</v>
      </c>
      <c r="AB275" s="569">
        <v>0</v>
      </c>
    </row>
    <row r="276" spans="1:29" ht="30" hidden="1" customHeight="1" x14ac:dyDescent="0.2">
      <c r="A276" s="424">
        <v>14</v>
      </c>
      <c r="B276" s="453" t="s">
        <v>1399</v>
      </c>
      <c r="C276" s="458">
        <v>131</v>
      </c>
      <c r="D276" s="415">
        <v>41274</v>
      </c>
      <c r="E276" s="413" t="s">
        <v>1974</v>
      </c>
      <c r="F276" s="413" t="s">
        <v>1974</v>
      </c>
      <c r="G276" s="470">
        <v>31</v>
      </c>
      <c r="H276" s="470">
        <v>31</v>
      </c>
      <c r="I276" s="417">
        <v>661.3</v>
      </c>
      <c r="J276" s="470">
        <v>16</v>
      </c>
      <c r="K276" s="418">
        <v>14</v>
      </c>
      <c r="L276" s="418">
        <v>2</v>
      </c>
      <c r="M276" s="417">
        <v>661.3</v>
      </c>
      <c r="N276" s="417">
        <v>565</v>
      </c>
      <c r="O276" s="417">
        <v>96.3</v>
      </c>
      <c r="P276" s="569">
        <f t="shared" si="75"/>
        <v>40365752</v>
      </c>
      <c r="Q276" s="569">
        <f t="shared" si="70"/>
        <v>36975028.829999998</v>
      </c>
      <c r="R276" s="417">
        <v>0</v>
      </c>
      <c r="S276" s="553">
        <v>0</v>
      </c>
      <c r="T276" s="417">
        <v>0</v>
      </c>
      <c r="U276" s="417">
        <f>'Приложение № 4'!J276</f>
        <v>36975028.829999998</v>
      </c>
      <c r="V276" s="569">
        <f t="shared" si="71"/>
        <v>3390723.17</v>
      </c>
      <c r="W276" s="417">
        <v>0</v>
      </c>
      <c r="X276" s="417">
        <v>0</v>
      </c>
      <c r="Y276" s="417">
        <v>0</v>
      </c>
      <c r="Z276" s="417">
        <f>'Приложение № 4'!L276</f>
        <v>3390723.17</v>
      </c>
      <c r="AA276" s="569">
        <v>0</v>
      </c>
      <c r="AB276" s="569">
        <v>0</v>
      </c>
    </row>
    <row r="277" spans="1:29" ht="30" hidden="1" customHeight="1" x14ac:dyDescent="0.2">
      <c r="A277" s="424">
        <v>15</v>
      </c>
      <c r="B277" s="453" t="s">
        <v>1494</v>
      </c>
      <c r="C277" s="458">
        <v>37</v>
      </c>
      <c r="D277" s="415">
        <v>42003</v>
      </c>
      <c r="E277" s="413" t="s">
        <v>1974</v>
      </c>
      <c r="F277" s="413" t="s">
        <v>1974</v>
      </c>
      <c r="G277" s="470">
        <v>42</v>
      </c>
      <c r="H277" s="470">
        <v>42</v>
      </c>
      <c r="I277" s="417">
        <v>648.6</v>
      </c>
      <c r="J277" s="470">
        <v>16</v>
      </c>
      <c r="K277" s="418">
        <v>15</v>
      </c>
      <c r="L277" s="418">
        <v>1</v>
      </c>
      <c r="M277" s="417">
        <v>648.6</v>
      </c>
      <c r="N277" s="417">
        <v>599.20000000000005</v>
      </c>
      <c r="O277" s="417">
        <v>49.4</v>
      </c>
      <c r="P277" s="569">
        <f t="shared" si="75"/>
        <v>39590544</v>
      </c>
      <c r="Q277" s="569">
        <f t="shared" si="70"/>
        <v>36264938.299999997</v>
      </c>
      <c r="R277" s="417">
        <v>0</v>
      </c>
      <c r="S277" s="553">
        <v>0</v>
      </c>
      <c r="T277" s="417">
        <v>0</v>
      </c>
      <c r="U277" s="417">
        <f>'Приложение № 4'!J277</f>
        <v>36264938.299999997</v>
      </c>
      <c r="V277" s="569">
        <f t="shared" si="71"/>
        <v>3325605.7</v>
      </c>
      <c r="W277" s="417">
        <v>0</v>
      </c>
      <c r="X277" s="417">
        <v>0</v>
      </c>
      <c r="Y277" s="417">
        <v>0</v>
      </c>
      <c r="Z277" s="417">
        <f>'Приложение № 4'!L277</f>
        <v>3325605.7</v>
      </c>
      <c r="AA277" s="569">
        <v>0</v>
      </c>
      <c r="AB277" s="569">
        <v>0</v>
      </c>
    </row>
    <row r="278" spans="1:29" ht="30" hidden="1" customHeight="1" x14ac:dyDescent="0.2">
      <c r="A278" s="424">
        <v>16</v>
      </c>
      <c r="B278" s="453" t="s">
        <v>1495</v>
      </c>
      <c r="C278" s="458">
        <v>369</v>
      </c>
      <c r="D278" s="415">
        <v>42004</v>
      </c>
      <c r="E278" s="413" t="s">
        <v>1974</v>
      </c>
      <c r="F278" s="413" t="s">
        <v>1974</v>
      </c>
      <c r="G278" s="470">
        <v>11</v>
      </c>
      <c r="H278" s="470">
        <v>11</v>
      </c>
      <c r="I278" s="417">
        <v>440</v>
      </c>
      <c r="J278" s="470">
        <v>7</v>
      </c>
      <c r="K278" s="418">
        <v>7</v>
      </c>
      <c r="L278" s="418">
        <v>0</v>
      </c>
      <c r="M278" s="417">
        <v>440</v>
      </c>
      <c r="N278" s="417">
        <v>440</v>
      </c>
      <c r="O278" s="417">
        <v>0</v>
      </c>
      <c r="P278" s="569">
        <f t="shared" si="75"/>
        <v>26857600</v>
      </c>
      <c r="Q278" s="569">
        <f t="shared" si="70"/>
        <v>24601561.600000001</v>
      </c>
      <c r="R278" s="417">
        <v>0</v>
      </c>
      <c r="S278" s="553">
        <v>0</v>
      </c>
      <c r="T278" s="417">
        <v>0</v>
      </c>
      <c r="U278" s="417">
        <f>'Приложение № 4'!J278</f>
        <v>24601561.600000001</v>
      </c>
      <c r="V278" s="569">
        <f t="shared" si="71"/>
        <v>2256038.4</v>
      </c>
      <c r="W278" s="417">
        <v>0</v>
      </c>
      <c r="X278" s="417">
        <v>0</v>
      </c>
      <c r="Y278" s="417">
        <v>0</v>
      </c>
      <c r="Z278" s="417">
        <f>'Приложение № 4'!L278</f>
        <v>2256038.4</v>
      </c>
      <c r="AA278" s="569">
        <v>0</v>
      </c>
      <c r="AB278" s="569">
        <v>0</v>
      </c>
    </row>
    <row r="279" spans="1:29" ht="30" hidden="1" customHeight="1" x14ac:dyDescent="0.2">
      <c r="A279" s="424">
        <v>17</v>
      </c>
      <c r="B279" s="453" t="s">
        <v>1496</v>
      </c>
      <c r="C279" s="458">
        <v>370</v>
      </c>
      <c r="D279" s="415">
        <v>42004</v>
      </c>
      <c r="E279" s="413" t="s">
        <v>1974</v>
      </c>
      <c r="F279" s="413" t="s">
        <v>1974</v>
      </c>
      <c r="G279" s="470">
        <v>30</v>
      </c>
      <c r="H279" s="470">
        <v>30</v>
      </c>
      <c r="I279" s="417">
        <v>501.3</v>
      </c>
      <c r="J279" s="470">
        <v>9</v>
      </c>
      <c r="K279" s="418">
        <v>5</v>
      </c>
      <c r="L279" s="418">
        <v>4</v>
      </c>
      <c r="M279" s="417">
        <v>501.3</v>
      </c>
      <c r="N279" s="417">
        <v>290.2</v>
      </c>
      <c r="O279" s="417">
        <v>211.1</v>
      </c>
      <c r="P279" s="569">
        <f t="shared" si="75"/>
        <v>30599352</v>
      </c>
      <c r="Q279" s="569">
        <f t="shared" si="70"/>
        <v>28029006.43</v>
      </c>
      <c r="R279" s="417">
        <v>0</v>
      </c>
      <c r="S279" s="553">
        <v>0</v>
      </c>
      <c r="T279" s="417">
        <v>0</v>
      </c>
      <c r="U279" s="417">
        <f>'Приложение № 4'!J279</f>
        <v>28029006.43</v>
      </c>
      <c r="V279" s="569">
        <f t="shared" si="71"/>
        <v>2570345.5699999998</v>
      </c>
      <c r="W279" s="417">
        <v>0</v>
      </c>
      <c r="X279" s="417">
        <v>0</v>
      </c>
      <c r="Y279" s="417">
        <v>0</v>
      </c>
      <c r="Z279" s="417">
        <f>'Приложение № 4'!L279</f>
        <v>2570345.5699999998</v>
      </c>
      <c r="AA279" s="569">
        <v>0</v>
      </c>
      <c r="AB279" s="569">
        <v>0</v>
      </c>
    </row>
    <row r="280" spans="1:29" ht="30" hidden="1" customHeight="1" x14ac:dyDescent="0.2">
      <c r="A280" s="424">
        <v>18</v>
      </c>
      <c r="B280" s="453" t="s">
        <v>1256</v>
      </c>
      <c r="C280" s="458" t="s">
        <v>871</v>
      </c>
      <c r="D280" s="415">
        <v>42002</v>
      </c>
      <c r="E280" s="413" t="s">
        <v>1974</v>
      </c>
      <c r="F280" s="413" t="s">
        <v>1974</v>
      </c>
      <c r="G280" s="416">
        <v>8</v>
      </c>
      <c r="H280" s="416">
        <v>8</v>
      </c>
      <c r="I280" s="417">
        <v>153.19999999999999</v>
      </c>
      <c r="J280" s="416">
        <v>3</v>
      </c>
      <c r="K280" s="418">
        <v>2</v>
      </c>
      <c r="L280" s="418">
        <v>1</v>
      </c>
      <c r="M280" s="417">
        <v>153.19999999999999</v>
      </c>
      <c r="N280" s="417">
        <v>93.5</v>
      </c>
      <c r="O280" s="417">
        <v>59.7</v>
      </c>
      <c r="P280" s="569">
        <f t="shared" si="75"/>
        <v>9351328</v>
      </c>
      <c r="Q280" s="569">
        <f t="shared" si="70"/>
        <v>8565816.4499999993</v>
      </c>
      <c r="R280" s="417">
        <v>0</v>
      </c>
      <c r="S280" s="553">
        <v>0</v>
      </c>
      <c r="T280" s="417">
        <v>0</v>
      </c>
      <c r="U280" s="417">
        <f>'Приложение № 4'!J280</f>
        <v>8565816.4499999993</v>
      </c>
      <c r="V280" s="569">
        <f t="shared" si="71"/>
        <v>785511.55</v>
      </c>
      <c r="W280" s="417">
        <v>0</v>
      </c>
      <c r="X280" s="417">
        <v>0</v>
      </c>
      <c r="Y280" s="417">
        <v>0</v>
      </c>
      <c r="Z280" s="417">
        <f>'Приложение № 4'!L280</f>
        <v>785511.55</v>
      </c>
      <c r="AA280" s="569">
        <v>0</v>
      </c>
      <c r="AB280" s="569">
        <v>0</v>
      </c>
    </row>
    <row r="281" spans="1:29" ht="30" hidden="1" customHeight="1" x14ac:dyDescent="0.2">
      <c r="A281" s="424">
        <v>19</v>
      </c>
      <c r="B281" s="453" t="s">
        <v>1257</v>
      </c>
      <c r="C281" s="458" t="s">
        <v>1292</v>
      </c>
      <c r="D281" s="415">
        <v>41274</v>
      </c>
      <c r="E281" s="413" t="s">
        <v>1974</v>
      </c>
      <c r="F281" s="413" t="s">
        <v>1974</v>
      </c>
      <c r="G281" s="416">
        <v>46</v>
      </c>
      <c r="H281" s="416">
        <v>46</v>
      </c>
      <c r="I281" s="417">
        <v>593.20000000000005</v>
      </c>
      <c r="J281" s="416">
        <v>21</v>
      </c>
      <c r="K281" s="418">
        <v>13</v>
      </c>
      <c r="L281" s="418">
        <v>8</v>
      </c>
      <c r="M281" s="417">
        <v>593.20000000000005</v>
      </c>
      <c r="N281" s="417">
        <v>367.9</v>
      </c>
      <c r="O281" s="417">
        <v>225.3</v>
      </c>
      <c r="P281" s="569">
        <f t="shared" si="75"/>
        <v>36208928</v>
      </c>
      <c r="Q281" s="569">
        <f t="shared" si="70"/>
        <v>33167378.050000001</v>
      </c>
      <c r="R281" s="417">
        <v>0</v>
      </c>
      <c r="S281" s="553">
        <v>0</v>
      </c>
      <c r="T281" s="417">
        <v>0</v>
      </c>
      <c r="U281" s="417">
        <f>'Приложение № 4'!J281</f>
        <v>33167378.050000001</v>
      </c>
      <c r="V281" s="569">
        <f t="shared" si="71"/>
        <v>3041549.95</v>
      </c>
      <c r="W281" s="417">
        <v>0</v>
      </c>
      <c r="X281" s="417">
        <v>0</v>
      </c>
      <c r="Y281" s="417">
        <v>0</v>
      </c>
      <c r="Z281" s="417">
        <f>'Приложение № 4'!L281</f>
        <v>3041549.95</v>
      </c>
      <c r="AA281" s="569">
        <v>0</v>
      </c>
      <c r="AB281" s="569">
        <v>0</v>
      </c>
    </row>
    <row r="282" spans="1:29" ht="30" hidden="1" customHeight="1" x14ac:dyDescent="0.2">
      <c r="A282" s="424">
        <v>20</v>
      </c>
      <c r="B282" s="453" t="s">
        <v>1258</v>
      </c>
      <c r="C282" s="458" t="s">
        <v>1293</v>
      </c>
      <c r="D282" s="415">
        <v>41274</v>
      </c>
      <c r="E282" s="413" t="s">
        <v>1974</v>
      </c>
      <c r="F282" s="413" t="s">
        <v>1974</v>
      </c>
      <c r="G282" s="416">
        <v>45</v>
      </c>
      <c r="H282" s="416">
        <v>45</v>
      </c>
      <c r="I282" s="417">
        <v>608.29999999999995</v>
      </c>
      <c r="J282" s="416">
        <v>19</v>
      </c>
      <c r="K282" s="418">
        <v>13</v>
      </c>
      <c r="L282" s="418">
        <v>6</v>
      </c>
      <c r="M282" s="417">
        <v>608.29999999999995</v>
      </c>
      <c r="N282" s="417">
        <v>426.7</v>
      </c>
      <c r="O282" s="417">
        <v>181.6</v>
      </c>
      <c r="P282" s="569">
        <f t="shared" si="75"/>
        <v>37130632</v>
      </c>
      <c r="Q282" s="569">
        <f t="shared" si="70"/>
        <v>34011658.909999996</v>
      </c>
      <c r="R282" s="417">
        <v>0</v>
      </c>
      <c r="S282" s="553">
        <v>0</v>
      </c>
      <c r="T282" s="417">
        <v>0</v>
      </c>
      <c r="U282" s="417">
        <f>'Приложение № 4'!J282</f>
        <v>34011658.909999996</v>
      </c>
      <c r="V282" s="569">
        <f t="shared" si="71"/>
        <v>3118973.09</v>
      </c>
      <c r="W282" s="417">
        <v>0</v>
      </c>
      <c r="X282" s="417">
        <v>0</v>
      </c>
      <c r="Y282" s="417">
        <v>0</v>
      </c>
      <c r="Z282" s="417">
        <f>'Приложение № 4'!L282</f>
        <v>3118973.09</v>
      </c>
      <c r="AA282" s="569">
        <v>0</v>
      </c>
      <c r="AB282" s="569">
        <v>0</v>
      </c>
    </row>
    <row r="283" spans="1:29" ht="30" hidden="1" customHeight="1" x14ac:dyDescent="0.2">
      <c r="A283" s="424">
        <v>21</v>
      </c>
      <c r="B283" s="453" t="s">
        <v>1259</v>
      </c>
      <c r="C283" s="458" t="s">
        <v>874</v>
      </c>
      <c r="D283" s="415">
        <v>41274</v>
      </c>
      <c r="E283" s="413" t="s">
        <v>1974</v>
      </c>
      <c r="F283" s="413" t="s">
        <v>1974</v>
      </c>
      <c r="G283" s="416">
        <v>20</v>
      </c>
      <c r="H283" s="416">
        <v>20</v>
      </c>
      <c r="I283" s="417">
        <v>201.7</v>
      </c>
      <c r="J283" s="416">
        <v>6</v>
      </c>
      <c r="K283" s="418">
        <v>5</v>
      </c>
      <c r="L283" s="418">
        <v>1</v>
      </c>
      <c r="M283" s="417">
        <v>201.7</v>
      </c>
      <c r="N283" s="417">
        <v>167.2</v>
      </c>
      <c r="O283" s="417">
        <v>34.5</v>
      </c>
      <c r="P283" s="569">
        <f t="shared" si="75"/>
        <v>12311768</v>
      </c>
      <c r="Q283" s="569">
        <f t="shared" si="70"/>
        <v>11277579.49</v>
      </c>
      <c r="R283" s="417">
        <v>0</v>
      </c>
      <c r="S283" s="553">
        <v>0</v>
      </c>
      <c r="T283" s="417">
        <v>0</v>
      </c>
      <c r="U283" s="417">
        <f>'Приложение № 4'!J283</f>
        <v>11277579.49</v>
      </c>
      <c r="V283" s="569">
        <f t="shared" si="71"/>
        <v>1034188.51</v>
      </c>
      <c r="W283" s="417">
        <v>0</v>
      </c>
      <c r="X283" s="417">
        <v>0</v>
      </c>
      <c r="Y283" s="417">
        <v>0</v>
      </c>
      <c r="Z283" s="417">
        <f>'Приложение № 4'!L283</f>
        <v>1034188.51</v>
      </c>
      <c r="AA283" s="569">
        <v>0</v>
      </c>
      <c r="AB283" s="569">
        <v>0</v>
      </c>
    </row>
    <row r="284" spans="1:29" ht="30" hidden="1" customHeight="1" x14ac:dyDescent="0.2">
      <c r="A284" s="424">
        <v>22</v>
      </c>
      <c r="B284" s="453" t="s">
        <v>1260</v>
      </c>
      <c r="C284" s="458" t="s">
        <v>872</v>
      </c>
      <c r="D284" s="415">
        <v>42002</v>
      </c>
      <c r="E284" s="413" t="s">
        <v>1974</v>
      </c>
      <c r="F284" s="413" t="s">
        <v>1974</v>
      </c>
      <c r="G284" s="416">
        <v>35</v>
      </c>
      <c r="H284" s="416">
        <v>35</v>
      </c>
      <c r="I284" s="417">
        <v>368.1</v>
      </c>
      <c r="J284" s="416">
        <v>12</v>
      </c>
      <c r="K284" s="418">
        <v>5</v>
      </c>
      <c r="L284" s="418">
        <v>7</v>
      </c>
      <c r="M284" s="417">
        <v>368.1</v>
      </c>
      <c r="N284" s="417">
        <v>166.8</v>
      </c>
      <c r="O284" s="417">
        <v>201.3</v>
      </c>
      <c r="P284" s="569">
        <f t="shared" si="75"/>
        <v>22468824</v>
      </c>
      <c r="Q284" s="569">
        <f t="shared" si="70"/>
        <v>20581442.780000001</v>
      </c>
      <c r="R284" s="417">
        <v>0</v>
      </c>
      <c r="S284" s="553">
        <v>0</v>
      </c>
      <c r="T284" s="417">
        <v>0</v>
      </c>
      <c r="U284" s="417">
        <f>'Приложение № 4'!J284</f>
        <v>20581442.780000001</v>
      </c>
      <c r="V284" s="569">
        <f t="shared" si="71"/>
        <v>1887381.22</v>
      </c>
      <c r="W284" s="417">
        <v>0</v>
      </c>
      <c r="X284" s="417">
        <v>0</v>
      </c>
      <c r="Y284" s="417">
        <v>0</v>
      </c>
      <c r="Z284" s="417">
        <f>'Приложение № 4'!L284</f>
        <v>1887381.22</v>
      </c>
      <c r="AA284" s="569">
        <v>0</v>
      </c>
      <c r="AB284" s="569">
        <v>0</v>
      </c>
    </row>
    <row r="285" spans="1:29" s="420" customFormat="1" ht="30" hidden="1" customHeight="1" x14ac:dyDescent="0.2">
      <c r="A285" s="424">
        <v>23</v>
      </c>
      <c r="B285" s="448" t="s">
        <v>1054</v>
      </c>
      <c r="C285" s="457" t="s">
        <v>1093</v>
      </c>
      <c r="D285" s="415">
        <v>42004</v>
      </c>
      <c r="E285" s="413" t="s">
        <v>1974</v>
      </c>
      <c r="F285" s="413" t="s">
        <v>1974</v>
      </c>
      <c r="G285" s="416">
        <v>33</v>
      </c>
      <c r="H285" s="418">
        <v>33</v>
      </c>
      <c r="I285" s="417">
        <v>526.4</v>
      </c>
      <c r="J285" s="416">
        <v>9</v>
      </c>
      <c r="K285" s="418">
        <v>6</v>
      </c>
      <c r="L285" s="418">
        <v>3</v>
      </c>
      <c r="M285" s="417">
        <v>526.4</v>
      </c>
      <c r="N285" s="417">
        <v>302.60000000000002</v>
      </c>
      <c r="O285" s="417">
        <v>223.8</v>
      </c>
      <c r="P285" s="569">
        <f t="shared" si="75"/>
        <v>32131456</v>
      </c>
      <c r="Q285" s="569">
        <f t="shared" si="70"/>
        <v>29432413.699999999</v>
      </c>
      <c r="R285" s="417">
        <v>0</v>
      </c>
      <c r="S285" s="553">
        <v>0</v>
      </c>
      <c r="T285" s="417">
        <v>0</v>
      </c>
      <c r="U285" s="417">
        <f>'Приложение № 4'!J285</f>
        <v>29432413.699999999</v>
      </c>
      <c r="V285" s="569">
        <f t="shared" si="71"/>
        <v>2699042.3</v>
      </c>
      <c r="W285" s="417">
        <v>0</v>
      </c>
      <c r="X285" s="417">
        <v>0</v>
      </c>
      <c r="Y285" s="417">
        <v>0</v>
      </c>
      <c r="Z285" s="417">
        <f>'Приложение № 4'!L285</f>
        <v>2699042.3</v>
      </c>
      <c r="AA285" s="569">
        <v>0</v>
      </c>
      <c r="AB285" s="569">
        <v>0</v>
      </c>
      <c r="AC285" s="405"/>
    </row>
    <row r="286" spans="1:29" s="420" customFormat="1" ht="30" hidden="1" customHeight="1" x14ac:dyDescent="0.2">
      <c r="A286" s="424">
        <v>24</v>
      </c>
      <c r="B286" s="448" t="s">
        <v>825</v>
      </c>
      <c r="C286" s="472">
        <v>366</v>
      </c>
      <c r="D286" s="415">
        <v>42004</v>
      </c>
      <c r="E286" s="413" t="s">
        <v>1974</v>
      </c>
      <c r="F286" s="413" t="s">
        <v>1974</v>
      </c>
      <c r="G286" s="416">
        <v>25</v>
      </c>
      <c r="H286" s="418">
        <v>25</v>
      </c>
      <c r="I286" s="417">
        <v>607.20000000000005</v>
      </c>
      <c r="J286" s="416">
        <v>16</v>
      </c>
      <c r="K286" s="571">
        <v>12</v>
      </c>
      <c r="L286" s="571">
        <v>4</v>
      </c>
      <c r="M286" s="417">
        <v>607.20000000000005</v>
      </c>
      <c r="N286" s="417">
        <v>469.6</v>
      </c>
      <c r="O286" s="417">
        <v>137.6</v>
      </c>
      <c r="P286" s="569">
        <f t="shared" si="75"/>
        <v>37063488</v>
      </c>
      <c r="Q286" s="569">
        <f t="shared" si="70"/>
        <v>33950155.009999998</v>
      </c>
      <c r="R286" s="417">
        <v>0</v>
      </c>
      <c r="S286" s="553">
        <v>0</v>
      </c>
      <c r="T286" s="417">
        <v>0</v>
      </c>
      <c r="U286" s="417">
        <f>'Приложение № 4'!J286</f>
        <v>33950155.009999998</v>
      </c>
      <c r="V286" s="569">
        <f t="shared" si="71"/>
        <v>3113332.99</v>
      </c>
      <c r="W286" s="417">
        <v>0</v>
      </c>
      <c r="X286" s="417">
        <v>0</v>
      </c>
      <c r="Y286" s="417">
        <v>0</v>
      </c>
      <c r="Z286" s="417">
        <f>'Приложение № 4'!L286</f>
        <v>3113332.99</v>
      </c>
      <c r="AA286" s="569">
        <v>0</v>
      </c>
      <c r="AB286" s="569">
        <v>0</v>
      </c>
      <c r="AC286" s="405"/>
    </row>
    <row r="287" spans="1:29" ht="30" hidden="1" customHeight="1" x14ac:dyDescent="0.2">
      <c r="A287" s="733" t="s">
        <v>1195</v>
      </c>
      <c r="B287" s="733"/>
      <c r="C287" s="733"/>
      <c r="D287" s="733"/>
      <c r="E287" s="733"/>
      <c r="F287" s="733"/>
      <c r="G287" s="438">
        <f>SUM(G288:G290)</f>
        <v>92</v>
      </c>
      <c r="H287" s="438">
        <f t="shared" ref="H287:O287" si="76">SUM(H288:H290)</f>
        <v>92</v>
      </c>
      <c r="I287" s="434">
        <f>SUM(I288:I290)</f>
        <v>1390</v>
      </c>
      <c r="J287" s="438">
        <f t="shared" si="76"/>
        <v>12</v>
      </c>
      <c r="K287" s="438">
        <f t="shared" si="76"/>
        <v>0</v>
      </c>
      <c r="L287" s="438">
        <f t="shared" si="76"/>
        <v>12</v>
      </c>
      <c r="M287" s="434">
        <f t="shared" si="76"/>
        <v>1390</v>
      </c>
      <c r="N287" s="434">
        <f t="shared" si="76"/>
        <v>0</v>
      </c>
      <c r="O287" s="434">
        <f t="shared" si="76"/>
        <v>1390</v>
      </c>
      <c r="P287" s="434">
        <f>SUM(P288:P290)</f>
        <v>84845600</v>
      </c>
      <c r="Q287" s="434">
        <f t="shared" ref="Q287:AB287" si="77">SUM(Q288:Q290)</f>
        <v>72373296.799999997</v>
      </c>
      <c r="R287" s="434">
        <f t="shared" si="77"/>
        <v>0</v>
      </c>
      <c r="S287" s="562">
        <f t="shared" si="77"/>
        <v>72373296.799999997</v>
      </c>
      <c r="T287" s="434">
        <f t="shared" si="77"/>
        <v>0</v>
      </c>
      <c r="U287" s="434">
        <f t="shared" si="77"/>
        <v>0</v>
      </c>
      <c r="V287" s="434">
        <f t="shared" si="77"/>
        <v>12472303.199999999</v>
      </c>
      <c r="W287" s="434">
        <f t="shared" si="77"/>
        <v>0</v>
      </c>
      <c r="X287" s="434">
        <f t="shared" si="77"/>
        <v>12472303.199999999</v>
      </c>
      <c r="Y287" s="434">
        <f t="shared" si="77"/>
        <v>0</v>
      </c>
      <c r="Z287" s="434">
        <f t="shared" si="77"/>
        <v>0</v>
      </c>
      <c r="AA287" s="434">
        <f t="shared" si="77"/>
        <v>0</v>
      </c>
      <c r="AB287" s="434">
        <f t="shared" si="77"/>
        <v>0</v>
      </c>
    </row>
    <row r="288" spans="1:29" s="420" customFormat="1" ht="30" hidden="1" customHeight="1" x14ac:dyDescent="0.2">
      <c r="A288" s="424">
        <v>1</v>
      </c>
      <c r="B288" s="453" t="s">
        <v>1497</v>
      </c>
      <c r="C288" s="458" t="s">
        <v>1294</v>
      </c>
      <c r="D288" s="415">
        <v>42004</v>
      </c>
      <c r="E288" s="413" t="s">
        <v>1801</v>
      </c>
      <c r="F288" s="413" t="s">
        <v>1846</v>
      </c>
      <c r="G288" s="416">
        <v>27</v>
      </c>
      <c r="H288" s="416">
        <v>27</v>
      </c>
      <c r="I288" s="417">
        <v>432.5</v>
      </c>
      <c r="J288" s="416">
        <v>4</v>
      </c>
      <c r="K288" s="418">
        <v>0</v>
      </c>
      <c r="L288" s="418">
        <v>4</v>
      </c>
      <c r="M288" s="417">
        <v>432.5</v>
      </c>
      <c r="N288" s="417">
        <v>0</v>
      </c>
      <c r="O288" s="417">
        <v>432.5</v>
      </c>
      <c r="P288" s="569">
        <f>Q288+V288+AA288+AB288</f>
        <v>26399800</v>
      </c>
      <c r="Q288" s="569">
        <f t="shared" si="70"/>
        <v>22519029.399999999</v>
      </c>
      <c r="R288" s="417">
        <v>0</v>
      </c>
      <c r="S288" s="553">
        <f>'Приложение № 4'!J288</f>
        <v>22519029.399999999</v>
      </c>
      <c r="T288" s="417">
        <v>0</v>
      </c>
      <c r="U288" s="417">
        <v>0</v>
      </c>
      <c r="V288" s="569">
        <f t="shared" si="71"/>
        <v>3880770.6</v>
      </c>
      <c r="W288" s="417">
        <v>0</v>
      </c>
      <c r="X288" s="417">
        <f>'Приложение № 4'!L288</f>
        <v>3880770.6</v>
      </c>
      <c r="Y288" s="417">
        <v>0</v>
      </c>
      <c r="Z288" s="417">
        <v>0</v>
      </c>
      <c r="AA288" s="569">
        <v>0</v>
      </c>
      <c r="AB288" s="569">
        <v>0</v>
      </c>
      <c r="AC288" s="405"/>
    </row>
    <row r="289" spans="1:33" ht="30" hidden="1" customHeight="1" x14ac:dyDescent="0.2">
      <c r="A289" s="424">
        <v>2</v>
      </c>
      <c r="B289" s="453" t="s">
        <v>1498</v>
      </c>
      <c r="C289" s="458" t="s">
        <v>1294</v>
      </c>
      <c r="D289" s="415">
        <v>42004</v>
      </c>
      <c r="E289" s="413" t="s">
        <v>1801</v>
      </c>
      <c r="F289" s="413" t="s">
        <v>1846</v>
      </c>
      <c r="G289" s="416">
        <v>35</v>
      </c>
      <c r="H289" s="416">
        <v>35</v>
      </c>
      <c r="I289" s="417">
        <v>521.6</v>
      </c>
      <c r="J289" s="416">
        <v>4</v>
      </c>
      <c r="K289" s="418">
        <v>0</v>
      </c>
      <c r="L289" s="418">
        <v>4</v>
      </c>
      <c r="M289" s="417">
        <v>521.6</v>
      </c>
      <c r="N289" s="417">
        <v>0</v>
      </c>
      <c r="O289" s="417">
        <v>521.6</v>
      </c>
      <c r="P289" s="569">
        <f>Q289+V289+AA289+AB289</f>
        <v>31838464</v>
      </c>
      <c r="Q289" s="569">
        <f t="shared" si="70"/>
        <v>27158209.789999999</v>
      </c>
      <c r="R289" s="417">
        <v>0</v>
      </c>
      <c r="S289" s="553">
        <f>'Приложение № 4'!J289</f>
        <v>27158209.789999999</v>
      </c>
      <c r="T289" s="417">
        <v>0</v>
      </c>
      <c r="U289" s="417">
        <v>0</v>
      </c>
      <c r="V289" s="569">
        <f t="shared" si="71"/>
        <v>4680254.21</v>
      </c>
      <c r="W289" s="417">
        <v>0</v>
      </c>
      <c r="X289" s="417">
        <f>'Приложение № 4'!L289</f>
        <v>4680254.21</v>
      </c>
      <c r="Y289" s="417">
        <v>0</v>
      </c>
      <c r="Z289" s="417">
        <v>0</v>
      </c>
      <c r="AA289" s="569">
        <v>0</v>
      </c>
      <c r="AB289" s="569">
        <v>0</v>
      </c>
    </row>
    <row r="290" spans="1:33" ht="30" hidden="1" customHeight="1" x14ac:dyDescent="0.2">
      <c r="A290" s="424">
        <v>3</v>
      </c>
      <c r="B290" s="448" t="s">
        <v>1189</v>
      </c>
      <c r="C290" s="413">
        <v>1085</v>
      </c>
      <c r="D290" s="415">
        <v>42004</v>
      </c>
      <c r="E290" s="413" t="s">
        <v>1801</v>
      </c>
      <c r="F290" s="413" t="s">
        <v>1846</v>
      </c>
      <c r="G290" s="416">
        <v>30</v>
      </c>
      <c r="H290" s="418">
        <v>30</v>
      </c>
      <c r="I290" s="417">
        <v>435.9</v>
      </c>
      <c r="J290" s="416">
        <v>4</v>
      </c>
      <c r="K290" s="418">
        <v>0</v>
      </c>
      <c r="L290" s="418">
        <v>4</v>
      </c>
      <c r="M290" s="417">
        <v>435.9</v>
      </c>
      <c r="N290" s="417">
        <v>0</v>
      </c>
      <c r="O290" s="417">
        <v>435.9</v>
      </c>
      <c r="P290" s="569">
        <f>Q290+V290+AA290+AB290</f>
        <v>26607336</v>
      </c>
      <c r="Q290" s="569">
        <f t="shared" si="70"/>
        <v>22696057.609999999</v>
      </c>
      <c r="R290" s="417">
        <v>0</v>
      </c>
      <c r="S290" s="553">
        <f>'Приложение № 4'!J290</f>
        <v>22696057.609999999</v>
      </c>
      <c r="T290" s="417">
        <v>0</v>
      </c>
      <c r="U290" s="417">
        <v>0</v>
      </c>
      <c r="V290" s="569">
        <f t="shared" si="71"/>
        <v>3911278.39</v>
      </c>
      <c r="W290" s="417">
        <v>0</v>
      </c>
      <c r="X290" s="417">
        <f>'Приложение № 4'!L290</f>
        <v>3911278.39</v>
      </c>
      <c r="Y290" s="417">
        <v>0</v>
      </c>
      <c r="Z290" s="417">
        <v>0</v>
      </c>
      <c r="AA290" s="569">
        <v>0</v>
      </c>
      <c r="AB290" s="569">
        <v>0</v>
      </c>
    </row>
    <row r="291" spans="1:33" ht="30" hidden="1" customHeight="1" x14ac:dyDescent="0.2">
      <c r="A291" s="736" t="s">
        <v>1959</v>
      </c>
      <c r="B291" s="736"/>
      <c r="C291" s="736"/>
      <c r="D291" s="736"/>
      <c r="E291" s="736"/>
      <c r="F291" s="736"/>
      <c r="G291" s="473">
        <f>SUM(G292:G296)</f>
        <v>111</v>
      </c>
      <c r="H291" s="473">
        <f t="shared" ref="H291:AB291" si="78">SUM(H292:H296)</f>
        <v>111</v>
      </c>
      <c r="I291" s="474">
        <f>SUM(I292:I296)</f>
        <v>1492.2</v>
      </c>
      <c r="J291" s="473">
        <f t="shared" si="78"/>
        <v>37</v>
      </c>
      <c r="K291" s="473">
        <f t="shared" si="78"/>
        <v>11</v>
      </c>
      <c r="L291" s="473">
        <f t="shared" si="78"/>
        <v>26</v>
      </c>
      <c r="M291" s="474">
        <f t="shared" si="78"/>
        <v>1492.2</v>
      </c>
      <c r="N291" s="474">
        <f t="shared" si="78"/>
        <v>428.8</v>
      </c>
      <c r="O291" s="474">
        <f t="shared" si="78"/>
        <v>1063.4000000000001</v>
      </c>
      <c r="P291" s="474">
        <f t="shared" si="78"/>
        <v>91083888</v>
      </c>
      <c r="Q291" s="474">
        <f t="shared" si="78"/>
        <v>86529693.599999994</v>
      </c>
      <c r="R291" s="474">
        <f t="shared" si="78"/>
        <v>0</v>
      </c>
      <c r="S291" s="563">
        <f t="shared" si="78"/>
        <v>86529693.599999994</v>
      </c>
      <c r="T291" s="474">
        <f t="shared" si="78"/>
        <v>0</v>
      </c>
      <c r="U291" s="474">
        <f t="shared" si="78"/>
        <v>0</v>
      </c>
      <c r="V291" s="474">
        <f t="shared" si="78"/>
        <v>4554194.4000000004</v>
      </c>
      <c r="W291" s="474">
        <f t="shared" si="78"/>
        <v>0</v>
      </c>
      <c r="X291" s="474">
        <f t="shared" si="78"/>
        <v>4554194.4000000004</v>
      </c>
      <c r="Y291" s="474">
        <f t="shared" si="78"/>
        <v>0</v>
      </c>
      <c r="Z291" s="474">
        <f t="shared" si="78"/>
        <v>0</v>
      </c>
      <c r="AA291" s="474">
        <f t="shared" si="78"/>
        <v>0</v>
      </c>
      <c r="AB291" s="474">
        <f t="shared" si="78"/>
        <v>0</v>
      </c>
    </row>
    <row r="292" spans="1:33" ht="30" hidden="1" customHeight="1" x14ac:dyDescent="0.2">
      <c r="A292" s="421">
        <v>1</v>
      </c>
      <c r="B292" s="544" t="s">
        <v>1960</v>
      </c>
      <c r="C292" s="525">
        <v>3563</v>
      </c>
      <c r="D292" s="526">
        <v>42347</v>
      </c>
      <c r="E292" s="525" t="s">
        <v>1801</v>
      </c>
      <c r="F292" s="525" t="s">
        <v>1846</v>
      </c>
      <c r="G292" s="540">
        <v>16</v>
      </c>
      <c r="H292" s="542">
        <v>16</v>
      </c>
      <c r="I292" s="541">
        <v>207.3</v>
      </c>
      <c r="J292" s="540">
        <v>6</v>
      </c>
      <c r="K292" s="542">
        <v>1</v>
      </c>
      <c r="L292" s="542">
        <v>5</v>
      </c>
      <c r="M292" s="541">
        <v>207.3</v>
      </c>
      <c r="N292" s="541">
        <v>15.8</v>
      </c>
      <c r="O292" s="541">
        <v>191.5</v>
      </c>
      <c r="P292" s="543">
        <f>Q292+V292+AA292+AB292</f>
        <v>12653592</v>
      </c>
      <c r="Q292" s="569">
        <f t="shared" si="70"/>
        <v>12020912.4</v>
      </c>
      <c r="R292" s="417">
        <v>0</v>
      </c>
      <c r="S292" s="553">
        <f>'Приложение № 4'!J292</f>
        <v>12020912.4</v>
      </c>
      <c r="T292" s="417">
        <v>0</v>
      </c>
      <c r="U292" s="417">
        <v>0</v>
      </c>
      <c r="V292" s="569">
        <f t="shared" si="71"/>
        <v>632679.6</v>
      </c>
      <c r="W292" s="417">
        <v>0</v>
      </c>
      <c r="X292" s="417">
        <f>'Приложение № 4'!L292</f>
        <v>632679.6</v>
      </c>
      <c r="Y292" s="417">
        <v>0</v>
      </c>
      <c r="Z292" s="417">
        <v>0</v>
      </c>
      <c r="AA292" s="543">
        <v>0</v>
      </c>
      <c r="AB292" s="543">
        <v>0</v>
      </c>
    </row>
    <row r="293" spans="1:33" ht="30" hidden="1" customHeight="1" x14ac:dyDescent="0.2">
      <c r="A293" s="421">
        <v>2</v>
      </c>
      <c r="B293" s="544" t="s">
        <v>1961</v>
      </c>
      <c r="C293" s="525">
        <v>3627</v>
      </c>
      <c r="D293" s="526">
        <v>42349</v>
      </c>
      <c r="E293" s="525" t="s">
        <v>1801</v>
      </c>
      <c r="F293" s="525" t="s">
        <v>1846</v>
      </c>
      <c r="G293" s="540">
        <v>9</v>
      </c>
      <c r="H293" s="542">
        <v>9</v>
      </c>
      <c r="I293" s="541">
        <v>145.69999999999999</v>
      </c>
      <c r="J293" s="540">
        <v>3</v>
      </c>
      <c r="K293" s="542">
        <v>0</v>
      </c>
      <c r="L293" s="542">
        <v>3</v>
      </c>
      <c r="M293" s="541">
        <v>145.69999999999999</v>
      </c>
      <c r="N293" s="541">
        <v>0</v>
      </c>
      <c r="O293" s="541">
        <v>145.69999999999999</v>
      </c>
      <c r="P293" s="543">
        <f>Q293+V293+AA293+AB293</f>
        <v>8893528</v>
      </c>
      <c r="Q293" s="569">
        <f t="shared" si="70"/>
        <v>8448851.5999999996</v>
      </c>
      <c r="R293" s="417">
        <v>0</v>
      </c>
      <c r="S293" s="553">
        <f>'Приложение № 4'!J293</f>
        <v>8448851.5999999996</v>
      </c>
      <c r="T293" s="417">
        <v>0</v>
      </c>
      <c r="U293" s="417">
        <v>0</v>
      </c>
      <c r="V293" s="569">
        <f t="shared" si="71"/>
        <v>444676.4</v>
      </c>
      <c r="W293" s="417">
        <v>0</v>
      </c>
      <c r="X293" s="417">
        <f>'Приложение № 4'!L293</f>
        <v>444676.4</v>
      </c>
      <c r="Y293" s="417">
        <v>0</v>
      </c>
      <c r="Z293" s="417">
        <v>0</v>
      </c>
      <c r="AA293" s="543">
        <v>0</v>
      </c>
      <c r="AB293" s="543">
        <v>0</v>
      </c>
    </row>
    <row r="294" spans="1:33" ht="30" hidden="1" customHeight="1" x14ac:dyDescent="0.2">
      <c r="A294" s="421">
        <v>3</v>
      </c>
      <c r="B294" s="544" t="s">
        <v>1962</v>
      </c>
      <c r="C294" s="525">
        <v>5003</v>
      </c>
      <c r="D294" s="526">
        <v>42955</v>
      </c>
      <c r="E294" s="525" t="s">
        <v>1801</v>
      </c>
      <c r="F294" s="525" t="s">
        <v>1846</v>
      </c>
      <c r="G294" s="540">
        <v>37</v>
      </c>
      <c r="H294" s="542">
        <v>37</v>
      </c>
      <c r="I294" s="541">
        <v>532.1</v>
      </c>
      <c r="J294" s="540">
        <v>14</v>
      </c>
      <c r="K294" s="542">
        <v>8</v>
      </c>
      <c r="L294" s="542">
        <v>6</v>
      </c>
      <c r="M294" s="541">
        <v>532.1</v>
      </c>
      <c r="N294" s="541">
        <v>341.6</v>
      </c>
      <c r="O294" s="541">
        <v>190.5</v>
      </c>
      <c r="P294" s="543">
        <f>Q294+V294+AA294+AB294</f>
        <v>32479384</v>
      </c>
      <c r="Q294" s="569">
        <f t="shared" si="70"/>
        <v>30855414.800000001</v>
      </c>
      <c r="R294" s="417">
        <v>0</v>
      </c>
      <c r="S294" s="553">
        <f>'Приложение № 4'!J294</f>
        <v>30855414.800000001</v>
      </c>
      <c r="T294" s="417">
        <v>0</v>
      </c>
      <c r="U294" s="417">
        <v>0</v>
      </c>
      <c r="V294" s="569">
        <f t="shared" si="71"/>
        <v>1623969.2</v>
      </c>
      <c r="W294" s="417">
        <v>0</v>
      </c>
      <c r="X294" s="417">
        <f>'Приложение № 4'!L294</f>
        <v>1623969.2</v>
      </c>
      <c r="Y294" s="417">
        <v>0</v>
      </c>
      <c r="Z294" s="417">
        <v>0</v>
      </c>
      <c r="AA294" s="543">
        <v>0</v>
      </c>
      <c r="AB294" s="543">
        <v>0</v>
      </c>
    </row>
    <row r="295" spans="1:33" ht="30" hidden="1" customHeight="1" x14ac:dyDescent="0.2">
      <c r="A295" s="421">
        <v>4</v>
      </c>
      <c r="B295" s="544" t="s">
        <v>1963</v>
      </c>
      <c r="C295" s="525">
        <v>3562</v>
      </c>
      <c r="D295" s="526">
        <v>42347</v>
      </c>
      <c r="E295" s="525" t="s">
        <v>1801</v>
      </c>
      <c r="F295" s="525" t="s">
        <v>1846</v>
      </c>
      <c r="G295" s="540">
        <v>16</v>
      </c>
      <c r="H295" s="542">
        <v>16</v>
      </c>
      <c r="I295" s="541">
        <v>214.7</v>
      </c>
      <c r="J295" s="540">
        <v>6</v>
      </c>
      <c r="K295" s="542">
        <v>1</v>
      </c>
      <c r="L295" s="542">
        <v>5</v>
      </c>
      <c r="M295" s="541">
        <v>214.7</v>
      </c>
      <c r="N295" s="541">
        <v>22.5</v>
      </c>
      <c r="O295" s="541">
        <v>192.2</v>
      </c>
      <c r="P295" s="543">
        <f>Q295+V295+AA295+AB295</f>
        <v>13105288</v>
      </c>
      <c r="Q295" s="569">
        <f t="shared" si="70"/>
        <v>12450023.6</v>
      </c>
      <c r="R295" s="417">
        <v>0</v>
      </c>
      <c r="S295" s="553">
        <f>'Приложение № 4'!J295</f>
        <v>12450023.6</v>
      </c>
      <c r="T295" s="417">
        <v>0</v>
      </c>
      <c r="U295" s="417">
        <v>0</v>
      </c>
      <c r="V295" s="569">
        <f t="shared" si="71"/>
        <v>655264.4</v>
      </c>
      <c r="W295" s="417">
        <v>0</v>
      </c>
      <c r="X295" s="417">
        <f>'Приложение № 4'!L295</f>
        <v>655264.4</v>
      </c>
      <c r="Y295" s="417">
        <v>0</v>
      </c>
      <c r="Z295" s="417">
        <v>0</v>
      </c>
      <c r="AA295" s="543">
        <v>0</v>
      </c>
      <c r="AB295" s="543">
        <v>0</v>
      </c>
    </row>
    <row r="296" spans="1:33" ht="30" hidden="1" customHeight="1" x14ac:dyDescent="0.2">
      <c r="A296" s="421">
        <v>5</v>
      </c>
      <c r="B296" s="544" t="s">
        <v>1964</v>
      </c>
      <c r="C296" s="525">
        <v>3561</v>
      </c>
      <c r="D296" s="526">
        <v>42347</v>
      </c>
      <c r="E296" s="525" t="s">
        <v>1801</v>
      </c>
      <c r="F296" s="525" t="s">
        <v>1846</v>
      </c>
      <c r="G296" s="540">
        <v>33</v>
      </c>
      <c r="H296" s="542">
        <v>33</v>
      </c>
      <c r="I296" s="541">
        <v>392.4</v>
      </c>
      <c r="J296" s="540">
        <v>8</v>
      </c>
      <c r="K296" s="542">
        <v>1</v>
      </c>
      <c r="L296" s="542">
        <v>7</v>
      </c>
      <c r="M296" s="541">
        <v>392.4</v>
      </c>
      <c r="N296" s="541">
        <v>48.9</v>
      </c>
      <c r="O296" s="541">
        <v>343.5</v>
      </c>
      <c r="P296" s="543">
        <f>Q296+V296+AA296+AB296</f>
        <v>23952096</v>
      </c>
      <c r="Q296" s="569">
        <f t="shared" si="70"/>
        <v>22754491.199999999</v>
      </c>
      <c r="R296" s="417">
        <v>0</v>
      </c>
      <c r="S296" s="553">
        <f>'Приложение № 4'!J296</f>
        <v>22754491.199999999</v>
      </c>
      <c r="T296" s="417">
        <v>0</v>
      </c>
      <c r="U296" s="417">
        <v>0</v>
      </c>
      <c r="V296" s="569">
        <f t="shared" si="71"/>
        <v>1197604.8</v>
      </c>
      <c r="W296" s="417">
        <v>0</v>
      </c>
      <c r="X296" s="417">
        <f>'Приложение № 4'!L296</f>
        <v>1197604.8</v>
      </c>
      <c r="Y296" s="417">
        <v>0</v>
      </c>
      <c r="Z296" s="417">
        <v>0</v>
      </c>
      <c r="AA296" s="543">
        <v>0</v>
      </c>
      <c r="AB296" s="543">
        <v>0</v>
      </c>
    </row>
    <row r="297" spans="1:33" s="420" customFormat="1" ht="65.25" hidden="1" customHeight="1" x14ac:dyDescent="0.2">
      <c r="A297" s="756"/>
      <c r="B297" s="756"/>
      <c r="C297" s="756"/>
      <c r="D297" s="756"/>
      <c r="E297" s="756"/>
      <c r="F297" s="757"/>
      <c r="G297" s="438"/>
      <c r="H297" s="438"/>
      <c r="I297" s="434"/>
      <c r="J297" s="438"/>
      <c r="K297" s="438"/>
      <c r="L297" s="438"/>
      <c r="M297" s="434"/>
      <c r="N297" s="434"/>
      <c r="O297" s="434"/>
      <c r="P297" s="434"/>
      <c r="Q297" s="434"/>
      <c r="R297" s="434"/>
      <c r="S297" s="554"/>
      <c r="T297" s="441"/>
      <c r="U297" s="441"/>
      <c r="V297" s="434"/>
      <c r="W297" s="434"/>
      <c r="X297" s="434"/>
      <c r="Y297" s="441"/>
      <c r="Z297" s="441"/>
      <c r="AA297" s="434"/>
      <c r="AB297" s="434"/>
      <c r="AC297" s="405"/>
    </row>
    <row r="298" spans="1:33" ht="32.25" hidden="1" customHeight="1" x14ac:dyDescent="0.2">
      <c r="A298" s="758"/>
      <c r="B298" s="758"/>
      <c r="C298" s="758"/>
      <c r="D298" s="758"/>
      <c r="E298" s="758"/>
      <c r="F298" s="759"/>
      <c r="G298" s="438"/>
      <c r="H298" s="438"/>
      <c r="I298" s="434"/>
      <c r="J298" s="438"/>
      <c r="K298" s="438"/>
      <c r="L298" s="438"/>
      <c r="M298" s="434"/>
      <c r="N298" s="438"/>
      <c r="O298" s="434"/>
      <c r="P298" s="434"/>
      <c r="Q298" s="434"/>
      <c r="R298" s="434"/>
      <c r="S298" s="554"/>
      <c r="T298" s="441"/>
      <c r="U298" s="441"/>
      <c r="V298" s="434"/>
      <c r="W298" s="434"/>
      <c r="X298" s="434"/>
      <c r="Y298" s="441"/>
      <c r="Z298" s="441"/>
      <c r="AA298" s="434"/>
      <c r="AB298" s="434"/>
    </row>
    <row r="299" spans="1:33" ht="23.1" hidden="1" customHeight="1" x14ac:dyDescent="0.2">
      <c r="A299" s="424"/>
      <c r="B299" s="453"/>
      <c r="C299" s="568"/>
      <c r="D299" s="415"/>
      <c r="E299" s="413"/>
      <c r="F299" s="413"/>
      <c r="G299" s="416"/>
      <c r="H299" s="416"/>
      <c r="I299" s="465"/>
      <c r="J299" s="416"/>
      <c r="K299" s="466"/>
      <c r="L299" s="466"/>
      <c r="M299" s="465"/>
      <c r="N299" s="465"/>
      <c r="O299" s="434"/>
      <c r="P299" s="569"/>
      <c r="Q299" s="569"/>
      <c r="R299" s="417"/>
      <c r="S299" s="553"/>
      <c r="T299" s="419"/>
      <c r="U299" s="419"/>
      <c r="V299" s="569"/>
      <c r="W299" s="569"/>
      <c r="X299" s="417"/>
      <c r="Y299" s="419"/>
      <c r="Z299" s="419"/>
      <c r="AA299" s="417"/>
      <c r="AB299" s="417"/>
      <c r="AC299" s="475"/>
      <c r="AD299" s="407"/>
      <c r="AF299" s="407"/>
    </row>
    <row r="300" spans="1:33" ht="23.1" hidden="1" customHeight="1" x14ac:dyDescent="0.2">
      <c r="A300" s="424"/>
      <c r="B300" s="453"/>
      <c r="C300" s="413"/>
      <c r="D300" s="415"/>
      <c r="E300" s="413"/>
      <c r="F300" s="413"/>
      <c r="G300" s="416"/>
      <c r="H300" s="418"/>
      <c r="I300" s="417"/>
      <c r="J300" s="416"/>
      <c r="K300" s="418"/>
      <c r="L300" s="418"/>
      <c r="M300" s="417"/>
      <c r="N300" s="417"/>
      <c r="O300" s="434"/>
      <c r="P300" s="569"/>
      <c r="Q300" s="569"/>
      <c r="R300" s="417"/>
      <c r="S300" s="553"/>
      <c r="T300" s="419"/>
      <c r="U300" s="419"/>
      <c r="V300" s="569"/>
      <c r="W300" s="569"/>
      <c r="X300" s="417"/>
      <c r="Y300" s="419"/>
      <c r="Z300" s="419"/>
      <c r="AA300" s="417"/>
      <c r="AB300" s="417"/>
      <c r="AC300" s="475"/>
      <c r="AD300" s="407"/>
      <c r="AF300" s="407"/>
    </row>
    <row r="301" spans="1:33" s="566" customFormat="1" ht="23.1" hidden="1" customHeight="1" x14ac:dyDescent="0.2">
      <c r="A301" s="424"/>
      <c r="B301" s="453"/>
      <c r="C301" s="413"/>
      <c r="D301" s="415"/>
      <c r="E301" s="413"/>
      <c r="F301" s="413"/>
      <c r="G301" s="416"/>
      <c r="H301" s="418"/>
      <c r="I301" s="417"/>
      <c r="J301" s="416"/>
      <c r="K301" s="418"/>
      <c r="L301" s="418"/>
      <c r="M301" s="417"/>
      <c r="N301" s="417"/>
      <c r="O301" s="434"/>
      <c r="P301" s="569"/>
      <c r="Q301" s="569"/>
      <c r="R301" s="417"/>
      <c r="S301" s="553"/>
      <c r="T301" s="419"/>
      <c r="U301" s="419"/>
      <c r="V301" s="569"/>
      <c r="W301" s="569"/>
      <c r="X301" s="417"/>
      <c r="Y301" s="419"/>
      <c r="Z301" s="419"/>
      <c r="AA301" s="417"/>
      <c r="AB301" s="417"/>
      <c r="AC301" s="475"/>
      <c r="AD301" s="407"/>
      <c r="AE301" s="406"/>
      <c r="AF301" s="407"/>
      <c r="AG301" s="406"/>
    </row>
    <row r="302" spans="1:33" ht="23.1" hidden="1" customHeight="1" x14ac:dyDescent="0.2">
      <c r="A302" s="424"/>
      <c r="B302" s="453"/>
      <c r="C302" s="413"/>
      <c r="D302" s="415"/>
      <c r="E302" s="413"/>
      <c r="F302" s="413"/>
      <c r="G302" s="416"/>
      <c r="H302" s="418"/>
      <c r="I302" s="417"/>
      <c r="J302" s="416"/>
      <c r="K302" s="418"/>
      <c r="L302" s="418"/>
      <c r="M302" s="417"/>
      <c r="N302" s="417"/>
      <c r="O302" s="434"/>
      <c r="P302" s="569"/>
      <c r="Q302" s="569"/>
      <c r="R302" s="417"/>
      <c r="S302" s="553"/>
      <c r="T302" s="419"/>
      <c r="U302" s="419"/>
      <c r="V302" s="569"/>
      <c r="W302" s="569"/>
      <c r="X302" s="417"/>
      <c r="Y302" s="419"/>
      <c r="Z302" s="419"/>
      <c r="AA302" s="417"/>
      <c r="AB302" s="417"/>
      <c r="AC302" s="475"/>
      <c r="AD302" s="407"/>
      <c r="AF302" s="407"/>
    </row>
    <row r="303" spans="1:33" ht="32.25" hidden="1" customHeight="1" x14ac:dyDescent="0.2">
      <c r="B303" s="477"/>
      <c r="G303" s="479"/>
      <c r="H303" s="480"/>
      <c r="I303" s="405"/>
      <c r="J303" s="479"/>
      <c r="K303" s="480"/>
      <c r="L303" s="480"/>
      <c r="O303" s="481"/>
      <c r="P303" s="482"/>
      <c r="Q303" s="482"/>
      <c r="R303" s="405"/>
      <c r="S303" s="555"/>
      <c r="T303" s="405"/>
      <c r="U303" s="405"/>
      <c r="V303" s="482"/>
      <c r="W303" s="405"/>
      <c r="X303" s="405"/>
      <c r="Y303" s="405"/>
      <c r="Z303" s="405"/>
      <c r="AA303" s="482"/>
      <c r="AB303" s="482"/>
    </row>
    <row r="304" spans="1:33" ht="32.25" hidden="1" customHeight="1" x14ac:dyDescent="0.2">
      <c r="B304" s="406" t="s">
        <v>1582</v>
      </c>
      <c r="G304" s="479"/>
      <c r="H304" s="480"/>
      <c r="I304" s="482"/>
      <c r="J304" s="479"/>
      <c r="K304" s="483"/>
      <c r="L304" s="483"/>
      <c r="N304" s="482"/>
      <c r="O304" s="482"/>
      <c r="P304" s="482"/>
      <c r="Q304" s="482"/>
      <c r="R304" s="482"/>
      <c r="S304" s="556"/>
      <c r="T304" s="482"/>
      <c r="U304" s="482"/>
      <c r="V304" s="405"/>
      <c r="W304" s="405"/>
      <c r="X304" s="405"/>
      <c r="Y304" s="405"/>
      <c r="Z304" s="405"/>
      <c r="AA304" s="405"/>
      <c r="AB304" s="405"/>
      <c r="AC304" s="406"/>
    </row>
    <row r="305" spans="1:29" ht="32.25" hidden="1" customHeight="1" x14ac:dyDescent="0.2">
      <c r="B305" s="406" t="s">
        <v>1861</v>
      </c>
      <c r="G305" s="479"/>
      <c r="H305" s="480"/>
      <c r="I305" s="482"/>
      <c r="J305" s="479"/>
      <c r="K305" s="483"/>
      <c r="L305" s="483"/>
      <c r="N305" s="482"/>
      <c r="O305" s="482"/>
      <c r="P305" s="482"/>
      <c r="Q305" s="482"/>
      <c r="R305" s="482"/>
      <c r="S305" s="556"/>
      <c r="T305" s="482"/>
      <c r="U305" s="482"/>
      <c r="V305" s="405"/>
      <c r="W305" s="405"/>
      <c r="X305" s="405"/>
      <c r="Y305" s="405"/>
      <c r="Z305" s="405"/>
      <c r="AA305" s="405"/>
      <c r="AB305" s="405"/>
      <c r="AC305" s="406"/>
    </row>
    <row r="306" spans="1:29" ht="48.75" hidden="1" customHeight="1" x14ac:dyDescent="0.2">
      <c r="A306" s="634"/>
      <c r="B306" s="484" t="s">
        <v>1863</v>
      </c>
      <c r="C306" s="420"/>
      <c r="D306" s="420"/>
      <c r="E306" s="420"/>
      <c r="F306" s="420"/>
      <c r="G306" s="485"/>
      <c r="H306" s="485"/>
      <c r="I306" s="481"/>
      <c r="J306" s="485"/>
      <c r="K306" s="485"/>
      <c r="L306" s="485"/>
      <c r="M306" s="481"/>
      <c r="N306" s="481"/>
      <c r="O306" s="481"/>
      <c r="P306" s="482"/>
      <c r="Q306" s="482"/>
      <c r="R306" s="482"/>
      <c r="S306" s="556"/>
      <c r="T306" s="482"/>
      <c r="U306" s="482"/>
      <c r="V306" s="405"/>
      <c r="W306" s="405"/>
      <c r="X306" s="405"/>
      <c r="Y306" s="405"/>
      <c r="Z306" s="405"/>
      <c r="AA306" s="405"/>
      <c r="AB306" s="405"/>
      <c r="AC306" s="406"/>
    </row>
    <row r="307" spans="1:29" ht="48.75" hidden="1" customHeight="1" x14ac:dyDescent="0.2">
      <c r="B307" s="486" t="s">
        <v>1871</v>
      </c>
      <c r="G307" s="479"/>
      <c r="H307" s="480"/>
      <c r="I307" s="482"/>
      <c r="J307" s="479"/>
      <c r="K307" s="483"/>
      <c r="L307" s="483"/>
      <c r="N307" s="482"/>
      <c r="O307" s="482"/>
      <c r="P307" s="482"/>
      <c r="Q307" s="482"/>
      <c r="R307" s="482"/>
      <c r="S307" s="556"/>
      <c r="T307" s="482"/>
      <c r="U307" s="482"/>
      <c r="V307" s="405"/>
      <c r="W307" s="405"/>
      <c r="X307" s="405"/>
      <c r="Y307" s="405"/>
      <c r="Z307" s="405"/>
      <c r="AA307" s="405"/>
      <c r="AB307" s="405"/>
      <c r="AC307" s="406"/>
    </row>
    <row r="308" spans="1:29" ht="48.75" hidden="1" customHeight="1" x14ac:dyDescent="0.2">
      <c r="B308" s="487" t="s">
        <v>1864</v>
      </c>
      <c r="G308" s="479"/>
      <c r="H308" s="480"/>
      <c r="I308" s="482"/>
      <c r="J308" s="479"/>
      <c r="K308" s="483"/>
      <c r="L308" s="483"/>
      <c r="N308" s="482"/>
      <c r="O308" s="482"/>
      <c r="P308" s="482"/>
      <c r="Q308" s="482"/>
      <c r="R308" s="482"/>
      <c r="S308" s="556"/>
      <c r="T308" s="482"/>
      <c r="U308" s="482"/>
      <c r="V308" s="405"/>
      <c r="W308" s="405"/>
      <c r="X308" s="405"/>
      <c r="Y308" s="405"/>
      <c r="Z308" s="405"/>
      <c r="AA308" s="405"/>
      <c r="AB308" s="405"/>
      <c r="AC308" s="406"/>
    </row>
    <row r="309" spans="1:29" ht="48.75" hidden="1" customHeight="1" x14ac:dyDescent="0.2">
      <c r="A309" s="634"/>
      <c r="B309" s="488" t="s">
        <v>1880</v>
      </c>
      <c r="C309" s="420"/>
      <c r="D309" s="420"/>
      <c r="E309" s="420"/>
      <c r="F309" s="420"/>
      <c r="G309" s="485"/>
      <c r="H309" s="485"/>
      <c r="I309" s="481"/>
      <c r="J309" s="485"/>
      <c r="K309" s="485"/>
      <c r="L309" s="485"/>
      <c r="M309" s="481"/>
      <c r="N309" s="481"/>
      <c r="O309" s="481"/>
      <c r="P309" s="482"/>
      <c r="Q309" s="482"/>
      <c r="R309" s="482"/>
      <c r="S309" s="556"/>
      <c r="T309" s="482"/>
      <c r="U309" s="482"/>
      <c r="V309" s="405"/>
      <c r="W309" s="405"/>
      <c r="X309" s="405"/>
      <c r="Y309" s="405"/>
      <c r="Z309" s="405"/>
      <c r="AA309" s="405"/>
      <c r="AB309" s="405"/>
      <c r="AC309" s="406"/>
    </row>
    <row r="310" spans="1:29" ht="48.75" hidden="1" customHeight="1" x14ac:dyDescent="0.2">
      <c r="B310" s="489" t="s">
        <v>1881</v>
      </c>
      <c r="G310" s="479"/>
      <c r="H310" s="480"/>
      <c r="I310" s="482"/>
      <c r="J310" s="490"/>
      <c r="K310" s="490"/>
      <c r="L310" s="490"/>
      <c r="M310" s="482"/>
      <c r="N310" s="482"/>
      <c r="O310" s="482"/>
      <c r="P310" s="482"/>
      <c r="Q310" s="482"/>
      <c r="R310" s="482"/>
      <c r="S310" s="556"/>
      <c r="T310" s="482"/>
      <c r="U310" s="482"/>
      <c r="V310" s="405"/>
      <c r="W310" s="405"/>
      <c r="X310" s="405"/>
      <c r="Y310" s="405"/>
      <c r="Z310" s="405"/>
      <c r="AA310" s="405"/>
      <c r="AB310" s="405"/>
      <c r="AC310" s="406"/>
    </row>
    <row r="311" spans="1:29" ht="48.75" hidden="1" customHeight="1" x14ac:dyDescent="0.2">
      <c r="B311" s="491" t="s">
        <v>1882</v>
      </c>
      <c r="G311" s="479"/>
      <c r="H311" s="480"/>
      <c r="I311" s="482"/>
      <c r="J311" s="479"/>
      <c r="K311" s="483"/>
      <c r="L311" s="483"/>
      <c r="N311" s="482"/>
      <c r="O311" s="482"/>
      <c r="P311" s="482"/>
      <c r="Q311" s="482"/>
      <c r="R311" s="482"/>
      <c r="S311" s="556"/>
      <c r="T311" s="482"/>
      <c r="U311" s="482"/>
      <c r="V311" s="405"/>
      <c r="W311" s="405"/>
      <c r="X311" s="405"/>
      <c r="Y311" s="405"/>
      <c r="Z311" s="405"/>
      <c r="AA311" s="405"/>
      <c r="AB311" s="405"/>
      <c r="AC311" s="406"/>
    </row>
    <row r="312" spans="1:29" ht="48.75" hidden="1" customHeight="1" x14ac:dyDescent="0.2">
      <c r="B312" s="369" t="s">
        <v>1883</v>
      </c>
      <c r="G312" s="479"/>
      <c r="H312" s="480"/>
      <c r="I312" s="482"/>
      <c r="J312" s="479"/>
      <c r="K312" s="483"/>
      <c r="L312" s="483"/>
      <c r="N312" s="482"/>
      <c r="O312" s="482"/>
      <c r="P312" s="482"/>
      <c r="Q312" s="482"/>
      <c r="R312" s="482"/>
      <c r="S312" s="556"/>
      <c r="T312" s="482"/>
      <c r="U312" s="482"/>
      <c r="V312" s="405"/>
      <c r="W312" s="405"/>
      <c r="X312" s="405"/>
      <c r="Y312" s="405"/>
      <c r="Z312" s="405"/>
      <c r="AA312" s="405"/>
      <c r="AB312" s="405"/>
      <c r="AC312" s="406"/>
    </row>
    <row r="313" spans="1:29" ht="44.25" hidden="1" customHeight="1" x14ac:dyDescent="0.2">
      <c r="B313" s="456" t="s">
        <v>1898</v>
      </c>
      <c r="G313" s="479"/>
      <c r="H313" s="480"/>
      <c r="I313" s="482"/>
      <c r="J313" s="479"/>
      <c r="K313" s="483"/>
      <c r="L313" s="483"/>
      <c r="N313" s="482"/>
      <c r="O313" s="482"/>
      <c r="P313" s="482"/>
      <c r="Q313" s="482"/>
      <c r="R313" s="482"/>
      <c r="S313" s="556"/>
      <c r="T313" s="482"/>
      <c r="U313" s="482"/>
      <c r="V313" s="405"/>
      <c r="W313" s="405"/>
      <c r="X313" s="405"/>
      <c r="Y313" s="405"/>
      <c r="Z313" s="405"/>
      <c r="AA313" s="405"/>
      <c r="AB313" s="405"/>
      <c r="AC313" s="406"/>
    </row>
    <row r="314" spans="1:29" ht="32.25" hidden="1" customHeight="1" x14ac:dyDescent="0.2">
      <c r="B314" s="492" t="s">
        <v>1958</v>
      </c>
      <c r="G314" s="479"/>
      <c r="H314" s="480"/>
      <c r="I314" s="482"/>
      <c r="J314" s="479"/>
      <c r="K314" s="483"/>
      <c r="L314" s="483"/>
      <c r="N314" s="482"/>
      <c r="O314" s="482"/>
      <c r="P314" s="482"/>
      <c r="Q314" s="482"/>
      <c r="R314" s="482"/>
      <c r="S314" s="556"/>
      <c r="T314" s="482"/>
      <c r="U314" s="482"/>
      <c r="V314" s="405"/>
      <c r="W314" s="405"/>
      <c r="X314" s="405"/>
      <c r="Y314" s="405"/>
      <c r="Z314" s="405"/>
      <c r="AA314" s="405"/>
      <c r="AB314" s="405"/>
      <c r="AC314" s="406"/>
    </row>
    <row r="315" spans="1:29" ht="32.25" hidden="1" customHeight="1" x14ac:dyDescent="0.2">
      <c r="B315" s="493" t="s">
        <v>1970</v>
      </c>
      <c r="G315" s="479"/>
      <c r="H315" s="480"/>
      <c r="I315" s="482"/>
      <c r="J315" s="479"/>
      <c r="K315" s="483"/>
      <c r="L315" s="483"/>
      <c r="N315" s="482"/>
      <c r="O315" s="482"/>
      <c r="P315" s="482"/>
      <c r="Q315" s="482"/>
      <c r="R315" s="482"/>
      <c r="S315" s="556"/>
      <c r="T315" s="482"/>
      <c r="U315" s="482"/>
      <c r="V315" s="405"/>
      <c r="W315" s="405"/>
      <c r="X315" s="405"/>
      <c r="Y315" s="405"/>
      <c r="Z315" s="405"/>
      <c r="AA315" s="405"/>
      <c r="AB315" s="405"/>
      <c r="AC315" s="406"/>
    </row>
    <row r="316" spans="1:29" ht="32.25" hidden="1" customHeight="1" x14ac:dyDescent="0.2">
      <c r="B316" s="447" t="s">
        <v>1971</v>
      </c>
      <c r="G316" s="479"/>
      <c r="H316" s="480"/>
      <c r="I316" s="482"/>
      <c r="J316" s="479"/>
      <c r="K316" s="483"/>
      <c r="L316" s="483"/>
      <c r="N316" s="482"/>
      <c r="O316" s="482"/>
      <c r="P316" s="482"/>
      <c r="Q316" s="482"/>
      <c r="R316" s="482"/>
      <c r="S316" s="556"/>
      <c r="T316" s="482"/>
      <c r="U316" s="482"/>
      <c r="V316" s="405"/>
      <c r="W316" s="405"/>
      <c r="X316" s="405"/>
      <c r="Y316" s="405"/>
      <c r="Z316" s="405"/>
      <c r="AA316" s="405"/>
      <c r="AB316" s="405"/>
      <c r="AC316" s="406"/>
    </row>
    <row r="317" spans="1:29" ht="32.25" hidden="1" customHeight="1" x14ac:dyDescent="0.2">
      <c r="A317" s="469"/>
      <c r="B317" s="566"/>
      <c r="C317" s="566"/>
      <c r="D317" s="566"/>
      <c r="E317" s="566"/>
      <c r="F317" s="566"/>
      <c r="G317" s="485"/>
      <c r="H317" s="485"/>
      <c r="I317" s="481"/>
      <c r="J317" s="485"/>
      <c r="K317" s="485"/>
      <c r="L317" s="485"/>
      <c r="M317" s="481"/>
      <c r="N317" s="481"/>
      <c r="O317" s="481"/>
      <c r="P317" s="482"/>
      <c r="Q317" s="482"/>
      <c r="R317" s="482"/>
      <c r="S317" s="556"/>
      <c r="T317" s="482"/>
      <c r="U317" s="482"/>
      <c r="V317" s="405"/>
      <c r="W317" s="405"/>
      <c r="X317" s="405"/>
      <c r="Y317" s="405"/>
      <c r="Z317" s="405"/>
      <c r="AA317" s="405"/>
      <c r="AB317" s="405"/>
      <c r="AC317" s="406"/>
    </row>
    <row r="318" spans="1:29" ht="32.25" hidden="1" customHeight="1" x14ac:dyDescent="0.2">
      <c r="B318" s="494"/>
      <c r="C318" s="495"/>
      <c r="D318" s="496"/>
      <c r="G318" s="495"/>
      <c r="H318" s="495"/>
      <c r="I318" s="497"/>
      <c r="J318" s="495"/>
      <c r="K318" s="495"/>
      <c r="L318" s="495"/>
      <c r="M318" s="497"/>
      <c r="N318" s="497"/>
      <c r="O318" s="497"/>
      <c r="P318" s="482"/>
      <c r="Q318" s="482"/>
      <c r="R318" s="482"/>
      <c r="S318" s="556"/>
      <c r="T318" s="482"/>
      <c r="U318" s="482"/>
      <c r="V318" s="405"/>
      <c r="W318" s="405"/>
      <c r="X318" s="405"/>
      <c r="Y318" s="405"/>
      <c r="Z318" s="405"/>
      <c r="AA318" s="405"/>
      <c r="AB318" s="405"/>
      <c r="AC318" s="406"/>
    </row>
    <row r="319" spans="1:29" ht="32.25" hidden="1" customHeight="1" x14ac:dyDescent="0.2">
      <c r="B319" s="498"/>
      <c r="C319" s="495"/>
      <c r="D319" s="496"/>
      <c r="G319" s="495"/>
      <c r="H319" s="495"/>
      <c r="I319" s="497"/>
      <c r="J319" s="495"/>
      <c r="K319" s="495"/>
      <c r="L319" s="495"/>
      <c r="M319" s="497"/>
      <c r="N319" s="497"/>
      <c r="O319" s="497"/>
      <c r="P319" s="482"/>
      <c r="Q319" s="482"/>
      <c r="R319" s="482"/>
      <c r="S319" s="556"/>
      <c r="T319" s="482"/>
      <c r="U319" s="482"/>
      <c r="V319" s="405"/>
      <c r="W319" s="405"/>
      <c r="X319" s="405"/>
      <c r="Y319" s="405"/>
      <c r="Z319" s="405"/>
      <c r="AA319" s="405"/>
      <c r="AB319" s="405"/>
      <c r="AC319" s="406"/>
    </row>
    <row r="320" spans="1:29" ht="32.25" hidden="1" customHeight="1" x14ac:dyDescent="0.2">
      <c r="A320" s="634"/>
      <c r="B320" s="420"/>
      <c r="C320" s="420"/>
      <c r="D320" s="420"/>
      <c r="E320" s="420"/>
      <c r="F320" s="420"/>
      <c r="G320" s="485"/>
      <c r="H320" s="485"/>
      <c r="I320" s="481"/>
      <c r="J320" s="485"/>
      <c r="K320" s="485"/>
      <c r="L320" s="485"/>
      <c r="M320" s="481"/>
      <c r="N320" s="481"/>
      <c r="O320" s="481"/>
      <c r="P320" s="482"/>
      <c r="Q320" s="482"/>
      <c r="R320" s="482"/>
      <c r="S320" s="556"/>
      <c r="T320" s="482"/>
      <c r="U320" s="482"/>
      <c r="V320" s="405"/>
      <c r="W320" s="405"/>
      <c r="X320" s="405"/>
      <c r="Y320" s="405"/>
      <c r="Z320" s="405"/>
      <c r="AA320" s="405"/>
      <c r="AB320" s="405"/>
      <c r="AC320" s="406"/>
    </row>
    <row r="321" spans="1:29" ht="32.25" hidden="1" customHeight="1" x14ac:dyDescent="0.2">
      <c r="B321" s="477"/>
      <c r="C321" s="499"/>
      <c r="G321" s="479"/>
      <c r="H321" s="479"/>
      <c r="I321" s="405"/>
      <c r="J321" s="479"/>
      <c r="K321" s="480"/>
      <c r="L321" s="480"/>
      <c r="P321" s="482"/>
      <c r="Q321" s="482"/>
      <c r="R321" s="482"/>
      <c r="S321" s="556"/>
      <c r="T321" s="482"/>
      <c r="U321" s="482"/>
      <c r="V321" s="405"/>
      <c r="W321" s="405"/>
      <c r="X321" s="405"/>
      <c r="Y321" s="405"/>
      <c r="Z321" s="405"/>
      <c r="AA321" s="405"/>
      <c r="AB321" s="405"/>
      <c r="AC321" s="406"/>
    </row>
    <row r="322" spans="1:29" ht="32.25" hidden="1" customHeight="1" x14ac:dyDescent="0.2">
      <c r="B322" s="477"/>
      <c r="C322" s="499"/>
      <c r="G322" s="479"/>
      <c r="H322" s="479"/>
      <c r="I322" s="405"/>
      <c r="J322" s="479"/>
      <c r="K322" s="480"/>
      <c r="L322" s="480"/>
      <c r="P322" s="482"/>
      <c r="Q322" s="482"/>
      <c r="R322" s="482"/>
      <c r="S322" s="556"/>
      <c r="T322" s="482"/>
      <c r="U322" s="482"/>
      <c r="V322" s="405"/>
      <c r="W322" s="405"/>
      <c r="X322" s="405"/>
      <c r="Y322" s="405"/>
      <c r="Z322" s="405"/>
      <c r="AA322" s="405"/>
      <c r="AB322" s="405"/>
      <c r="AC322" s="406"/>
    </row>
    <row r="323" spans="1:29" ht="32.25" hidden="1" customHeight="1" x14ac:dyDescent="0.2">
      <c r="A323" s="469"/>
      <c r="B323" s="566"/>
      <c r="C323" s="566"/>
      <c r="D323" s="566"/>
      <c r="E323" s="566"/>
      <c r="F323" s="566"/>
      <c r="G323" s="485"/>
      <c r="H323" s="485"/>
      <c r="I323" s="481"/>
      <c r="J323" s="485"/>
      <c r="K323" s="500"/>
      <c r="L323" s="500"/>
      <c r="M323" s="481"/>
      <c r="N323" s="481"/>
      <c r="O323" s="481"/>
      <c r="P323" s="482"/>
      <c r="Q323" s="482"/>
      <c r="R323" s="482"/>
      <c r="S323" s="556"/>
      <c r="T323" s="482"/>
      <c r="U323" s="482"/>
      <c r="V323" s="405"/>
      <c r="W323" s="405"/>
      <c r="X323" s="405"/>
      <c r="Y323" s="405"/>
      <c r="Z323" s="405"/>
      <c r="AA323" s="405"/>
      <c r="AB323" s="405"/>
      <c r="AC323" s="406"/>
    </row>
    <row r="324" spans="1:29" ht="32.25" hidden="1" customHeight="1" x14ac:dyDescent="0.2">
      <c r="B324" s="477"/>
      <c r="C324" s="501"/>
      <c r="G324" s="479"/>
      <c r="H324" s="479"/>
      <c r="I324" s="405"/>
      <c r="J324" s="479"/>
      <c r="K324" s="480"/>
      <c r="L324" s="480"/>
      <c r="P324" s="482"/>
      <c r="Q324" s="482"/>
      <c r="R324" s="482"/>
      <c r="S324" s="556"/>
      <c r="T324" s="482"/>
      <c r="U324" s="482"/>
      <c r="V324" s="405"/>
      <c r="W324" s="405"/>
      <c r="X324" s="405"/>
      <c r="Y324" s="405"/>
      <c r="Z324" s="405"/>
      <c r="AA324" s="405"/>
      <c r="AB324" s="405"/>
      <c r="AC324" s="406"/>
    </row>
    <row r="325" spans="1:29" s="420" customFormat="1" ht="32.25" hidden="1" customHeight="1" x14ac:dyDescent="0.2">
      <c r="A325" s="469"/>
      <c r="B325" s="566"/>
      <c r="C325" s="566"/>
      <c r="D325" s="566"/>
      <c r="E325" s="566"/>
      <c r="F325" s="566"/>
      <c r="G325" s="485"/>
      <c r="H325" s="485"/>
      <c r="I325" s="481"/>
      <c r="J325" s="485"/>
      <c r="K325" s="485"/>
      <c r="L325" s="485"/>
      <c r="M325" s="481"/>
      <c r="N325" s="481"/>
      <c r="O325" s="481"/>
      <c r="P325" s="482"/>
      <c r="Q325" s="482"/>
      <c r="R325" s="482"/>
      <c r="S325" s="556"/>
      <c r="T325" s="482"/>
      <c r="U325" s="482"/>
      <c r="V325" s="405"/>
      <c r="W325" s="405"/>
      <c r="X325" s="405"/>
      <c r="Y325" s="405"/>
      <c r="Z325" s="405"/>
      <c r="AA325" s="405"/>
      <c r="AB325" s="405"/>
    </row>
    <row r="326" spans="1:29" ht="32.25" hidden="1" customHeight="1" x14ac:dyDescent="0.2">
      <c r="G326" s="479"/>
      <c r="H326" s="480"/>
      <c r="I326" s="405"/>
      <c r="J326" s="479"/>
      <c r="K326" s="480"/>
      <c r="L326" s="480"/>
      <c r="P326" s="482"/>
      <c r="Q326" s="482"/>
      <c r="R326" s="482"/>
      <c r="S326" s="556"/>
      <c r="T326" s="482"/>
      <c r="U326" s="482"/>
      <c r="V326" s="405"/>
      <c r="W326" s="405"/>
      <c r="X326" s="405"/>
      <c r="Y326" s="405"/>
      <c r="Z326" s="405"/>
      <c r="AA326" s="405"/>
      <c r="AB326" s="405"/>
      <c r="AC326" s="406"/>
    </row>
    <row r="327" spans="1:29" s="420" customFormat="1" ht="32.25" hidden="1" customHeight="1" x14ac:dyDescent="0.2">
      <c r="A327" s="633"/>
      <c r="B327" s="406"/>
      <c r="C327" s="476"/>
      <c r="D327" s="478"/>
      <c r="E327" s="476"/>
      <c r="F327" s="476"/>
      <c r="G327" s="479"/>
      <c r="H327" s="480"/>
      <c r="I327" s="482"/>
      <c r="J327" s="490"/>
      <c r="K327" s="490"/>
      <c r="L327" s="490"/>
      <c r="M327" s="482"/>
      <c r="N327" s="482"/>
      <c r="O327" s="482"/>
      <c r="P327" s="482"/>
      <c r="Q327" s="482"/>
      <c r="R327" s="502"/>
      <c r="S327" s="557"/>
      <c r="T327" s="502"/>
      <c r="U327" s="502"/>
      <c r="V327" s="481"/>
      <c r="W327" s="481"/>
      <c r="X327" s="481"/>
      <c r="Y327" s="481"/>
      <c r="Z327" s="481"/>
      <c r="AA327" s="481"/>
      <c r="AB327" s="481"/>
    </row>
    <row r="328" spans="1:29" s="420" customFormat="1" ht="32.25" hidden="1" customHeight="1" x14ac:dyDescent="0.2">
      <c r="A328" s="633"/>
      <c r="B328" s="406"/>
      <c r="C328" s="476"/>
      <c r="D328" s="478"/>
      <c r="E328" s="476"/>
      <c r="F328" s="476"/>
      <c r="G328" s="479"/>
      <c r="H328" s="480"/>
      <c r="I328" s="482"/>
      <c r="J328" s="479"/>
      <c r="K328" s="483"/>
      <c r="L328" s="483"/>
      <c r="M328" s="405"/>
      <c r="N328" s="482"/>
      <c r="O328" s="482"/>
      <c r="P328" s="482"/>
      <c r="Q328" s="482"/>
      <c r="R328" s="482"/>
      <c r="S328" s="556"/>
      <c r="T328" s="482"/>
      <c r="U328" s="482"/>
      <c r="V328" s="405"/>
      <c r="W328" s="405"/>
      <c r="X328" s="405"/>
      <c r="Y328" s="405"/>
      <c r="Z328" s="405"/>
      <c r="AA328" s="405"/>
      <c r="AB328" s="405"/>
    </row>
    <row r="329" spans="1:29" s="420" customFormat="1" ht="32.25" hidden="1" customHeight="1" x14ac:dyDescent="0.2">
      <c r="A329" s="633"/>
      <c r="B329" s="406"/>
      <c r="C329" s="476"/>
      <c r="D329" s="478"/>
      <c r="E329" s="476"/>
      <c r="F329" s="476"/>
      <c r="G329" s="479"/>
      <c r="H329" s="480"/>
      <c r="I329" s="482"/>
      <c r="J329" s="479"/>
      <c r="K329" s="483"/>
      <c r="L329" s="483"/>
      <c r="M329" s="405"/>
      <c r="N329" s="482"/>
      <c r="O329" s="482"/>
      <c r="P329" s="482"/>
      <c r="Q329" s="482"/>
      <c r="R329" s="482"/>
      <c r="S329" s="556"/>
      <c r="T329" s="482"/>
      <c r="U329" s="482"/>
      <c r="V329" s="405"/>
      <c r="W329" s="405"/>
      <c r="X329" s="405"/>
      <c r="Y329" s="405"/>
      <c r="Z329" s="405"/>
      <c r="AA329" s="405"/>
      <c r="AB329" s="405"/>
    </row>
    <row r="330" spans="1:29" ht="32.25" hidden="1" customHeight="1" x14ac:dyDescent="0.2">
      <c r="G330" s="479"/>
      <c r="H330" s="480"/>
      <c r="I330" s="405"/>
      <c r="J330" s="479"/>
      <c r="K330" s="479"/>
      <c r="L330" s="479"/>
      <c r="P330" s="482"/>
      <c r="Q330" s="482"/>
      <c r="R330" s="502"/>
      <c r="S330" s="557"/>
      <c r="T330" s="502"/>
      <c r="U330" s="502"/>
      <c r="V330" s="481"/>
      <c r="W330" s="481"/>
      <c r="X330" s="481"/>
      <c r="Y330" s="481"/>
      <c r="Z330" s="481"/>
      <c r="AA330" s="481"/>
      <c r="AB330" s="481"/>
      <c r="AC330" s="406"/>
    </row>
    <row r="331" spans="1:29" ht="32.25" hidden="1" customHeight="1" x14ac:dyDescent="0.2">
      <c r="G331" s="479"/>
      <c r="H331" s="480"/>
      <c r="I331" s="482"/>
      <c r="J331" s="479"/>
      <c r="K331" s="483"/>
      <c r="L331" s="483"/>
      <c r="N331" s="482"/>
      <c r="O331" s="482"/>
      <c r="P331" s="482"/>
      <c r="Q331" s="482"/>
      <c r="R331" s="482"/>
      <c r="S331" s="556"/>
      <c r="T331" s="482"/>
      <c r="U331" s="482"/>
      <c r="V331" s="405"/>
      <c r="W331" s="405"/>
      <c r="X331" s="405"/>
      <c r="Y331" s="405"/>
      <c r="Z331" s="405"/>
      <c r="AA331" s="405"/>
      <c r="AB331" s="405"/>
      <c r="AC331" s="406"/>
    </row>
    <row r="332" spans="1:29" ht="32.25" hidden="1" customHeight="1" x14ac:dyDescent="0.2">
      <c r="G332" s="479"/>
      <c r="H332" s="480"/>
      <c r="I332" s="482"/>
      <c r="J332" s="479"/>
      <c r="K332" s="483"/>
      <c r="L332" s="483"/>
      <c r="N332" s="482"/>
      <c r="O332" s="482"/>
      <c r="P332" s="482"/>
      <c r="Q332" s="482"/>
      <c r="R332" s="482"/>
      <c r="S332" s="556"/>
      <c r="T332" s="482"/>
      <c r="U332" s="482"/>
      <c r="V332" s="405"/>
      <c r="W332" s="405"/>
      <c r="X332" s="405"/>
      <c r="Y332" s="405"/>
      <c r="Z332" s="405"/>
      <c r="AA332" s="405"/>
      <c r="AB332" s="405"/>
      <c r="AC332" s="406"/>
    </row>
    <row r="333" spans="1:29" ht="32.25" hidden="1" customHeight="1" x14ac:dyDescent="0.2">
      <c r="A333" s="634"/>
      <c r="B333" s="420"/>
      <c r="C333" s="420"/>
      <c r="D333" s="420"/>
      <c r="E333" s="420"/>
      <c r="F333" s="420"/>
      <c r="G333" s="485"/>
      <c r="H333" s="485"/>
      <c r="I333" s="481"/>
      <c r="J333" s="485"/>
      <c r="K333" s="485"/>
      <c r="L333" s="485"/>
      <c r="M333" s="481"/>
      <c r="N333" s="481"/>
      <c r="O333" s="481"/>
      <c r="P333" s="482"/>
      <c r="Q333" s="482"/>
      <c r="R333" s="482"/>
      <c r="S333" s="556"/>
      <c r="T333" s="482"/>
      <c r="U333" s="482"/>
      <c r="V333" s="405"/>
      <c r="W333" s="405"/>
      <c r="X333" s="405"/>
      <c r="Y333" s="405"/>
      <c r="Z333" s="405"/>
      <c r="AA333" s="405"/>
      <c r="AB333" s="405"/>
      <c r="AC333" s="406"/>
    </row>
    <row r="334" spans="1:29" ht="32.25" hidden="1" customHeight="1" x14ac:dyDescent="0.2">
      <c r="G334" s="479"/>
      <c r="H334" s="480"/>
      <c r="I334" s="482"/>
      <c r="J334" s="479"/>
      <c r="K334" s="483"/>
      <c r="L334" s="483"/>
      <c r="N334" s="482"/>
      <c r="O334" s="482"/>
      <c r="P334" s="482"/>
      <c r="Q334" s="482"/>
      <c r="R334" s="482"/>
      <c r="S334" s="556"/>
      <c r="T334" s="482"/>
      <c r="U334" s="482"/>
      <c r="V334" s="405"/>
      <c r="W334" s="405"/>
      <c r="X334" s="405"/>
      <c r="Y334" s="405"/>
      <c r="Z334" s="405"/>
      <c r="AA334" s="405"/>
      <c r="AB334" s="405"/>
      <c r="AC334" s="406"/>
    </row>
    <row r="335" spans="1:29" ht="32.25" hidden="1" customHeight="1" x14ac:dyDescent="0.2">
      <c r="G335" s="479"/>
      <c r="H335" s="480"/>
      <c r="I335" s="482"/>
      <c r="J335" s="479"/>
      <c r="K335" s="483"/>
      <c r="L335" s="483"/>
      <c r="N335" s="482"/>
      <c r="O335" s="482"/>
      <c r="P335" s="482"/>
      <c r="Q335" s="482"/>
      <c r="R335" s="482"/>
      <c r="S335" s="556"/>
      <c r="T335" s="482"/>
      <c r="U335" s="482"/>
      <c r="V335" s="405"/>
      <c r="W335" s="405"/>
      <c r="X335" s="405"/>
      <c r="Y335" s="405"/>
      <c r="Z335" s="405"/>
      <c r="AA335" s="405"/>
      <c r="AB335" s="405"/>
      <c r="AC335" s="406"/>
    </row>
    <row r="336" spans="1:29" ht="32.25" hidden="1" customHeight="1" x14ac:dyDescent="0.2">
      <c r="G336" s="479"/>
      <c r="H336" s="480"/>
      <c r="I336" s="482"/>
      <c r="J336" s="479"/>
      <c r="K336" s="483"/>
      <c r="L336" s="483"/>
      <c r="N336" s="482"/>
      <c r="O336" s="482"/>
      <c r="P336" s="482"/>
      <c r="Q336" s="482"/>
      <c r="R336" s="482"/>
      <c r="S336" s="556"/>
      <c r="T336" s="482"/>
      <c r="U336" s="482"/>
      <c r="V336" s="405"/>
      <c r="W336" s="405"/>
      <c r="X336" s="405"/>
      <c r="Y336" s="405"/>
      <c r="Z336" s="405"/>
      <c r="AA336" s="405"/>
      <c r="AB336" s="405"/>
      <c r="AC336" s="406"/>
    </row>
    <row r="337" spans="1:29" ht="32.25" hidden="1" customHeight="1" x14ac:dyDescent="0.2">
      <c r="G337" s="479"/>
      <c r="H337" s="480"/>
      <c r="I337" s="482"/>
      <c r="J337" s="479"/>
      <c r="K337" s="483"/>
      <c r="L337" s="483"/>
      <c r="N337" s="482"/>
      <c r="O337" s="482"/>
      <c r="P337" s="482"/>
      <c r="Q337" s="482"/>
      <c r="R337" s="482"/>
      <c r="S337" s="556"/>
      <c r="T337" s="482"/>
      <c r="U337" s="482"/>
      <c r="V337" s="405"/>
      <c r="W337" s="405"/>
      <c r="X337" s="405"/>
      <c r="Y337" s="405"/>
      <c r="Z337" s="405"/>
      <c r="AA337" s="405"/>
      <c r="AB337" s="405"/>
      <c r="AC337" s="406"/>
    </row>
    <row r="338" spans="1:29" s="420" customFormat="1" ht="32.25" hidden="1" customHeight="1" x14ac:dyDescent="0.2">
      <c r="A338" s="633"/>
      <c r="B338" s="406"/>
      <c r="C338" s="476"/>
      <c r="D338" s="478"/>
      <c r="E338" s="476"/>
      <c r="F338" s="476"/>
      <c r="G338" s="479"/>
      <c r="H338" s="480"/>
      <c r="I338" s="482"/>
      <c r="J338" s="479"/>
      <c r="K338" s="483"/>
      <c r="L338" s="483"/>
      <c r="M338" s="405"/>
      <c r="N338" s="482"/>
      <c r="O338" s="482"/>
      <c r="P338" s="405"/>
      <c r="Q338" s="405"/>
      <c r="R338" s="482"/>
      <c r="S338" s="556"/>
      <c r="T338" s="482"/>
      <c r="U338" s="482"/>
      <c r="V338" s="405"/>
      <c r="W338" s="405"/>
      <c r="X338" s="405"/>
      <c r="Y338" s="405"/>
      <c r="Z338" s="405"/>
      <c r="AA338" s="405"/>
      <c r="AB338" s="405"/>
    </row>
    <row r="339" spans="1:29" ht="32.25" hidden="1" customHeight="1" x14ac:dyDescent="0.2">
      <c r="G339" s="479"/>
      <c r="H339" s="480"/>
      <c r="I339" s="482"/>
      <c r="J339" s="479"/>
      <c r="K339" s="483"/>
      <c r="L339" s="483"/>
      <c r="N339" s="482"/>
      <c r="O339" s="482"/>
      <c r="P339" s="405"/>
      <c r="Q339" s="405"/>
      <c r="R339" s="482"/>
      <c r="S339" s="556"/>
      <c r="T339" s="482"/>
      <c r="U339" s="482"/>
      <c r="V339" s="405"/>
      <c r="W339" s="405"/>
      <c r="X339" s="405"/>
      <c r="Y339" s="405"/>
      <c r="Z339" s="405"/>
      <c r="AA339" s="405"/>
      <c r="AB339" s="405"/>
    </row>
    <row r="340" spans="1:29" ht="32.25" hidden="1" customHeight="1" x14ac:dyDescent="0.2">
      <c r="A340" s="635"/>
      <c r="B340" s="566"/>
      <c r="C340" s="567"/>
      <c r="D340" s="567"/>
      <c r="E340" s="567"/>
      <c r="F340" s="567"/>
      <c r="G340" s="485"/>
      <c r="H340" s="500"/>
      <c r="I340" s="502"/>
      <c r="J340" s="503"/>
      <c r="K340" s="503"/>
      <c r="L340" s="503"/>
      <c r="M340" s="502"/>
      <c r="N340" s="502"/>
      <c r="O340" s="502"/>
      <c r="P340" s="481"/>
      <c r="Q340" s="481"/>
      <c r="R340" s="502"/>
      <c r="S340" s="557"/>
      <c r="T340" s="502"/>
      <c r="U340" s="502"/>
      <c r="V340" s="481"/>
      <c r="W340" s="481"/>
      <c r="X340" s="481"/>
      <c r="Y340" s="481"/>
      <c r="Z340" s="481"/>
      <c r="AA340" s="481"/>
      <c r="AB340" s="481"/>
    </row>
    <row r="341" spans="1:29" ht="32.25" hidden="1" customHeight="1" x14ac:dyDescent="0.2">
      <c r="C341" s="504"/>
      <c r="D341" s="505"/>
      <c r="G341" s="479"/>
      <c r="H341" s="480"/>
      <c r="I341" s="405"/>
      <c r="J341" s="479"/>
      <c r="K341" s="480"/>
      <c r="L341" s="480"/>
      <c r="P341" s="405"/>
      <c r="Q341" s="405"/>
      <c r="R341" s="482"/>
      <c r="S341" s="556"/>
      <c r="T341" s="482"/>
      <c r="U341" s="482"/>
      <c r="V341" s="405"/>
      <c r="W341" s="405"/>
      <c r="X341" s="405"/>
      <c r="Y341" s="405"/>
      <c r="Z341" s="405"/>
      <c r="AA341" s="405"/>
      <c r="AB341" s="405"/>
    </row>
    <row r="342" spans="1:29" ht="32.25" hidden="1" customHeight="1" x14ac:dyDescent="0.2">
      <c r="C342" s="504"/>
      <c r="D342" s="505"/>
      <c r="G342" s="479"/>
      <c r="H342" s="480"/>
      <c r="I342" s="405"/>
      <c r="J342" s="479"/>
      <c r="K342" s="480"/>
      <c r="L342" s="480"/>
      <c r="P342" s="405"/>
      <c r="Q342" s="405"/>
      <c r="R342" s="482"/>
      <c r="S342" s="556"/>
      <c r="T342" s="482"/>
      <c r="U342" s="482"/>
      <c r="V342" s="405"/>
      <c r="W342" s="405"/>
      <c r="X342" s="405"/>
      <c r="Y342" s="405"/>
      <c r="Z342" s="405"/>
      <c r="AA342" s="405"/>
      <c r="AB342" s="405"/>
    </row>
    <row r="343" spans="1:29" ht="32.25" hidden="1" customHeight="1" x14ac:dyDescent="0.2">
      <c r="C343" s="504"/>
      <c r="D343" s="505"/>
      <c r="G343" s="479"/>
      <c r="H343" s="480"/>
      <c r="I343" s="405"/>
      <c r="J343" s="479"/>
      <c r="K343" s="480"/>
      <c r="L343" s="480"/>
      <c r="P343" s="405"/>
      <c r="Q343" s="405"/>
      <c r="R343" s="482"/>
      <c r="S343" s="556"/>
      <c r="T343" s="482"/>
      <c r="U343" s="482"/>
      <c r="V343" s="405"/>
      <c r="W343" s="405"/>
      <c r="X343" s="405"/>
      <c r="Y343" s="405"/>
      <c r="Z343" s="405"/>
      <c r="AA343" s="405"/>
      <c r="AB343" s="405"/>
    </row>
    <row r="344" spans="1:29" ht="32.25" hidden="1" customHeight="1" x14ac:dyDescent="0.2">
      <c r="C344" s="501"/>
      <c r="D344" s="505"/>
      <c r="G344" s="479"/>
      <c r="H344" s="480"/>
      <c r="I344" s="482"/>
      <c r="J344" s="479"/>
      <c r="K344" s="483"/>
      <c r="L344" s="483"/>
      <c r="N344" s="482"/>
      <c r="O344" s="482"/>
      <c r="P344" s="405"/>
      <c r="Q344" s="405"/>
      <c r="R344" s="482"/>
      <c r="S344" s="556"/>
      <c r="T344" s="482"/>
      <c r="U344" s="482"/>
      <c r="V344" s="405"/>
      <c r="W344" s="405"/>
      <c r="X344" s="405"/>
      <c r="Y344" s="405"/>
      <c r="Z344" s="405"/>
      <c r="AA344" s="405"/>
      <c r="AB344" s="405"/>
    </row>
    <row r="345" spans="1:29" s="420" customFormat="1" ht="32.25" hidden="1" customHeight="1" x14ac:dyDescent="0.2">
      <c r="A345" s="633"/>
      <c r="B345" s="406"/>
      <c r="C345" s="504"/>
      <c r="D345" s="478"/>
      <c r="E345" s="476"/>
      <c r="F345" s="476"/>
      <c r="G345" s="479"/>
      <c r="H345" s="480"/>
      <c r="I345" s="482"/>
      <c r="J345" s="479"/>
      <c r="K345" s="483"/>
      <c r="L345" s="483"/>
      <c r="M345" s="405"/>
      <c r="N345" s="482"/>
      <c r="O345" s="482"/>
      <c r="P345" s="405"/>
      <c r="Q345" s="405"/>
      <c r="R345" s="482"/>
      <c r="S345" s="556"/>
      <c r="T345" s="482"/>
      <c r="U345" s="482"/>
      <c r="V345" s="405"/>
      <c r="W345" s="405"/>
      <c r="X345" s="405"/>
      <c r="Y345" s="405"/>
      <c r="Z345" s="405"/>
      <c r="AA345" s="405"/>
      <c r="AB345" s="405"/>
      <c r="AC345" s="481"/>
    </row>
    <row r="346" spans="1:29" ht="32.25" hidden="1" customHeight="1" x14ac:dyDescent="0.2">
      <c r="C346" s="504"/>
      <c r="D346" s="505"/>
      <c r="G346" s="479"/>
      <c r="H346" s="480"/>
      <c r="I346" s="482"/>
      <c r="J346" s="479"/>
      <c r="K346" s="483"/>
      <c r="L346" s="483"/>
      <c r="N346" s="482"/>
      <c r="O346" s="482"/>
      <c r="P346" s="405"/>
      <c r="Q346" s="405"/>
      <c r="R346" s="482"/>
      <c r="S346" s="556"/>
      <c r="T346" s="482"/>
      <c r="U346" s="482"/>
      <c r="V346" s="405"/>
      <c r="W346" s="405"/>
      <c r="X346" s="405"/>
      <c r="Y346" s="405"/>
      <c r="Z346" s="405"/>
      <c r="AA346" s="405"/>
      <c r="AB346" s="405"/>
    </row>
    <row r="347" spans="1:29" ht="32.25" hidden="1" customHeight="1" x14ac:dyDescent="0.2">
      <c r="A347" s="636"/>
      <c r="B347" s="420"/>
      <c r="C347" s="506"/>
      <c r="D347" s="506"/>
      <c r="E347" s="506"/>
      <c r="F347" s="506"/>
      <c r="G347" s="485"/>
      <c r="H347" s="500"/>
      <c r="I347" s="502"/>
      <c r="J347" s="503"/>
      <c r="K347" s="503"/>
      <c r="L347" s="503"/>
      <c r="M347" s="502"/>
      <c r="N347" s="502"/>
      <c r="O347" s="502"/>
      <c r="P347" s="481"/>
      <c r="Q347" s="481"/>
      <c r="R347" s="502"/>
      <c r="S347" s="557"/>
      <c r="T347" s="502"/>
      <c r="U347" s="502"/>
      <c r="V347" s="481"/>
      <c r="W347" s="481"/>
      <c r="X347" s="481"/>
      <c r="Y347" s="481"/>
      <c r="Z347" s="481"/>
      <c r="AA347" s="481"/>
      <c r="AB347" s="481"/>
    </row>
    <row r="348" spans="1:29" ht="32.25" hidden="1" customHeight="1" x14ac:dyDescent="0.2">
      <c r="G348" s="479"/>
      <c r="H348" s="480"/>
      <c r="I348" s="405"/>
      <c r="J348" s="479"/>
      <c r="K348" s="480"/>
      <c r="L348" s="480"/>
      <c r="P348" s="405"/>
      <c r="Q348" s="405"/>
      <c r="R348" s="482"/>
      <c r="S348" s="556"/>
      <c r="T348" s="482"/>
      <c r="U348" s="482"/>
      <c r="V348" s="405"/>
      <c r="W348" s="405"/>
      <c r="X348" s="405"/>
      <c r="Y348" s="405"/>
      <c r="Z348" s="405"/>
      <c r="AA348" s="405"/>
      <c r="AB348" s="405"/>
    </row>
    <row r="349" spans="1:29" ht="32.25" hidden="1" customHeight="1" x14ac:dyDescent="0.2">
      <c r="G349" s="479"/>
      <c r="H349" s="480"/>
      <c r="I349" s="405"/>
      <c r="J349" s="479"/>
      <c r="K349" s="480"/>
      <c r="L349" s="480"/>
      <c r="P349" s="405"/>
      <c r="Q349" s="405"/>
      <c r="R349" s="482"/>
      <c r="S349" s="556"/>
      <c r="T349" s="482"/>
      <c r="U349" s="482"/>
      <c r="V349" s="405"/>
      <c r="W349" s="405"/>
      <c r="X349" s="405"/>
      <c r="Y349" s="405"/>
      <c r="Z349" s="405"/>
      <c r="AA349" s="405"/>
      <c r="AB349" s="405"/>
    </row>
    <row r="350" spans="1:29" s="420" customFormat="1" ht="32.25" customHeight="1" x14ac:dyDescent="0.2">
      <c r="A350" s="633"/>
      <c r="B350" s="406"/>
      <c r="C350" s="476"/>
      <c r="D350" s="478"/>
      <c r="E350" s="476"/>
      <c r="F350" s="476"/>
      <c r="G350" s="479"/>
      <c r="H350" s="480"/>
      <c r="I350" s="405"/>
      <c r="J350" s="479"/>
      <c r="K350" s="480"/>
      <c r="L350" s="480"/>
      <c r="M350" s="405"/>
      <c r="N350" s="405"/>
      <c r="O350" s="405"/>
      <c r="P350" s="405"/>
      <c r="Q350" s="405"/>
      <c r="R350" s="482"/>
      <c r="S350" s="556"/>
      <c r="T350" s="482"/>
      <c r="U350" s="482"/>
      <c r="V350" s="405"/>
      <c r="W350" s="405"/>
      <c r="X350" s="405"/>
      <c r="Y350" s="405"/>
      <c r="Z350" s="405"/>
      <c r="AA350" s="405"/>
      <c r="AB350" s="405"/>
      <c r="AC350" s="481"/>
    </row>
    <row r="351" spans="1:29" ht="32.25" customHeight="1" x14ac:dyDescent="0.2">
      <c r="G351" s="479"/>
      <c r="H351" s="480"/>
      <c r="I351" s="405"/>
      <c r="J351" s="479"/>
      <c r="K351" s="480"/>
      <c r="L351" s="480"/>
      <c r="P351" s="405"/>
      <c r="Q351" s="405"/>
      <c r="R351" s="482"/>
      <c r="S351" s="556"/>
      <c r="T351" s="482"/>
      <c r="U351" s="482"/>
      <c r="V351" s="405"/>
      <c r="W351" s="405"/>
      <c r="X351" s="405"/>
      <c r="Y351" s="405"/>
      <c r="Z351" s="405"/>
      <c r="AA351" s="405"/>
      <c r="AB351" s="405"/>
    </row>
    <row r="352" spans="1:29" ht="32.25" customHeight="1" x14ac:dyDescent="0.2">
      <c r="A352" s="635"/>
      <c r="B352" s="566"/>
      <c r="C352" s="567"/>
      <c r="D352" s="567"/>
      <c r="E352" s="567"/>
      <c r="F352" s="567"/>
      <c r="G352" s="485"/>
      <c r="H352" s="500"/>
      <c r="I352" s="481"/>
      <c r="J352" s="485"/>
      <c r="K352" s="485"/>
      <c r="L352" s="485"/>
      <c r="M352" s="481"/>
      <c r="N352" s="481"/>
      <c r="O352" s="481"/>
      <c r="P352" s="481"/>
      <c r="Q352" s="481"/>
      <c r="R352" s="502"/>
      <c r="S352" s="557"/>
      <c r="T352" s="502"/>
      <c r="U352" s="502"/>
      <c r="V352" s="481"/>
      <c r="W352" s="481"/>
      <c r="X352" s="481"/>
      <c r="Y352" s="481"/>
      <c r="Z352" s="481"/>
      <c r="AA352" s="481"/>
      <c r="AB352" s="481"/>
    </row>
    <row r="353" spans="1:29" ht="32.25" customHeight="1" x14ac:dyDescent="0.2">
      <c r="C353" s="501"/>
      <c r="G353" s="479"/>
      <c r="H353" s="480"/>
      <c r="I353" s="405"/>
      <c r="J353" s="479"/>
      <c r="K353" s="480"/>
      <c r="L353" s="480"/>
      <c r="P353" s="405"/>
      <c r="Q353" s="405"/>
      <c r="R353" s="482"/>
      <c r="S353" s="556"/>
      <c r="T353" s="482"/>
      <c r="U353" s="482"/>
      <c r="V353" s="405"/>
      <c r="W353" s="405"/>
      <c r="X353" s="405"/>
      <c r="Y353" s="405"/>
      <c r="Z353" s="405"/>
      <c r="AA353" s="405"/>
      <c r="AB353" s="405"/>
    </row>
    <row r="354" spans="1:29" ht="32.25" customHeight="1" x14ac:dyDescent="0.2">
      <c r="C354" s="501"/>
      <c r="G354" s="479"/>
      <c r="H354" s="480"/>
      <c r="I354" s="405"/>
      <c r="J354" s="479"/>
      <c r="K354" s="480"/>
      <c r="L354" s="480"/>
      <c r="P354" s="405"/>
      <c r="Q354" s="405"/>
      <c r="R354" s="482"/>
      <c r="S354" s="556"/>
      <c r="T354" s="482"/>
      <c r="U354" s="482"/>
      <c r="V354" s="405"/>
      <c r="W354" s="405"/>
      <c r="X354" s="405"/>
      <c r="Y354" s="405"/>
      <c r="Z354" s="405"/>
      <c r="AA354" s="405"/>
      <c r="AB354" s="405"/>
    </row>
    <row r="355" spans="1:29" s="420" customFormat="1" ht="32.25" customHeight="1" x14ac:dyDescent="0.2">
      <c r="A355" s="633"/>
      <c r="B355" s="406"/>
      <c r="C355" s="501"/>
      <c r="D355" s="478"/>
      <c r="E355" s="476"/>
      <c r="F355" s="476"/>
      <c r="G355" s="479"/>
      <c r="H355" s="480"/>
      <c r="I355" s="405"/>
      <c r="J355" s="479"/>
      <c r="K355" s="480"/>
      <c r="L355" s="480"/>
      <c r="M355" s="405"/>
      <c r="N355" s="405"/>
      <c r="O355" s="405"/>
      <c r="P355" s="405"/>
      <c r="Q355" s="405"/>
      <c r="R355" s="482"/>
      <c r="S355" s="556"/>
      <c r="T355" s="482"/>
      <c r="U355" s="482"/>
      <c r="V355" s="405"/>
      <c r="W355" s="405"/>
      <c r="X355" s="405"/>
      <c r="Y355" s="405"/>
      <c r="Z355" s="405"/>
      <c r="AA355" s="405"/>
      <c r="AB355" s="405"/>
      <c r="AC355" s="481"/>
    </row>
    <row r="356" spans="1:29" s="420" customFormat="1" ht="32.25" customHeight="1" x14ac:dyDescent="0.2">
      <c r="A356" s="633"/>
      <c r="B356" s="406"/>
      <c r="C356" s="501"/>
      <c r="D356" s="478"/>
      <c r="E356" s="476"/>
      <c r="F356" s="476"/>
      <c r="G356" s="479"/>
      <c r="H356" s="480"/>
      <c r="I356" s="405"/>
      <c r="J356" s="479"/>
      <c r="K356" s="480"/>
      <c r="L356" s="480"/>
      <c r="M356" s="405"/>
      <c r="N356" s="405"/>
      <c r="O356" s="405"/>
      <c r="P356" s="405"/>
      <c r="Q356" s="405"/>
      <c r="R356" s="482"/>
      <c r="S356" s="556"/>
      <c r="T356" s="482"/>
      <c r="U356" s="482"/>
      <c r="V356" s="405"/>
      <c r="W356" s="405"/>
      <c r="X356" s="405"/>
      <c r="Y356" s="405"/>
      <c r="Z356" s="405"/>
      <c r="AA356" s="405"/>
      <c r="AB356" s="405"/>
      <c r="AC356" s="481"/>
    </row>
    <row r="357" spans="1:29" s="420" customFormat="1" ht="32.25" customHeight="1" x14ac:dyDescent="0.2">
      <c r="A357" s="635"/>
      <c r="B357" s="566"/>
      <c r="C357" s="567"/>
      <c r="D357" s="567"/>
      <c r="E357" s="567"/>
      <c r="F357" s="567"/>
      <c r="G357" s="485"/>
      <c r="H357" s="500"/>
      <c r="I357" s="481"/>
      <c r="J357" s="485"/>
      <c r="K357" s="485"/>
      <c r="L357" s="485"/>
      <c r="M357" s="481"/>
      <c r="N357" s="481"/>
      <c r="O357" s="481"/>
      <c r="P357" s="481"/>
      <c r="Q357" s="481"/>
      <c r="R357" s="502"/>
      <c r="S357" s="557"/>
      <c r="T357" s="502"/>
      <c r="U357" s="502"/>
      <c r="V357" s="481"/>
      <c r="W357" s="481"/>
      <c r="X357" s="481"/>
      <c r="Y357" s="481"/>
      <c r="Z357" s="481"/>
      <c r="AA357" s="481"/>
      <c r="AB357" s="481"/>
      <c r="AC357" s="481"/>
    </row>
    <row r="358" spans="1:29" ht="32.25" customHeight="1" x14ac:dyDescent="0.2">
      <c r="C358" s="501"/>
      <c r="G358" s="479"/>
      <c r="H358" s="480"/>
      <c r="I358" s="405"/>
      <c r="J358" s="479"/>
      <c r="K358" s="480"/>
      <c r="L358" s="480"/>
      <c r="P358" s="405"/>
      <c r="Q358" s="405"/>
      <c r="R358" s="482"/>
      <c r="S358" s="556"/>
      <c r="T358" s="482"/>
      <c r="U358" s="482"/>
      <c r="V358" s="405"/>
      <c r="W358" s="405"/>
      <c r="X358" s="405"/>
      <c r="Y358" s="405"/>
      <c r="Z358" s="405"/>
      <c r="AA358" s="405"/>
      <c r="AB358" s="405"/>
    </row>
    <row r="359" spans="1:29" ht="32.25" customHeight="1" x14ac:dyDescent="0.2">
      <c r="A359" s="636"/>
      <c r="B359" s="420"/>
      <c r="C359" s="506"/>
      <c r="D359" s="506"/>
      <c r="E359" s="506"/>
      <c r="F359" s="506"/>
      <c r="G359" s="485"/>
      <c r="H359" s="500"/>
      <c r="I359" s="481"/>
      <c r="J359" s="485"/>
      <c r="K359" s="485"/>
      <c r="L359" s="485"/>
      <c r="M359" s="481"/>
      <c r="N359" s="481"/>
      <c r="O359" s="481"/>
      <c r="P359" s="481"/>
      <c r="Q359" s="481"/>
      <c r="R359" s="502"/>
      <c r="S359" s="557"/>
      <c r="T359" s="502"/>
      <c r="U359" s="502"/>
      <c r="V359" s="481"/>
      <c r="W359" s="481"/>
      <c r="X359" s="481"/>
      <c r="Y359" s="481"/>
      <c r="Z359" s="481"/>
      <c r="AA359" s="481"/>
      <c r="AB359" s="481"/>
    </row>
    <row r="360" spans="1:29" s="420" customFormat="1" ht="32.25" customHeight="1" x14ac:dyDescent="0.2">
      <c r="A360" s="633"/>
      <c r="B360" s="406"/>
      <c r="C360" s="499"/>
      <c r="D360" s="478"/>
      <c r="E360" s="476"/>
      <c r="F360" s="476"/>
      <c r="G360" s="479"/>
      <c r="H360" s="480"/>
      <c r="I360" s="405"/>
      <c r="J360" s="479"/>
      <c r="K360" s="480"/>
      <c r="L360" s="480"/>
      <c r="M360" s="405"/>
      <c r="N360" s="405"/>
      <c r="O360" s="405"/>
      <c r="P360" s="405"/>
      <c r="Q360" s="405"/>
      <c r="R360" s="482"/>
      <c r="S360" s="556"/>
      <c r="T360" s="482"/>
      <c r="U360" s="482"/>
      <c r="V360" s="405"/>
      <c r="W360" s="405"/>
      <c r="X360" s="405"/>
      <c r="Y360" s="405"/>
      <c r="Z360" s="405"/>
      <c r="AA360" s="405"/>
      <c r="AB360" s="405"/>
      <c r="AC360" s="481"/>
    </row>
    <row r="361" spans="1:29" s="420" customFormat="1" ht="32.25" customHeight="1" x14ac:dyDescent="0.2">
      <c r="A361" s="633"/>
      <c r="B361" s="406"/>
      <c r="C361" s="499"/>
      <c r="D361" s="478"/>
      <c r="E361" s="476"/>
      <c r="F361" s="476"/>
      <c r="G361" s="479"/>
      <c r="H361" s="480"/>
      <c r="I361" s="405"/>
      <c r="J361" s="479"/>
      <c r="K361" s="480"/>
      <c r="L361" s="480"/>
      <c r="M361" s="405"/>
      <c r="N361" s="405"/>
      <c r="O361" s="405"/>
      <c r="P361" s="405"/>
      <c r="Q361" s="405"/>
      <c r="R361" s="482"/>
      <c r="S361" s="556"/>
      <c r="T361" s="482"/>
      <c r="U361" s="482"/>
      <c r="V361" s="405"/>
      <c r="W361" s="405"/>
      <c r="X361" s="405"/>
      <c r="Y361" s="405"/>
      <c r="Z361" s="405"/>
      <c r="AA361" s="405"/>
      <c r="AB361" s="405"/>
    </row>
    <row r="362" spans="1:29" ht="32.25" customHeight="1" x14ac:dyDescent="0.2">
      <c r="A362" s="635"/>
      <c r="B362" s="566"/>
      <c r="C362" s="567"/>
      <c r="D362" s="567"/>
      <c r="E362" s="567"/>
      <c r="F362" s="567"/>
      <c r="G362" s="485"/>
      <c r="H362" s="500"/>
      <c r="I362" s="481"/>
      <c r="J362" s="485"/>
      <c r="K362" s="485"/>
      <c r="L362" s="485"/>
      <c r="M362" s="481"/>
      <c r="N362" s="481"/>
      <c r="O362" s="481"/>
      <c r="P362" s="481"/>
      <c r="Q362" s="481"/>
      <c r="R362" s="502"/>
      <c r="S362" s="557"/>
      <c r="T362" s="502"/>
      <c r="U362" s="502"/>
      <c r="V362" s="481"/>
      <c r="W362" s="481"/>
      <c r="X362" s="481"/>
      <c r="Y362" s="481"/>
      <c r="Z362" s="481"/>
      <c r="AA362" s="481"/>
      <c r="AB362" s="481"/>
      <c r="AC362" s="406"/>
    </row>
    <row r="363" spans="1:29" ht="32.25" customHeight="1" x14ac:dyDescent="0.2">
      <c r="G363" s="479"/>
      <c r="H363" s="480"/>
      <c r="I363" s="405"/>
      <c r="J363" s="479"/>
      <c r="K363" s="480"/>
      <c r="L363" s="480"/>
      <c r="P363" s="405"/>
      <c r="Q363" s="405"/>
      <c r="R363" s="482"/>
      <c r="S363" s="556"/>
      <c r="T363" s="482"/>
      <c r="U363" s="482"/>
      <c r="V363" s="405"/>
      <c r="W363" s="405"/>
      <c r="X363" s="405"/>
      <c r="Y363" s="405"/>
      <c r="Z363" s="405"/>
      <c r="AA363" s="405"/>
      <c r="AB363" s="405"/>
      <c r="AC363" s="406"/>
    </row>
    <row r="364" spans="1:29" ht="32.25" customHeight="1" x14ac:dyDescent="0.2">
      <c r="G364" s="479"/>
      <c r="H364" s="480"/>
      <c r="I364" s="405"/>
      <c r="J364" s="479"/>
      <c r="K364" s="480"/>
      <c r="L364" s="480"/>
      <c r="P364" s="405"/>
      <c r="Q364" s="405"/>
      <c r="R364" s="482"/>
      <c r="S364" s="556"/>
      <c r="T364" s="482"/>
      <c r="U364" s="482"/>
      <c r="V364" s="405"/>
      <c r="W364" s="405"/>
      <c r="X364" s="405"/>
      <c r="Y364" s="405"/>
      <c r="Z364" s="405"/>
      <c r="AA364" s="405"/>
      <c r="AB364" s="405"/>
      <c r="AC364" s="406"/>
    </row>
    <row r="365" spans="1:29" ht="32.25" customHeight="1" x14ac:dyDescent="0.2">
      <c r="G365" s="479"/>
      <c r="H365" s="480"/>
      <c r="I365" s="405"/>
      <c r="J365" s="479"/>
      <c r="K365" s="480"/>
      <c r="L365" s="480"/>
      <c r="P365" s="405"/>
      <c r="Q365" s="405"/>
      <c r="R365" s="482"/>
      <c r="S365" s="556"/>
      <c r="T365" s="482"/>
      <c r="U365" s="482"/>
      <c r="V365" s="405"/>
      <c r="W365" s="405"/>
      <c r="X365" s="405"/>
      <c r="Y365" s="405"/>
      <c r="Z365" s="405"/>
      <c r="AA365" s="405"/>
      <c r="AB365" s="405"/>
      <c r="AC365" s="406"/>
    </row>
    <row r="366" spans="1:29" s="420" customFormat="1" ht="32.25" customHeight="1" x14ac:dyDescent="0.2">
      <c r="A366" s="633"/>
      <c r="B366" s="406"/>
      <c r="C366" s="476"/>
      <c r="D366" s="478"/>
      <c r="E366" s="476"/>
      <c r="F366" s="476"/>
      <c r="G366" s="479"/>
      <c r="H366" s="480"/>
      <c r="I366" s="405"/>
      <c r="J366" s="479"/>
      <c r="K366" s="480"/>
      <c r="L366" s="480"/>
      <c r="M366" s="405"/>
      <c r="N366" s="405"/>
      <c r="O366" s="405"/>
      <c r="P366" s="405"/>
      <c r="Q366" s="405"/>
      <c r="R366" s="482"/>
      <c r="S366" s="556"/>
      <c r="T366" s="482"/>
      <c r="U366" s="482"/>
      <c r="V366" s="405"/>
      <c r="W366" s="405"/>
      <c r="X366" s="405"/>
      <c r="Y366" s="405"/>
      <c r="Z366" s="405"/>
      <c r="AA366" s="405"/>
      <c r="AB366" s="405"/>
      <c r="AC366" s="481"/>
    </row>
    <row r="367" spans="1:29" ht="32.25" customHeight="1" x14ac:dyDescent="0.2">
      <c r="G367" s="479"/>
      <c r="H367" s="480"/>
      <c r="I367" s="405"/>
      <c r="J367" s="479"/>
      <c r="K367" s="480"/>
      <c r="L367" s="480"/>
      <c r="P367" s="405"/>
      <c r="Q367" s="405"/>
      <c r="R367" s="482"/>
      <c r="S367" s="556"/>
      <c r="T367" s="482"/>
      <c r="U367" s="482"/>
      <c r="V367" s="405"/>
      <c r="W367" s="405"/>
      <c r="X367" s="405"/>
      <c r="Y367" s="405"/>
      <c r="Z367" s="405"/>
      <c r="AA367" s="405"/>
      <c r="AB367" s="405"/>
    </row>
    <row r="368" spans="1:29" ht="32.25" customHeight="1" x14ac:dyDescent="0.2">
      <c r="G368" s="479"/>
      <c r="H368" s="480"/>
      <c r="I368" s="405"/>
      <c r="J368" s="479"/>
      <c r="K368" s="480"/>
      <c r="L368" s="480"/>
      <c r="P368" s="405"/>
      <c r="Q368" s="405"/>
      <c r="R368" s="482"/>
      <c r="S368" s="556"/>
      <c r="T368" s="482"/>
      <c r="U368" s="482"/>
      <c r="V368" s="405"/>
      <c r="W368" s="405"/>
      <c r="X368" s="405"/>
      <c r="Y368" s="405"/>
      <c r="Z368" s="405"/>
      <c r="AA368" s="405"/>
      <c r="AB368" s="405"/>
    </row>
    <row r="369" spans="1:29" ht="32.25" customHeight="1" x14ac:dyDescent="0.2">
      <c r="G369" s="479"/>
      <c r="H369" s="480"/>
      <c r="I369" s="405"/>
      <c r="J369" s="479"/>
      <c r="K369" s="480"/>
      <c r="L369" s="480"/>
      <c r="P369" s="405"/>
      <c r="Q369" s="405"/>
      <c r="R369" s="482"/>
      <c r="S369" s="556"/>
      <c r="T369" s="482"/>
      <c r="U369" s="482"/>
      <c r="V369" s="405"/>
      <c r="W369" s="405"/>
      <c r="X369" s="405"/>
      <c r="Y369" s="405"/>
      <c r="Z369" s="405"/>
      <c r="AA369" s="405"/>
      <c r="AB369" s="405"/>
    </row>
    <row r="370" spans="1:29" ht="32.25" customHeight="1" x14ac:dyDescent="0.2">
      <c r="G370" s="479"/>
      <c r="H370" s="480"/>
      <c r="I370" s="405"/>
      <c r="J370" s="479"/>
      <c r="K370" s="480"/>
      <c r="L370" s="480"/>
      <c r="P370" s="405"/>
      <c r="Q370" s="405"/>
      <c r="R370" s="482"/>
      <c r="S370" s="556"/>
      <c r="T370" s="482"/>
      <c r="U370" s="482"/>
      <c r="V370" s="405"/>
      <c r="W370" s="405"/>
      <c r="X370" s="405"/>
      <c r="Y370" s="405"/>
      <c r="Z370" s="405"/>
      <c r="AA370" s="405"/>
      <c r="AB370" s="405"/>
    </row>
    <row r="371" spans="1:29" ht="32.25" customHeight="1" x14ac:dyDescent="0.2">
      <c r="G371" s="479"/>
      <c r="H371" s="480"/>
      <c r="I371" s="405"/>
      <c r="J371" s="479"/>
      <c r="K371" s="480"/>
      <c r="L371" s="480"/>
      <c r="P371" s="405"/>
      <c r="Q371" s="405"/>
      <c r="R371" s="482"/>
      <c r="S371" s="556"/>
      <c r="T371" s="482"/>
      <c r="U371" s="482"/>
      <c r="V371" s="405"/>
      <c r="W371" s="405"/>
      <c r="X371" s="405"/>
      <c r="Y371" s="405"/>
      <c r="Z371" s="405"/>
      <c r="AA371" s="405"/>
      <c r="AB371" s="405"/>
    </row>
    <row r="372" spans="1:29" s="420" customFormat="1" ht="32.25" customHeight="1" x14ac:dyDescent="0.2">
      <c r="A372" s="633"/>
      <c r="B372" s="406"/>
      <c r="C372" s="476"/>
      <c r="D372" s="478"/>
      <c r="E372" s="476"/>
      <c r="F372" s="476"/>
      <c r="G372" s="479"/>
      <c r="H372" s="480"/>
      <c r="I372" s="405"/>
      <c r="J372" s="479"/>
      <c r="K372" s="480"/>
      <c r="L372" s="480"/>
      <c r="M372" s="405"/>
      <c r="N372" s="405"/>
      <c r="O372" s="405"/>
      <c r="P372" s="405"/>
      <c r="Q372" s="405"/>
      <c r="R372" s="482"/>
      <c r="S372" s="556"/>
      <c r="T372" s="482"/>
      <c r="U372" s="482"/>
      <c r="V372" s="405"/>
      <c r="W372" s="405"/>
      <c r="X372" s="405"/>
      <c r="Y372" s="405"/>
      <c r="Z372" s="405"/>
      <c r="AA372" s="405"/>
      <c r="AB372" s="405"/>
      <c r="AC372" s="481"/>
    </row>
    <row r="373" spans="1:29" ht="32.25" customHeight="1" x14ac:dyDescent="0.2">
      <c r="G373" s="479"/>
      <c r="H373" s="480"/>
      <c r="I373" s="405"/>
      <c r="J373" s="479"/>
      <c r="K373" s="480"/>
      <c r="L373" s="480"/>
      <c r="P373" s="405"/>
      <c r="Q373" s="405"/>
      <c r="R373" s="482"/>
      <c r="S373" s="556"/>
      <c r="T373" s="482"/>
      <c r="U373" s="482"/>
      <c r="V373" s="405"/>
      <c r="W373" s="405"/>
      <c r="X373" s="405"/>
      <c r="Y373" s="405"/>
      <c r="Z373" s="405"/>
      <c r="AA373" s="405"/>
      <c r="AB373" s="405"/>
    </row>
    <row r="374" spans="1:29" ht="32.25" customHeight="1" x14ac:dyDescent="0.2">
      <c r="A374" s="635"/>
      <c r="B374" s="566"/>
      <c r="C374" s="567"/>
      <c r="D374" s="567"/>
      <c r="E374" s="567"/>
      <c r="F374" s="567"/>
      <c r="G374" s="485"/>
      <c r="H374" s="500"/>
      <c r="I374" s="481"/>
      <c r="J374" s="485"/>
      <c r="K374" s="485"/>
      <c r="L374" s="485"/>
      <c r="M374" s="481"/>
      <c r="N374" s="481"/>
      <c r="O374" s="481"/>
      <c r="P374" s="481"/>
      <c r="Q374" s="481"/>
      <c r="R374" s="502"/>
      <c r="S374" s="557"/>
      <c r="T374" s="502"/>
      <c r="U374" s="502"/>
      <c r="V374" s="481"/>
      <c r="W374" s="481"/>
      <c r="X374" s="481"/>
      <c r="Y374" s="481"/>
      <c r="Z374" s="481"/>
      <c r="AA374" s="481"/>
      <c r="AB374" s="481"/>
    </row>
    <row r="375" spans="1:29" s="420" customFormat="1" ht="32.25" customHeight="1" x14ac:dyDescent="0.2">
      <c r="A375" s="633"/>
      <c r="B375" s="406"/>
      <c r="C375" s="499"/>
      <c r="D375" s="505"/>
      <c r="E375" s="476"/>
      <c r="F375" s="476"/>
      <c r="G375" s="479"/>
      <c r="H375" s="480"/>
      <c r="I375" s="405"/>
      <c r="J375" s="479"/>
      <c r="K375" s="480"/>
      <c r="L375" s="480"/>
      <c r="M375" s="405"/>
      <c r="N375" s="405"/>
      <c r="O375" s="405"/>
      <c r="P375" s="405"/>
      <c r="Q375" s="405"/>
      <c r="R375" s="482"/>
      <c r="S375" s="556"/>
      <c r="T375" s="482"/>
      <c r="U375" s="482"/>
      <c r="V375" s="405"/>
      <c r="W375" s="405"/>
      <c r="X375" s="405"/>
      <c r="Y375" s="405"/>
      <c r="Z375" s="405"/>
      <c r="AA375" s="405"/>
      <c r="AB375" s="405"/>
      <c r="AC375" s="481"/>
    </row>
    <row r="376" spans="1:29" ht="32.25" customHeight="1" x14ac:dyDescent="0.2">
      <c r="C376" s="499"/>
      <c r="D376" s="505"/>
      <c r="G376" s="479"/>
      <c r="H376" s="480"/>
      <c r="I376" s="405"/>
      <c r="J376" s="479"/>
      <c r="K376" s="480"/>
      <c r="L376" s="480"/>
      <c r="P376" s="405"/>
      <c r="Q376" s="405"/>
      <c r="R376" s="482"/>
      <c r="S376" s="556"/>
      <c r="T376" s="482"/>
      <c r="U376" s="482"/>
      <c r="V376" s="405"/>
      <c r="W376" s="405"/>
      <c r="X376" s="405"/>
      <c r="Y376" s="405"/>
      <c r="Z376" s="405"/>
      <c r="AA376" s="405"/>
      <c r="AB376" s="405"/>
    </row>
    <row r="377" spans="1:29" ht="32.25" customHeight="1" x14ac:dyDescent="0.2">
      <c r="C377" s="499"/>
      <c r="D377" s="505"/>
      <c r="G377" s="479"/>
      <c r="H377" s="480"/>
      <c r="I377" s="405"/>
      <c r="J377" s="479"/>
      <c r="K377" s="480"/>
      <c r="L377" s="480"/>
      <c r="P377" s="405"/>
      <c r="Q377" s="405"/>
      <c r="R377" s="482"/>
      <c r="S377" s="556"/>
      <c r="T377" s="482"/>
      <c r="U377" s="482"/>
      <c r="V377" s="405"/>
      <c r="W377" s="405"/>
      <c r="X377" s="405"/>
      <c r="Y377" s="405"/>
      <c r="Z377" s="405"/>
      <c r="AA377" s="405"/>
      <c r="AB377" s="405"/>
    </row>
    <row r="378" spans="1:29" ht="32.25" customHeight="1" x14ac:dyDescent="0.2">
      <c r="C378" s="499"/>
      <c r="D378" s="505"/>
      <c r="G378" s="479"/>
      <c r="H378" s="480"/>
      <c r="I378" s="405"/>
      <c r="J378" s="479"/>
      <c r="K378" s="480"/>
      <c r="L378" s="480"/>
      <c r="P378" s="405"/>
      <c r="Q378" s="405"/>
      <c r="R378" s="482"/>
      <c r="S378" s="556"/>
      <c r="T378" s="482"/>
      <c r="U378" s="482"/>
      <c r="V378" s="405"/>
      <c r="W378" s="405"/>
      <c r="X378" s="405"/>
      <c r="Y378" s="405"/>
      <c r="Z378" s="405"/>
      <c r="AA378" s="405"/>
      <c r="AB378" s="405"/>
    </row>
    <row r="379" spans="1:29" ht="32.25" customHeight="1" x14ac:dyDescent="0.2">
      <c r="C379" s="499"/>
      <c r="D379" s="505"/>
      <c r="G379" s="479"/>
      <c r="H379" s="480"/>
      <c r="I379" s="405"/>
      <c r="J379" s="479"/>
      <c r="K379" s="480"/>
      <c r="L379" s="480"/>
      <c r="P379" s="405"/>
      <c r="Q379" s="405"/>
      <c r="R379" s="482"/>
      <c r="S379" s="556"/>
      <c r="T379" s="482"/>
      <c r="U379" s="482"/>
      <c r="V379" s="405"/>
      <c r="W379" s="405"/>
      <c r="X379" s="405"/>
      <c r="Y379" s="405"/>
      <c r="Z379" s="405"/>
      <c r="AA379" s="405"/>
      <c r="AB379" s="405"/>
    </row>
    <row r="380" spans="1:29" ht="32.25" customHeight="1" x14ac:dyDescent="0.2">
      <c r="C380" s="499"/>
      <c r="D380" s="505"/>
      <c r="G380" s="479"/>
      <c r="H380" s="480"/>
      <c r="I380" s="405"/>
      <c r="J380" s="479"/>
      <c r="K380" s="480"/>
      <c r="L380" s="480"/>
      <c r="P380" s="405"/>
      <c r="Q380" s="405"/>
      <c r="R380" s="482"/>
      <c r="S380" s="556"/>
      <c r="T380" s="482"/>
      <c r="U380" s="482"/>
      <c r="V380" s="405"/>
      <c r="W380" s="405"/>
      <c r="X380" s="405"/>
      <c r="Y380" s="405"/>
      <c r="Z380" s="405"/>
      <c r="AA380" s="405"/>
      <c r="AB380" s="405"/>
    </row>
    <row r="381" spans="1:29" ht="32.25" customHeight="1" x14ac:dyDescent="0.2">
      <c r="C381" s="499"/>
      <c r="D381" s="505"/>
      <c r="G381" s="479"/>
      <c r="H381" s="480"/>
      <c r="I381" s="405"/>
      <c r="J381" s="479"/>
      <c r="K381" s="480"/>
      <c r="L381" s="480"/>
      <c r="P381" s="405"/>
      <c r="Q381" s="405"/>
      <c r="R381" s="482"/>
      <c r="S381" s="556"/>
      <c r="T381" s="482"/>
      <c r="U381" s="482"/>
      <c r="V381" s="405"/>
      <c r="W381" s="405"/>
      <c r="X381" s="405"/>
      <c r="Y381" s="405"/>
      <c r="Z381" s="405"/>
      <c r="AA381" s="405"/>
      <c r="AB381" s="405"/>
    </row>
    <row r="382" spans="1:29" s="420" customFormat="1" ht="32.25" customHeight="1" x14ac:dyDescent="0.2">
      <c r="A382" s="633"/>
      <c r="B382" s="406"/>
      <c r="C382" s="499"/>
      <c r="D382" s="505"/>
      <c r="E382" s="476"/>
      <c r="F382" s="476"/>
      <c r="G382" s="479"/>
      <c r="H382" s="480"/>
      <c r="I382" s="405"/>
      <c r="J382" s="479"/>
      <c r="K382" s="480"/>
      <c r="L382" s="480"/>
      <c r="M382" s="405"/>
      <c r="N382" s="405"/>
      <c r="O382" s="405"/>
      <c r="P382" s="405"/>
      <c r="Q382" s="405"/>
      <c r="R382" s="482"/>
      <c r="S382" s="556"/>
      <c r="T382" s="482"/>
      <c r="U382" s="482"/>
      <c r="V382" s="405"/>
      <c r="W382" s="405"/>
      <c r="X382" s="405"/>
      <c r="Y382" s="405"/>
      <c r="Z382" s="405"/>
      <c r="AA382" s="405"/>
      <c r="AB382" s="405"/>
      <c r="AC382" s="481"/>
    </row>
    <row r="383" spans="1:29" ht="32.25" customHeight="1" x14ac:dyDescent="0.2">
      <c r="C383" s="499"/>
      <c r="D383" s="505"/>
      <c r="G383" s="479"/>
      <c r="H383" s="480"/>
      <c r="I383" s="405"/>
      <c r="J383" s="479"/>
      <c r="K383" s="480"/>
      <c r="L383" s="480"/>
      <c r="P383" s="405"/>
      <c r="Q383" s="405"/>
      <c r="R383" s="482"/>
      <c r="S383" s="556"/>
      <c r="T383" s="482"/>
      <c r="U383" s="482"/>
      <c r="V383" s="405"/>
      <c r="W383" s="405"/>
      <c r="X383" s="405"/>
      <c r="Y383" s="405"/>
      <c r="Z383" s="405"/>
      <c r="AA383" s="405"/>
      <c r="AB383" s="405"/>
    </row>
    <row r="384" spans="1:29" s="420" customFormat="1" ht="32.25" customHeight="1" x14ac:dyDescent="0.2">
      <c r="A384" s="635"/>
      <c r="B384" s="566"/>
      <c r="C384" s="567"/>
      <c r="D384" s="567"/>
      <c r="E384" s="567"/>
      <c r="F384" s="567"/>
      <c r="G384" s="485"/>
      <c r="H384" s="500"/>
      <c r="I384" s="481"/>
      <c r="J384" s="485"/>
      <c r="K384" s="500"/>
      <c r="L384" s="500"/>
      <c r="M384" s="481"/>
      <c r="N384" s="481"/>
      <c r="O384" s="481"/>
      <c r="P384" s="481"/>
      <c r="Q384" s="481"/>
      <c r="R384" s="502"/>
      <c r="S384" s="557"/>
      <c r="T384" s="502"/>
      <c r="U384" s="502"/>
      <c r="V384" s="481"/>
      <c r="W384" s="481"/>
      <c r="X384" s="481"/>
      <c r="Y384" s="481"/>
      <c r="Z384" s="481"/>
      <c r="AA384" s="481"/>
      <c r="AB384" s="481"/>
      <c r="AC384" s="481"/>
    </row>
    <row r="385" spans="1:29" ht="32.25" customHeight="1" x14ac:dyDescent="0.2">
      <c r="C385" s="501"/>
      <c r="G385" s="479"/>
      <c r="H385" s="480"/>
      <c r="I385" s="405"/>
      <c r="J385" s="479"/>
      <c r="K385" s="480"/>
      <c r="L385" s="480"/>
      <c r="P385" s="405"/>
      <c r="Q385" s="405"/>
      <c r="R385" s="482"/>
      <c r="S385" s="556"/>
      <c r="T385" s="482"/>
      <c r="U385" s="482"/>
      <c r="V385" s="405"/>
      <c r="W385" s="405"/>
      <c r="X385" s="405"/>
      <c r="Y385" s="405"/>
      <c r="Z385" s="405"/>
      <c r="AA385" s="405"/>
      <c r="AB385" s="405"/>
    </row>
    <row r="386" spans="1:29" ht="32.25" customHeight="1" x14ac:dyDescent="0.2">
      <c r="A386" s="635"/>
      <c r="B386" s="566"/>
      <c r="C386" s="567"/>
      <c r="D386" s="567"/>
      <c r="E386" s="567"/>
      <c r="F386" s="567"/>
      <c r="G386" s="485"/>
      <c r="H386" s="500"/>
      <c r="I386" s="481"/>
      <c r="J386" s="485"/>
      <c r="K386" s="485"/>
      <c r="L386" s="485"/>
      <c r="M386" s="481"/>
      <c r="N386" s="481"/>
      <c r="O386" s="481"/>
      <c r="P386" s="481"/>
      <c r="Q386" s="481"/>
      <c r="R386" s="502"/>
      <c r="S386" s="557"/>
      <c r="T386" s="502"/>
      <c r="U386" s="502"/>
      <c r="V386" s="481"/>
      <c r="W386" s="481"/>
      <c r="X386" s="481"/>
      <c r="Y386" s="481"/>
      <c r="Z386" s="481"/>
      <c r="AA386" s="481"/>
      <c r="AB386" s="481"/>
    </row>
    <row r="387" spans="1:29" ht="32.25" customHeight="1" x14ac:dyDescent="0.2">
      <c r="G387" s="479"/>
      <c r="H387" s="480"/>
      <c r="I387" s="405"/>
      <c r="J387" s="479"/>
      <c r="K387" s="480"/>
      <c r="L387" s="480"/>
      <c r="P387" s="405"/>
      <c r="Q387" s="405"/>
      <c r="R387" s="482"/>
      <c r="S387" s="556"/>
      <c r="T387" s="482"/>
      <c r="U387" s="482"/>
      <c r="V387" s="405"/>
      <c r="W387" s="405"/>
      <c r="X387" s="405"/>
      <c r="Y387" s="405"/>
      <c r="Z387" s="405"/>
      <c r="AA387" s="405"/>
      <c r="AB387" s="405"/>
    </row>
    <row r="388" spans="1:29" ht="32.25" customHeight="1" x14ac:dyDescent="0.2">
      <c r="G388" s="479"/>
      <c r="H388" s="480"/>
      <c r="I388" s="405"/>
      <c r="J388" s="479"/>
      <c r="K388" s="480"/>
      <c r="L388" s="480"/>
      <c r="P388" s="405"/>
      <c r="Q388" s="405"/>
      <c r="R388" s="482"/>
      <c r="S388" s="556"/>
      <c r="T388" s="482"/>
      <c r="U388" s="482"/>
      <c r="V388" s="405"/>
      <c r="W388" s="405"/>
      <c r="X388" s="405"/>
      <c r="Y388" s="405"/>
      <c r="Z388" s="405"/>
      <c r="AA388" s="405"/>
      <c r="AB388" s="405"/>
    </row>
    <row r="389" spans="1:29" ht="32.25" customHeight="1" x14ac:dyDescent="0.2">
      <c r="G389" s="479"/>
      <c r="H389" s="480"/>
      <c r="I389" s="405"/>
      <c r="J389" s="479"/>
      <c r="K389" s="480"/>
      <c r="L389" s="480"/>
      <c r="P389" s="405"/>
      <c r="Q389" s="405"/>
      <c r="R389" s="482"/>
      <c r="S389" s="556"/>
      <c r="T389" s="482"/>
      <c r="U389" s="482"/>
      <c r="V389" s="405"/>
      <c r="W389" s="405"/>
      <c r="X389" s="405"/>
      <c r="Y389" s="405"/>
      <c r="Z389" s="405"/>
      <c r="AA389" s="405"/>
      <c r="AB389" s="405"/>
    </row>
    <row r="390" spans="1:29" s="420" customFormat="1" ht="32.25" customHeight="1" x14ac:dyDescent="0.2">
      <c r="A390" s="633"/>
      <c r="B390" s="406"/>
      <c r="C390" s="507"/>
      <c r="D390" s="508"/>
      <c r="E390" s="476"/>
      <c r="F390" s="476"/>
      <c r="G390" s="479"/>
      <c r="H390" s="480"/>
      <c r="I390" s="405"/>
      <c r="J390" s="479"/>
      <c r="K390" s="480"/>
      <c r="L390" s="480"/>
      <c r="M390" s="405"/>
      <c r="N390" s="405"/>
      <c r="O390" s="405"/>
      <c r="P390" s="405"/>
      <c r="Q390" s="405"/>
      <c r="R390" s="482"/>
      <c r="S390" s="556"/>
      <c r="T390" s="482"/>
      <c r="U390" s="482"/>
      <c r="V390" s="405"/>
      <c r="W390" s="405"/>
      <c r="X390" s="405"/>
      <c r="Y390" s="405"/>
      <c r="Z390" s="405"/>
      <c r="AA390" s="405"/>
      <c r="AB390" s="405"/>
      <c r="AC390" s="481"/>
    </row>
    <row r="391" spans="1:29" s="420" customFormat="1" ht="32.25" customHeight="1" x14ac:dyDescent="0.2">
      <c r="A391" s="633"/>
      <c r="B391" s="406"/>
      <c r="C391" s="507"/>
      <c r="D391" s="508"/>
      <c r="E391" s="476"/>
      <c r="F391" s="476"/>
      <c r="G391" s="479"/>
      <c r="H391" s="480"/>
      <c r="I391" s="405"/>
      <c r="J391" s="479"/>
      <c r="K391" s="480"/>
      <c r="L391" s="480"/>
      <c r="M391" s="405"/>
      <c r="N391" s="405"/>
      <c r="O391" s="405"/>
      <c r="P391" s="405"/>
      <c r="Q391" s="405"/>
      <c r="R391" s="482"/>
      <c r="S391" s="556"/>
      <c r="T391" s="482"/>
      <c r="U391" s="482"/>
      <c r="V391" s="405"/>
      <c r="W391" s="405"/>
      <c r="X391" s="405"/>
      <c r="Y391" s="405"/>
      <c r="Z391" s="405"/>
      <c r="AA391" s="405"/>
      <c r="AB391" s="405"/>
      <c r="AC391" s="481"/>
    </row>
    <row r="392" spans="1:29" s="420" customFormat="1" ht="32.25" customHeight="1" x14ac:dyDescent="0.2">
      <c r="A392" s="635"/>
      <c r="B392" s="566"/>
      <c r="C392" s="567"/>
      <c r="D392" s="567"/>
      <c r="E392" s="567"/>
      <c r="F392" s="567"/>
      <c r="G392" s="485"/>
      <c r="H392" s="500"/>
      <c r="I392" s="481"/>
      <c r="J392" s="485"/>
      <c r="K392" s="485"/>
      <c r="L392" s="485"/>
      <c r="M392" s="481"/>
      <c r="N392" s="481"/>
      <c r="O392" s="481"/>
      <c r="P392" s="481"/>
      <c r="Q392" s="481"/>
      <c r="R392" s="481"/>
      <c r="S392" s="558"/>
      <c r="T392" s="481"/>
      <c r="U392" s="481"/>
      <c r="V392" s="481"/>
      <c r="W392" s="481"/>
      <c r="X392" s="481"/>
      <c r="Y392" s="481"/>
      <c r="Z392" s="481"/>
      <c r="AA392" s="481"/>
      <c r="AB392" s="481"/>
      <c r="AC392" s="481"/>
    </row>
    <row r="393" spans="1:29" ht="32.25" customHeight="1" x14ac:dyDescent="0.2">
      <c r="A393" s="635"/>
      <c r="B393" s="566"/>
      <c r="C393" s="567"/>
      <c r="D393" s="567"/>
      <c r="E393" s="567"/>
      <c r="F393" s="567"/>
      <c r="G393" s="485"/>
      <c r="H393" s="500"/>
      <c r="I393" s="481"/>
      <c r="J393" s="485"/>
      <c r="K393" s="485"/>
      <c r="L393" s="485"/>
      <c r="M393" s="481"/>
      <c r="N393" s="481"/>
      <c r="O393" s="481"/>
      <c r="P393" s="481"/>
      <c r="Q393" s="481"/>
      <c r="R393" s="481"/>
      <c r="S393" s="558"/>
      <c r="T393" s="481"/>
      <c r="U393" s="481"/>
      <c r="V393" s="481"/>
      <c r="W393" s="481"/>
      <c r="X393" s="481"/>
      <c r="Y393" s="481"/>
      <c r="Z393" s="481"/>
      <c r="AA393" s="481"/>
      <c r="AB393" s="481"/>
    </row>
    <row r="394" spans="1:29" ht="32.25" customHeight="1" x14ac:dyDescent="0.2">
      <c r="G394" s="479"/>
      <c r="H394" s="480"/>
      <c r="I394" s="405"/>
      <c r="J394" s="479"/>
      <c r="K394" s="480"/>
      <c r="L394" s="480"/>
      <c r="P394" s="405"/>
      <c r="Q394" s="405"/>
      <c r="R394" s="405"/>
      <c r="S394" s="555"/>
      <c r="T394" s="405"/>
      <c r="U394" s="405"/>
      <c r="V394" s="405"/>
      <c r="W394" s="405"/>
      <c r="X394" s="405"/>
      <c r="Y394" s="405"/>
      <c r="Z394" s="405"/>
      <c r="AA394" s="405"/>
      <c r="AB394" s="405"/>
    </row>
    <row r="395" spans="1:29" ht="32.25" customHeight="1" x14ac:dyDescent="0.2">
      <c r="G395" s="479"/>
      <c r="H395" s="480"/>
      <c r="I395" s="405"/>
      <c r="J395" s="479"/>
      <c r="K395" s="480"/>
      <c r="L395" s="480"/>
      <c r="P395" s="405"/>
      <c r="Q395" s="405"/>
      <c r="R395" s="405"/>
      <c r="S395" s="555"/>
      <c r="T395" s="405"/>
      <c r="U395" s="405"/>
      <c r="V395" s="405"/>
      <c r="W395" s="405"/>
      <c r="X395" s="405"/>
      <c r="Y395" s="405"/>
      <c r="Z395" s="405"/>
      <c r="AA395" s="405"/>
      <c r="AB395" s="405"/>
    </row>
    <row r="396" spans="1:29" ht="32.25" customHeight="1" x14ac:dyDescent="0.2">
      <c r="G396" s="479"/>
      <c r="H396" s="480"/>
      <c r="I396" s="405"/>
      <c r="J396" s="479"/>
      <c r="K396" s="480"/>
      <c r="L396" s="480"/>
      <c r="P396" s="405"/>
      <c r="Q396" s="405"/>
      <c r="R396" s="405"/>
      <c r="S396" s="555"/>
      <c r="T396" s="405"/>
      <c r="U396" s="405"/>
      <c r="V396" s="405"/>
      <c r="W396" s="405"/>
      <c r="X396" s="405"/>
      <c r="Y396" s="405"/>
      <c r="Z396" s="405"/>
      <c r="AA396" s="405"/>
      <c r="AB396" s="405"/>
    </row>
    <row r="397" spans="1:29" s="420" customFormat="1" ht="32.25" customHeight="1" x14ac:dyDescent="0.2">
      <c r="A397" s="633"/>
      <c r="B397" s="406"/>
      <c r="C397" s="476"/>
      <c r="D397" s="478"/>
      <c r="E397" s="476"/>
      <c r="F397" s="476"/>
      <c r="G397" s="479"/>
      <c r="H397" s="480"/>
      <c r="I397" s="405"/>
      <c r="J397" s="479"/>
      <c r="K397" s="480"/>
      <c r="L397" s="480"/>
      <c r="M397" s="405"/>
      <c r="N397" s="405"/>
      <c r="O397" s="405"/>
      <c r="P397" s="405"/>
      <c r="Q397" s="405"/>
      <c r="R397" s="405"/>
      <c r="S397" s="555"/>
      <c r="T397" s="405"/>
      <c r="U397" s="405"/>
      <c r="V397" s="405"/>
      <c r="W397" s="405"/>
      <c r="X397" s="405"/>
      <c r="Y397" s="405"/>
      <c r="Z397" s="405"/>
      <c r="AA397" s="405"/>
      <c r="AB397" s="405"/>
      <c r="AC397" s="481"/>
    </row>
    <row r="398" spans="1:29" ht="32.25" customHeight="1" x14ac:dyDescent="0.2">
      <c r="G398" s="479"/>
      <c r="H398" s="480"/>
      <c r="I398" s="405"/>
      <c r="J398" s="479"/>
      <c r="K398" s="480"/>
      <c r="L398" s="480"/>
      <c r="P398" s="405"/>
      <c r="Q398" s="405"/>
      <c r="R398" s="405"/>
      <c r="S398" s="555"/>
      <c r="T398" s="405"/>
      <c r="U398" s="405"/>
      <c r="V398" s="405"/>
      <c r="W398" s="405"/>
      <c r="X398" s="405"/>
      <c r="Y398" s="405"/>
      <c r="Z398" s="405"/>
      <c r="AA398" s="405"/>
      <c r="AB398" s="405"/>
    </row>
    <row r="399" spans="1:29" s="420" customFormat="1" ht="32.25" customHeight="1" x14ac:dyDescent="0.2">
      <c r="A399" s="635"/>
      <c r="B399" s="566"/>
      <c r="C399" s="567"/>
      <c r="D399" s="567"/>
      <c r="E399" s="567"/>
      <c r="F399" s="567"/>
      <c r="G399" s="485"/>
      <c r="H399" s="500"/>
      <c r="I399" s="481"/>
      <c r="J399" s="485"/>
      <c r="K399" s="485"/>
      <c r="L399" s="485"/>
      <c r="M399" s="481"/>
      <c r="N399" s="481"/>
      <c r="O399" s="481"/>
      <c r="P399" s="481"/>
      <c r="Q399" s="481"/>
      <c r="R399" s="481"/>
      <c r="S399" s="558"/>
      <c r="T399" s="481"/>
      <c r="U399" s="481"/>
      <c r="V399" s="481"/>
      <c r="W399" s="481"/>
      <c r="X399" s="481"/>
      <c r="Y399" s="481"/>
      <c r="Z399" s="481"/>
      <c r="AA399" s="481"/>
      <c r="AB399" s="481"/>
      <c r="AC399" s="481"/>
    </row>
    <row r="400" spans="1:29" ht="32.25" customHeight="1" x14ac:dyDescent="0.2">
      <c r="G400" s="479"/>
      <c r="H400" s="480"/>
      <c r="I400" s="405"/>
      <c r="J400" s="479"/>
      <c r="K400" s="480"/>
      <c r="L400" s="480"/>
      <c r="P400" s="405"/>
      <c r="Q400" s="405"/>
      <c r="R400" s="405"/>
      <c r="S400" s="555"/>
      <c r="T400" s="405"/>
      <c r="U400" s="405"/>
      <c r="V400" s="405"/>
      <c r="W400" s="405"/>
      <c r="X400" s="405"/>
      <c r="Y400" s="405"/>
      <c r="Z400" s="405"/>
      <c r="AA400" s="405"/>
      <c r="AB400" s="405"/>
    </row>
    <row r="401" spans="1:29" s="420" customFormat="1" ht="32.25" customHeight="1" x14ac:dyDescent="0.2">
      <c r="A401" s="633"/>
      <c r="B401" s="406"/>
      <c r="C401" s="499"/>
      <c r="D401" s="478"/>
      <c r="E401" s="476"/>
      <c r="F401" s="476"/>
      <c r="G401" s="479"/>
      <c r="H401" s="480"/>
      <c r="I401" s="482"/>
      <c r="J401" s="479"/>
      <c r="K401" s="483"/>
      <c r="L401" s="483"/>
      <c r="M401" s="405"/>
      <c r="N401" s="482"/>
      <c r="O401" s="482"/>
      <c r="P401" s="405"/>
      <c r="Q401" s="405"/>
      <c r="R401" s="405"/>
      <c r="S401" s="555"/>
      <c r="T401" s="405"/>
      <c r="U401" s="405"/>
      <c r="V401" s="405"/>
      <c r="W401" s="405"/>
      <c r="X401" s="405"/>
      <c r="Y401" s="405"/>
      <c r="Z401" s="405"/>
      <c r="AA401" s="405"/>
      <c r="AB401" s="405"/>
      <c r="AC401" s="481"/>
    </row>
    <row r="402" spans="1:29" s="420" customFormat="1" ht="32.25" customHeight="1" x14ac:dyDescent="0.2">
      <c r="A402" s="633"/>
      <c r="B402" s="406"/>
      <c r="C402" s="476"/>
      <c r="D402" s="478"/>
      <c r="E402" s="476"/>
      <c r="F402" s="476"/>
      <c r="G402" s="479"/>
      <c r="H402" s="480"/>
      <c r="I402" s="405"/>
      <c r="J402" s="479"/>
      <c r="K402" s="480"/>
      <c r="L402" s="480"/>
      <c r="M402" s="405"/>
      <c r="N402" s="405"/>
      <c r="O402" s="405"/>
      <c r="P402" s="405"/>
      <c r="Q402" s="405"/>
      <c r="R402" s="405"/>
      <c r="S402" s="555"/>
      <c r="T402" s="405"/>
      <c r="U402" s="405"/>
      <c r="V402" s="405"/>
      <c r="W402" s="405"/>
      <c r="X402" s="405"/>
      <c r="Y402" s="405"/>
      <c r="Z402" s="405"/>
      <c r="AA402" s="405"/>
      <c r="AB402" s="405"/>
      <c r="AC402" s="481"/>
    </row>
    <row r="403" spans="1:29" s="420" customFormat="1" ht="32.25" customHeight="1" x14ac:dyDescent="0.2">
      <c r="A403" s="633"/>
      <c r="B403" s="406"/>
      <c r="C403" s="476"/>
      <c r="D403" s="478"/>
      <c r="E403" s="476"/>
      <c r="F403" s="476"/>
      <c r="G403" s="479"/>
      <c r="H403" s="480"/>
      <c r="I403" s="405"/>
      <c r="J403" s="479"/>
      <c r="K403" s="480"/>
      <c r="L403" s="480"/>
      <c r="M403" s="405"/>
      <c r="N403" s="405"/>
      <c r="O403" s="405"/>
      <c r="P403" s="405"/>
      <c r="Q403" s="405"/>
      <c r="R403" s="405"/>
      <c r="S403" s="555"/>
      <c r="T403" s="405"/>
      <c r="U403" s="405"/>
      <c r="V403" s="405"/>
      <c r="W403" s="405"/>
      <c r="X403" s="405"/>
      <c r="Y403" s="405"/>
      <c r="Z403" s="405"/>
      <c r="AA403" s="405"/>
      <c r="AB403" s="405"/>
      <c r="AC403" s="481"/>
    </row>
    <row r="404" spans="1:29" s="420" customFormat="1" ht="32.25" customHeight="1" x14ac:dyDescent="0.2">
      <c r="A404" s="635"/>
      <c r="B404" s="566"/>
      <c r="C404" s="567"/>
      <c r="D404" s="567"/>
      <c r="E404" s="567"/>
      <c r="F404" s="567"/>
      <c r="G404" s="485"/>
      <c r="H404" s="500"/>
      <c r="I404" s="481"/>
      <c r="J404" s="485"/>
      <c r="K404" s="485"/>
      <c r="L404" s="485"/>
      <c r="M404" s="481"/>
      <c r="N404" s="481"/>
      <c r="O404" s="481"/>
      <c r="P404" s="481"/>
      <c r="Q404" s="481"/>
      <c r="R404" s="481"/>
      <c r="S404" s="558"/>
      <c r="T404" s="481"/>
      <c r="U404" s="481"/>
      <c r="V404" s="481"/>
      <c r="W404" s="481"/>
      <c r="X404" s="481"/>
      <c r="Y404" s="481"/>
      <c r="Z404" s="481"/>
      <c r="AA404" s="481"/>
      <c r="AB404" s="481"/>
      <c r="AC404" s="481"/>
    </row>
    <row r="405" spans="1:29" ht="32.25" customHeight="1" x14ac:dyDescent="0.2">
      <c r="G405" s="479"/>
      <c r="H405" s="480"/>
      <c r="I405" s="405"/>
      <c r="J405" s="479"/>
      <c r="K405" s="480"/>
      <c r="L405" s="480"/>
      <c r="P405" s="405"/>
      <c r="Q405" s="405"/>
      <c r="R405" s="405"/>
      <c r="S405" s="555"/>
      <c r="T405" s="405"/>
      <c r="U405" s="405"/>
      <c r="V405" s="405"/>
      <c r="W405" s="405"/>
      <c r="X405" s="405"/>
      <c r="Y405" s="405"/>
      <c r="Z405" s="405"/>
      <c r="AA405" s="405"/>
      <c r="AB405" s="405"/>
    </row>
    <row r="406" spans="1:29" ht="32.25" customHeight="1" x14ac:dyDescent="0.2">
      <c r="A406" s="635"/>
      <c r="B406" s="566"/>
      <c r="C406" s="567"/>
      <c r="D406" s="567"/>
      <c r="E406" s="567"/>
      <c r="F406" s="567"/>
      <c r="G406" s="485"/>
      <c r="H406" s="500"/>
      <c r="I406" s="481"/>
      <c r="J406" s="485"/>
      <c r="K406" s="485"/>
      <c r="L406" s="485"/>
      <c r="M406" s="481"/>
      <c r="N406" s="481"/>
      <c r="O406" s="481"/>
      <c r="P406" s="481"/>
      <c r="Q406" s="481"/>
      <c r="R406" s="481"/>
      <c r="S406" s="558"/>
      <c r="T406" s="481"/>
      <c r="U406" s="481"/>
      <c r="V406" s="481"/>
      <c r="W406" s="481"/>
      <c r="X406" s="481"/>
      <c r="Y406" s="481"/>
      <c r="Z406" s="481"/>
      <c r="AA406" s="481"/>
      <c r="AB406" s="481"/>
    </row>
    <row r="407" spans="1:29" s="420" customFormat="1" ht="32.25" customHeight="1" x14ac:dyDescent="0.2">
      <c r="A407" s="633"/>
      <c r="B407" s="406"/>
      <c r="C407" s="476"/>
      <c r="D407" s="478"/>
      <c r="E407" s="476"/>
      <c r="F407" s="476"/>
      <c r="G407" s="479"/>
      <c r="H407" s="480"/>
      <c r="I407" s="405"/>
      <c r="J407" s="479"/>
      <c r="K407" s="480"/>
      <c r="L407" s="480"/>
      <c r="M407" s="405"/>
      <c r="N407" s="405"/>
      <c r="O407" s="405"/>
      <c r="P407" s="405"/>
      <c r="Q407" s="405"/>
      <c r="R407" s="405"/>
      <c r="S407" s="555"/>
      <c r="T407" s="405"/>
      <c r="U407" s="405"/>
      <c r="V407" s="405"/>
      <c r="W407" s="405"/>
      <c r="X407" s="405"/>
      <c r="Y407" s="405"/>
      <c r="Z407" s="405"/>
      <c r="AA407" s="405"/>
      <c r="AB407" s="405"/>
      <c r="AC407" s="481"/>
    </row>
    <row r="408" spans="1:29" ht="32.25" customHeight="1" x14ac:dyDescent="0.2">
      <c r="G408" s="479"/>
      <c r="H408" s="480"/>
      <c r="I408" s="405"/>
      <c r="J408" s="479"/>
      <c r="K408" s="480"/>
      <c r="L408" s="480"/>
      <c r="P408" s="405"/>
      <c r="Q408" s="405"/>
      <c r="R408" s="405"/>
      <c r="S408" s="555"/>
      <c r="T408" s="405"/>
      <c r="U408" s="405"/>
      <c r="V408" s="405"/>
      <c r="W408" s="405"/>
      <c r="X408" s="405"/>
      <c r="Y408" s="405"/>
      <c r="Z408" s="405"/>
      <c r="AA408" s="405"/>
      <c r="AB408" s="405"/>
    </row>
    <row r="409" spans="1:29" ht="32.25" customHeight="1" x14ac:dyDescent="0.2">
      <c r="G409" s="479"/>
      <c r="H409" s="480"/>
      <c r="I409" s="405"/>
      <c r="J409" s="479"/>
      <c r="K409" s="480"/>
      <c r="L409" s="480"/>
      <c r="P409" s="405"/>
      <c r="Q409" s="405"/>
      <c r="R409" s="405"/>
      <c r="S409" s="555"/>
      <c r="T409" s="405"/>
      <c r="U409" s="405"/>
      <c r="V409" s="405"/>
      <c r="W409" s="405"/>
      <c r="X409" s="405"/>
      <c r="Y409" s="405"/>
      <c r="Z409" s="405"/>
      <c r="AA409" s="405"/>
      <c r="AB409" s="405"/>
    </row>
    <row r="410" spans="1:29" ht="32.25" customHeight="1" x14ac:dyDescent="0.2">
      <c r="G410" s="479"/>
      <c r="H410" s="480"/>
      <c r="I410" s="405"/>
      <c r="J410" s="479"/>
      <c r="K410" s="480"/>
      <c r="L410" s="480"/>
      <c r="P410" s="405"/>
      <c r="Q410" s="405"/>
      <c r="R410" s="405"/>
      <c r="S410" s="555"/>
      <c r="T410" s="405"/>
      <c r="U410" s="405"/>
      <c r="V410" s="405"/>
      <c r="W410" s="405"/>
      <c r="X410" s="405"/>
      <c r="Y410" s="405"/>
      <c r="Z410" s="405"/>
      <c r="AA410" s="405"/>
      <c r="AB410" s="405"/>
    </row>
    <row r="411" spans="1:29" s="420" customFormat="1" ht="32.25" customHeight="1" x14ac:dyDescent="0.2">
      <c r="A411" s="633"/>
      <c r="B411" s="406"/>
      <c r="C411" s="476"/>
      <c r="D411" s="478"/>
      <c r="E411" s="476"/>
      <c r="F411" s="476"/>
      <c r="G411" s="479"/>
      <c r="H411" s="480"/>
      <c r="I411" s="405"/>
      <c r="J411" s="479"/>
      <c r="K411" s="480"/>
      <c r="L411" s="480"/>
      <c r="M411" s="405"/>
      <c r="N411" s="405"/>
      <c r="O411" s="405"/>
      <c r="P411" s="405"/>
      <c r="Q411" s="405"/>
      <c r="R411" s="405"/>
      <c r="S411" s="555"/>
      <c r="T411" s="405"/>
      <c r="U411" s="405"/>
      <c r="V411" s="405"/>
      <c r="W411" s="405"/>
      <c r="X411" s="405"/>
      <c r="Y411" s="405"/>
      <c r="Z411" s="405"/>
      <c r="AA411" s="405"/>
      <c r="AB411" s="405"/>
      <c r="AC411" s="481"/>
    </row>
    <row r="412" spans="1:29" s="420" customFormat="1" ht="32.25" customHeight="1" x14ac:dyDescent="0.2">
      <c r="A412" s="633"/>
      <c r="B412" s="406"/>
      <c r="C412" s="476"/>
      <c r="D412" s="478"/>
      <c r="E412" s="476"/>
      <c r="F412" s="476"/>
      <c r="G412" s="479"/>
      <c r="H412" s="480"/>
      <c r="I412" s="405"/>
      <c r="J412" s="479"/>
      <c r="K412" s="480"/>
      <c r="L412" s="480"/>
      <c r="M412" s="405"/>
      <c r="N412" s="405"/>
      <c r="O412" s="405"/>
      <c r="P412" s="405"/>
      <c r="Q412" s="405"/>
      <c r="R412" s="405"/>
      <c r="S412" s="555"/>
      <c r="T412" s="405"/>
      <c r="U412" s="405"/>
      <c r="V412" s="405"/>
      <c r="W412" s="405"/>
      <c r="X412" s="405"/>
      <c r="Y412" s="405"/>
      <c r="Z412" s="405"/>
      <c r="AA412" s="405"/>
      <c r="AB412" s="405"/>
      <c r="AC412" s="481"/>
    </row>
    <row r="413" spans="1:29" ht="32.25" customHeight="1" x14ac:dyDescent="0.2">
      <c r="G413" s="479"/>
      <c r="H413" s="480"/>
      <c r="I413" s="405"/>
      <c r="J413" s="479"/>
      <c r="K413" s="480"/>
      <c r="L413" s="480"/>
      <c r="P413" s="405"/>
      <c r="Q413" s="405"/>
      <c r="R413" s="405"/>
      <c r="S413" s="555"/>
      <c r="T413" s="405"/>
      <c r="U413" s="405"/>
      <c r="V413" s="405"/>
      <c r="W413" s="405"/>
      <c r="X413" s="405"/>
      <c r="Y413" s="405"/>
      <c r="Z413" s="405"/>
      <c r="AA413" s="405"/>
      <c r="AB413" s="405"/>
    </row>
    <row r="414" spans="1:29" ht="32.25" customHeight="1" x14ac:dyDescent="0.2">
      <c r="A414" s="636"/>
      <c r="B414" s="420"/>
      <c r="C414" s="506"/>
      <c r="D414" s="506"/>
      <c r="E414" s="506"/>
      <c r="F414" s="506"/>
      <c r="G414" s="485"/>
      <c r="H414" s="500"/>
      <c r="I414" s="481"/>
      <c r="J414" s="500"/>
      <c r="K414" s="500"/>
      <c r="L414" s="500"/>
      <c r="M414" s="481"/>
      <c r="N414" s="481"/>
      <c r="O414" s="481"/>
      <c r="P414" s="481"/>
      <c r="Q414" s="481"/>
      <c r="R414" s="481"/>
      <c r="S414" s="558"/>
      <c r="T414" s="481"/>
      <c r="U414" s="481"/>
      <c r="V414" s="481"/>
      <c r="W414" s="481"/>
      <c r="X414" s="481"/>
      <c r="Y414" s="481"/>
      <c r="Z414" s="481"/>
      <c r="AA414" s="481"/>
      <c r="AB414" s="481"/>
    </row>
    <row r="415" spans="1:29" ht="32.25" customHeight="1" x14ac:dyDescent="0.2">
      <c r="C415" s="504"/>
      <c r="G415" s="479"/>
      <c r="H415" s="480"/>
      <c r="I415" s="405"/>
      <c r="J415" s="479"/>
      <c r="K415" s="480"/>
      <c r="L415" s="480"/>
      <c r="P415" s="405"/>
      <c r="Q415" s="405"/>
      <c r="R415" s="405"/>
      <c r="S415" s="555"/>
      <c r="T415" s="405"/>
      <c r="U415" s="405"/>
      <c r="V415" s="405"/>
      <c r="W415" s="405"/>
      <c r="X415" s="405"/>
      <c r="Y415" s="405"/>
      <c r="Z415" s="405"/>
      <c r="AA415" s="405"/>
      <c r="AB415" s="405"/>
    </row>
    <row r="416" spans="1:29" s="420" customFormat="1" ht="32.25" customHeight="1" x14ac:dyDescent="0.2">
      <c r="A416" s="633"/>
      <c r="B416" s="406"/>
      <c r="C416" s="501"/>
      <c r="D416" s="478"/>
      <c r="E416" s="476"/>
      <c r="F416" s="476"/>
      <c r="G416" s="479"/>
      <c r="H416" s="480"/>
      <c r="I416" s="405"/>
      <c r="J416" s="479"/>
      <c r="K416" s="480"/>
      <c r="L416" s="480"/>
      <c r="M416" s="405"/>
      <c r="N416" s="405"/>
      <c r="O416" s="405"/>
      <c r="P416" s="405"/>
      <c r="Q416" s="405"/>
      <c r="R416" s="405"/>
      <c r="S416" s="555"/>
      <c r="T416" s="405"/>
      <c r="U416" s="405"/>
      <c r="V416" s="405"/>
      <c r="W416" s="405"/>
      <c r="X416" s="405"/>
      <c r="Y416" s="405"/>
      <c r="Z416" s="405"/>
      <c r="AA416" s="405"/>
      <c r="AB416" s="405"/>
      <c r="AC416" s="481"/>
    </row>
    <row r="417" spans="1:29" s="420" customFormat="1" ht="32.25" customHeight="1" x14ac:dyDescent="0.2">
      <c r="A417" s="633"/>
      <c r="B417" s="406"/>
      <c r="C417" s="501"/>
      <c r="D417" s="478"/>
      <c r="E417" s="476"/>
      <c r="F417" s="476"/>
      <c r="G417" s="479"/>
      <c r="H417" s="480"/>
      <c r="I417" s="405"/>
      <c r="J417" s="479"/>
      <c r="K417" s="480"/>
      <c r="L417" s="480"/>
      <c r="M417" s="405"/>
      <c r="N417" s="405"/>
      <c r="O417" s="405"/>
      <c r="P417" s="405"/>
      <c r="Q417" s="405"/>
      <c r="R417" s="405"/>
      <c r="S417" s="555"/>
      <c r="T417" s="405"/>
      <c r="U417" s="405"/>
      <c r="V417" s="405"/>
      <c r="W417" s="405"/>
      <c r="X417" s="405"/>
      <c r="Y417" s="405"/>
      <c r="Z417" s="405"/>
      <c r="AA417" s="405"/>
      <c r="AB417" s="405"/>
      <c r="AC417" s="481"/>
    </row>
    <row r="418" spans="1:29" s="420" customFormat="1" ht="32.25" customHeight="1" x14ac:dyDescent="0.2">
      <c r="A418" s="635"/>
      <c r="B418" s="566"/>
      <c r="C418" s="567"/>
      <c r="D418" s="567"/>
      <c r="E418" s="567"/>
      <c r="F418" s="567"/>
      <c r="G418" s="485"/>
      <c r="H418" s="500"/>
      <c r="I418" s="481"/>
      <c r="J418" s="485"/>
      <c r="K418" s="485"/>
      <c r="L418" s="485"/>
      <c r="M418" s="481"/>
      <c r="N418" s="481"/>
      <c r="O418" s="481"/>
      <c r="P418" s="481"/>
      <c r="Q418" s="481"/>
      <c r="R418" s="481"/>
      <c r="S418" s="558"/>
      <c r="T418" s="481"/>
      <c r="U418" s="481"/>
      <c r="V418" s="481"/>
      <c r="W418" s="481"/>
      <c r="X418" s="481"/>
      <c r="Y418" s="481"/>
      <c r="Z418" s="481"/>
      <c r="AA418" s="481"/>
      <c r="AB418" s="481"/>
      <c r="AC418" s="481"/>
    </row>
    <row r="419" spans="1:29" s="420" customFormat="1" ht="32.25" customHeight="1" x14ac:dyDescent="0.2">
      <c r="A419" s="633"/>
      <c r="B419" s="406"/>
      <c r="C419" s="501"/>
      <c r="D419" s="478"/>
      <c r="E419" s="476"/>
      <c r="F419" s="476"/>
      <c r="G419" s="479"/>
      <c r="H419" s="480"/>
      <c r="I419" s="482"/>
      <c r="J419" s="479"/>
      <c r="K419" s="483"/>
      <c r="L419" s="483"/>
      <c r="M419" s="405"/>
      <c r="N419" s="482"/>
      <c r="O419" s="482"/>
      <c r="P419" s="405"/>
      <c r="Q419" s="405"/>
      <c r="R419" s="405"/>
      <c r="S419" s="555"/>
      <c r="T419" s="405"/>
      <c r="U419" s="405"/>
      <c r="V419" s="405"/>
      <c r="W419" s="405"/>
      <c r="X419" s="405"/>
      <c r="Y419" s="405"/>
      <c r="Z419" s="405"/>
      <c r="AA419" s="405"/>
      <c r="AB419" s="405"/>
      <c r="AC419" s="481"/>
    </row>
    <row r="420" spans="1:29" s="420" customFormat="1" ht="32.25" customHeight="1" x14ac:dyDescent="0.2">
      <c r="A420" s="635"/>
      <c r="B420" s="566"/>
      <c r="C420" s="567"/>
      <c r="D420" s="567"/>
      <c r="E420" s="567"/>
      <c r="F420" s="567"/>
      <c r="G420" s="485"/>
      <c r="H420" s="500"/>
      <c r="I420" s="481"/>
      <c r="J420" s="485"/>
      <c r="K420" s="485"/>
      <c r="L420" s="485"/>
      <c r="M420" s="481"/>
      <c r="N420" s="481"/>
      <c r="O420" s="481"/>
      <c r="P420" s="481"/>
      <c r="Q420" s="481"/>
      <c r="R420" s="481"/>
      <c r="S420" s="558"/>
      <c r="T420" s="481"/>
      <c r="U420" s="481"/>
      <c r="V420" s="481"/>
      <c r="W420" s="481"/>
      <c r="X420" s="481"/>
      <c r="Y420" s="481"/>
      <c r="Z420" s="481"/>
      <c r="AA420" s="481"/>
      <c r="AB420" s="481"/>
      <c r="AC420" s="481"/>
    </row>
    <row r="421" spans="1:29" ht="32.25" customHeight="1" x14ac:dyDescent="0.2">
      <c r="C421" s="504"/>
      <c r="D421" s="505"/>
      <c r="G421" s="479"/>
      <c r="H421" s="480"/>
      <c r="I421" s="405"/>
      <c r="J421" s="479"/>
      <c r="K421" s="480"/>
      <c r="L421" s="480"/>
      <c r="P421" s="405"/>
      <c r="Q421" s="405"/>
      <c r="R421" s="405"/>
      <c r="S421" s="555"/>
      <c r="T421" s="405"/>
      <c r="U421" s="405"/>
      <c r="V421" s="405"/>
      <c r="W421" s="405"/>
      <c r="X421" s="405"/>
      <c r="Y421" s="405"/>
      <c r="Z421" s="405"/>
      <c r="AA421" s="405"/>
      <c r="AB421" s="405"/>
    </row>
    <row r="422" spans="1:29" ht="32.25" customHeight="1" x14ac:dyDescent="0.2">
      <c r="C422" s="504"/>
      <c r="D422" s="505"/>
      <c r="G422" s="479"/>
      <c r="H422" s="480"/>
      <c r="I422" s="405"/>
      <c r="J422" s="479"/>
      <c r="K422" s="480"/>
      <c r="L422" s="480"/>
      <c r="P422" s="405"/>
      <c r="Q422" s="405"/>
      <c r="R422" s="405"/>
      <c r="S422" s="555"/>
      <c r="T422" s="405"/>
      <c r="U422" s="405"/>
      <c r="V422" s="405"/>
      <c r="W422" s="405"/>
      <c r="X422" s="405"/>
      <c r="Y422" s="405"/>
      <c r="Z422" s="405"/>
      <c r="AA422" s="405"/>
      <c r="AB422" s="405"/>
    </row>
    <row r="423" spans="1:29" ht="32.25" customHeight="1" x14ac:dyDescent="0.2">
      <c r="C423" s="501"/>
      <c r="D423" s="505"/>
      <c r="G423" s="479"/>
      <c r="H423" s="480"/>
      <c r="I423" s="509"/>
      <c r="J423" s="479"/>
      <c r="K423" s="510"/>
      <c r="L423" s="510"/>
      <c r="N423" s="509"/>
      <c r="O423" s="509"/>
      <c r="P423" s="405"/>
      <c r="Q423" s="405"/>
      <c r="R423" s="405"/>
      <c r="S423" s="555"/>
      <c r="T423" s="405"/>
      <c r="U423" s="405"/>
      <c r="V423" s="405"/>
      <c r="W423" s="405"/>
      <c r="X423" s="405"/>
      <c r="Y423" s="405"/>
      <c r="Z423" s="405"/>
      <c r="AA423" s="405"/>
      <c r="AB423" s="405"/>
    </row>
    <row r="424" spans="1:29" s="420" customFormat="1" ht="32.25" customHeight="1" x14ac:dyDescent="0.2">
      <c r="A424" s="633"/>
      <c r="B424" s="406"/>
      <c r="C424" s="501"/>
      <c r="D424" s="505"/>
      <c r="E424" s="476"/>
      <c r="F424" s="476"/>
      <c r="G424" s="479"/>
      <c r="H424" s="480"/>
      <c r="I424" s="509"/>
      <c r="J424" s="479"/>
      <c r="K424" s="510"/>
      <c r="L424" s="510"/>
      <c r="M424" s="405"/>
      <c r="N424" s="509"/>
      <c r="O424" s="509"/>
      <c r="P424" s="405"/>
      <c r="Q424" s="405"/>
      <c r="R424" s="405"/>
      <c r="S424" s="555"/>
      <c r="T424" s="405"/>
      <c r="U424" s="405"/>
      <c r="V424" s="405"/>
      <c r="W424" s="405"/>
      <c r="X424" s="405"/>
      <c r="Y424" s="405"/>
      <c r="Z424" s="405"/>
      <c r="AA424" s="405"/>
      <c r="AB424" s="405"/>
      <c r="AC424" s="481"/>
    </row>
    <row r="425" spans="1:29" s="420" customFormat="1" ht="32.25" customHeight="1" x14ac:dyDescent="0.2">
      <c r="A425" s="633"/>
      <c r="B425" s="406"/>
      <c r="C425" s="504"/>
      <c r="D425" s="505"/>
      <c r="E425" s="476"/>
      <c r="F425" s="476"/>
      <c r="G425" s="479"/>
      <c r="H425" s="480"/>
      <c r="I425" s="509"/>
      <c r="J425" s="479"/>
      <c r="K425" s="510"/>
      <c r="L425" s="510"/>
      <c r="M425" s="405"/>
      <c r="N425" s="509"/>
      <c r="O425" s="509"/>
      <c r="P425" s="405"/>
      <c r="Q425" s="405"/>
      <c r="R425" s="405"/>
      <c r="S425" s="555"/>
      <c r="T425" s="405"/>
      <c r="U425" s="405"/>
      <c r="V425" s="405"/>
      <c r="W425" s="405"/>
      <c r="X425" s="405"/>
      <c r="Y425" s="405"/>
      <c r="Z425" s="405"/>
      <c r="AA425" s="405"/>
      <c r="AB425" s="405"/>
      <c r="AC425" s="481"/>
    </row>
    <row r="426" spans="1:29" ht="32.25" customHeight="1" x14ac:dyDescent="0.2">
      <c r="A426" s="636"/>
      <c r="B426" s="420"/>
      <c r="C426" s="506"/>
      <c r="D426" s="506"/>
      <c r="E426" s="506"/>
      <c r="F426" s="506"/>
      <c r="G426" s="485"/>
      <c r="H426" s="500"/>
      <c r="I426" s="481"/>
      <c r="J426" s="485"/>
      <c r="K426" s="485"/>
      <c r="L426" s="485"/>
      <c r="M426" s="481"/>
      <c r="N426" s="481"/>
      <c r="O426" s="481"/>
      <c r="P426" s="481"/>
      <c r="Q426" s="481"/>
      <c r="R426" s="481"/>
      <c r="S426" s="558"/>
      <c r="T426" s="481"/>
      <c r="U426" s="481"/>
      <c r="V426" s="481"/>
      <c r="W426" s="481"/>
      <c r="X426" s="481"/>
      <c r="Y426" s="481"/>
      <c r="Z426" s="481"/>
      <c r="AA426" s="481"/>
      <c r="AB426" s="481"/>
    </row>
    <row r="427" spans="1:29" s="420" customFormat="1" ht="32.25" customHeight="1" x14ac:dyDescent="0.2">
      <c r="A427" s="633"/>
      <c r="B427" s="406"/>
      <c r="C427" s="511"/>
      <c r="D427" s="512"/>
      <c r="E427" s="476"/>
      <c r="F427" s="476"/>
      <c r="G427" s="479"/>
      <c r="H427" s="480"/>
      <c r="I427" s="405"/>
      <c r="J427" s="479"/>
      <c r="K427" s="480"/>
      <c r="L427" s="480"/>
      <c r="M427" s="405"/>
      <c r="N427" s="405"/>
      <c r="O427" s="405"/>
      <c r="P427" s="405"/>
      <c r="Q427" s="405"/>
      <c r="R427" s="405"/>
      <c r="S427" s="555"/>
      <c r="T427" s="405"/>
      <c r="U427" s="405"/>
      <c r="V427" s="405"/>
      <c r="W427" s="405"/>
      <c r="X427" s="405"/>
      <c r="Y427" s="405"/>
      <c r="Z427" s="405"/>
      <c r="AA427" s="405"/>
      <c r="AB427" s="405"/>
      <c r="AC427" s="481"/>
    </row>
    <row r="428" spans="1:29" ht="32.25" customHeight="1" x14ac:dyDescent="0.2">
      <c r="C428" s="511"/>
      <c r="D428" s="512"/>
      <c r="G428" s="479"/>
      <c r="H428" s="480"/>
      <c r="I428" s="405"/>
      <c r="J428" s="479"/>
      <c r="K428" s="480"/>
      <c r="L428" s="480"/>
      <c r="P428" s="405"/>
      <c r="Q428" s="405"/>
      <c r="R428" s="405"/>
      <c r="S428" s="555"/>
      <c r="T428" s="405"/>
      <c r="U428" s="405"/>
      <c r="V428" s="405"/>
      <c r="W428" s="405"/>
      <c r="X428" s="405"/>
      <c r="Y428" s="405"/>
      <c r="Z428" s="405"/>
      <c r="AA428" s="405"/>
      <c r="AB428" s="405"/>
    </row>
    <row r="429" spans="1:29" s="420" customFormat="1" ht="32.25" customHeight="1" x14ac:dyDescent="0.2">
      <c r="A429" s="635"/>
      <c r="B429" s="566"/>
      <c r="C429" s="567"/>
      <c r="D429" s="567"/>
      <c r="E429" s="567"/>
      <c r="F429" s="567"/>
      <c r="G429" s="485"/>
      <c r="H429" s="500"/>
      <c r="I429" s="481"/>
      <c r="J429" s="485"/>
      <c r="K429" s="485"/>
      <c r="L429" s="485"/>
      <c r="M429" s="481"/>
      <c r="N429" s="481"/>
      <c r="O429" s="481"/>
      <c r="P429" s="481"/>
      <c r="Q429" s="481"/>
      <c r="R429" s="481"/>
      <c r="S429" s="558"/>
      <c r="T429" s="481"/>
      <c r="U429" s="481"/>
      <c r="V429" s="481"/>
      <c r="W429" s="481"/>
      <c r="X429" s="481"/>
      <c r="Y429" s="481"/>
      <c r="Z429" s="481"/>
      <c r="AA429" s="481"/>
      <c r="AB429" s="481"/>
      <c r="AC429" s="481"/>
    </row>
    <row r="430" spans="1:29" ht="32.25" customHeight="1" x14ac:dyDescent="0.2">
      <c r="G430" s="479"/>
      <c r="H430" s="480"/>
      <c r="I430" s="405"/>
      <c r="J430" s="479"/>
      <c r="K430" s="480"/>
      <c r="L430" s="480"/>
      <c r="P430" s="405"/>
      <c r="Q430" s="405"/>
      <c r="R430" s="405"/>
      <c r="S430" s="555"/>
      <c r="T430" s="405"/>
      <c r="U430" s="405"/>
      <c r="V430" s="405"/>
      <c r="W430" s="405"/>
      <c r="X430" s="405"/>
      <c r="Y430" s="405"/>
      <c r="Z430" s="405"/>
      <c r="AA430" s="405"/>
      <c r="AB430" s="405"/>
    </row>
    <row r="431" spans="1:29" ht="32.25" customHeight="1" x14ac:dyDescent="0.2">
      <c r="G431" s="479"/>
      <c r="H431" s="480"/>
      <c r="I431" s="405"/>
      <c r="J431" s="479"/>
      <c r="K431" s="480"/>
      <c r="L431" s="480"/>
      <c r="P431" s="405"/>
      <c r="Q431" s="405"/>
      <c r="R431" s="405"/>
      <c r="S431" s="555"/>
      <c r="T431" s="405"/>
      <c r="U431" s="405"/>
      <c r="V431" s="405"/>
      <c r="W431" s="405"/>
      <c r="X431" s="405"/>
      <c r="Y431" s="405"/>
      <c r="Z431" s="405"/>
      <c r="AA431" s="405"/>
      <c r="AB431" s="405"/>
    </row>
    <row r="432" spans="1:29" s="420" customFormat="1" ht="32.25" customHeight="1" x14ac:dyDescent="0.2">
      <c r="A432" s="633"/>
      <c r="B432" s="406"/>
      <c r="C432" s="476"/>
      <c r="D432" s="478"/>
      <c r="E432" s="476"/>
      <c r="F432" s="476"/>
      <c r="G432" s="479"/>
      <c r="H432" s="480"/>
      <c r="I432" s="405"/>
      <c r="J432" s="479"/>
      <c r="K432" s="480"/>
      <c r="L432" s="480"/>
      <c r="M432" s="405"/>
      <c r="N432" s="405"/>
      <c r="O432" s="405"/>
      <c r="P432" s="405"/>
      <c r="Q432" s="405"/>
      <c r="R432" s="405"/>
      <c r="S432" s="555"/>
      <c r="T432" s="405"/>
      <c r="U432" s="405"/>
      <c r="V432" s="405"/>
      <c r="W432" s="405"/>
      <c r="X432" s="405"/>
      <c r="Y432" s="405"/>
      <c r="Z432" s="405"/>
      <c r="AA432" s="405"/>
      <c r="AB432" s="405"/>
      <c r="AC432" s="481"/>
    </row>
    <row r="433" spans="1:29" s="420" customFormat="1" ht="32.25" customHeight="1" x14ac:dyDescent="0.2">
      <c r="A433" s="633"/>
      <c r="B433" s="406"/>
      <c r="C433" s="476"/>
      <c r="D433" s="478"/>
      <c r="E433" s="476"/>
      <c r="F433" s="476"/>
      <c r="G433" s="479"/>
      <c r="H433" s="480"/>
      <c r="I433" s="405"/>
      <c r="J433" s="479"/>
      <c r="K433" s="480"/>
      <c r="L433" s="480"/>
      <c r="M433" s="405"/>
      <c r="N433" s="405"/>
      <c r="O433" s="405"/>
      <c r="P433" s="405"/>
      <c r="Q433" s="405"/>
      <c r="R433" s="405"/>
      <c r="S433" s="555"/>
      <c r="T433" s="405"/>
      <c r="U433" s="405"/>
      <c r="V433" s="405"/>
      <c r="W433" s="405"/>
      <c r="X433" s="405"/>
      <c r="Y433" s="405"/>
      <c r="Z433" s="405"/>
      <c r="AA433" s="405"/>
      <c r="AB433" s="405"/>
      <c r="AC433" s="481"/>
    </row>
    <row r="434" spans="1:29" s="420" customFormat="1" ht="32.25" customHeight="1" x14ac:dyDescent="0.2">
      <c r="A434" s="633"/>
      <c r="B434" s="406"/>
      <c r="C434" s="476"/>
      <c r="D434" s="478"/>
      <c r="E434" s="476"/>
      <c r="F434" s="476"/>
      <c r="G434" s="479"/>
      <c r="H434" s="480"/>
      <c r="I434" s="405"/>
      <c r="J434" s="479"/>
      <c r="K434" s="480"/>
      <c r="L434" s="480"/>
      <c r="M434" s="405"/>
      <c r="N434" s="405"/>
      <c r="O434" s="405"/>
      <c r="P434" s="405"/>
      <c r="Q434" s="405"/>
      <c r="R434" s="405"/>
      <c r="S434" s="555"/>
      <c r="T434" s="405"/>
      <c r="U434" s="405"/>
      <c r="V434" s="405"/>
      <c r="W434" s="405"/>
      <c r="X434" s="405"/>
      <c r="Y434" s="405"/>
      <c r="Z434" s="405"/>
      <c r="AA434" s="405"/>
      <c r="AB434" s="405"/>
      <c r="AC434" s="481"/>
    </row>
    <row r="435" spans="1:29" ht="32.25" customHeight="1" x14ac:dyDescent="0.2">
      <c r="A435" s="635"/>
      <c r="B435" s="566"/>
      <c r="C435" s="567"/>
      <c r="D435" s="567"/>
      <c r="E435" s="567"/>
      <c r="F435" s="567"/>
      <c r="G435" s="485"/>
      <c r="H435" s="500"/>
      <c r="I435" s="481"/>
      <c r="J435" s="485"/>
      <c r="K435" s="485"/>
      <c r="L435" s="485"/>
      <c r="M435" s="481"/>
      <c r="N435" s="481"/>
      <c r="O435" s="481"/>
      <c r="P435" s="481"/>
      <c r="Q435" s="481"/>
      <c r="R435" s="481"/>
      <c r="S435" s="558"/>
      <c r="T435" s="481"/>
      <c r="U435" s="481"/>
      <c r="V435" s="481"/>
      <c r="W435" s="481"/>
      <c r="X435" s="481"/>
      <c r="Y435" s="481"/>
      <c r="Z435" s="481"/>
      <c r="AA435" s="481"/>
      <c r="AB435" s="481"/>
    </row>
    <row r="436" spans="1:29" s="420" customFormat="1" ht="32.25" customHeight="1" x14ac:dyDescent="0.2">
      <c r="A436" s="633"/>
      <c r="B436" s="406"/>
      <c r="C436" s="504"/>
      <c r="D436" s="505"/>
      <c r="E436" s="476"/>
      <c r="F436" s="476"/>
      <c r="G436" s="479"/>
      <c r="H436" s="480"/>
      <c r="I436" s="482"/>
      <c r="J436" s="479"/>
      <c r="K436" s="483"/>
      <c r="L436" s="483"/>
      <c r="M436" s="405"/>
      <c r="N436" s="482"/>
      <c r="O436" s="482"/>
      <c r="P436" s="405"/>
      <c r="Q436" s="405"/>
      <c r="R436" s="405"/>
      <c r="S436" s="555"/>
      <c r="T436" s="405"/>
      <c r="U436" s="405"/>
      <c r="V436" s="405"/>
      <c r="W436" s="405"/>
      <c r="X436" s="405"/>
      <c r="Y436" s="405"/>
      <c r="Z436" s="405"/>
      <c r="AA436" s="405"/>
      <c r="AB436" s="405"/>
      <c r="AC436" s="481"/>
    </row>
    <row r="437" spans="1:29" ht="32.25" customHeight="1" x14ac:dyDescent="0.2">
      <c r="C437" s="504"/>
      <c r="D437" s="505"/>
      <c r="G437" s="479"/>
      <c r="H437" s="480"/>
      <c r="I437" s="405"/>
      <c r="J437" s="479"/>
      <c r="K437" s="480"/>
      <c r="L437" s="480"/>
      <c r="P437" s="405"/>
      <c r="Q437" s="405"/>
      <c r="R437" s="405"/>
      <c r="S437" s="555"/>
      <c r="T437" s="405"/>
      <c r="U437" s="405"/>
      <c r="V437" s="405"/>
      <c r="W437" s="405"/>
      <c r="X437" s="405"/>
      <c r="Y437" s="405"/>
      <c r="Z437" s="405"/>
      <c r="AA437" s="405"/>
      <c r="AB437" s="405"/>
    </row>
    <row r="438" spans="1:29" s="420" customFormat="1" ht="32.25" customHeight="1" x14ac:dyDescent="0.2">
      <c r="A438" s="635"/>
      <c r="B438" s="566"/>
      <c r="C438" s="567"/>
      <c r="D438" s="567"/>
      <c r="E438" s="567"/>
      <c r="F438" s="567"/>
      <c r="G438" s="485"/>
      <c r="H438" s="500"/>
      <c r="I438" s="481"/>
      <c r="J438" s="481"/>
      <c r="K438" s="481"/>
      <c r="L438" s="481"/>
      <c r="M438" s="481"/>
      <c r="N438" s="481"/>
      <c r="O438" s="481"/>
      <c r="P438" s="481"/>
      <c r="Q438" s="481"/>
      <c r="R438" s="481"/>
      <c r="S438" s="558"/>
      <c r="T438" s="481"/>
      <c r="U438" s="481"/>
      <c r="V438" s="481"/>
      <c r="W438" s="481"/>
      <c r="X438" s="481"/>
      <c r="Y438" s="481"/>
      <c r="Z438" s="481"/>
      <c r="AA438" s="481"/>
      <c r="AB438" s="481"/>
      <c r="AC438" s="481"/>
    </row>
    <row r="439" spans="1:29" ht="32.25" customHeight="1" x14ac:dyDescent="0.2">
      <c r="C439" s="499"/>
      <c r="D439" s="505"/>
      <c r="G439" s="479"/>
      <c r="H439" s="480"/>
      <c r="I439" s="405"/>
      <c r="J439" s="479"/>
      <c r="K439" s="480"/>
      <c r="L439" s="480"/>
      <c r="P439" s="405"/>
      <c r="Q439" s="405"/>
      <c r="R439" s="405"/>
      <c r="S439" s="555"/>
      <c r="T439" s="405"/>
      <c r="U439" s="405"/>
      <c r="V439" s="405"/>
      <c r="W439" s="405"/>
      <c r="X439" s="405"/>
      <c r="Y439" s="405"/>
      <c r="Z439" s="405"/>
      <c r="AA439" s="405"/>
      <c r="AB439" s="405"/>
    </row>
    <row r="440" spans="1:29" ht="32.25" customHeight="1" x14ac:dyDescent="0.2">
      <c r="C440" s="499"/>
      <c r="D440" s="505"/>
      <c r="G440" s="479"/>
      <c r="H440" s="480"/>
      <c r="I440" s="405"/>
      <c r="J440" s="479"/>
      <c r="K440" s="480"/>
      <c r="L440" s="480"/>
      <c r="P440" s="405"/>
      <c r="Q440" s="405"/>
      <c r="R440" s="405"/>
      <c r="S440" s="555"/>
      <c r="T440" s="405"/>
      <c r="U440" s="405"/>
      <c r="V440" s="405"/>
      <c r="W440" s="405"/>
      <c r="X440" s="405"/>
      <c r="Y440" s="405"/>
      <c r="Z440" s="405"/>
      <c r="AA440" s="405"/>
      <c r="AB440" s="405"/>
    </row>
    <row r="441" spans="1:29" s="420" customFormat="1" ht="32.25" customHeight="1" x14ac:dyDescent="0.2">
      <c r="A441" s="633"/>
      <c r="B441" s="406"/>
      <c r="C441" s="499"/>
      <c r="D441" s="505"/>
      <c r="E441" s="476"/>
      <c r="F441" s="476"/>
      <c r="G441" s="479"/>
      <c r="H441" s="480"/>
      <c r="I441" s="405"/>
      <c r="J441" s="479"/>
      <c r="K441" s="480"/>
      <c r="L441" s="480"/>
      <c r="M441" s="405"/>
      <c r="N441" s="405"/>
      <c r="O441" s="405"/>
      <c r="P441" s="405"/>
      <c r="Q441" s="405"/>
      <c r="R441" s="405"/>
      <c r="S441" s="555"/>
      <c r="T441" s="405"/>
      <c r="U441" s="405"/>
      <c r="V441" s="405"/>
      <c r="W441" s="405"/>
      <c r="X441" s="405"/>
      <c r="Y441" s="405"/>
      <c r="Z441" s="405"/>
      <c r="AA441" s="405"/>
      <c r="AB441" s="405"/>
      <c r="AC441" s="481"/>
    </row>
    <row r="442" spans="1:29" s="420" customFormat="1" ht="32.25" customHeight="1" x14ac:dyDescent="0.2">
      <c r="A442" s="633"/>
      <c r="B442" s="406"/>
      <c r="C442" s="499"/>
      <c r="D442" s="505"/>
      <c r="E442" s="476"/>
      <c r="F442" s="476"/>
      <c r="G442" s="479"/>
      <c r="H442" s="480"/>
      <c r="I442" s="405"/>
      <c r="J442" s="479"/>
      <c r="K442" s="480"/>
      <c r="L442" s="480"/>
      <c r="M442" s="405"/>
      <c r="N442" s="405"/>
      <c r="O442" s="405"/>
      <c r="P442" s="405"/>
      <c r="Q442" s="405"/>
      <c r="R442" s="405"/>
      <c r="S442" s="555"/>
      <c r="T442" s="405"/>
      <c r="U442" s="405"/>
      <c r="V442" s="405"/>
      <c r="W442" s="405"/>
      <c r="X442" s="405"/>
      <c r="Y442" s="405"/>
      <c r="Z442" s="405"/>
      <c r="AA442" s="405"/>
      <c r="AB442" s="405"/>
      <c r="AC442" s="481"/>
    </row>
    <row r="443" spans="1:29" ht="32.25" customHeight="1" x14ac:dyDescent="0.2">
      <c r="C443" s="499"/>
      <c r="D443" s="505"/>
      <c r="G443" s="479"/>
      <c r="H443" s="480"/>
      <c r="I443" s="405"/>
      <c r="J443" s="479"/>
      <c r="K443" s="480"/>
      <c r="L443" s="480"/>
      <c r="P443" s="405"/>
      <c r="Q443" s="405"/>
      <c r="R443" s="405"/>
      <c r="S443" s="555"/>
      <c r="T443" s="405"/>
      <c r="U443" s="405"/>
      <c r="V443" s="405"/>
      <c r="W443" s="405"/>
      <c r="X443" s="405"/>
      <c r="Y443" s="405"/>
      <c r="Z443" s="405"/>
      <c r="AA443" s="405"/>
      <c r="AB443" s="405"/>
      <c r="AC443" s="476"/>
    </row>
    <row r="444" spans="1:29" s="420" customFormat="1" ht="32.25" customHeight="1" x14ac:dyDescent="0.2">
      <c r="A444" s="633"/>
      <c r="B444" s="406"/>
      <c r="C444" s="499"/>
      <c r="D444" s="505"/>
      <c r="E444" s="476"/>
      <c r="F444" s="476"/>
      <c r="G444" s="479"/>
      <c r="H444" s="480"/>
      <c r="I444" s="405"/>
      <c r="J444" s="479"/>
      <c r="K444" s="480"/>
      <c r="L444" s="480"/>
      <c r="M444" s="405"/>
      <c r="N444" s="405"/>
      <c r="O444" s="405"/>
      <c r="P444" s="405"/>
      <c r="Q444" s="405"/>
      <c r="R444" s="405"/>
      <c r="S444" s="555"/>
      <c r="T444" s="405"/>
      <c r="U444" s="405"/>
      <c r="V444" s="405"/>
      <c r="W444" s="405"/>
      <c r="X444" s="405"/>
      <c r="Y444" s="405"/>
      <c r="Z444" s="405"/>
      <c r="AA444" s="405"/>
      <c r="AB444" s="405"/>
      <c r="AC444" s="506"/>
    </row>
    <row r="445" spans="1:29" ht="32.25" customHeight="1" x14ac:dyDescent="0.2">
      <c r="C445" s="499"/>
      <c r="D445" s="505"/>
      <c r="G445" s="479"/>
      <c r="H445" s="480"/>
      <c r="I445" s="405"/>
      <c r="J445" s="479"/>
      <c r="K445" s="480"/>
      <c r="L445" s="480"/>
      <c r="P445" s="405"/>
      <c r="Q445" s="405"/>
      <c r="R445" s="405"/>
      <c r="S445" s="555"/>
      <c r="T445" s="405"/>
      <c r="U445" s="405"/>
      <c r="V445" s="405"/>
      <c r="W445" s="405"/>
      <c r="X445" s="405"/>
      <c r="Y445" s="405"/>
      <c r="Z445" s="405"/>
      <c r="AA445" s="405"/>
      <c r="AB445" s="405"/>
    </row>
    <row r="446" spans="1:29" s="420" customFormat="1" ht="32.25" customHeight="1" x14ac:dyDescent="0.2">
      <c r="A446" s="633"/>
      <c r="B446" s="406"/>
      <c r="C446" s="499"/>
      <c r="D446" s="505"/>
      <c r="E446" s="476"/>
      <c r="F446" s="476"/>
      <c r="G446" s="479"/>
      <c r="H446" s="480"/>
      <c r="I446" s="482"/>
      <c r="J446" s="479"/>
      <c r="K446" s="483"/>
      <c r="L446" s="483"/>
      <c r="M446" s="405"/>
      <c r="N446" s="482"/>
      <c r="O446" s="482"/>
      <c r="P446" s="405"/>
      <c r="Q446" s="405"/>
      <c r="R446" s="405"/>
      <c r="S446" s="555"/>
      <c r="T446" s="405"/>
      <c r="U446" s="405"/>
      <c r="V446" s="405"/>
      <c r="W446" s="405"/>
      <c r="X446" s="405"/>
      <c r="Y446" s="405"/>
      <c r="Z446" s="405"/>
      <c r="AA446" s="405"/>
      <c r="AB446" s="405"/>
      <c r="AC446" s="506"/>
    </row>
    <row r="447" spans="1:29" s="420" customFormat="1" ht="32.25" customHeight="1" x14ac:dyDescent="0.2">
      <c r="A447" s="633"/>
      <c r="B447" s="406"/>
      <c r="C447" s="499"/>
      <c r="D447" s="505"/>
      <c r="E447" s="476"/>
      <c r="F447" s="476"/>
      <c r="G447" s="479"/>
      <c r="H447" s="480"/>
      <c r="I447" s="405"/>
      <c r="J447" s="479"/>
      <c r="K447" s="480"/>
      <c r="L447" s="480"/>
      <c r="M447" s="405"/>
      <c r="N447" s="405"/>
      <c r="O447" s="405"/>
      <c r="P447" s="405"/>
      <c r="Q447" s="405"/>
      <c r="R447" s="405"/>
      <c r="S447" s="555"/>
      <c r="T447" s="405"/>
      <c r="U447" s="405"/>
      <c r="V447" s="405"/>
      <c r="W447" s="405"/>
      <c r="X447" s="405"/>
      <c r="Y447" s="405"/>
      <c r="Z447" s="405"/>
      <c r="AA447" s="405"/>
      <c r="AB447" s="405"/>
      <c r="AC447" s="481"/>
    </row>
    <row r="448" spans="1:29" ht="32.25" customHeight="1" x14ac:dyDescent="0.2">
      <c r="C448" s="499"/>
      <c r="D448" s="505"/>
      <c r="G448" s="479"/>
      <c r="H448" s="480"/>
      <c r="I448" s="405"/>
      <c r="J448" s="479"/>
      <c r="K448" s="480"/>
      <c r="L448" s="480"/>
      <c r="P448" s="405"/>
      <c r="Q448" s="405"/>
      <c r="R448" s="405"/>
      <c r="S448" s="555"/>
      <c r="T448" s="405"/>
      <c r="U448" s="405"/>
      <c r="V448" s="405"/>
      <c r="W448" s="405"/>
      <c r="X448" s="405"/>
      <c r="Y448" s="405"/>
      <c r="Z448" s="405"/>
      <c r="AA448" s="405"/>
      <c r="AB448" s="405"/>
    </row>
    <row r="449" spans="1:29" s="420" customFormat="1" ht="32.25" customHeight="1" x14ac:dyDescent="0.2">
      <c r="A449" s="636"/>
      <c r="C449" s="506"/>
      <c r="D449" s="506"/>
      <c r="E449" s="506"/>
      <c r="F449" s="506"/>
      <c r="G449" s="485"/>
      <c r="H449" s="500"/>
      <c r="I449" s="513"/>
      <c r="J449" s="514"/>
      <c r="K449" s="514"/>
      <c r="L449" s="514"/>
      <c r="M449" s="513"/>
      <c r="N449" s="513"/>
      <c r="O449" s="513"/>
      <c r="P449" s="481"/>
      <c r="Q449" s="481"/>
      <c r="R449" s="481"/>
      <c r="S449" s="558"/>
      <c r="T449" s="481"/>
      <c r="U449" s="481"/>
      <c r="V449" s="481"/>
      <c r="W449" s="481"/>
      <c r="X449" s="481"/>
      <c r="Y449" s="481"/>
      <c r="Z449" s="481"/>
      <c r="AA449" s="481"/>
      <c r="AB449" s="481"/>
      <c r="AC449" s="481"/>
    </row>
    <row r="450" spans="1:29" ht="32.25" customHeight="1" x14ac:dyDescent="0.2">
      <c r="C450" s="499"/>
      <c r="G450" s="479"/>
      <c r="H450" s="480"/>
      <c r="I450" s="515"/>
      <c r="J450" s="479"/>
      <c r="K450" s="516"/>
      <c r="L450" s="516"/>
      <c r="N450" s="515"/>
      <c r="O450" s="515"/>
      <c r="P450" s="405"/>
      <c r="Q450" s="405"/>
      <c r="R450" s="405"/>
      <c r="S450" s="555"/>
      <c r="T450" s="405"/>
      <c r="U450" s="405"/>
      <c r="V450" s="405"/>
      <c r="W450" s="405"/>
      <c r="X450" s="405"/>
      <c r="Y450" s="405"/>
      <c r="Z450" s="405"/>
      <c r="AA450" s="405"/>
      <c r="AB450" s="405"/>
    </row>
    <row r="451" spans="1:29" ht="32.25" customHeight="1" x14ac:dyDescent="0.2">
      <c r="A451" s="635"/>
      <c r="B451" s="566"/>
      <c r="C451" s="567"/>
      <c r="D451" s="567"/>
      <c r="E451" s="567"/>
      <c r="F451" s="567"/>
      <c r="G451" s="485"/>
      <c r="H451" s="500"/>
      <c r="I451" s="513"/>
      <c r="J451" s="514"/>
      <c r="K451" s="514"/>
      <c r="L451" s="514"/>
      <c r="M451" s="513"/>
      <c r="N451" s="513"/>
      <c r="O451" s="513"/>
      <c r="P451" s="481"/>
      <c r="Q451" s="481"/>
      <c r="R451" s="481"/>
      <c r="S451" s="558"/>
      <c r="T451" s="481"/>
      <c r="U451" s="481"/>
      <c r="V451" s="481"/>
      <c r="W451" s="481"/>
      <c r="X451" s="481"/>
      <c r="Y451" s="481"/>
      <c r="Z451" s="481"/>
      <c r="AA451" s="481"/>
      <c r="AB451" s="481"/>
    </row>
    <row r="452" spans="1:29" ht="32.25" customHeight="1" x14ac:dyDescent="0.2">
      <c r="G452" s="479"/>
      <c r="H452" s="480"/>
      <c r="I452" s="405"/>
      <c r="J452" s="479"/>
      <c r="K452" s="480"/>
      <c r="L452" s="480"/>
      <c r="P452" s="405"/>
      <c r="Q452" s="405"/>
      <c r="R452" s="405"/>
      <c r="S452" s="555"/>
      <c r="T452" s="405"/>
      <c r="U452" s="405"/>
      <c r="V452" s="405"/>
      <c r="W452" s="405"/>
      <c r="X452" s="405"/>
      <c r="Y452" s="405"/>
      <c r="Z452" s="405"/>
      <c r="AA452" s="405"/>
      <c r="AB452" s="405"/>
    </row>
    <row r="453" spans="1:29" ht="32.25" customHeight="1" x14ac:dyDescent="0.2">
      <c r="G453" s="479"/>
      <c r="H453" s="480"/>
      <c r="I453" s="405"/>
      <c r="J453" s="479"/>
      <c r="K453" s="480"/>
      <c r="L453" s="480"/>
      <c r="P453" s="405"/>
      <c r="Q453" s="405"/>
      <c r="R453" s="405"/>
      <c r="S453" s="555"/>
      <c r="T453" s="405"/>
      <c r="U453" s="405"/>
      <c r="V453" s="405"/>
      <c r="W453" s="405"/>
      <c r="X453" s="405"/>
      <c r="Y453" s="405"/>
      <c r="Z453" s="405"/>
      <c r="AA453" s="405"/>
      <c r="AB453" s="405"/>
    </row>
    <row r="454" spans="1:29" s="420" customFormat="1" ht="32.25" customHeight="1" x14ac:dyDescent="0.2">
      <c r="A454" s="633"/>
      <c r="B454" s="406"/>
      <c r="C454" s="476"/>
      <c r="D454" s="478"/>
      <c r="E454" s="476"/>
      <c r="F454" s="476"/>
      <c r="G454" s="479"/>
      <c r="H454" s="480"/>
      <c r="I454" s="405"/>
      <c r="J454" s="479"/>
      <c r="K454" s="480"/>
      <c r="L454" s="480"/>
      <c r="M454" s="405"/>
      <c r="N454" s="405"/>
      <c r="O454" s="405"/>
      <c r="P454" s="405"/>
      <c r="Q454" s="405"/>
      <c r="R454" s="405"/>
      <c r="S454" s="555"/>
      <c r="T454" s="405"/>
      <c r="U454" s="405"/>
      <c r="V454" s="405"/>
      <c r="W454" s="405"/>
      <c r="X454" s="405"/>
      <c r="Y454" s="405"/>
      <c r="Z454" s="405"/>
      <c r="AA454" s="405"/>
      <c r="AB454" s="405"/>
      <c r="AC454" s="481"/>
    </row>
    <row r="455" spans="1:29" ht="32.25" customHeight="1" x14ac:dyDescent="0.2">
      <c r="G455" s="479"/>
      <c r="H455" s="480"/>
      <c r="I455" s="405"/>
      <c r="J455" s="479"/>
      <c r="K455" s="480"/>
      <c r="L455" s="480"/>
      <c r="P455" s="405"/>
      <c r="Q455" s="405"/>
      <c r="R455" s="405"/>
      <c r="S455" s="555"/>
      <c r="T455" s="405"/>
      <c r="U455" s="405"/>
      <c r="V455" s="405"/>
      <c r="W455" s="405"/>
      <c r="X455" s="405"/>
      <c r="Y455" s="405"/>
      <c r="Z455" s="405"/>
      <c r="AA455" s="405"/>
      <c r="AB455" s="405"/>
    </row>
    <row r="456" spans="1:29" s="420" customFormat="1" ht="32.25" customHeight="1" x14ac:dyDescent="0.2">
      <c r="A456" s="633"/>
      <c r="B456" s="406"/>
      <c r="C456" s="476"/>
      <c r="D456" s="478"/>
      <c r="E456" s="476"/>
      <c r="F456" s="476"/>
      <c r="G456" s="479"/>
      <c r="H456" s="480"/>
      <c r="I456" s="405"/>
      <c r="J456" s="479"/>
      <c r="K456" s="480"/>
      <c r="L456" s="480"/>
      <c r="M456" s="405"/>
      <c r="N456" s="405"/>
      <c r="O456" s="405"/>
      <c r="P456" s="405"/>
      <c r="Q456" s="405"/>
      <c r="R456" s="405"/>
      <c r="S456" s="555"/>
      <c r="T456" s="405"/>
      <c r="U456" s="405"/>
      <c r="V456" s="405"/>
      <c r="W456" s="405"/>
      <c r="X456" s="405"/>
      <c r="Y456" s="405"/>
      <c r="Z456" s="405"/>
      <c r="AA456" s="405"/>
      <c r="AB456" s="405"/>
      <c r="AC456" s="481"/>
    </row>
    <row r="457" spans="1:29" ht="32.25" customHeight="1" x14ac:dyDescent="0.2">
      <c r="G457" s="479"/>
      <c r="H457" s="480"/>
      <c r="I457" s="405"/>
      <c r="J457" s="479"/>
      <c r="K457" s="480"/>
      <c r="L457" s="480"/>
      <c r="P457" s="405"/>
      <c r="Q457" s="405"/>
      <c r="R457" s="405"/>
      <c r="S457" s="555"/>
      <c r="T457" s="405"/>
      <c r="U457" s="405"/>
      <c r="V457" s="405"/>
      <c r="W457" s="405"/>
      <c r="X457" s="405"/>
      <c r="Y457" s="405"/>
      <c r="Z457" s="405"/>
      <c r="AA457" s="405"/>
      <c r="AB457" s="405"/>
    </row>
    <row r="458" spans="1:29" ht="32.25" customHeight="1" x14ac:dyDescent="0.2">
      <c r="A458" s="635"/>
      <c r="B458" s="566"/>
      <c r="C458" s="567"/>
      <c r="D458" s="567"/>
      <c r="E458" s="567"/>
      <c r="F458" s="567"/>
      <c r="G458" s="485"/>
      <c r="H458" s="500"/>
      <c r="I458" s="481"/>
      <c r="J458" s="485"/>
      <c r="K458" s="485"/>
      <c r="L458" s="485"/>
      <c r="M458" s="481"/>
      <c r="N458" s="481"/>
      <c r="O458" s="481"/>
      <c r="P458" s="481"/>
      <c r="Q458" s="481"/>
      <c r="R458" s="481"/>
      <c r="S458" s="558"/>
      <c r="T458" s="481"/>
      <c r="U458" s="481"/>
      <c r="V458" s="481"/>
      <c r="W458" s="481"/>
      <c r="X458" s="481"/>
      <c r="Y458" s="481"/>
      <c r="Z458" s="481"/>
      <c r="AA458" s="481"/>
      <c r="AB458" s="481"/>
    </row>
    <row r="459" spans="1:29" ht="32.25" customHeight="1" x14ac:dyDescent="0.2">
      <c r="C459" s="501"/>
      <c r="G459" s="479"/>
      <c r="H459" s="480"/>
      <c r="I459" s="405"/>
      <c r="J459" s="479"/>
      <c r="K459" s="480"/>
      <c r="L459" s="480"/>
      <c r="P459" s="405"/>
      <c r="Q459" s="405"/>
      <c r="R459" s="405"/>
      <c r="S459" s="555"/>
      <c r="T459" s="405"/>
      <c r="U459" s="405"/>
      <c r="V459" s="405"/>
      <c r="W459" s="405"/>
      <c r="X459" s="405"/>
      <c r="Y459" s="405"/>
      <c r="Z459" s="405"/>
      <c r="AA459" s="405"/>
      <c r="AB459" s="405"/>
    </row>
    <row r="460" spans="1:29" s="420" customFormat="1" ht="32.25" customHeight="1" x14ac:dyDescent="0.2">
      <c r="A460" s="633"/>
      <c r="B460" s="406"/>
      <c r="C460" s="501"/>
      <c r="D460" s="478"/>
      <c r="E460" s="476"/>
      <c r="F460" s="476"/>
      <c r="G460" s="479"/>
      <c r="H460" s="480"/>
      <c r="I460" s="405"/>
      <c r="J460" s="479"/>
      <c r="K460" s="480"/>
      <c r="L460" s="480"/>
      <c r="M460" s="405"/>
      <c r="N460" s="405"/>
      <c r="O460" s="405"/>
      <c r="P460" s="405"/>
      <c r="Q460" s="405"/>
      <c r="R460" s="405"/>
      <c r="S460" s="555"/>
      <c r="T460" s="405"/>
      <c r="U460" s="405"/>
      <c r="V460" s="405"/>
      <c r="W460" s="405"/>
      <c r="X460" s="405"/>
      <c r="Y460" s="405"/>
      <c r="Z460" s="405"/>
      <c r="AA460" s="405"/>
      <c r="AB460" s="405"/>
      <c r="AC460" s="481"/>
    </row>
    <row r="461" spans="1:29" s="420" customFormat="1" ht="32.25" customHeight="1" x14ac:dyDescent="0.2">
      <c r="A461" s="633"/>
      <c r="B461" s="406"/>
      <c r="C461" s="501"/>
      <c r="D461" s="478"/>
      <c r="E461" s="476"/>
      <c r="F461" s="476"/>
      <c r="G461" s="479"/>
      <c r="H461" s="480"/>
      <c r="I461" s="405"/>
      <c r="J461" s="479"/>
      <c r="K461" s="480"/>
      <c r="L461" s="480"/>
      <c r="M461" s="405"/>
      <c r="N461" s="405"/>
      <c r="O461" s="405"/>
      <c r="P461" s="405"/>
      <c r="Q461" s="405"/>
      <c r="R461" s="405"/>
      <c r="S461" s="555"/>
      <c r="T461" s="405"/>
      <c r="U461" s="405"/>
      <c r="V461" s="405"/>
      <c r="W461" s="405"/>
      <c r="X461" s="405"/>
      <c r="Y461" s="405"/>
      <c r="Z461" s="405"/>
      <c r="AA461" s="405"/>
      <c r="AB461" s="405"/>
      <c r="AC461" s="481"/>
    </row>
    <row r="462" spans="1:29" ht="32.25" customHeight="1" x14ac:dyDescent="0.2">
      <c r="C462" s="501"/>
      <c r="G462" s="479"/>
      <c r="H462" s="480"/>
      <c r="I462" s="405"/>
      <c r="J462" s="479"/>
      <c r="K462" s="480"/>
      <c r="L462" s="480"/>
      <c r="P462" s="405"/>
      <c r="Q462" s="405"/>
      <c r="R462" s="405"/>
      <c r="S462" s="555"/>
      <c r="T462" s="405"/>
      <c r="U462" s="405"/>
      <c r="V462" s="405"/>
      <c r="W462" s="405"/>
      <c r="X462" s="405"/>
      <c r="Y462" s="405"/>
      <c r="Z462" s="405"/>
      <c r="AA462" s="405"/>
      <c r="AB462" s="405"/>
    </row>
    <row r="463" spans="1:29" s="420" customFormat="1" ht="32.25" customHeight="1" x14ac:dyDescent="0.2">
      <c r="A463" s="636"/>
      <c r="C463" s="506"/>
      <c r="D463" s="506"/>
      <c r="E463" s="506"/>
      <c r="F463" s="506"/>
      <c r="G463" s="485"/>
      <c r="H463" s="500"/>
      <c r="I463" s="481"/>
      <c r="J463" s="485"/>
      <c r="K463" s="485"/>
      <c r="L463" s="485"/>
      <c r="M463" s="481"/>
      <c r="N463" s="481"/>
      <c r="O463" s="481"/>
      <c r="P463" s="481"/>
      <c r="Q463" s="481"/>
      <c r="R463" s="481"/>
      <c r="S463" s="558"/>
      <c r="T463" s="481"/>
      <c r="U463" s="481"/>
      <c r="V463" s="481"/>
      <c r="W463" s="481"/>
      <c r="X463" s="481"/>
      <c r="Y463" s="481"/>
      <c r="Z463" s="481"/>
      <c r="AA463" s="481"/>
      <c r="AB463" s="481"/>
      <c r="AC463" s="481"/>
    </row>
    <row r="464" spans="1:29" ht="32.25" customHeight="1" x14ac:dyDescent="0.2">
      <c r="C464" s="517"/>
      <c r="D464" s="518"/>
      <c r="G464" s="479"/>
      <c r="H464" s="480"/>
      <c r="I464" s="405"/>
      <c r="J464" s="479"/>
      <c r="K464" s="480"/>
      <c r="L464" s="480"/>
      <c r="P464" s="405"/>
      <c r="Q464" s="405"/>
      <c r="R464" s="405"/>
      <c r="S464" s="555"/>
      <c r="T464" s="405"/>
      <c r="U464" s="405"/>
      <c r="V464" s="405"/>
      <c r="W464" s="405"/>
      <c r="X464" s="405"/>
      <c r="Y464" s="405"/>
      <c r="Z464" s="405"/>
      <c r="AA464" s="405"/>
      <c r="AB464" s="405"/>
    </row>
    <row r="465" spans="1:29" ht="32.25" customHeight="1" x14ac:dyDescent="0.2">
      <c r="D465" s="518"/>
      <c r="G465" s="479"/>
      <c r="H465" s="480"/>
      <c r="I465" s="405"/>
      <c r="J465" s="479"/>
      <c r="K465" s="480"/>
      <c r="L465" s="480"/>
      <c r="P465" s="405"/>
      <c r="Q465" s="405"/>
      <c r="R465" s="405"/>
      <c r="S465" s="555"/>
      <c r="T465" s="405"/>
      <c r="U465" s="405"/>
      <c r="V465" s="405"/>
      <c r="W465" s="405"/>
      <c r="X465" s="405"/>
      <c r="Y465" s="405"/>
      <c r="Z465" s="405"/>
      <c r="AA465" s="405"/>
      <c r="AB465" s="405"/>
    </row>
    <row r="466" spans="1:29" ht="32.25" customHeight="1" x14ac:dyDescent="0.2">
      <c r="C466" s="504"/>
      <c r="G466" s="479"/>
      <c r="H466" s="480"/>
      <c r="I466" s="405"/>
      <c r="J466" s="479"/>
      <c r="K466" s="480"/>
      <c r="L466" s="480"/>
      <c r="P466" s="405"/>
      <c r="Q466" s="405"/>
      <c r="R466" s="405"/>
      <c r="S466" s="555"/>
      <c r="T466" s="405"/>
      <c r="U466" s="405"/>
      <c r="V466" s="405"/>
      <c r="W466" s="405"/>
      <c r="X466" s="405"/>
      <c r="Y466" s="405"/>
      <c r="Z466" s="405"/>
      <c r="AA466" s="405"/>
      <c r="AB466" s="405"/>
    </row>
    <row r="467" spans="1:29" ht="32.25" customHeight="1" x14ac:dyDescent="0.2">
      <c r="G467" s="479"/>
      <c r="H467" s="480"/>
      <c r="I467" s="405"/>
      <c r="J467" s="479"/>
      <c r="K467" s="480"/>
      <c r="L467" s="480"/>
      <c r="P467" s="405"/>
      <c r="Q467" s="405"/>
      <c r="R467" s="405"/>
      <c r="S467" s="555"/>
      <c r="T467" s="405"/>
      <c r="U467" s="405"/>
      <c r="V467" s="405"/>
      <c r="W467" s="405"/>
      <c r="X467" s="405"/>
      <c r="Y467" s="405"/>
      <c r="Z467" s="405"/>
      <c r="AA467" s="405"/>
      <c r="AB467" s="405"/>
    </row>
    <row r="468" spans="1:29" ht="32.25" customHeight="1" x14ac:dyDescent="0.2">
      <c r="B468" s="519"/>
      <c r="G468" s="480"/>
      <c r="H468" s="480"/>
      <c r="I468" s="405"/>
      <c r="J468" s="480"/>
      <c r="K468" s="480"/>
      <c r="L468" s="480"/>
      <c r="P468" s="405"/>
      <c r="Q468" s="405"/>
      <c r="R468" s="405"/>
      <c r="S468" s="555"/>
      <c r="T468" s="405"/>
      <c r="U468" s="405"/>
      <c r="V468" s="405"/>
      <c r="W468" s="405"/>
      <c r="X468" s="405"/>
      <c r="Y468" s="405"/>
      <c r="Z468" s="405"/>
      <c r="AA468" s="405"/>
      <c r="AB468" s="405"/>
    </row>
    <row r="469" spans="1:29" ht="32.25" customHeight="1" x14ac:dyDescent="0.2">
      <c r="B469" s="519"/>
      <c r="G469" s="480"/>
      <c r="H469" s="480"/>
      <c r="I469" s="405"/>
      <c r="J469" s="480"/>
      <c r="K469" s="480"/>
      <c r="L469" s="480"/>
      <c r="P469" s="405"/>
      <c r="Q469" s="405"/>
      <c r="R469" s="405"/>
      <c r="S469" s="555"/>
      <c r="T469" s="405"/>
      <c r="U469" s="405"/>
      <c r="V469" s="405"/>
      <c r="W469" s="405"/>
      <c r="X469" s="405"/>
      <c r="Y469" s="405"/>
      <c r="Z469" s="405"/>
      <c r="AA469" s="405"/>
      <c r="AB469" s="405"/>
    </row>
    <row r="470" spans="1:29" ht="32.25" customHeight="1" x14ac:dyDescent="0.2">
      <c r="B470" s="519"/>
      <c r="G470" s="480"/>
      <c r="H470" s="480"/>
      <c r="I470" s="405"/>
      <c r="J470" s="480"/>
      <c r="K470" s="480"/>
      <c r="L470" s="480"/>
      <c r="P470" s="405"/>
      <c r="Q470" s="405"/>
      <c r="R470" s="405"/>
      <c r="S470" s="555"/>
      <c r="T470" s="405"/>
      <c r="U470" s="405"/>
      <c r="V470" s="405"/>
      <c r="W470" s="405"/>
      <c r="X470" s="405"/>
      <c r="Y470" s="405"/>
      <c r="Z470" s="405"/>
      <c r="AA470" s="405"/>
      <c r="AB470" s="405"/>
    </row>
    <row r="471" spans="1:29" ht="32.25" customHeight="1" x14ac:dyDescent="0.2">
      <c r="B471" s="519"/>
      <c r="G471" s="480"/>
      <c r="H471" s="480"/>
      <c r="I471" s="405"/>
      <c r="J471" s="480"/>
      <c r="K471" s="480"/>
      <c r="L471" s="480"/>
      <c r="P471" s="405"/>
      <c r="Q471" s="405"/>
      <c r="R471" s="405"/>
      <c r="S471" s="555"/>
      <c r="T471" s="405"/>
      <c r="U471" s="405"/>
      <c r="V471" s="405"/>
      <c r="W471" s="405"/>
      <c r="X471" s="405"/>
      <c r="Y471" s="405"/>
      <c r="Z471" s="405"/>
      <c r="AA471" s="405"/>
      <c r="AB471" s="405"/>
    </row>
    <row r="472" spans="1:29" ht="32.25" customHeight="1" x14ac:dyDescent="0.2">
      <c r="B472" s="519"/>
      <c r="G472" s="480"/>
      <c r="H472" s="480"/>
      <c r="I472" s="405"/>
      <c r="J472" s="480"/>
      <c r="K472" s="480"/>
      <c r="L472" s="480"/>
      <c r="P472" s="405"/>
      <c r="Q472" s="405"/>
      <c r="R472" s="405"/>
      <c r="S472" s="555"/>
      <c r="T472" s="405"/>
      <c r="U472" s="405"/>
      <c r="V472" s="405"/>
      <c r="W472" s="405"/>
      <c r="X472" s="405"/>
      <c r="Y472" s="405"/>
      <c r="Z472" s="405"/>
      <c r="AA472" s="405"/>
      <c r="AB472" s="405"/>
    </row>
    <row r="473" spans="1:29" ht="32.25" customHeight="1" x14ac:dyDescent="0.2">
      <c r="B473" s="519"/>
      <c r="G473" s="480"/>
      <c r="H473" s="480"/>
      <c r="I473" s="405"/>
      <c r="J473" s="480"/>
      <c r="K473" s="480"/>
      <c r="L473" s="480"/>
      <c r="P473" s="405"/>
      <c r="Q473" s="405"/>
      <c r="R473" s="405"/>
      <c r="S473" s="555"/>
      <c r="T473" s="405"/>
      <c r="U473" s="405"/>
      <c r="V473" s="405"/>
      <c r="W473" s="405"/>
      <c r="X473" s="405"/>
      <c r="Y473" s="405"/>
      <c r="Z473" s="405"/>
      <c r="AA473" s="405"/>
      <c r="AB473" s="405"/>
    </row>
    <row r="474" spans="1:29" s="420" customFormat="1" ht="32.25" customHeight="1" x14ac:dyDescent="0.2">
      <c r="A474" s="633"/>
      <c r="B474" s="519"/>
      <c r="C474" s="476"/>
      <c r="D474" s="478"/>
      <c r="E474" s="476"/>
      <c r="F474" s="476"/>
      <c r="G474" s="480"/>
      <c r="H474" s="480"/>
      <c r="I474" s="405"/>
      <c r="J474" s="480"/>
      <c r="K474" s="480"/>
      <c r="L474" s="480"/>
      <c r="M474" s="405"/>
      <c r="N474" s="405"/>
      <c r="O474" s="405"/>
      <c r="P474" s="405"/>
      <c r="Q474" s="405"/>
      <c r="R474" s="405"/>
      <c r="S474" s="555"/>
      <c r="T474" s="405"/>
      <c r="U474" s="405"/>
      <c r="V474" s="405"/>
      <c r="W474" s="405"/>
      <c r="X474" s="405"/>
      <c r="Y474" s="405"/>
      <c r="Z474" s="405"/>
      <c r="AA474" s="405"/>
      <c r="AB474" s="405"/>
      <c r="AC474" s="481"/>
    </row>
    <row r="475" spans="1:29" s="405" customFormat="1" ht="32.25" customHeight="1" x14ac:dyDescent="0.2">
      <c r="A475" s="633"/>
      <c r="B475" s="519"/>
      <c r="C475" s="476"/>
      <c r="D475" s="478"/>
      <c r="E475" s="476"/>
      <c r="F475" s="476"/>
      <c r="G475" s="480"/>
      <c r="H475" s="480"/>
      <c r="J475" s="480"/>
      <c r="K475" s="480"/>
      <c r="L475" s="480"/>
      <c r="S475" s="555"/>
    </row>
    <row r="476" spans="1:29" s="405" customFormat="1" ht="32.25" customHeight="1" x14ac:dyDescent="0.2">
      <c r="A476" s="635"/>
      <c r="B476" s="566"/>
      <c r="C476" s="567"/>
      <c r="D476" s="567"/>
      <c r="E476" s="567"/>
      <c r="F476" s="567"/>
      <c r="G476" s="480"/>
      <c r="H476" s="500"/>
      <c r="I476" s="481"/>
      <c r="J476" s="500"/>
      <c r="K476" s="500"/>
      <c r="L476" s="500"/>
      <c r="M476" s="481"/>
      <c r="N476" s="481"/>
      <c r="O476" s="481"/>
      <c r="P476" s="481"/>
      <c r="R476" s="481"/>
      <c r="S476" s="558"/>
      <c r="T476" s="481"/>
      <c r="U476" s="481"/>
      <c r="W476" s="481"/>
      <c r="X476" s="481"/>
      <c r="Y476" s="481"/>
      <c r="Z476" s="481"/>
    </row>
    <row r="477" spans="1:29" s="405" customFormat="1" ht="32.25" customHeight="1" x14ac:dyDescent="0.2">
      <c r="A477" s="633"/>
      <c r="B477" s="519"/>
      <c r="C477" s="476"/>
      <c r="D477" s="478"/>
      <c r="E477" s="476"/>
      <c r="F477" s="476"/>
      <c r="G477" s="480"/>
      <c r="H477" s="480"/>
      <c r="J477" s="480"/>
      <c r="K477" s="480"/>
      <c r="L477" s="480"/>
      <c r="S477" s="555"/>
    </row>
    <row r="478" spans="1:29" s="405" customFormat="1" ht="32.25" customHeight="1" x14ac:dyDescent="0.2">
      <c r="A478" s="633"/>
      <c r="B478" s="519"/>
      <c r="C478" s="476"/>
      <c r="D478" s="478"/>
      <c r="E478" s="476"/>
      <c r="F478" s="476"/>
      <c r="G478" s="480"/>
      <c r="H478" s="480"/>
      <c r="J478" s="480"/>
      <c r="K478" s="480"/>
      <c r="L478" s="480"/>
      <c r="S478" s="555"/>
    </row>
    <row r="479" spans="1:29" s="405" customFormat="1" ht="32.25" customHeight="1" x14ac:dyDescent="0.2">
      <c r="A479" s="633"/>
      <c r="B479" s="406"/>
      <c r="C479" s="476"/>
      <c r="D479" s="478"/>
      <c r="E479" s="476"/>
      <c r="F479" s="476"/>
      <c r="G479" s="480"/>
      <c r="H479" s="480"/>
      <c r="J479" s="480"/>
      <c r="K479" s="480"/>
      <c r="L479" s="480"/>
      <c r="P479" s="407"/>
      <c r="Q479" s="407"/>
      <c r="R479" s="407"/>
      <c r="S479" s="559"/>
      <c r="T479" s="407"/>
      <c r="U479" s="407"/>
      <c r="V479" s="407"/>
      <c r="W479" s="407"/>
      <c r="X479" s="407"/>
      <c r="Y479" s="407"/>
      <c r="Z479" s="407"/>
      <c r="AA479" s="407"/>
      <c r="AB479" s="407"/>
    </row>
    <row r="480" spans="1:29" s="405" customFormat="1" ht="32.25" customHeight="1" x14ac:dyDescent="0.2">
      <c r="A480" s="633"/>
      <c r="B480" s="406"/>
      <c r="C480" s="476"/>
      <c r="D480" s="478"/>
      <c r="E480" s="476"/>
      <c r="F480" s="476"/>
      <c r="G480" s="480"/>
      <c r="H480" s="480"/>
      <c r="J480" s="480"/>
      <c r="K480" s="480"/>
      <c r="L480" s="480"/>
      <c r="P480" s="407"/>
      <c r="Q480" s="407"/>
      <c r="R480" s="407"/>
      <c r="S480" s="559"/>
      <c r="T480" s="407"/>
      <c r="U480" s="407"/>
      <c r="V480" s="407"/>
      <c r="W480" s="407"/>
      <c r="X480" s="407"/>
      <c r="Y480" s="407"/>
      <c r="Z480" s="407"/>
      <c r="AA480" s="407"/>
      <c r="AB480" s="407"/>
    </row>
    <row r="481" spans="1:29" s="405" customFormat="1" ht="32.25" customHeight="1" x14ac:dyDescent="0.2">
      <c r="A481" s="633"/>
      <c r="B481" s="406"/>
      <c r="C481" s="476"/>
      <c r="D481" s="478"/>
      <c r="E481" s="476"/>
      <c r="F481" s="476"/>
      <c r="G481" s="480"/>
      <c r="H481" s="480"/>
      <c r="J481" s="480"/>
      <c r="K481" s="480"/>
      <c r="L481" s="480"/>
      <c r="P481" s="407"/>
      <c r="Q481" s="407"/>
      <c r="R481" s="407"/>
      <c r="S481" s="559"/>
      <c r="T481" s="407"/>
      <c r="U481" s="407"/>
      <c r="V481" s="407"/>
      <c r="W481" s="407"/>
      <c r="X481" s="407"/>
      <c r="Y481" s="407"/>
      <c r="Z481" s="407"/>
      <c r="AA481" s="407"/>
      <c r="AB481" s="407"/>
    </row>
    <row r="482" spans="1:29" s="405" customFormat="1" ht="32.25" customHeight="1" x14ac:dyDescent="0.2">
      <c r="A482" s="633"/>
      <c r="B482" s="406"/>
      <c r="C482" s="476"/>
      <c r="D482" s="478"/>
      <c r="E482" s="476"/>
      <c r="F482" s="476"/>
      <c r="G482" s="480"/>
      <c r="H482" s="480"/>
      <c r="J482" s="480"/>
      <c r="K482" s="480"/>
      <c r="L482" s="480"/>
      <c r="P482" s="407"/>
      <c r="Q482" s="407"/>
      <c r="R482" s="407"/>
      <c r="S482" s="559"/>
      <c r="T482" s="407"/>
      <c r="U482" s="407"/>
      <c r="V482" s="407"/>
      <c r="W482" s="407"/>
      <c r="X482" s="407"/>
      <c r="Y482" s="407"/>
      <c r="Z482" s="407"/>
      <c r="AA482" s="407"/>
      <c r="AB482" s="407"/>
    </row>
    <row r="483" spans="1:29" s="405" customFormat="1" ht="32.25" customHeight="1" x14ac:dyDescent="0.2">
      <c r="A483" s="633"/>
      <c r="B483" s="406"/>
      <c r="C483" s="476"/>
      <c r="D483" s="478"/>
      <c r="E483" s="476"/>
      <c r="F483" s="476"/>
      <c r="G483" s="480"/>
      <c r="H483" s="480"/>
      <c r="J483" s="480"/>
      <c r="K483" s="480"/>
      <c r="L483" s="480"/>
      <c r="P483" s="407"/>
      <c r="Q483" s="407"/>
      <c r="R483" s="407"/>
      <c r="S483" s="559"/>
      <c r="T483" s="407"/>
      <c r="U483" s="407"/>
      <c r="V483" s="407"/>
      <c r="W483" s="407"/>
      <c r="X483" s="407"/>
      <c r="Y483" s="407"/>
      <c r="Z483" s="407"/>
      <c r="AA483" s="407"/>
      <c r="AB483" s="407"/>
    </row>
    <row r="484" spans="1:29" s="405" customFormat="1" ht="32.25" customHeight="1" x14ac:dyDescent="0.2">
      <c r="A484" s="633"/>
      <c r="B484" s="406"/>
      <c r="C484" s="476"/>
      <c r="D484" s="478"/>
      <c r="E484" s="476"/>
      <c r="F484" s="476"/>
      <c r="G484" s="480"/>
      <c r="H484" s="480"/>
      <c r="J484" s="480"/>
      <c r="K484" s="480"/>
      <c r="L484" s="480"/>
      <c r="P484" s="407"/>
      <c r="Q484" s="407"/>
      <c r="R484" s="407"/>
      <c r="S484" s="559"/>
      <c r="T484" s="407"/>
      <c r="U484" s="407"/>
      <c r="V484" s="407"/>
      <c r="W484" s="407"/>
      <c r="X484" s="407"/>
      <c r="Y484" s="407"/>
      <c r="Z484" s="407"/>
      <c r="AA484" s="407"/>
      <c r="AB484" s="407"/>
    </row>
    <row r="485" spans="1:29" s="405" customFormat="1" ht="32.25" customHeight="1" x14ac:dyDescent="0.2">
      <c r="A485" s="633"/>
      <c r="B485" s="406"/>
      <c r="C485" s="476"/>
      <c r="D485" s="478"/>
      <c r="E485" s="476"/>
      <c r="F485" s="476"/>
      <c r="G485" s="480"/>
      <c r="H485" s="480"/>
      <c r="J485" s="480"/>
      <c r="K485" s="480"/>
      <c r="L485" s="480"/>
      <c r="P485" s="407"/>
      <c r="Q485" s="407"/>
      <c r="R485" s="407"/>
      <c r="S485" s="559"/>
      <c r="T485" s="407"/>
      <c r="U485" s="407"/>
      <c r="V485" s="407"/>
      <c r="W485" s="407"/>
      <c r="X485" s="407"/>
      <c r="Y485" s="407"/>
      <c r="Z485" s="407"/>
      <c r="AA485" s="407"/>
      <c r="AB485" s="407"/>
    </row>
    <row r="486" spans="1:29" s="405" customFormat="1" ht="32.25" customHeight="1" x14ac:dyDescent="0.2">
      <c r="A486" s="633"/>
      <c r="B486" s="406"/>
      <c r="C486" s="476"/>
      <c r="D486" s="478"/>
      <c r="E486" s="476"/>
      <c r="F486" s="476"/>
      <c r="G486" s="480"/>
      <c r="H486" s="480"/>
      <c r="J486" s="480"/>
      <c r="K486" s="480"/>
      <c r="L486" s="480"/>
      <c r="P486" s="407"/>
      <c r="Q486" s="407"/>
      <c r="R486" s="407"/>
      <c r="S486" s="559"/>
      <c r="T486" s="407"/>
      <c r="U486" s="407"/>
      <c r="V486" s="407"/>
      <c r="W486" s="407"/>
      <c r="X486" s="407"/>
      <c r="Y486" s="407"/>
      <c r="Z486" s="407"/>
      <c r="AA486" s="407"/>
      <c r="AB486" s="407"/>
    </row>
    <row r="487" spans="1:29" s="405" customFormat="1" ht="32.25" customHeight="1" x14ac:dyDescent="0.2">
      <c r="A487" s="633"/>
      <c r="B487" s="406"/>
      <c r="C487" s="476"/>
      <c r="D487" s="478"/>
      <c r="E487" s="476"/>
      <c r="F487" s="476"/>
      <c r="G487" s="480"/>
      <c r="H487" s="480"/>
      <c r="J487" s="480"/>
      <c r="K487" s="480"/>
      <c r="L487" s="480"/>
      <c r="P487" s="407"/>
      <c r="Q487" s="407"/>
      <c r="R487" s="407"/>
      <c r="S487" s="559"/>
      <c r="T487" s="407"/>
      <c r="U487" s="407"/>
      <c r="V487" s="407"/>
      <c r="W487" s="407"/>
      <c r="X487" s="407"/>
      <c r="Y487" s="407"/>
      <c r="Z487" s="407"/>
      <c r="AA487" s="407"/>
      <c r="AB487" s="407"/>
    </row>
    <row r="488" spans="1:29" s="405" customFormat="1" ht="32.25" customHeight="1" x14ac:dyDescent="0.2">
      <c r="A488" s="633"/>
      <c r="B488" s="406"/>
      <c r="C488" s="476"/>
      <c r="D488" s="478"/>
      <c r="E488" s="476"/>
      <c r="F488" s="476"/>
      <c r="G488" s="480"/>
      <c r="H488" s="480"/>
      <c r="J488" s="480"/>
      <c r="K488" s="480"/>
      <c r="L488" s="480"/>
      <c r="P488" s="407"/>
      <c r="Q488" s="407"/>
      <c r="R488" s="407"/>
      <c r="S488" s="559"/>
      <c r="T488" s="407"/>
      <c r="U488" s="407"/>
      <c r="V488" s="407"/>
      <c r="W488" s="407"/>
      <c r="X488" s="407"/>
      <c r="Y488" s="407"/>
      <c r="Z488" s="407"/>
      <c r="AA488" s="407"/>
      <c r="AB488" s="407"/>
    </row>
    <row r="489" spans="1:29" s="405" customFormat="1" ht="32.25" customHeight="1" x14ac:dyDescent="0.2">
      <c r="A489" s="633"/>
      <c r="B489" s="406"/>
      <c r="C489" s="476"/>
      <c r="D489" s="478"/>
      <c r="E489" s="476"/>
      <c r="F489" s="476"/>
      <c r="G489" s="480"/>
      <c r="H489" s="480"/>
      <c r="J489" s="480"/>
      <c r="K489" s="480"/>
      <c r="L489" s="480"/>
      <c r="P489" s="407"/>
      <c r="Q489" s="407"/>
      <c r="R489" s="407"/>
      <c r="S489" s="559"/>
      <c r="T489" s="407"/>
      <c r="U489" s="407"/>
      <c r="V489" s="407"/>
      <c r="W489" s="407"/>
      <c r="X489" s="407"/>
      <c r="Y489" s="407"/>
      <c r="Z489" s="407"/>
      <c r="AA489" s="407"/>
      <c r="AB489" s="407"/>
    </row>
    <row r="490" spans="1:29" s="405" customFormat="1" ht="32.25" customHeight="1" x14ac:dyDescent="0.2">
      <c r="A490" s="633"/>
      <c r="B490" s="406"/>
      <c r="C490" s="476"/>
      <c r="D490" s="478"/>
      <c r="E490" s="476"/>
      <c r="F490" s="476"/>
      <c r="G490" s="480"/>
      <c r="H490" s="480"/>
      <c r="J490" s="480"/>
      <c r="K490" s="480"/>
      <c r="L490" s="480"/>
      <c r="P490" s="407"/>
      <c r="Q490" s="407"/>
      <c r="R490" s="407"/>
      <c r="S490" s="559"/>
      <c r="T490" s="407"/>
      <c r="U490" s="407"/>
      <c r="V490" s="407"/>
      <c r="W490" s="407"/>
      <c r="X490" s="407"/>
      <c r="Y490" s="407"/>
      <c r="Z490" s="407"/>
      <c r="AA490" s="407"/>
      <c r="AB490" s="407"/>
    </row>
    <row r="491" spans="1:29" s="407" customFormat="1" ht="32.25" customHeight="1" x14ac:dyDescent="0.2">
      <c r="A491" s="633"/>
      <c r="B491" s="406"/>
      <c r="C491" s="476"/>
      <c r="D491" s="478"/>
      <c r="E491" s="476"/>
      <c r="F491" s="476"/>
      <c r="G491" s="480"/>
      <c r="H491" s="480"/>
      <c r="I491" s="405"/>
      <c r="J491" s="480"/>
      <c r="K491" s="480"/>
      <c r="L491" s="480"/>
      <c r="M491" s="405"/>
      <c r="N491" s="405"/>
      <c r="O491" s="405"/>
      <c r="S491" s="559"/>
      <c r="AC491" s="405"/>
    </row>
    <row r="492" spans="1:29" s="407" customFormat="1" ht="32.25" customHeight="1" x14ac:dyDescent="0.2">
      <c r="A492" s="633"/>
      <c r="B492" s="519"/>
      <c r="C492" s="476"/>
      <c r="D492" s="478"/>
      <c r="E492" s="476"/>
      <c r="F492" s="476"/>
      <c r="G492" s="480"/>
      <c r="H492" s="480"/>
      <c r="I492" s="405"/>
      <c r="J492" s="480"/>
      <c r="K492" s="480"/>
      <c r="L492" s="480"/>
      <c r="M492" s="405"/>
      <c r="N492" s="405"/>
      <c r="O492" s="405"/>
      <c r="S492" s="559"/>
      <c r="AC492" s="405"/>
    </row>
    <row r="493" spans="1:29" s="407" customFormat="1" ht="32.25" customHeight="1" x14ac:dyDescent="0.2">
      <c r="A493" s="633"/>
      <c r="B493" s="519"/>
      <c r="C493" s="476"/>
      <c r="D493" s="478"/>
      <c r="E493" s="476"/>
      <c r="F493" s="476"/>
      <c r="G493" s="480"/>
      <c r="H493" s="480"/>
      <c r="I493" s="405"/>
      <c r="J493" s="480"/>
      <c r="K493" s="480"/>
      <c r="L493" s="480"/>
      <c r="M493" s="405"/>
      <c r="N493" s="405"/>
      <c r="O493" s="405"/>
      <c r="S493" s="559"/>
      <c r="AC493" s="405"/>
    </row>
    <row r="494" spans="1:29" s="407" customFormat="1" ht="32.25" customHeight="1" x14ac:dyDescent="0.2">
      <c r="A494" s="633"/>
      <c r="B494" s="406"/>
      <c r="C494" s="476"/>
      <c r="D494" s="478"/>
      <c r="E494" s="476"/>
      <c r="F494" s="476"/>
      <c r="G494" s="480"/>
      <c r="H494" s="480"/>
      <c r="I494" s="405"/>
      <c r="J494" s="480"/>
      <c r="K494" s="480"/>
      <c r="L494" s="480"/>
      <c r="M494" s="405"/>
      <c r="N494" s="405"/>
      <c r="O494" s="405"/>
      <c r="S494" s="559"/>
      <c r="AC494" s="405"/>
    </row>
    <row r="495" spans="1:29" s="407" customFormat="1" ht="32.25" customHeight="1" x14ac:dyDescent="0.2">
      <c r="A495" s="633"/>
      <c r="B495" s="406"/>
      <c r="C495" s="476"/>
      <c r="D495" s="478"/>
      <c r="E495" s="476"/>
      <c r="F495" s="476"/>
      <c r="G495" s="480"/>
      <c r="H495" s="480"/>
      <c r="I495" s="405"/>
      <c r="J495" s="480"/>
      <c r="K495" s="480"/>
      <c r="L495" s="480"/>
      <c r="M495" s="405"/>
      <c r="N495" s="405"/>
      <c r="O495" s="405"/>
      <c r="S495" s="559"/>
      <c r="AC495" s="405"/>
    </row>
    <row r="496" spans="1:29" s="407" customFormat="1" ht="32.25" customHeight="1" x14ac:dyDescent="0.2">
      <c r="A496" s="633"/>
      <c r="B496" s="519"/>
      <c r="C496" s="476"/>
      <c r="D496" s="478"/>
      <c r="E496" s="476"/>
      <c r="F496" s="476"/>
      <c r="G496" s="480"/>
      <c r="H496" s="480"/>
      <c r="I496" s="405"/>
      <c r="J496" s="480"/>
      <c r="K496" s="480"/>
      <c r="L496" s="480"/>
      <c r="M496" s="405"/>
      <c r="N496" s="405"/>
      <c r="O496" s="405"/>
      <c r="S496" s="559"/>
      <c r="AC496" s="405"/>
    </row>
    <row r="497" spans="1:29" s="407" customFormat="1" ht="32.25" customHeight="1" x14ac:dyDescent="0.2">
      <c r="A497" s="633"/>
      <c r="B497" s="406"/>
      <c r="C497" s="476"/>
      <c r="D497" s="478"/>
      <c r="E497" s="476"/>
      <c r="F497" s="476"/>
      <c r="G497" s="480"/>
      <c r="H497" s="480"/>
      <c r="I497" s="405"/>
      <c r="J497" s="480"/>
      <c r="K497" s="480"/>
      <c r="L497" s="480"/>
      <c r="M497" s="405"/>
      <c r="N497" s="405"/>
      <c r="O497" s="405"/>
      <c r="S497" s="559"/>
      <c r="AC497" s="405"/>
    </row>
    <row r="498" spans="1:29" s="407" customFormat="1" ht="32.25" customHeight="1" x14ac:dyDescent="0.2">
      <c r="A498" s="755"/>
      <c r="B498" s="755"/>
      <c r="C498" s="755"/>
      <c r="D498" s="755"/>
      <c r="E498" s="755"/>
      <c r="F498" s="755"/>
      <c r="G498" s="480"/>
      <c r="H498" s="500"/>
      <c r="I498" s="481"/>
      <c r="J498" s="500"/>
      <c r="K498" s="500"/>
      <c r="L498" s="500"/>
      <c r="M498" s="481"/>
      <c r="N498" s="481"/>
      <c r="O498" s="481"/>
      <c r="S498" s="559"/>
      <c r="AC498" s="405"/>
    </row>
    <row r="499" spans="1:29" s="407" customFormat="1" ht="32.25" customHeight="1" x14ac:dyDescent="0.2">
      <c r="A499" s="633"/>
      <c r="B499" s="519"/>
      <c r="C499" s="476"/>
      <c r="D499" s="478"/>
      <c r="E499" s="476"/>
      <c r="F499" s="476"/>
      <c r="G499" s="480"/>
      <c r="H499" s="480"/>
      <c r="I499" s="405"/>
      <c r="J499" s="480"/>
      <c r="K499" s="480"/>
      <c r="L499" s="480"/>
      <c r="M499" s="405"/>
      <c r="N499" s="405"/>
      <c r="O499" s="405"/>
      <c r="S499" s="559"/>
      <c r="AC499" s="405"/>
    </row>
    <row r="500" spans="1:29" s="407" customFormat="1" ht="32.25" customHeight="1" x14ac:dyDescent="0.2">
      <c r="A500" s="633"/>
      <c r="B500" s="519"/>
      <c r="C500" s="476"/>
      <c r="D500" s="478"/>
      <c r="E500" s="476"/>
      <c r="F500" s="476"/>
      <c r="G500" s="480"/>
      <c r="H500" s="480"/>
      <c r="I500" s="405"/>
      <c r="J500" s="480"/>
      <c r="K500" s="480"/>
      <c r="L500" s="480"/>
      <c r="M500" s="405"/>
      <c r="N500" s="405"/>
      <c r="O500" s="405"/>
      <c r="S500" s="559"/>
      <c r="AC500" s="405"/>
    </row>
    <row r="501" spans="1:29" s="407" customFormat="1" ht="32.25" customHeight="1" x14ac:dyDescent="0.2">
      <c r="A501" s="633"/>
      <c r="B501" s="519"/>
      <c r="C501" s="476"/>
      <c r="D501" s="478"/>
      <c r="E501" s="476"/>
      <c r="F501" s="476"/>
      <c r="G501" s="480"/>
      <c r="H501" s="480"/>
      <c r="I501" s="405"/>
      <c r="J501" s="480"/>
      <c r="K501" s="480"/>
      <c r="L501" s="480"/>
      <c r="M501" s="405"/>
      <c r="N501" s="405"/>
      <c r="O501" s="405"/>
      <c r="S501" s="559"/>
      <c r="AC501" s="405"/>
    </row>
    <row r="502" spans="1:29" s="407" customFormat="1" ht="32.25" customHeight="1" x14ac:dyDescent="0.2">
      <c r="A502" s="633"/>
      <c r="B502" s="519"/>
      <c r="C502" s="476"/>
      <c r="D502" s="478"/>
      <c r="E502" s="476"/>
      <c r="F502" s="476"/>
      <c r="G502" s="480"/>
      <c r="H502" s="480"/>
      <c r="I502" s="405"/>
      <c r="J502" s="480"/>
      <c r="K502" s="480"/>
      <c r="L502" s="480"/>
      <c r="M502" s="405"/>
      <c r="N502" s="405"/>
      <c r="O502" s="405"/>
      <c r="S502" s="559"/>
      <c r="AC502" s="405"/>
    </row>
    <row r="503" spans="1:29" s="407" customFormat="1" ht="32.25" customHeight="1" x14ac:dyDescent="0.2">
      <c r="A503" s="633"/>
      <c r="B503" s="519"/>
      <c r="C503" s="476"/>
      <c r="D503" s="478"/>
      <c r="E503" s="476"/>
      <c r="F503" s="476"/>
      <c r="G503" s="480"/>
      <c r="H503" s="480"/>
      <c r="I503" s="405"/>
      <c r="J503" s="480"/>
      <c r="K503" s="480"/>
      <c r="L503" s="480"/>
      <c r="M503" s="405"/>
      <c r="N503" s="405"/>
      <c r="O503" s="405"/>
      <c r="S503" s="559"/>
      <c r="AC503" s="405"/>
    </row>
    <row r="504" spans="1:29" s="407" customFormat="1" ht="32.25" customHeight="1" x14ac:dyDescent="0.2">
      <c r="A504" s="633"/>
      <c r="B504" s="519"/>
      <c r="C504" s="476"/>
      <c r="D504" s="478"/>
      <c r="E504" s="476"/>
      <c r="F504" s="476"/>
      <c r="G504" s="480"/>
      <c r="H504" s="480"/>
      <c r="I504" s="405"/>
      <c r="J504" s="480"/>
      <c r="K504" s="480"/>
      <c r="L504" s="480"/>
      <c r="M504" s="405"/>
      <c r="N504" s="405"/>
      <c r="O504" s="405"/>
      <c r="S504" s="559"/>
      <c r="AC504" s="405"/>
    </row>
    <row r="505" spans="1:29" s="407" customFormat="1" ht="32.25" customHeight="1" x14ac:dyDescent="0.2">
      <c r="A505" s="633"/>
      <c r="B505" s="519"/>
      <c r="C505" s="476"/>
      <c r="D505" s="478"/>
      <c r="E505" s="476"/>
      <c r="F505" s="476"/>
      <c r="G505" s="480"/>
      <c r="H505" s="480"/>
      <c r="I505" s="405"/>
      <c r="J505" s="480"/>
      <c r="K505" s="480"/>
      <c r="L505" s="480"/>
      <c r="M505" s="405"/>
      <c r="N505" s="405"/>
      <c r="O505" s="405"/>
      <c r="S505" s="559"/>
      <c r="AC505" s="405"/>
    </row>
    <row r="506" spans="1:29" s="407" customFormat="1" ht="32.25" customHeight="1" x14ac:dyDescent="0.2">
      <c r="A506" s="633"/>
      <c r="B506" s="519"/>
      <c r="C506" s="476"/>
      <c r="D506" s="478"/>
      <c r="E506" s="476"/>
      <c r="F506" s="476"/>
      <c r="G506" s="480"/>
      <c r="H506" s="480"/>
      <c r="I506" s="405"/>
      <c r="J506" s="480"/>
      <c r="K506" s="480"/>
      <c r="L506" s="480"/>
      <c r="M506" s="405"/>
      <c r="N506" s="405"/>
      <c r="O506" s="405"/>
      <c r="S506" s="559"/>
      <c r="AC506" s="405"/>
    </row>
    <row r="507" spans="1:29" s="407" customFormat="1" ht="32.25" customHeight="1" x14ac:dyDescent="0.2">
      <c r="A507" s="755"/>
      <c r="B507" s="755"/>
      <c r="C507" s="755"/>
      <c r="D507" s="755"/>
      <c r="E507" s="755"/>
      <c r="F507" s="755"/>
      <c r="G507" s="480"/>
      <c r="H507" s="500"/>
      <c r="I507" s="481"/>
      <c r="J507" s="500"/>
      <c r="K507" s="500"/>
      <c r="L507" s="500"/>
      <c r="M507" s="481"/>
      <c r="N507" s="481"/>
      <c r="O507" s="481"/>
      <c r="S507" s="559"/>
      <c r="AC507" s="405"/>
    </row>
    <row r="508" spans="1:29" s="407" customFormat="1" ht="32.25" customHeight="1" x14ac:dyDescent="0.2">
      <c r="A508" s="633"/>
      <c r="B508" s="406"/>
      <c r="C508" s="476"/>
      <c r="D508" s="478"/>
      <c r="E508" s="476"/>
      <c r="F508" s="476"/>
      <c r="G508" s="480"/>
      <c r="H508" s="480"/>
      <c r="I508" s="405"/>
      <c r="J508" s="480"/>
      <c r="K508" s="480"/>
      <c r="L508" s="480"/>
      <c r="M508" s="405"/>
      <c r="N508" s="405"/>
      <c r="O508" s="405"/>
      <c r="S508" s="559"/>
      <c r="AC508" s="405"/>
    </row>
    <row r="509" spans="1:29" s="407" customFormat="1" ht="32.25" customHeight="1" x14ac:dyDescent="0.2">
      <c r="A509" s="633"/>
      <c r="B509" s="406"/>
      <c r="C509" s="476"/>
      <c r="D509" s="478"/>
      <c r="E509" s="476"/>
      <c r="F509" s="476"/>
      <c r="G509" s="480"/>
      <c r="H509" s="480"/>
      <c r="I509" s="405"/>
      <c r="J509" s="480"/>
      <c r="K509" s="480"/>
      <c r="L509" s="480"/>
      <c r="M509" s="405"/>
      <c r="N509" s="405"/>
      <c r="O509" s="405"/>
      <c r="S509" s="559"/>
      <c r="AC509" s="405"/>
    </row>
    <row r="510" spans="1:29" s="407" customFormat="1" ht="32.25" customHeight="1" x14ac:dyDescent="0.2">
      <c r="A510" s="633"/>
      <c r="B510" s="406"/>
      <c r="C510" s="476"/>
      <c r="D510" s="478"/>
      <c r="E510" s="476"/>
      <c r="F510" s="476"/>
      <c r="G510" s="480"/>
      <c r="H510" s="480"/>
      <c r="I510" s="405"/>
      <c r="J510" s="480"/>
      <c r="K510" s="480"/>
      <c r="L510" s="480"/>
      <c r="M510" s="405"/>
      <c r="N510" s="405"/>
      <c r="O510" s="405"/>
      <c r="S510" s="559"/>
      <c r="AC510" s="405"/>
    </row>
    <row r="511" spans="1:29" s="407" customFormat="1" ht="32.25" customHeight="1" x14ac:dyDescent="0.2">
      <c r="A511" s="633"/>
      <c r="B511" s="406"/>
      <c r="C511" s="476"/>
      <c r="D511" s="478"/>
      <c r="E511" s="476"/>
      <c r="F511" s="476"/>
      <c r="G511" s="480"/>
      <c r="H511" s="480"/>
      <c r="I511" s="405"/>
      <c r="J511" s="480"/>
      <c r="K511" s="480"/>
      <c r="L511" s="480"/>
      <c r="M511" s="405"/>
      <c r="N511" s="405"/>
      <c r="O511" s="405"/>
      <c r="S511" s="559"/>
      <c r="AC511" s="405"/>
    </row>
    <row r="512" spans="1:29" s="407" customFormat="1" ht="32.25" customHeight="1" x14ac:dyDescent="0.2">
      <c r="A512" s="633"/>
      <c r="B512" s="406"/>
      <c r="C512" s="476"/>
      <c r="D512" s="478"/>
      <c r="E512" s="476"/>
      <c r="F512" s="476"/>
      <c r="G512" s="480"/>
      <c r="H512" s="480"/>
      <c r="I512" s="405"/>
      <c r="J512" s="480"/>
      <c r="K512" s="480"/>
      <c r="L512" s="480"/>
      <c r="M512" s="405"/>
      <c r="N512" s="405"/>
      <c r="O512" s="405"/>
      <c r="S512" s="559"/>
      <c r="AC512" s="405"/>
    </row>
    <row r="513" spans="1:29" s="407" customFormat="1" ht="32.25" customHeight="1" x14ac:dyDescent="0.2">
      <c r="A513" s="633"/>
      <c r="B513" s="406"/>
      <c r="C513" s="476"/>
      <c r="D513" s="478"/>
      <c r="E513" s="476"/>
      <c r="F513" s="476"/>
      <c r="G513" s="480"/>
      <c r="H513" s="480"/>
      <c r="I513" s="405"/>
      <c r="J513" s="480"/>
      <c r="K513" s="480"/>
      <c r="L513" s="480"/>
      <c r="M513" s="405"/>
      <c r="N513" s="405"/>
      <c r="O513" s="405"/>
      <c r="S513" s="559"/>
      <c r="AC513" s="405"/>
    </row>
    <row r="514" spans="1:29" s="407" customFormat="1" ht="32.25" customHeight="1" x14ac:dyDescent="0.2">
      <c r="A514" s="633"/>
      <c r="B514" s="406"/>
      <c r="C514" s="476"/>
      <c r="D514" s="478"/>
      <c r="E514" s="476"/>
      <c r="F514" s="476"/>
      <c r="G514" s="480"/>
      <c r="H514" s="480"/>
      <c r="I514" s="405"/>
      <c r="J514" s="480"/>
      <c r="K514" s="480"/>
      <c r="L514" s="480"/>
      <c r="M514" s="405"/>
      <c r="N514" s="405"/>
      <c r="O514" s="405"/>
      <c r="S514" s="559"/>
      <c r="AC514" s="405"/>
    </row>
    <row r="515" spans="1:29" s="407" customFormat="1" ht="32.25" customHeight="1" x14ac:dyDescent="0.2">
      <c r="A515" s="633"/>
      <c r="B515" s="406"/>
      <c r="C515" s="476"/>
      <c r="D515" s="478"/>
      <c r="E515" s="476"/>
      <c r="F515" s="476"/>
      <c r="G515" s="480"/>
      <c r="H515" s="480"/>
      <c r="I515" s="405"/>
      <c r="J515" s="480"/>
      <c r="K515" s="480"/>
      <c r="L515" s="480"/>
      <c r="M515" s="405"/>
      <c r="N515" s="405"/>
      <c r="O515" s="405"/>
      <c r="S515" s="559"/>
      <c r="AC515" s="405"/>
    </row>
    <row r="516" spans="1:29" s="407" customFormat="1" ht="32.25" customHeight="1" x14ac:dyDescent="0.2">
      <c r="A516" s="633"/>
      <c r="B516" s="406"/>
      <c r="C516" s="476"/>
      <c r="D516" s="478"/>
      <c r="E516" s="476"/>
      <c r="F516" s="476"/>
      <c r="G516" s="480"/>
      <c r="H516" s="480"/>
      <c r="I516" s="405"/>
      <c r="J516" s="480"/>
      <c r="K516" s="480"/>
      <c r="L516" s="480"/>
      <c r="M516" s="405"/>
      <c r="N516" s="405"/>
      <c r="O516" s="405"/>
      <c r="S516" s="559"/>
      <c r="AC516" s="405"/>
    </row>
    <row r="517" spans="1:29" s="407" customFormat="1" ht="32.25" customHeight="1" x14ac:dyDescent="0.2">
      <c r="A517" s="633"/>
      <c r="B517" s="406"/>
      <c r="C517" s="476"/>
      <c r="D517" s="478"/>
      <c r="E517" s="476"/>
      <c r="F517" s="476"/>
      <c r="G517" s="480"/>
      <c r="H517" s="480"/>
      <c r="I517" s="405"/>
      <c r="J517" s="480"/>
      <c r="K517" s="480"/>
      <c r="L517" s="480"/>
      <c r="M517" s="405"/>
      <c r="N517" s="405"/>
      <c r="O517" s="405"/>
      <c r="S517" s="559"/>
      <c r="AC517" s="405"/>
    </row>
    <row r="518" spans="1:29" s="407" customFormat="1" ht="32.25" customHeight="1" x14ac:dyDescent="0.2">
      <c r="A518" s="755"/>
      <c r="B518" s="755"/>
      <c r="C518" s="755"/>
      <c r="D518" s="755"/>
      <c r="E518" s="755"/>
      <c r="F518" s="755"/>
      <c r="G518" s="480"/>
      <c r="H518" s="500"/>
      <c r="I518" s="481"/>
      <c r="J518" s="500"/>
      <c r="K518" s="500"/>
      <c r="L518" s="500"/>
      <c r="M518" s="481"/>
      <c r="N518" s="481"/>
      <c r="O518" s="481"/>
      <c r="S518" s="559"/>
      <c r="AC518" s="405"/>
    </row>
    <row r="519" spans="1:29" s="407" customFormat="1" ht="32.25" customHeight="1" x14ac:dyDescent="0.2">
      <c r="A519" s="637"/>
      <c r="B519" s="519"/>
      <c r="C519" s="499"/>
      <c r="D519" s="505"/>
      <c r="E519" s="476"/>
      <c r="F519" s="476"/>
      <c r="G519" s="483"/>
      <c r="H519" s="483"/>
      <c r="I519" s="482"/>
      <c r="J519" s="483"/>
      <c r="K519" s="483"/>
      <c r="L519" s="483"/>
      <c r="M519" s="482"/>
      <c r="N519" s="482"/>
      <c r="O519" s="482"/>
      <c r="S519" s="559"/>
      <c r="AC519" s="405"/>
    </row>
    <row r="520" spans="1:29" s="407" customFormat="1" ht="32.25" customHeight="1" x14ac:dyDescent="0.2">
      <c r="A520" s="637"/>
      <c r="B520" s="519"/>
      <c r="C520" s="499"/>
      <c r="D520" s="505"/>
      <c r="E520" s="476"/>
      <c r="F520" s="476"/>
      <c r="G520" s="483"/>
      <c r="H520" s="483"/>
      <c r="I520" s="482"/>
      <c r="J520" s="483"/>
      <c r="K520" s="483"/>
      <c r="L520" s="483"/>
      <c r="M520" s="482"/>
      <c r="N520" s="482"/>
      <c r="O520" s="482"/>
      <c r="S520" s="559"/>
      <c r="AC520" s="405"/>
    </row>
    <row r="521" spans="1:29" s="407" customFormat="1" ht="32.25" customHeight="1" x14ac:dyDescent="0.2">
      <c r="A521" s="637"/>
      <c r="B521" s="519"/>
      <c r="C521" s="499"/>
      <c r="D521" s="505"/>
      <c r="E521" s="476"/>
      <c r="F521" s="476"/>
      <c r="G521" s="483"/>
      <c r="H521" s="483"/>
      <c r="I521" s="482"/>
      <c r="J521" s="483"/>
      <c r="K521" s="483"/>
      <c r="L521" s="483"/>
      <c r="M521" s="482"/>
      <c r="N521" s="482"/>
      <c r="O521" s="482"/>
      <c r="S521" s="559"/>
      <c r="AC521" s="405"/>
    </row>
    <row r="522" spans="1:29" s="407" customFormat="1" ht="32.25" customHeight="1" x14ac:dyDescent="0.2">
      <c r="A522" s="637"/>
      <c r="B522" s="519"/>
      <c r="C522" s="499"/>
      <c r="D522" s="505"/>
      <c r="E522" s="476"/>
      <c r="F522" s="476"/>
      <c r="G522" s="483"/>
      <c r="H522" s="483"/>
      <c r="I522" s="482"/>
      <c r="J522" s="483"/>
      <c r="K522" s="483"/>
      <c r="L522" s="483"/>
      <c r="M522" s="482"/>
      <c r="N522" s="482"/>
      <c r="O522" s="482"/>
      <c r="S522" s="559"/>
      <c r="AC522" s="405"/>
    </row>
    <row r="523" spans="1:29" s="407" customFormat="1" ht="32.25" customHeight="1" x14ac:dyDescent="0.2">
      <c r="A523" s="637"/>
      <c r="B523" s="519"/>
      <c r="C523" s="499"/>
      <c r="D523" s="505"/>
      <c r="E523" s="476"/>
      <c r="F523" s="476"/>
      <c r="G523" s="480"/>
      <c r="H523" s="480"/>
      <c r="I523" s="405"/>
      <c r="J523" s="480"/>
      <c r="K523" s="480"/>
      <c r="L523" s="480"/>
      <c r="M523" s="405"/>
      <c r="N523" s="405"/>
      <c r="O523" s="405"/>
      <c r="S523" s="559"/>
      <c r="AC523" s="405"/>
    </row>
    <row r="524" spans="1:29" ht="32.25" customHeight="1" x14ac:dyDescent="0.2">
      <c r="A524" s="637"/>
      <c r="B524" s="519"/>
      <c r="C524" s="499"/>
      <c r="D524" s="505"/>
      <c r="G524" s="483"/>
      <c r="H524" s="483"/>
      <c r="I524" s="482"/>
      <c r="J524" s="483"/>
      <c r="K524" s="483"/>
      <c r="L524" s="483"/>
      <c r="M524" s="482"/>
      <c r="N524" s="482"/>
      <c r="O524" s="482"/>
      <c r="P524" s="406"/>
      <c r="Q524" s="406"/>
      <c r="S524" s="560"/>
      <c r="T524" s="406"/>
      <c r="U524" s="406"/>
      <c r="V524" s="406"/>
      <c r="X524" s="406"/>
      <c r="Y524" s="406"/>
      <c r="Z524" s="406"/>
      <c r="AA524" s="406"/>
      <c r="AB524" s="406"/>
      <c r="AC524" s="406"/>
    </row>
    <row r="525" spans="1:29" ht="32.25" customHeight="1" x14ac:dyDescent="0.2">
      <c r="A525" s="637"/>
      <c r="B525" s="519"/>
      <c r="C525" s="499"/>
      <c r="D525" s="505"/>
      <c r="G525" s="483"/>
      <c r="H525" s="483"/>
      <c r="I525" s="482"/>
      <c r="J525" s="483"/>
      <c r="K525" s="483"/>
      <c r="L525" s="483"/>
      <c r="M525" s="482"/>
      <c r="N525" s="482"/>
      <c r="O525" s="482"/>
      <c r="P525" s="406"/>
      <c r="Q525" s="406"/>
      <c r="S525" s="560"/>
      <c r="T525" s="406"/>
      <c r="U525" s="406"/>
      <c r="V525" s="406"/>
      <c r="X525" s="406"/>
      <c r="Y525" s="406"/>
      <c r="Z525" s="406"/>
      <c r="AA525" s="406"/>
      <c r="AB525" s="406"/>
      <c r="AC525" s="406"/>
    </row>
    <row r="526" spans="1:29" ht="32.25" customHeight="1" x14ac:dyDescent="0.2"/>
    <row r="527" spans="1:29" ht="32.25" customHeight="1" x14ac:dyDescent="0.2"/>
    <row r="528" spans="1:29" ht="32.25" customHeight="1" x14ac:dyDescent="0.2"/>
    <row r="529" spans="1:29" ht="32.25" customHeight="1" x14ac:dyDescent="0.2"/>
    <row r="530" spans="1:29" ht="32.25" customHeight="1" x14ac:dyDescent="0.2"/>
    <row r="531" spans="1:29" ht="32.25" customHeight="1" x14ac:dyDescent="0.2"/>
    <row r="532" spans="1:29" ht="32.25" customHeight="1" x14ac:dyDescent="0.2"/>
    <row r="533" spans="1:29" ht="32.25" customHeight="1" x14ac:dyDescent="0.2"/>
    <row r="534" spans="1:29" ht="32.25" customHeight="1" x14ac:dyDescent="0.2"/>
    <row r="535" spans="1:29" ht="32.25" customHeight="1" x14ac:dyDescent="0.2"/>
    <row r="536" spans="1:29" ht="32.25" customHeight="1" x14ac:dyDescent="0.2"/>
    <row r="537" spans="1:29" ht="32.25" customHeight="1" x14ac:dyDescent="0.2">
      <c r="A537" s="433"/>
      <c r="C537" s="406"/>
      <c r="D537" s="406"/>
      <c r="E537" s="406"/>
      <c r="F537" s="406"/>
      <c r="G537" s="406"/>
      <c r="H537" s="406"/>
      <c r="I537" s="406"/>
      <c r="J537" s="406"/>
      <c r="K537" s="406"/>
      <c r="L537" s="406"/>
      <c r="M537" s="406"/>
      <c r="N537" s="406"/>
      <c r="O537" s="406"/>
      <c r="P537" s="406"/>
      <c r="Q537" s="406"/>
      <c r="R537" s="406"/>
      <c r="S537" s="560"/>
      <c r="T537" s="406"/>
      <c r="U537" s="406"/>
      <c r="V537" s="406"/>
      <c r="W537" s="406"/>
      <c r="X537" s="406"/>
      <c r="Y537" s="406"/>
      <c r="Z537" s="406"/>
      <c r="AA537" s="406"/>
      <c r="AB537" s="406"/>
      <c r="AC537" s="406"/>
    </row>
    <row r="538" spans="1:29" ht="32.25" customHeight="1" x14ac:dyDescent="0.2">
      <c r="A538" s="433"/>
      <c r="C538" s="406"/>
      <c r="D538" s="406"/>
      <c r="E538" s="406"/>
      <c r="F538" s="406"/>
      <c r="G538" s="406"/>
      <c r="H538" s="406"/>
      <c r="I538" s="406"/>
      <c r="J538" s="406"/>
      <c r="K538" s="406"/>
      <c r="L538" s="406"/>
      <c r="M538" s="406"/>
      <c r="N538" s="406"/>
      <c r="O538" s="406"/>
      <c r="P538" s="406"/>
      <c r="Q538" s="406"/>
      <c r="R538" s="406"/>
      <c r="S538" s="560"/>
      <c r="T538" s="406"/>
      <c r="U538" s="406"/>
      <c r="V538" s="406"/>
      <c r="W538" s="406"/>
      <c r="X538" s="406"/>
      <c r="Y538" s="406"/>
      <c r="Z538" s="406"/>
      <c r="AA538" s="406"/>
      <c r="AB538" s="406"/>
      <c r="AC538" s="406"/>
    </row>
    <row r="539" spans="1:29" ht="32.25" customHeight="1" x14ac:dyDescent="0.2">
      <c r="A539" s="433"/>
      <c r="C539" s="406"/>
      <c r="D539" s="406"/>
      <c r="E539" s="406"/>
      <c r="F539" s="406"/>
      <c r="G539" s="406"/>
      <c r="H539" s="406"/>
      <c r="I539" s="406"/>
      <c r="J539" s="406"/>
      <c r="K539" s="406"/>
      <c r="L539" s="406"/>
      <c r="M539" s="406"/>
      <c r="N539" s="406"/>
      <c r="O539" s="406"/>
      <c r="P539" s="406"/>
      <c r="Q539" s="406"/>
      <c r="R539" s="406"/>
      <c r="S539" s="560"/>
      <c r="T539" s="406"/>
      <c r="U539" s="406"/>
      <c r="V539" s="406"/>
      <c r="W539" s="406"/>
      <c r="X539" s="406"/>
      <c r="Y539" s="406"/>
      <c r="Z539" s="406"/>
      <c r="AA539" s="406"/>
      <c r="AB539" s="406"/>
      <c r="AC539" s="406"/>
    </row>
    <row r="540" spans="1:29" ht="32.25" customHeight="1" x14ac:dyDescent="0.2">
      <c r="A540" s="433"/>
      <c r="C540" s="406"/>
      <c r="D540" s="406"/>
      <c r="E540" s="406"/>
      <c r="F540" s="406"/>
      <c r="G540" s="406"/>
      <c r="H540" s="406"/>
      <c r="I540" s="406"/>
      <c r="J540" s="406"/>
      <c r="K540" s="406"/>
      <c r="L540" s="406"/>
      <c r="M540" s="406"/>
      <c r="N540" s="406"/>
      <c r="O540" s="406"/>
      <c r="P540" s="406"/>
      <c r="Q540" s="406"/>
      <c r="R540" s="406"/>
      <c r="S540" s="560"/>
      <c r="T540" s="406"/>
      <c r="U540" s="406"/>
      <c r="V540" s="406"/>
      <c r="W540" s="406"/>
      <c r="X540" s="406"/>
      <c r="Y540" s="406"/>
      <c r="Z540" s="406"/>
      <c r="AA540" s="406"/>
      <c r="AB540" s="406"/>
      <c r="AC540" s="406"/>
    </row>
    <row r="541" spans="1:29" ht="32.25" customHeight="1" x14ac:dyDescent="0.2">
      <c r="A541" s="433"/>
      <c r="C541" s="406"/>
      <c r="D541" s="406"/>
      <c r="E541" s="406"/>
      <c r="F541" s="406"/>
      <c r="G541" s="406"/>
      <c r="H541" s="406"/>
      <c r="I541" s="406"/>
      <c r="J541" s="406"/>
      <c r="K541" s="406"/>
      <c r="L541" s="406"/>
      <c r="M541" s="406"/>
      <c r="N541" s="406"/>
      <c r="O541" s="406"/>
      <c r="P541" s="406"/>
      <c r="Q541" s="406"/>
      <c r="R541" s="406"/>
      <c r="S541" s="560"/>
      <c r="T541" s="406"/>
      <c r="U541" s="406"/>
      <c r="V541" s="406"/>
      <c r="W541" s="406"/>
      <c r="X541" s="406"/>
      <c r="Y541" s="406"/>
      <c r="Z541" s="406"/>
      <c r="AA541" s="406"/>
      <c r="AB541" s="406"/>
      <c r="AC541" s="406"/>
    </row>
    <row r="542" spans="1:29" ht="32.25" customHeight="1" x14ac:dyDescent="0.2">
      <c r="A542" s="433"/>
      <c r="C542" s="406"/>
      <c r="D542" s="406"/>
      <c r="E542" s="406"/>
      <c r="F542" s="406"/>
      <c r="G542" s="406"/>
      <c r="H542" s="406"/>
      <c r="I542" s="406"/>
      <c r="J542" s="406"/>
      <c r="K542" s="406"/>
      <c r="L542" s="406"/>
      <c r="M542" s="406"/>
      <c r="N542" s="406"/>
      <c r="O542" s="406"/>
      <c r="P542" s="406"/>
      <c r="Q542" s="406"/>
      <c r="R542" s="406"/>
      <c r="S542" s="560"/>
      <c r="T542" s="406"/>
      <c r="U542" s="406"/>
      <c r="V542" s="406"/>
      <c r="W542" s="406"/>
      <c r="X542" s="406"/>
      <c r="Y542" s="406"/>
      <c r="Z542" s="406"/>
      <c r="AA542" s="406"/>
      <c r="AB542" s="406"/>
      <c r="AC542" s="406"/>
    </row>
    <row r="543" spans="1:29" ht="32.25" customHeight="1" x14ac:dyDescent="0.2">
      <c r="A543" s="433"/>
      <c r="C543" s="406"/>
      <c r="D543" s="406"/>
      <c r="E543" s="406"/>
      <c r="F543" s="406"/>
      <c r="G543" s="406"/>
      <c r="H543" s="406"/>
      <c r="I543" s="406"/>
      <c r="J543" s="406"/>
      <c r="K543" s="406"/>
      <c r="L543" s="406"/>
      <c r="M543" s="406"/>
      <c r="N543" s="406"/>
      <c r="O543" s="406"/>
      <c r="P543" s="406"/>
      <c r="Q543" s="406"/>
      <c r="R543" s="406"/>
      <c r="S543" s="560"/>
      <c r="T543" s="406"/>
      <c r="U543" s="406"/>
      <c r="V543" s="406"/>
      <c r="W543" s="406"/>
      <c r="X543" s="406"/>
      <c r="Y543" s="406"/>
      <c r="Z543" s="406"/>
      <c r="AA543" s="406"/>
      <c r="AB543" s="406"/>
      <c r="AC543" s="406"/>
    </row>
    <row r="544" spans="1:29" ht="32.25" customHeight="1" x14ac:dyDescent="0.2">
      <c r="A544" s="433"/>
      <c r="C544" s="406"/>
      <c r="D544" s="406"/>
      <c r="E544" s="406"/>
      <c r="F544" s="406"/>
      <c r="G544" s="406"/>
      <c r="H544" s="406"/>
      <c r="I544" s="406"/>
      <c r="J544" s="406"/>
      <c r="K544" s="406"/>
      <c r="L544" s="406"/>
      <c r="M544" s="406"/>
      <c r="N544" s="406"/>
      <c r="O544" s="406"/>
      <c r="P544" s="406"/>
      <c r="Q544" s="406"/>
      <c r="R544" s="406"/>
      <c r="S544" s="560"/>
      <c r="T544" s="406"/>
      <c r="U544" s="406"/>
      <c r="V544" s="406"/>
      <c r="W544" s="406"/>
      <c r="X544" s="406"/>
      <c r="Y544" s="406"/>
      <c r="Z544" s="406"/>
      <c r="AA544" s="406"/>
      <c r="AB544" s="406"/>
      <c r="AC544" s="406"/>
    </row>
    <row r="545" spans="1:29" ht="32.25" customHeight="1" x14ac:dyDescent="0.2">
      <c r="A545" s="433"/>
      <c r="C545" s="406"/>
      <c r="D545" s="406"/>
      <c r="E545" s="406"/>
      <c r="F545" s="406"/>
      <c r="G545" s="406"/>
      <c r="H545" s="406"/>
      <c r="I545" s="406"/>
      <c r="J545" s="406"/>
      <c r="K545" s="406"/>
      <c r="L545" s="406"/>
      <c r="M545" s="406"/>
      <c r="N545" s="406"/>
      <c r="O545" s="406"/>
      <c r="P545" s="406"/>
      <c r="Q545" s="406"/>
      <c r="R545" s="406"/>
      <c r="S545" s="560"/>
      <c r="T545" s="406"/>
      <c r="U545" s="406"/>
      <c r="V545" s="406"/>
      <c r="W545" s="406"/>
      <c r="X545" s="406"/>
      <c r="Y545" s="406"/>
      <c r="Z545" s="406"/>
      <c r="AA545" s="406"/>
      <c r="AB545" s="406"/>
      <c r="AC545" s="406"/>
    </row>
    <row r="546" spans="1:29" ht="32.25" customHeight="1" x14ac:dyDescent="0.2">
      <c r="A546" s="433"/>
      <c r="C546" s="406"/>
      <c r="D546" s="406"/>
      <c r="E546" s="406"/>
      <c r="F546" s="406"/>
      <c r="G546" s="406"/>
      <c r="H546" s="406"/>
      <c r="I546" s="406"/>
      <c r="J546" s="406"/>
      <c r="K546" s="406"/>
      <c r="L546" s="406"/>
      <c r="M546" s="406"/>
      <c r="N546" s="406"/>
      <c r="O546" s="406"/>
      <c r="P546" s="406"/>
      <c r="Q546" s="406"/>
      <c r="R546" s="406"/>
      <c r="S546" s="560"/>
      <c r="T546" s="406"/>
      <c r="U546" s="406"/>
      <c r="V546" s="406"/>
      <c r="W546" s="406"/>
      <c r="X546" s="406"/>
      <c r="Y546" s="406"/>
      <c r="Z546" s="406"/>
      <c r="AA546" s="406"/>
      <c r="AB546" s="406"/>
      <c r="AC546" s="406"/>
    </row>
    <row r="547" spans="1:29" ht="32.25" customHeight="1" x14ac:dyDescent="0.2">
      <c r="A547" s="433"/>
      <c r="C547" s="406"/>
      <c r="D547" s="406"/>
      <c r="E547" s="406"/>
      <c r="F547" s="406"/>
      <c r="G547" s="406"/>
      <c r="H547" s="406"/>
      <c r="I547" s="406"/>
      <c r="J547" s="406"/>
      <c r="K547" s="406"/>
      <c r="L547" s="406"/>
      <c r="M547" s="406"/>
      <c r="N547" s="406"/>
      <c r="O547" s="406"/>
      <c r="P547" s="406"/>
      <c r="Q547" s="406"/>
      <c r="R547" s="406"/>
      <c r="S547" s="560"/>
      <c r="T547" s="406"/>
      <c r="U547" s="406"/>
      <c r="V547" s="406"/>
      <c r="W547" s="406"/>
      <c r="X547" s="406"/>
      <c r="Y547" s="406"/>
      <c r="Z547" s="406"/>
      <c r="AA547" s="406"/>
      <c r="AB547" s="406"/>
      <c r="AC547" s="406"/>
    </row>
    <row r="548" spans="1:29" ht="32.25" customHeight="1" x14ac:dyDescent="0.2">
      <c r="A548" s="433"/>
      <c r="C548" s="406"/>
      <c r="D548" s="406"/>
      <c r="E548" s="406"/>
      <c r="F548" s="406"/>
      <c r="G548" s="406"/>
      <c r="H548" s="406"/>
      <c r="I548" s="406"/>
      <c r="J548" s="406"/>
      <c r="K548" s="406"/>
      <c r="L548" s="406"/>
      <c r="M548" s="406"/>
      <c r="N548" s="406"/>
      <c r="O548" s="406"/>
      <c r="P548" s="406"/>
      <c r="Q548" s="406"/>
      <c r="R548" s="406"/>
      <c r="S548" s="560"/>
      <c r="T548" s="406"/>
      <c r="U548" s="406"/>
      <c r="V548" s="406"/>
      <c r="W548" s="406"/>
      <c r="X548" s="406"/>
      <c r="Y548" s="406"/>
      <c r="Z548" s="406"/>
      <c r="AA548" s="406"/>
      <c r="AB548" s="406"/>
      <c r="AC548" s="406"/>
    </row>
    <row r="549" spans="1:29" ht="32.25" customHeight="1" x14ac:dyDescent="0.2">
      <c r="A549" s="433"/>
      <c r="C549" s="406"/>
      <c r="D549" s="406"/>
      <c r="E549" s="406"/>
      <c r="F549" s="406"/>
      <c r="G549" s="406"/>
      <c r="H549" s="406"/>
      <c r="I549" s="406"/>
      <c r="J549" s="406"/>
      <c r="K549" s="406"/>
      <c r="L549" s="406"/>
      <c r="M549" s="406"/>
      <c r="N549" s="406"/>
      <c r="O549" s="406"/>
      <c r="P549" s="406"/>
      <c r="Q549" s="406"/>
      <c r="R549" s="406"/>
      <c r="S549" s="560"/>
      <c r="T549" s="406"/>
      <c r="U549" s="406"/>
      <c r="V549" s="406"/>
      <c r="W549" s="406"/>
      <c r="X549" s="406"/>
      <c r="Y549" s="406"/>
      <c r="Z549" s="406"/>
      <c r="AA549" s="406"/>
      <c r="AB549" s="406"/>
      <c r="AC549" s="406"/>
    </row>
    <row r="550" spans="1:29" ht="32.25" customHeight="1" x14ac:dyDescent="0.2">
      <c r="A550" s="433"/>
      <c r="C550" s="406"/>
      <c r="D550" s="406"/>
      <c r="E550" s="406"/>
      <c r="F550" s="406"/>
      <c r="G550" s="406"/>
      <c r="H550" s="406"/>
      <c r="I550" s="406"/>
      <c r="J550" s="406"/>
      <c r="K550" s="406"/>
      <c r="L550" s="406"/>
      <c r="M550" s="406"/>
      <c r="N550" s="406"/>
      <c r="O550" s="406"/>
      <c r="P550" s="406"/>
      <c r="Q550" s="406"/>
      <c r="R550" s="406"/>
      <c r="S550" s="560"/>
      <c r="T550" s="406"/>
      <c r="U550" s="406"/>
      <c r="V550" s="406"/>
      <c r="W550" s="406"/>
      <c r="X550" s="406"/>
      <c r="Y550" s="406"/>
      <c r="Z550" s="406"/>
      <c r="AA550" s="406"/>
      <c r="AB550" s="406"/>
      <c r="AC550" s="406"/>
    </row>
    <row r="551" spans="1:29" ht="32.25" customHeight="1" x14ac:dyDescent="0.2">
      <c r="A551" s="433"/>
      <c r="C551" s="406"/>
      <c r="D551" s="406"/>
      <c r="E551" s="406"/>
      <c r="F551" s="406"/>
      <c r="G551" s="406"/>
      <c r="H551" s="406"/>
      <c r="I551" s="406"/>
      <c r="J551" s="406"/>
      <c r="K551" s="406"/>
      <c r="L551" s="406"/>
      <c r="M551" s="406"/>
      <c r="N551" s="406"/>
      <c r="O551" s="406"/>
      <c r="P551" s="406"/>
      <c r="Q551" s="406"/>
      <c r="R551" s="406"/>
      <c r="S551" s="560"/>
      <c r="T551" s="406"/>
      <c r="U551" s="406"/>
      <c r="V551" s="406"/>
      <c r="W551" s="406"/>
      <c r="X551" s="406"/>
      <c r="Y551" s="406"/>
      <c r="Z551" s="406"/>
      <c r="AA551" s="406"/>
      <c r="AB551" s="406"/>
      <c r="AC551" s="406"/>
    </row>
    <row r="552" spans="1:29" ht="32.25" customHeight="1" x14ac:dyDescent="0.2">
      <c r="A552" s="433"/>
      <c r="C552" s="406"/>
      <c r="D552" s="406"/>
      <c r="E552" s="406"/>
      <c r="F552" s="406"/>
      <c r="G552" s="406"/>
      <c r="H552" s="406"/>
      <c r="I552" s="406"/>
      <c r="J552" s="406"/>
      <c r="K552" s="406"/>
      <c r="L552" s="406"/>
      <c r="M552" s="406"/>
      <c r="N552" s="406"/>
      <c r="O552" s="406"/>
      <c r="P552" s="406"/>
      <c r="Q552" s="406"/>
      <c r="R552" s="406"/>
      <c r="S552" s="560"/>
      <c r="T552" s="406"/>
      <c r="U552" s="406"/>
      <c r="V552" s="406"/>
      <c r="W552" s="406"/>
      <c r="X552" s="406"/>
      <c r="Y552" s="406"/>
      <c r="Z552" s="406"/>
      <c r="AA552" s="406"/>
      <c r="AB552" s="406"/>
      <c r="AC552" s="406"/>
    </row>
    <row r="553" spans="1:29" ht="32.25" customHeight="1" x14ac:dyDescent="0.2">
      <c r="A553" s="433"/>
      <c r="C553" s="406"/>
      <c r="D553" s="406"/>
      <c r="E553" s="406"/>
      <c r="F553" s="406"/>
      <c r="G553" s="406"/>
      <c r="H553" s="406"/>
      <c r="I553" s="406"/>
      <c r="J553" s="406"/>
      <c r="K553" s="406"/>
      <c r="L553" s="406"/>
      <c r="M553" s="406"/>
      <c r="N553" s="406"/>
      <c r="O553" s="406"/>
      <c r="P553" s="406"/>
      <c r="Q553" s="406"/>
      <c r="R553" s="406"/>
      <c r="S553" s="560"/>
      <c r="T553" s="406"/>
      <c r="U553" s="406"/>
      <c r="V553" s="406"/>
      <c r="W553" s="406"/>
      <c r="X553" s="406"/>
      <c r="Y553" s="406"/>
      <c r="Z553" s="406"/>
      <c r="AA553" s="406"/>
      <c r="AB553" s="406"/>
      <c r="AC553" s="406"/>
    </row>
    <row r="554" spans="1:29" ht="32.25" customHeight="1" x14ac:dyDescent="0.2">
      <c r="A554" s="433"/>
      <c r="C554" s="406"/>
      <c r="D554" s="406"/>
      <c r="E554" s="406"/>
      <c r="F554" s="406"/>
      <c r="G554" s="406"/>
      <c r="H554" s="406"/>
      <c r="I554" s="406"/>
      <c r="J554" s="406"/>
      <c r="K554" s="406"/>
      <c r="L554" s="406"/>
      <c r="M554" s="406"/>
      <c r="N554" s="406"/>
      <c r="O554" s="406"/>
      <c r="P554" s="406"/>
      <c r="Q554" s="406"/>
      <c r="R554" s="406"/>
      <c r="S554" s="560"/>
      <c r="T554" s="406"/>
      <c r="U554" s="406"/>
      <c r="V554" s="406"/>
      <c r="W554" s="406"/>
      <c r="X554" s="406"/>
      <c r="Y554" s="406"/>
      <c r="Z554" s="406"/>
      <c r="AA554" s="406"/>
      <c r="AB554" s="406"/>
      <c r="AC554" s="406"/>
    </row>
    <row r="555" spans="1:29" ht="32.25" customHeight="1" x14ac:dyDescent="0.2">
      <c r="A555" s="433"/>
      <c r="C555" s="406"/>
      <c r="D555" s="406"/>
      <c r="E555" s="406"/>
      <c r="F555" s="406"/>
      <c r="G555" s="406"/>
      <c r="H555" s="406"/>
      <c r="I555" s="406"/>
      <c r="J555" s="406"/>
      <c r="K555" s="406"/>
      <c r="L555" s="406"/>
      <c r="M555" s="406"/>
      <c r="N555" s="406"/>
      <c r="O555" s="406"/>
      <c r="P555" s="406"/>
      <c r="Q555" s="406"/>
      <c r="R555" s="406"/>
      <c r="S555" s="560"/>
      <c r="T555" s="406"/>
      <c r="U555" s="406"/>
      <c r="V555" s="406"/>
      <c r="W555" s="406"/>
      <c r="X555" s="406"/>
      <c r="Y555" s="406"/>
      <c r="Z555" s="406"/>
      <c r="AA555" s="406"/>
      <c r="AB555" s="406"/>
      <c r="AC555" s="406"/>
    </row>
    <row r="556" spans="1:29" ht="32.25" customHeight="1" x14ac:dyDescent="0.2">
      <c r="A556" s="433"/>
      <c r="C556" s="406"/>
      <c r="D556" s="406"/>
      <c r="E556" s="406"/>
      <c r="F556" s="406"/>
      <c r="G556" s="406"/>
      <c r="H556" s="406"/>
      <c r="I556" s="406"/>
      <c r="J556" s="406"/>
      <c r="K556" s="406"/>
      <c r="L556" s="406"/>
      <c r="M556" s="406"/>
      <c r="N556" s="406"/>
      <c r="O556" s="406"/>
      <c r="P556" s="406"/>
      <c r="Q556" s="406"/>
      <c r="R556" s="406"/>
      <c r="S556" s="560"/>
      <c r="T556" s="406"/>
      <c r="U556" s="406"/>
      <c r="V556" s="406"/>
      <c r="W556" s="406"/>
      <c r="X556" s="406"/>
      <c r="Y556" s="406"/>
      <c r="Z556" s="406"/>
      <c r="AA556" s="406"/>
      <c r="AB556" s="406"/>
      <c r="AC556" s="406"/>
    </row>
    <row r="557" spans="1:29" ht="32.25" customHeight="1" x14ac:dyDescent="0.2">
      <c r="A557" s="433"/>
      <c r="C557" s="406"/>
      <c r="D557" s="406"/>
      <c r="E557" s="406"/>
      <c r="F557" s="406"/>
      <c r="G557" s="406"/>
      <c r="H557" s="406"/>
      <c r="I557" s="406"/>
      <c r="J557" s="406"/>
      <c r="K557" s="406"/>
      <c r="L557" s="406"/>
      <c r="M557" s="406"/>
      <c r="N557" s="406"/>
      <c r="O557" s="406"/>
      <c r="P557" s="406"/>
      <c r="Q557" s="406"/>
      <c r="R557" s="406"/>
      <c r="S557" s="560"/>
      <c r="T557" s="406"/>
      <c r="U557" s="406"/>
      <c r="V557" s="406"/>
      <c r="W557" s="406"/>
      <c r="X557" s="406"/>
      <c r="Y557" s="406"/>
      <c r="Z557" s="406"/>
      <c r="AA557" s="406"/>
      <c r="AB557" s="406"/>
      <c r="AC557" s="406"/>
    </row>
    <row r="558" spans="1:29" ht="32.25" customHeight="1" x14ac:dyDescent="0.2">
      <c r="A558" s="433"/>
      <c r="C558" s="406"/>
      <c r="D558" s="406"/>
      <c r="E558" s="406"/>
      <c r="F558" s="406"/>
      <c r="G558" s="406"/>
      <c r="H558" s="406"/>
      <c r="I558" s="406"/>
      <c r="J558" s="406"/>
      <c r="K558" s="406"/>
      <c r="L558" s="406"/>
      <c r="M558" s="406"/>
      <c r="N558" s="406"/>
      <c r="O558" s="406"/>
      <c r="P558" s="406"/>
      <c r="Q558" s="406"/>
      <c r="R558" s="406"/>
      <c r="S558" s="560"/>
      <c r="T558" s="406"/>
      <c r="U558" s="406"/>
      <c r="V558" s="406"/>
      <c r="W558" s="406"/>
      <c r="X558" s="406"/>
      <c r="Y558" s="406"/>
      <c r="Z558" s="406"/>
      <c r="AA558" s="406"/>
      <c r="AB558" s="406"/>
      <c r="AC558" s="406"/>
    </row>
    <row r="559" spans="1:29" ht="32.25" customHeight="1" x14ac:dyDescent="0.2">
      <c r="A559" s="433"/>
      <c r="C559" s="406"/>
      <c r="D559" s="406"/>
      <c r="E559" s="406"/>
      <c r="F559" s="406"/>
      <c r="G559" s="406"/>
      <c r="H559" s="406"/>
      <c r="I559" s="406"/>
      <c r="J559" s="406"/>
      <c r="K559" s="406"/>
      <c r="L559" s="406"/>
      <c r="M559" s="406"/>
      <c r="N559" s="406"/>
      <c r="O559" s="406"/>
      <c r="P559" s="406"/>
      <c r="Q559" s="406"/>
      <c r="R559" s="406"/>
      <c r="S559" s="560"/>
      <c r="T559" s="406"/>
      <c r="U559" s="406"/>
      <c r="V559" s="406"/>
      <c r="W559" s="406"/>
      <c r="X559" s="406"/>
      <c r="Y559" s="406"/>
      <c r="Z559" s="406"/>
      <c r="AA559" s="406"/>
      <c r="AB559" s="406"/>
      <c r="AC559" s="406"/>
    </row>
    <row r="560" spans="1:29" ht="32.25" customHeight="1" x14ac:dyDescent="0.2">
      <c r="A560" s="433"/>
      <c r="C560" s="406"/>
      <c r="D560" s="406"/>
      <c r="E560" s="406"/>
      <c r="F560" s="406"/>
      <c r="G560" s="406"/>
      <c r="H560" s="406"/>
      <c r="I560" s="406"/>
      <c r="J560" s="406"/>
      <c r="K560" s="406"/>
      <c r="L560" s="406"/>
      <c r="M560" s="406"/>
      <c r="N560" s="406"/>
      <c r="O560" s="406"/>
      <c r="P560" s="406"/>
      <c r="Q560" s="406"/>
      <c r="R560" s="406"/>
      <c r="S560" s="560"/>
      <c r="T560" s="406"/>
      <c r="U560" s="406"/>
      <c r="V560" s="406"/>
      <c r="W560" s="406"/>
      <c r="X560" s="406"/>
      <c r="Y560" s="406"/>
      <c r="Z560" s="406"/>
      <c r="AA560" s="406"/>
      <c r="AB560" s="406"/>
      <c r="AC560" s="406"/>
    </row>
    <row r="561" spans="1:29" ht="32.25" customHeight="1" x14ac:dyDescent="0.2">
      <c r="A561" s="433"/>
      <c r="C561" s="406"/>
      <c r="D561" s="406"/>
      <c r="E561" s="406"/>
      <c r="F561" s="406"/>
      <c r="G561" s="406"/>
      <c r="H561" s="406"/>
      <c r="I561" s="406"/>
      <c r="J561" s="406"/>
      <c r="K561" s="406"/>
      <c r="L561" s="406"/>
      <c r="M561" s="406"/>
      <c r="N561" s="406"/>
      <c r="O561" s="406"/>
      <c r="P561" s="406"/>
      <c r="Q561" s="406"/>
      <c r="R561" s="406"/>
      <c r="S561" s="560"/>
      <c r="T561" s="406"/>
      <c r="U561" s="406"/>
      <c r="V561" s="406"/>
      <c r="W561" s="406"/>
      <c r="X561" s="406"/>
      <c r="Y561" s="406"/>
      <c r="Z561" s="406"/>
      <c r="AA561" s="406"/>
      <c r="AB561" s="406"/>
      <c r="AC561" s="406"/>
    </row>
    <row r="562" spans="1:29" ht="32.25" customHeight="1" x14ac:dyDescent="0.2">
      <c r="A562" s="433"/>
      <c r="C562" s="406"/>
      <c r="D562" s="406"/>
      <c r="E562" s="406"/>
      <c r="F562" s="406"/>
      <c r="G562" s="406"/>
      <c r="H562" s="406"/>
      <c r="I562" s="406"/>
      <c r="J562" s="406"/>
      <c r="K562" s="406"/>
      <c r="L562" s="406"/>
      <c r="M562" s="406"/>
      <c r="N562" s="406"/>
      <c r="O562" s="406"/>
      <c r="P562" s="406"/>
      <c r="Q562" s="406"/>
      <c r="R562" s="406"/>
      <c r="S562" s="560"/>
      <c r="T562" s="406"/>
      <c r="U562" s="406"/>
      <c r="V562" s="406"/>
      <c r="W562" s="406"/>
      <c r="X562" s="406"/>
      <c r="Y562" s="406"/>
      <c r="Z562" s="406"/>
      <c r="AA562" s="406"/>
      <c r="AB562" s="406"/>
      <c r="AC562" s="406"/>
    </row>
    <row r="563" spans="1:29" ht="32.25" customHeight="1" x14ac:dyDescent="0.2">
      <c r="A563" s="433"/>
      <c r="C563" s="406"/>
      <c r="D563" s="406"/>
      <c r="E563" s="406"/>
      <c r="F563" s="406"/>
      <c r="G563" s="406"/>
      <c r="H563" s="406"/>
      <c r="I563" s="406"/>
      <c r="J563" s="406"/>
      <c r="K563" s="406"/>
      <c r="L563" s="406"/>
      <c r="M563" s="406"/>
      <c r="N563" s="406"/>
      <c r="O563" s="406"/>
      <c r="P563" s="406"/>
      <c r="Q563" s="406"/>
      <c r="R563" s="406"/>
      <c r="S563" s="560"/>
      <c r="T563" s="406"/>
      <c r="U563" s="406"/>
      <c r="V563" s="406"/>
      <c r="W563" s="406"/>
      <c r="X563" s="406"/>
      <c r="Y563" s="406"/>
      <c r="Z563" s="406"/>
      <c r="AA563" s="406"/>
      <c r="AB563" s="406"/>
      <c r="AC563" s="406"/>
    </row>
    <row r="564" spans="1:29" ht="32.25" customHeight="1" x14ac:dyDescent="0.2">
      <c r="A564" s="433"/>
      <c r="C564" s="406"/>
      <c r="D564" s="406"/>
      <c r="E564" s="406"/>
      <c r="F564" s="406"/>
      <c r="G564" s="406"/>
      <c r="H564" s="406"/>
      <c r="I564" s="406"/>
      <c r="J564" s="406"/>
      <c r="K564" s="406"/>
      <c r="L564" s="406"/>
      <c r="M564" s="406"/>
      <c r="N564" s="406"/>
      <c r="O564" s="406"/>
      <c r="P564" s="406"/>
      <c r="Q564" s="406"/>
      <c r="R564" s="406"/>
      <c r="S564" s="560"/>
      <c r="T564" s="406"/>
      <c r="U564" s="406"/>
      <c r="V564" s="406"/>
      <c r="W564" s="406"/>
      <c r="X564" s="406"/>
      <c r="Y564" s="406"/>
      <c r="Z564" s="406"/>
      <c r="AA564" s="406"/>
      <c r="AB564" s="406"/>
      <c r="AC564" s="406"/>
    </row>
    <row r="565" spans="1:29" ht="32.25" customHeight="1" x14ac:dyDescent="0.2">
      <c r="A565" s="433"/>
      <c r="C565" s="406"/>
      <c r="D565" s="406"/>
      <c r="E565" s="406"/>
      <c r="F565" s="406"/>
      <c r="G565" s="406"/>
      <c r="H565" s="406"/>
      <c r="I565" s="406"/>
      <c r="J565" s="406"/>
      <c r="K565" s="406"/>
      <c r="L565" s="406"/>
      <c r="M565" s="406"/>
      <c r="N565" s="406"/>
      <c r="O565" s="406"/>
      <c r="P565" s="406"/>
      <c r="Q565" s="406"/>
      <c r="R565" s="406"/>
      <c r="S565" s="560"/>
      <c r="T565" s="406"/>
      <c r="U565" s="406"/>
      <c r="V565" s="406"/>
      <c r="W565" s="406"/>
      <c r="X565" s="406"/>
      <c r="Y565" s="406"/>
      <c r="Z565" s="406"/>
      <c r="AA565" s="406"/>
      <c r="AB565" s="406"/>
      <c r="AC565" s="406"/>
    </row>
    <row r="566" spans="1:29" ht="32.25" customHeight="1" x14ac:dyDescent="0.2">
      <c r="A566" s="433"/>
      <c r="C566" s="406"/>
      <c r="D566" s="406"/>
      <c r="E566" s="406"/>
      <c r="F566" s="406"/>
      <c r="G566" s="406"/>
      <c r="H566" s="406"/>
      <c r="I566" s="406"/>
      <c r="J566" s="406"/>
      <c r="K566" s="406"/>
      <c r="L566" s="406"/>
      <c r="M566" s="406"/>
      <c r="N566" s="406"/>
      <c r="O566" s="406"/>
      <c r="P566" s="406"/>
      <c r="Q566" s="406"/>
      <c r="R566" s="406"/>
      <c r="S566" s="560"/>
      <c r="T566" s="406"/>
      <c r="U566" s="406"/>
      <c r="V566" s="406"/>
      <c r="W566" s="406"/>
      <c r="X566" s="406"/>
      <c r="Y566" s="406"/>
      <c r="Z566" s="406"/>
      <c r="AA566" s="406"/>
      <c r="AB566" s="406"/>
      <c r="AC566" s="406"/>
    </row>
    <row r="567" spans="1:29" ht="32.25" customHeight="1" x14ac:dyDescent="0.2">
      <c r="A567" s="433"/>
      <c r="C567" s="406"/>
      <c r="D567" s="406"/>
      <c r="E567" s="406"/>
      <c r="F567" s="406"/>
      <c r="G567" s="406"/>
      <c r="H567" s="406"/>
      <c r="I567" s="406"/>
      <c r="J567" s="406"/>
      <c r="K567" s="406"/>
      <c r="L567" s="406"/>
      <c r="M567" s="406"/>
      <c r="N567" s="406"/>
      <c r="O567" s="406"/>
      <c r="P567" s="406"/>
      <c r="Q567" s="406"/>
      <c r="R567" s="406"/>
      <c r="S567" s="560"/>
      <c r="T567" s="406"/>
      <c r="U567" s="406"/>
      <c r="V567" s="406"/>
      <c r="W567" s="406"/>
      <c r="X567" s="406"/>
      <c r="Y567" s="406"/>
      <c r="Z567" s="406"/>
      <c r="AA567" s="406"/>
      <c r="AB567" s="406"/>
      <c r="AC567" s="406"/>
    </row>
    <row r="568" spans="1:29" ht="32.25" customHeight="1" x14ac:dyDescent="0.2">
      <c r="A568" s="433"/>
      <c r="C568" s="406"/>
      <c r="D568" s="406"/>
      <c r="E568" s="406"/>
      <c r="F568" s="406"/>
      <c r="G568" s="406"/>
      <c r="H568" s="406"/>
      <c r="I568" s="406"/>
      <c r="J568" s="406"/>
      <c r="K568" s="406"/>
      <c r="L568" s="406"/>
      <c r="M568" s="406"/>
      <c r="N568" s="406"/>
      <c r="O568" s="406"/>
      <c r="P568" s="406"/>
      <c r="Q568" s="406"/>
      <c r="R568" s="406"/>
      <c r="S568" s="560"/>
      <c r="T568" s="406"/>
      <c r="U568" s="406"/>
      <c r="V568" s="406"/>
      <c r="W568" s="406"/>
      <c r="X568" s="406"/>
      <c r="Y568" s="406"/>
      <c r="Z568" s="406"/>
      <c r="AA568" s="406"/>
      <c r="AB568" s="406"/>
      <c r="AC568" s="406"/>
    </row>
    <row r="569" spans="1:29" ht="32.25" customHeight="1" x14ac:dyDescent="0.2">
      <c r="A569" s="433"/>
      <c r="C569" s="406"/>
      <c r="D569" s="406"/>
      <c r="E569" s="406"/>
      <c r="F569" s="406"/>
      <c r="G569" s="406"/>
      <c r="H569" s="406"/>
      <c r="I569" s="406"/>
      <c r="J569" s="406"/>
      <c r="K569" s="406"/>
      <c r="L569" s="406"/>
      <c r="M569" s="406"/>
      <c r="N569" s="406"/>
      <c r="O569" s="406"/>
      <c r="P569" s="406"/>
      <c r="Q569" s="406"/>
      <c r="R569" s="406"/>
      <c r="S569" s="560"/>
      <c r="T569" s="406"/>
      <c r="U569" s="406"/>
      <c r="V569" s="406"/>
      <c r="W569" s="406"/>
      <c r="X569" s="406"/>
      <c r="Y569" s="406"/>
      <c r="Z569" s="406"/>
      <c r="AA569" s="406"/>
      <c r="AB569" s="406"/>
      <c r="AC569" s="406"/>
    </row>
    <row r="570" spans="1:29" ht="32.25" customHeight="1" x14ac:dyDescent="0.2">
      <c r="A570" s="433"/>
      <c r="C570" s="406"/>
      <c r="D570" s="406"/>
      <c r="E570" s="406"/>
      <c r="F570" s="406"/>
      <c r="G570" s="406"/>
      <c r="H570" s="406"/>
      <c r="I570" s="406"/>
      <c r="J570" s="406"/>
      <c r="K570" s="406"/>
      <c r="L570" s="406"/>
      <c r="M570" s="406"/>
      <c r="N570" s="406"/>
      <c r="O570" s="406"/>
      <c r="P570" s="406"/>
      <c r="Q570" s="406"/>
      <c r="R570" s="406"/>
      <c r="S570" s="560"/>
      <c r="T570" s="406"/>
      <c r="U570" s="406"/>
      <c r="V570" s="406"/>
      <c r="W570" s="406"/>
      <c r="X570" s="406"/>
      <c r="Y570" s="406"/>
      <c r="Z570" s="406"/>
      <c r="AA570" s="406"/>
      <c r="AB570" s="406"/>
      <c r="AC570" s="406"/>
    </row>
    <row r="571" spans="1:29" ht="32.25" customHeight="1" x14ac:dyDescent="0.2">
      <c r="A571" s="433"/>
      <c r="C571" s="406"/>
      <c r="D571" s="406"/>
      <c r="E571" s="406"/>
      <c r="F571" s="406"/>
      <c r="G571" s="406"/>
      <c r="H571" s="406"/>
      <c r="I571" s="406"/>
      <c r="J571" s="406"/>
      <c r="K571" s="406"/>
      <c r="L571" s="406"/>
      <c r="M571" s="406"/>
      <c r="N571" s="406"/>
      <c r="O571" s="406"/>
      <c r="P571" s="406"/>
      <c r="Q571" s="406"/>
      <c r="R571" s="406"/>
      <c r="S571" s="560"/>
      <c r="T571" s="406"/>
      <c r="U571" s="406"/>
      <c r="V571" s="406"/>
      <c r="W571" s="406"/>
      <c r="X571" s="406"/>
      <c r="Y571" s="406"/>
      <c r="Z571" s="406"/>
      <c r="AA571" s="406"/>
      <c r="AB571" s="406"/>
      <c r="AC571" s="406"/>
    </row>
    <row r="572" spans="1:29" ht="32.25" customHeight="1" x14ac:dyDescent="0.2">
      <c r="A572" s="433"/>
      <c r="C572" s="406"/>
      <c r="D572" s="406"/>
      <c r="E572" s="406"/>
      <c r="F572" s="406"/>
      <c r="G572" s="406"/>
      <c r="H572" s="406"/>
      <c r="I572" s="406"/>
      <c r="J572" s="406"/>
      <c r="K572" s="406"/>
      <c r="L572" s="406"/>
      <c r="M572" s="406"/>
      <c r="N572" s="406"/>
      <c r="O572" s="406"/>
      <c r="P572" s="406"/>
      <c r="Q572" s="406"/>
      <c r="R572" s="406"/>
      <c r="S572" s="560"/>
      <c r="T572" s="406"/>
      <c r="U572" s="406"/>
      <c r="V572" s="406"/>
      <c r="W572" s="406"/>
      <c r="X572" s="406"/>
      <c r="Y572" s="406"/>
      <c r="Z572" s="406"/>
      <c r="AA572" s="406"/>
      <c r="AB572" s="406"/>
      <c r="AC572" s="406"/>
    </row>
    <row r="573" spans="1:29" ht="32.25" customHeight="1" x14ac:dyDescent="0.2">
      <c r="A573" s="433"/>
      <c r="C573" s="406"/>
      <c r="D573" s="406"/>
      <c r="E573" s="406"/>
      <c r="F573" s="406"/>
      <c r="G573" s="406"/>
      <c r="H573" s="406"/>
      <c r="I573" s="406"/>
      <c r="J573" s="406"/>
      <c r="K573" s="406"/>
      <c r="L573" s="406"/>
      <c r="M573" s="406"/>
      <c r="N573" s="406"/>
      <c r="O573" s="406"/>
      <c r="P573" s="406"/>
      <c r="Q573" s="406"/>
      <c r="R573" s="406"/>
      <c r="S573" s="560"/>
      <c r="T573" s="406"/>
      <c r="U573" s="406"/>
      <c r="V573" s="406"/>
      <c r="W573" s="406"/>
      <c r="X573" s="406"/>
      <c r="Y573" s="406"/>
      <c r="Z573" s="406"/>
      <c r="AA573" s="406"/>
      <c r="AB573" s="406"/>
      <c r="AC573" s="406"/>
    </row>
    <row r="574" spans="1:29" ht="32.25" customHeight="1" x14ac:dyDescent="0.2">
      <c r="A574" s="433"/>
      <c r="C574" s="406"/>
      <c r="D574" s="406"/>
      <c r="E574" s="406"/>
      <c r="F574" s="406"/>
      <c r="G574" s="406"/>
      <c r="H574" s="406"/>
      <c r="I574" s="406"/>
      <c r="J574" s="406"/>
      <c r="K574" s="406"/>
      <c r="L574" s="406"/>
      <c r="M574" s="406"/>
      <c r="N574" s="406"/>
      <c r="O574" s="406"/>
      <c r="P574" s="406"/>
      <c r="Q574" s="406"/>
      <c r="R574" s="406"/>
      <c r="S574" s="560"/>
      <c r="T574" s="406"/>
      <c r="U574" s="406"/>
      <c r="V574" s="406"/>
      <c r="W574" s="406"/>
      <c r="X574" s="406"/>
      <c r="Y574" s="406"/>
      <c r="Z574" s="406"/>
      <c r="AA574" s="406"/>
      <c r="AB574" s="406"/>
      <c r="AC574" s="406"/>
    </row>
    <row r="575" spans="1:29" ht="32.25" customHeight="1" x14ac:dyDescent="0.2">
      <c r="A575" s="433"/>
      <c r="C575" s="406"/>
      <c r="D575" s="406"/>
      <c r="E575" s="406"/>
      <c r="F575" s="406"/>
      <c r="G575" s="406"/>
      <c r="H575" s="406"/>
      <c r="I575" s="406"/>
      <c r="J575" s="406"/>
      <c r="K575" s="406"/>
      <c r="L575" s="406"/>
      <c r="M575" s="406"/>
      <c r="N575" s="406"/>
      <c r="O575" s="406"/>
      <c r="P575" s="406"/>
      <c r="Q575" s="406"/>
      <c r="R575" s="406"/>
      <c r="S575" s="560"/>
      <c r="T575" s="406"/>
      <c r="U575" s="406"/>
      <c r="V575" s="406"/>
      <c r="W575" s="406"/>
      <c r="X575" s="406"/>
      <c r="Y575" s="406"/>
      <c r="Z575" s="406"/>
      <c r="AA575" s="406"/>
      <c r="AB575" s="406"/>
      <c r="AC575" s="406"/>
    </row>
    <row r="576" spans="1:29" ht="32.25" customHeight="1" x14ac:dyDescent="0.2">
      <c r="A576" s="433"/>
      <c r="C576" s="406"/>
      <c r="D576" s="406"/>
      <c r="E576" s="406"/>
      <c r="F576" s="406"/>
      <c r="G576" s="406"/>
      <c r="H576" s="406"/>
      <c r="I576" s="406"/>
      <c r="J576" s="406"/>
      <c r="K576" s="406"/>
      <c r="L576" s="406"/>
      <c r="M576" s="406"/>
      <c r="N576" s="406"/>
      <c r="O576" s="406"/>
      <c r="P576" s="406"/>
      <c r="Q576" s="406"/>
      <c r="R576" s="406"/>
      <c r="S576" s="560"/>
      <c r="T576" s="406"/>
      <c r="U576" s="406"/>
      <c r="V576" s="406"/>
      <c r="W576" s="406"/>
      <c r="X576" s="406"/>
      <c r="Y576" s="406"/>
      <c r="Z576" s="406"/>
      <c r="AA576" s="406"/>
      <c r="AB576" s="406"/>
      <c r="AC576" s="406"/>
    </row>
    <row r="577" spans="1:29" ht="32.25" customHeight="1" x14ac:dyDescent="0.2">
      <c r="A577" s="433"/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560"/>
      <c r="T577" s="406"/>
      <c r="U577" s="406"/>
      <c r="V577" s="406"/>
      <c r="W577" s="406"/>
      <c r="X577" s="406"/>
      <c r="Y577" s="406"/>
      <c r="Z577" s="406"/>
      <c r="AA577" s="406"/>
      <c r="AB577" s="406"/>
      <c r="AC577" s="406"/>
    </row>
    <row r="578" spans="1:29" ht="32.25" customHeight="1" x14ac:dyDescent="0.2">
      <c r="A578" s="433"/>
      <c r="C578" s="406"/>
      <c r="D578" s="406"/>
      <c r="E578" s="406"/>
      <c r="F578" s="406"/>
      <c r="G578" s="406"/>
      <c r="H578" s="406"/>
      <c r="I578" s="406"/>
      <c r="J578" s="406"/>
      <c r="K578" s="406"/>
      <c r="L578" s="406"/>
      <c r="M578" s="406"/>
      <c r="N578" s="406"/>
      <c r="O578" s="406"/>
      <c r="P578" s="406"/>
      <c r="Q578" s="406"/>
      <c r="R578" s="406"/>
      <c r="S578" s="560"/>
      <c r="T578" s="406"/>
      <c r="U578" s="406"/>
      <c r="V578" s="406"/>
      <c r="W578" s="406"/>
      <c r="X578" s="406"/>
      <c r="Y578" s="406"/>
      <c r="Z578" s="406"/>
      <c r="AA578" s="406"/>
      <c r="AB578" s="406"/>
      <c r="AC578" s="406"/>
    </row>
    <row r="579" spans="1:29" ht="32.25" customHeight="1" x14ac:dyDescent="0.2">
      <c r="A579" s="433"/>
      <c r="C579" s="406"/>
      <c r="D579" s="406"/>
      <c r="E579" s="406"/>
      <c r="F579" s="406"/>
      <c r="G579" s="406"/>
      <c r="H579" s="406"/>
      <c r="I579" s="406"/>
      <c r="J579" s="406"/>
      <c r="K579" s="406"/>
      <c r="L579" s="406"/>
      <c r="M579" s="406"/>
      <c r="N579" s="406"/>
      <c r="O579" s="406"/>
      <c r="P579" s="406"/>
      <c r="Q579" s="406"/>
      <c r="R579" s="406"/>
      <c r="S579" s="560"/>
      <c r="T579" s="406"/>
      <c r="U579" s="406"/>
      <c r="V579" s="406"/>
      <c r="W579" s="406"/>
      <c r="X579" s="406"/>
      <c r="Y579" s="406"/>
      <c r="Z579" s="406"/>
      <c r="AA579" s="406"/>
      <c r="AB579" s="406"/>
      <c r="AC579" s="406"/>
    </row>
    <row r="580" spans="1:29" ht="32.25" customHeight="1" x14ac:dyDescent="0.2">
      <c r="A580" s="433"/>
      <c r="C580" s="406"/>
      <c r="D580" s="406"/>
      <c r="E580" s="406"/>
      <c r="F580" s="406"/>
      <c r="G580" s="406"/>
      <c r="H580" s="406"/>
      <c r="I580" s="406"/>
      <c r="J580" s="406"/>
      <c r="K580" s="406"/>
      <c r="L580" s="406"/>
      <c r="M580" s="406"/>
      <c r="N580" s="406"/>
      <c r="O580" s="406"/>
      <c r="P580" s="406"/>
      <c r="Q580" s="406"/>
      <c r="R580" s="406"/>
      <c r="S580" s="560"/>
      <c r="T580" s="406"/>
      <c r="U580" s="406"/>
      <c r="V580" s="406"/>
      <c r="W580" s="406"/>
      <c r="X580" s="406"/>
      <c r="Y580" s="406"/>
      <c r="Z580" s="406"/>
      <c r="AA580" s="406"/>
      <c r="AB580" s="406"/>
      <c r="AC580" s="406"/>
    </row>
    <row r="581" spans="1:29" ht="32.25" customHeight="1" x14ac:dyDescent="0.2">
      <c r="A581" s="433"/>
      <c r="C581" s="406"/>
      <c r="D581" s="406"/>
      <c r="E581" s="406"/>
      <c r="F581" s="406"/>
      <c r="G581" s="406"/>
      <c r="H581" s="406"/>
      <c r="I581" s="406"/>
      <c r="J581" s="406"/>
      <c r="K581" s="406"/>
      <c r="L581" s="406"/>
      <c r="M581" s="406"/>
      <c r="N581" s="406"/>
      <c r="O581" s="406"/>
      <c r="P581" s="406"/>
      <c r="Q581" s="406"/>
      <c r="R581" s="406"/>
      <c r="S581" s="560"/>
      <c r="T581" s="406"/>
      <c r="U581" s="406"/>
      <c r="V581" s="406"/>
      <c r="W581" s="406"/>
      <c r="X581" s="406"/>
      <c r="Y581" s="406"/>
      <c r="Z581" s="406"/>
      <c r="AA581" s="406"/>
      <c r="AB581" s="406"/>
      <c r="AC581" s="406"/>
    </row>
    <row r="582" spans="1:29" ht="32.25" customHeight="1" x14ac:dyDescent="0.2">
      <c r="A582" s="433"/>
      <c r="C582" s="406"/>
      <c r="D582" s="406"/>
      <c r="E582" s="406"/>
      <c r="F582" s="406"/>
      <c r="G582" s="406"/>
      <c r="H582" s="406"/>
      <c r="I582" s="406"/>
      <c r="J582" s="406"/>
      <c r="K582" s="406"/>
      <c r="L582" s="406"/>
      <c r="M582" s="406"/>
      <c r="N582" s="406"/>
      <c r="O582" s="406"/>
      <c r="P582" s="406"/>
      <c r="Q582" s="406"/>
      <c r="R582" s="406"/>
      <c r="S582" s="560"/>
      <c r="T582" s="406"/>
      <c r="U582" s="406"/>
      <c r="V582" s="406"/>
      <c r="W582" s="406"/>
      <c r="X582" s="406"/>
      <c r="Y582" s="406"/>
      <c r="Z582" s="406"/>
      <c r="AA582" s="406"/>
      <c r="AB582" s="406"/>
      <c r="AC582" s="406"/>
    </row>
    <row r="583" spans="1:29" ht="32.25" customHeight="1" x14ac:dyDescent="0.2">
      <c r="A583" s="433"/>
      <c r="C583" s="406"/>
      <c r="D583" s="406"/>
      <c r="E583" s="406"/>
      <c r="F583" s="406"/>
      <c r="G583" s="406"/>
      <c r="H583" s="406"/>
      <c r="I583" s="406"/>
      <c r="J583" s="406"/>
      <c r="K583" s="406"/>
      <c r="L583" s="406"/>
      <c r="M583" s="406"/>
      <c r="N583" s="406"/>
      <c r="O583" s="406"/>
      <c r="P583" s="406"/>
      <c r="Q583" s="406"/>
      <c r="R583" s="406"/>
      <c r="S583" s="560"/>
      <c r="T583" s="406"/>
      <c r="U583" s="406"/>
      <c r="V583" s="406"/>
      <c r="W583" s="406"/>
      <c r="X583" s="406"/>
      <c r="Y583" s="406"/>
      <c r="Z583" s="406"/>
      <c r="AA583" s="406"/>
      <c r="AB583" s="406"/>
      <c r="AC583" s="406"/>
    </row>
    <row r="584" spans="1:29" ht="32.25" customHeight="1" x14ac:dyDescent="0.2">
      <c r="A584" s="433"/>
      <c r="C584" s="406"/>
      <c r="D584" s="406"/>
      <c r="E584" s="406"/>
      <c r="F584" s="406"/>
      <c r="G584" s="406"/>
      <c r="H584" s="406"/>
      <c r="I584" s="406"/>
      <c r="J584" s="406"/>
      <c r="K584" s="406"/>
      <c r="L584" s="406"/>
      <c r="M584" s="406"/>
      <c r="N584" s="406"/>
      <c r="O584" s="406"/>
      <c r="P584" s="406"/>
      <c r="Q584" s="406"/>
      <c r="R584" s="406"/>
      <c r="S584" s="560"/>
      <c r="T584" s="406"/>
      <c r="U584" s="406"/>
      <c r="V584" s="406"/>
      <c r="W584" s="406"/>
      <c r="X584" s="406"/>
      <c r="Y584" s="406"/>
      <c r="Z584" s="406"/>
      <c r="AA584" s="406"/>
      <c r="AB584" s="406"/>
      <c r="AC584" s="406"/>
    </row>
    <row r="585" spans="1:29" ht="32.25" customHeight="1" x14ac:dyDescent="0.2">
      <c r="A585" s="433"/>
      <c r="C585" s="406"/>
      <c r="D585" s="406"/>
      <c r="E585" s="406"/>
      <c r="F585" s="406"/>
      <c r="G585" s="406"/>
      <c r="H585" s="406"/>
      <c r="I585" s="406"/>
      <c r="J585" s="406"/>
      <c r="K585" s="406"/>
      <c r="L585" s="406"/>
      <c r="M585" s="406"/>
      <c r="N585" s="406"/>
      <c r="O585" s="406"/>
      <c r="P585" s="406"/>
      <c r="Q585" s="406"/>
      <c r="R585" s="406"/>
      <c r="S585" s="560"/>
      <c r="T585" s="406"/>
      <c r="U585" s="406"/>
      <c r="V585" s="406"/>
      <c r="W585" s="406"/>
      <c r="X585" s="406"/>
      <c r="Y585" s="406"/>
      <c r="Z585" s="406"/>
      <c r="AA585" s="406"/>
      <c r="AB585" s="406"/>
      <c r="AC585" s="406"/>
    </row>
    <row r="586" spans="1:29" ht="32.25" customHeight="1" x14ac:dyDescent="0.2">
      <c r="A586" s="433"/>
      <c r="C586" s="406"/>
      <c r="D586" s="406"/>
      <c r="E586" s="406"/>
      <c r="F586" s="406"/>
      <c r="G586" s="406"/>
      <c r="H586" s="406"/>
      <c r="I586" s="406"/>
      <c r="J586" s="406"/>
      <c r="K586" s="406"/>
      <c r="L586" s="406"/>
      <c r="M586" s="406"/>
      <c r="N586" s="406"/>
      <c r="O586" s="406"/>
      <c r="P586" s="406"/>
      <c r="Q586" s="406"/>
      <c r="R586" s="406"/>
      <c r="S586" s="560"/>
      <c r="T586" s="406"/>
      <c r="U586" s="406"/>
      <c r="V586" s="406"/>
      <c r="W586" s="406"/>
      <c r="X586" s="406"/>
      <c r="Y586" s="406"/>
      <c r="Z586" s="406"/>
      <c r="AA586" s="406"/>
      <c r="AB586" s="406"/>
      <c r="AC586" s="406"/>
    </row>
    <row r="587" spans="1:29" ht="32.25" customHeight="1" x14ac:dyDescent="0.2">
      <c r="A587" s="433"/>
      <c r="C587" s="406"/>
      <c r="D587" s="406"/>
      <c r="E587" s="406"/>
      <c r="F587" s="406"/>
      <c r="G587" s="406"/>
      <c r="H587" s="406"/>
      <c r="I587" s="406"/>
      <c r="J587" s="406"/>
      <c r="K587" s="406"/>
      <c r="L587" s="406"/>
      <c r="M587" s="406"/>
      <c r="N587" s="406"/>
      <c r="O587" s="406"/>
      <c r="P587" s="406"/>
      <c r="Q587" s="406"/>
      <c r="R587" s="406"/>
      <c r="S587" s="560"/>
      <c r="T587" s="406"/>
      <c r="U587" s="406"/>
      <c r="V587" s="406"/>
      <c r="W587" s="406"/>
      <c r="X587" s="406"/>
      <c r="Y587" s="406"/>
      <c r="Z587" s="406"/>
      <c r="AA587" s="406"/>
      <c r="AB587" s="406"/>
      <c r="AC587" s="406"/>
    </row>
    <row r="588" spans="1:29" ht="32.25" customHeight="1" x14ac:dyDescent="0.2">
      <c r="A588" s="433"/>
      <c r="C588" s="406"/>
      <c r="D588" s="406"/>
      <c r="E588" s="406"/>
      <c r="F588" s="406"/>
      <c r="G588" s="406"/>
      <c r="H588" s="406"/>
      <c r="I588" s="406"/>
      <c r="J588" s="406"/>
      <c r="K588" s="406"/>
      <c r="L588" s="406"/>
      <c r="M588" s="406"/>
      <c r="N588" s="406"/>
      <c r="O588" s="406"/>
      <c r="P588" s="406"/>
      <c r="Q588" s="406"/>
      <c r="R588" s="406"/>
      <c r="S588" s="560"/>
      <c r="T588" s="406"/>
      <c r="U588" s="406"/>
      <c r="V588" s="406"/>
      <c r="W588" s="406"/>
      <c r="X588" s="406"/>
      <c r="Y588" s="406"/>
      <c r="Z588" s="406"/>
      <c r="AA588" s="406"/>
      <c r="AB588" s="406"/>
      <c r="AC588" s="406"/>
    </row>
    <row r="589" spans="1:29" ht="32.25" customHeight="1" x14ac:dyDescent="0.2">
      <c r="A589" s="433"/>
      <c r="C589" s="406"/>
      <c r="D589" s="406"/>
      <c r="E589" s="406"/>
      <c r="F589" s="406"/>
      <c r="G589" s="406"/>
      <c r="H589" s="406"/>
      <c r="I589" s="406"/>
      <c r="J589" s="406"/>
      <c r="K589" s="406"/>
      <c r="L589" s="406"/>
      <c r="M589" s="406"/>
      <c r="N589" s="406"/>
      <c r="O589" s="406"/>
      <c r="P589" s="406"/>
      <c r="Q589" s="406"/>
      <c r="R589" s="406"/>
      <c r="S589" s="560"/>
      <c r="T589" s="406"/>
      <c r="U589" s="406"/>
      <c r="V589" s="406"/>
      <c r="W589" s="406"/>
      <c r="X589" s="406"/>
      <c r="Y589" s="406"/>
      <c r="Z589" s="406"/>
      <c r="AA589" s="406"/>
      <c r="AB589" s="406"/>
      <c r="AC589" s="406"/>
    </row>
    <row r="590" spans="1:29" ht="32.25" customHeight="1" x14ac:dyDescent="0.2">
      <c r="A590" s="433"/>
      <c r="C590" s="406"/>
      <c r="D590" s="406"/>
      <c r="E590" s="406"/>
      <c r="F590" s="406"/>
      <c r="G590" s="406"/>
      <c r="H590" s="406"/>
      <c r="I590" s="406"/>
      <c r="J590" s="406"/>
      <c r="K590" s="406"/>
      <c r="L590" s="406"/>
      <c r="M590" s="406"/>
      <c r="N590" s="406"/>
      <c r="O590" s="406"/>
      <c r="P590" s="406"/>
      <c r="Q590" s="406"/>
      <c r="R590" s="406"/>
      <c r="S590" s="560"/>
      <c r="T590" s="406"/>
      <c r="U590" s="406"/>
      <c r="V590" s="406"/>
      <c r="W590" s="406"/>
      <c r="X590" s="406"/>
      <c r="Y590" s="406"/>
      <c r="Z590" s="406"/>
      <c r="AA590" s="406"/>
      <c r="AB590" s="406"/>
      <c r="AC590" s="406"/>
    </row>
    <row r="591" spans="1:29" ht="32.25" customHeight="1" x14ac:dyDescent="0.2">
      <c r="A591" s="433"/>
      <c r="C591" s="406"/>
      <c r="D591" s="406"/>
      <c r="E591" s="406"/>
      <c r="F591" s="406"/>
      <c r="G591" s="406"/>
      <c r="H591" s="406"/>
      <c r="I591" s="406"/>
      <c r="J591" s="406"/>
      <c r="K591" s="406"/>
      <c r="L591" s="406"/>
      <c r="M591" s="406"/>
      <c r="N591" s="406"/>
      <c r="O591" s="406"/>
      <c r="P591" s="406"/>
      <c r="Q591" s="406"/>
      <c r="R591" s="406"/>
      <c r="S591" s="560"/>
      <c r="T591" s="406"/>
      <c r="U591" s="406"/>
      <c r="V591" s="406"/>
      <c r="W591" s="406"/>
      <c r="X591" s="406"/>
      <c r="Y591" s="406"/>
      <c r="Z591" s="406"/>
      <c r="AA591" s="406"/>
      <c r="AB591" s="406"/>
      <c r="AC591" s="406"/>
    </row>
    <row r="592" spans="1:29" ht="32.25" customHeight="1" x14ac:dyDescent="0.2">
      <c r="A592" s="433"/>
      <c r="C592" s="406"/>
      <c r="D592" s="406"/>
      <c r="E592" s="406"/>
      <c r="F592" s="406"/>
      <c r="G592" s="406"/>
      <c r="H592" s="406"/>
      <c r="I592" s="406"/>
      <c r="J592" s="406"/>
      <c r="K592" s="406"/>
      <c r="L592" s="406"/>
      <c r="M592" s="406"/>
      <c r="N592" s="406"/>
      <c r="O592" s="406"/>
      <c r="P592" s="406"/>
      <c r="Q592" s="406"/>
      <c r="R592" s="406"/>
      <c r="S592" s="560"/>
      <c r="T592" s="406"/>
      <c r="U592" s="406"/>
      <c r="V592" s="406"/>
      <c r="W592" s="406"/>
      <c r="X592" s="406"/>
      <c r="Y592" s="406"/>
      <c r="Z592" s="406"/>
      <c r="AA592" s="406"/>
      <c r="AB592" s="406"/>
      <c r="AC592" s="406"/>
    </row>
    <row r="593" spans="1:29" ht="32.25" customHeight="1" x14ac:dyDescent="0.2">
      <c r="A593" s="433"/>
      <c r="C593" s="406"/>
      <c r="D593" s="406"/>
      <c r="E593" s="406"/>
      <c r="F593" s="406"/>
      <c r="G593" s="406"/>
      <c r="H593" s="406"/>
      <c r="I593" s="406"/>
      <c r="J593" s="406"/>
      <c r="K593" s="406"/>
      <c r="L593" s="406"/>
      <c r="M593" s="406"/>
      <c r="N593" s="406"/>
      <c r="O593" s="406"/>
      <c r="P593" s="406"/>
      <c r="Q593" s="406"/>
      <c r="R593" s="406"/>
      <c r="S593" s="560"/>
      <c r="T593" s="406"/>
      <c r="U593" s="406"/>
      <c r="V593" s="406"/>
      <c r="W593" s="406"/>
      <c r="X593" s="406"/>
      <c r="Y593" s="406"/>
      <c r="Z593" s="406"/>
      <c r="AA593" s="406"/>
      <c r="AB593" s="406"/>
      <c r="AC593" s="406"/>
    </row>
    <row r="594" spans="1:29" ht="32.25" customHeight="1" x14ac:dyDescent="0.2">
      <c r="A594" s="433"/>
      <c r="C594" s="406"/>
      <c r="D594" s="406"/>
      <c r="E594" s="406"/>
      <c r="F594" s="406"/>
      <c r="G594" s="406"/>
      <c r="H594" s="406"/>
      <c r="I594" s="406"/>
      <c r="J594" s="406"/>
      <c r="K594" s="406"/>
      <c r="L594" s="406"/>
      <c r="M594" s="406"/>
      <c r="N594" s="406"/>
      <c r="O594" s="406"/>
      <c r="P594" s="406"/>
      <c r="Q594" s="406"/>
      <c r="R594" s="406"/>
      <c r="S594" s="560"/>
      <c r="T594" s="406"/>
      <c r="U594" s="406"/>
      <c r="V594" s="406"/>
      <c r="W594" s="406"/>
      <c r="X594" s="406"/>
      <c r="Y594" s="406"/>
      <c r="Z594" s="406"/>
      <c r="AA594" s="406"/>
      <c r="AB594" s="406"/>
      <c r="AC594" s="406"/>
    </row>
    <row r="595" spans="1:29" ht="32.25" customHeight="1" x14ac:dyDescent="0.2">
      <c r="A595" s="433"/>
      <c r="C595" s="406"/>
      <c r="D595" s="406"/>
      <c r="E595" s="406"/>
      <c r="F595" s="406"/>
      <c r="G595" s="406"/>
      <c r="H595" s="406"/>
      <c r="I595" s="406"/>
      <c r="J595" s="406"/>
      <c r="K595" s="406"/>
      <c r="L595" s="406"/>
      <c r="M595" s="406"/>
      <c r="N595" s="406"/>
      <c r="O595" s="406"/>
      <c r="P595" s="406"/>
      <c r="Q595" s="406"/>
      <c r="R595" s="406"/>
      <c r="S595" s="560"/>
      <c r="T595" s="406"/>
      <c r="U595" s="406"/>
      <c r="V595" s="406"/>
      <c r="W595" s="406"/>
      <c r="X595" s="406"/>
      <c r="Y595" s="406"/>
      <c r="Z595" s="406"/>
      <c r="AA595" s="406"/>
      <c r="AB595" s="406"/>
      <c r="AC595" s="406"/>
    </row>
    <row r="596" spans="1:29" ht="32.25" customHeight="1" x14ac:dyDescent="0.2">
      <c r="A596" s="433"/>
      <c r="C596" s="406"/>
      <c r="D596" s="406"/>
      <c r="E596" s="406"/>
      <c r="F596" s="406"/>
      <c r="G596" s="406"/>
      <c r="H596" s="406"/>
      <c r="I596" s="406"/>
      <c r="J596" s="406"/>
      <c r="K596" s="406"/>
      <c r="L596" s="406"/>
      <c r="M596" s="406"/>
      <c r="N596" s="406"/>
      <c r="O596" s="406"/>
      <c r="P596" s="406"/>
      <c r="Q596" s="406"/>
      <c r="R596" s="406"/>
      <c r="S596" s="560"/>
      <c r="T596" s="406"/>
      <c r="U596" s="406"/>
      <c r="V596" s="406"/>
      <c r="W596" s="406"/>
      <c r="X596" s="406"/>
      <c r="Y596" s="406"/>
      <c r="Z596" s="406"/>
      <c r="AA596" s="406"/>
      <c r="AB596" s="406"/>
      <c r="AC596" s="406"/>
    </row>
    <row r="597" spans="1:29" ht="32.25" customHeight="1" x14ac:dyDescent="0.2">
      <c r="A597" s="433"/>
      <c r="C597" s="406"/>
      <c r="D597" s="406"/>
      <c r="E597" s="406"/>
      <c r="F597" s="406"/>
      <c r="G597" s="406"/>
      <c r="H597" s="406"/>
      <c r="I597" s="406"/>
      <c r="J597" s="406"/>
      <c r="K597" s="406"/>
      <c r="L597" s="406"/>
      <c r="M597" s="406"/>
      <c r="N597" s="406"/>
      <c r="O597" s="406"/>
      <c r="P597" s="406"/>
      <c r="Q597" s="406"/>
      <c r="R597" s="406"/>
      <c r="S597" s="560"/>
      <c r="T597" s="406"/>
      <c r="U597" s="406"/>
      <c r="V597" s="406"/>
      <c r="W597" s="406"/>
      <c r="X597" s="406"/>
      <c r="Y597" s="406"/>
      <c r="Z597" s="406"/>
      <c r="AA597" s="406"/>
      <c r="AB597" s="406"/>
      <c r="AC597" s="406"/>
    </row>
    <row r="598" spans="1:29" ht="32.25" customHeight="1" x14ac:dyDescent="0.2">
      <c r="A598" s="433"/>
      <c r="C598" s="406"/>
      <c r="D598" s="406"/>
      <c r="E598" s="406"/>
      <c r="F598" s="406"/>
      <c r="G598" s="406"/>
      <c r="H598" s="406"/>
      <c r="I598" s="406"/>
      <c r="J598" s="406"/>
      <c r="K598" s="406"/>
      <c r="L598" s="406"/>
      <c r="M598" s="406"/>
      <c r="N598" s="406"/>
      <c r="O598" s="406"/>
      <c r="P598" s="406"/>
      <c r="Q598" s="406"/>
      <c r="R598" s="406"/>
      <c r="S598" s="560"/>
      <c r="T598" s="406"/>
      <c r="U598" s="406"/>
      <c r="V598" s="406"/>
      <c r="W598" s="406"/>
      <c r="X598" s="406"/>
      <c r="Y598" s="406"/>
      <c r="Z598" s="406"/>
      <c r="AA598" s="406"/>
      <c r="AB598" s="406"/>
      <c r="AC598" s="406"/>
    </row>
    <row r="599" spans="1:29" ht="32.25" customHeight="1" x14ac:dyDescent="0.2">
      <c r="A599" s="433"/>
      <c r="C599" s="406"/>
      <c r="D599" s="406"/>
      <c r="E599" s="406"/>
      <c r="F599" s="406"/>
      <c r="G599" s="406"/>
      <c r="H599" s="406"/>
      <c r="I599" s="406"/>
      <c r="J599" s="406"/>
      <c r="K599" s="406"/>
      <c r="L599" s="406"/>
      <c r="M599" s="406"/>
      <c r="N599" s="406"/>
      <c r="O599" s="406"/>
      <c r="P599" s="406"/>
      <c r="Q599" s="406"/>
      <c r="R599" s="406"/>
      <c r="S599" s="560"/>
      <c r="T599" s="406"/>
      <c r="U599" s="406"/>
      <c r="V599" s="406"/>
      <c r="W599" s="406"/>
      <c r="X599" s="406"/>
      <c r="Y599" s="406"/>
      <c r="Z599" s="406"/>
      <c r="AA599" s="406"/>
      <c r="AB599" s="406"/>
      <c r="AC599" s="406"/>
    </row>
    <row r="600" spans="1:29" ht="32.25" customHeight="1" x14ac:dyDescent="0.2">
      <c r="A600" s="433"/>
      <c r="C600" s="406"/>
      <c r="D600" s="406"/>
      <c r="E600" s="406"/>
      <c r="F600" s="406"/>
      <c r="G600" s="406"/>
      <c r="H600" s="406"/>
      <c r="I600" s="406"/>
      <c r="J600" s="406"/>
      <c r="K600" s="406"/>
      <c r="L600" s="406"/>
      <c r="M600" s="406"/>
      <c r="N600" s="406"/>
      <c r="O600" s="406"/>
      <c r="P600" s="406"/>
      <c r="Q600" s="406"/>
      <c r="R600" s="406"/>
      <c r="S600" s="560"/>
      <c r="T600" s="406"/>
      <c r="U600" s="406"/>
      <c r="V600" s="406"/>
      <c r="W600" s="406"/>
      <c r="X600" s="406"/>
      <c r="Y600" s="406"/>
      <c r="Z600" s="406"/>
      <c r="AA600" s="406"/>
      <c r="AB600" s="406"/>
      <c r="AC600" s="406"/>
    </row>
    <row r="601" spans="1:29" ht="32.25" customHeight="1" x14ac:dyDescent="0.2">
      <c r="A601" s="433"/>
      <c r="C601" s="406"/>
      <c r="D601" s="406"/>
      <c r="E601" s="406"/>
      <c r="F601" s="406"/>
      <c r="G601" s="406"/>
      <c r="H601" s="406"/>
      <c r="I601" s="406"/>
      <c r="J601" s="406"/>
      <c r="K601" s="406"/>
      <c r="L601" s="406"/>
      <c r="M601" s="406"/>
      <c r="N601" s="406"/>
      <c r="O601" s="406"/>
      <c r="P601" s="406"/>
      <c r="Q601" s="406"/>
      <c r="R601" s="406"/>
      <c r="S601" s="560"/>
      <c r="T601" s="406"/>
      <c r="U601" s="406"/>
      <c r="V601" s="406"/>
      <c r="W601" s="406"/>
      <c r="X601" s="406"/>
      <c r="Y601" s="406"/>
      <c r="Z601" s="406"/>
      <c r="AA601" s="406"/>
      <c r="AB601" s="406"/>
      <c r="AC601" s="406"/>
    </row>
    <row r="602" spans="1:29" ht="32.25" customHeight="1" x14ac:dyDescent="0.2">
      <c r="A602" s="433"/>
      <c r="C602" s="406"/>
      <c r="D602" s="406"/>
      <c r="E602" s="406"/>
      <c r="F602" s="406"/>
      <c r="G602" s="406"/>
      <c r="H602" s="406"/>
      <c r="I602" s="406"/>
      <c r="J602" s="406"/>
      <c r="K602" s="406"/>
      <c r="L602" s="406"/>
      <c r="M602" s="406"/>
      <c r="N602" s="406"/>
      <c r="O602" s="406"/>
      <c r="P602" s="406"/>
      <c r="Q602" s="406"/>
      <c r="R602" s="406"/>
      <c r="S602" s="560"/>
      <c r="T602" s="406"/>
      <c r="U602" s="406"/>
      <c r="V602" s="406"/>
      <c r="W602" s="406"/>
      <c r="X602" s="406"/>
      <c r="Y602" s="406"/>
      <c r="Z602" s="406"/>
      <c r="AA602" s="406"/>
      <c r="AB602" s="406"/>
      <c r="AC602" s="406"/>
    </row>
    <row r="603" spans="1:29" ht="32.25" customHeight="1" x14ac:dyDescent="0.2">
      <c r="A603" s="433"/>
      <c r="C603" s="406"/>
      <c r="D603" s="406"/>
      <c r="E603" s="406"/>
      <c r="F603" s="406"/>
      <c r="G603" s="406"/>
      <c r="H603" s="406"/>
      <c r="I603" s="406"/>
      <c r="J603" s="406"/>
      <c r="K603" s="406"/>
      <c r="L603" s="406"/>
      <c r="M603" s="406"/>
      <c r="N603" s="406"/>
      <c r="O603" s="406"/>
      <c r="P603" s="406"/>
      <c r="Q603" s="406"/>
      <c r="R603" s="406"/>
      <c r="S603" s="560"/>
      <c r="T603" s="406"/>
      <c r="U603" s="406"/>
      <c r="V603" s="406"/>
      <c r="W603" s="406"/>
      <c r="X603" s="406"/>
      <c r="Y603" s="406"/>
      <c r="Z603" s="406"/>
      <c r="AA603" s="406"/>
      <c r="AB603" s="406"/>
      <c r="AC603" s="406"/>
    </row>
    <row r="604" spans="1:29" ht="32.25" customHeight="1" x14ac:dyDescent="0.2">
      <c r="A604" s="433"/>
      <c r="C604" s="406"/>
      <c r="D604" s="406"/>
      <c r="E604" s="406"/>
      <c r="F604" s="406"/>
      <c r="G604" s="406"/>
      <c r="H604" s="406"/>
      <c r="I604" s="406"/>
      <c r="J604" s="406"/>
      <c r="K604" s="406"/>
      <c r="L604" s="406"/>
      <c r="M604" s="406"/>
      <c r="N604" s="406"/>
      <c r="O604" s="406"/>
      <c r="P604" s="406"/>
      <c r="Q604" s="406"/>
      <c r="R604" s="406"/>
      <c r="S604" s="560"/>
      <c r="T604" s="406"/>
      <c r="U604" s="406"/>
      <c r="V604" s="406"/>
      <c r="W604" s="406"/>
      <c r="X604" s="406"/>
      <c r="Y604" s="406"/>
      <c r="Z604" s="406"/>
      <c r="AA604" s="406"/>
      <c r="AB604" s="406"/>
      <c r="AC604" s="406"/>
    </row>
    <row r="605" spans="1:29" ht="32.25" customHeight="1" x14ac:dyDescent="0.2">
      <c r="A605" s="433"/>
      <c r="C605" s="406"/>
      <c r="D605" s="406"/>
      <c r="E605" s="406"/>
      <c r="F605" s="406"/>
      <c r="G605" s="406"/>
      <c r="H605" s="406"/>
      <c r="I605" s="406"/>
      <c r="J605" s="406"/>
      <c r="K605" s="406"/>
      <c r="L605" s="406"/>
      <c r="M605" s="406"/>
      <c r="N605" s="406"/>
      <c r="O605" s="406"/>
      <c r="P605" s="406"/>
      <c r="Q605" s="406"/>
      <c r="R605" s="406"/>
      <c r="S605" s="560"/>
      <c r="T605" s="406"/>
      <c r="U605" s="406"/>
      <c r="V605" s="406"/>
      <c r="W605" s="406"/>
      <c r="X605" s="406"/>
      <c r="Y605" s="406"/>
      <c r="Z605" s="406"/>
      <c r="AA605" s="406"/>
      <c r="AB605" s="406"/>
      <c r="AC605" s="406"/>
    </row>
    <row r="606" spans="1:29" ht="32.25" customHeight="1" x14ac:dyDescent="0.2">
      <c r="A606" s="433"/>
      <c r="C606" s="406"/>
      <c r="D606" s="406"/>
      <c r="E606" s="406"/>
      <c r="F606" s="406"/>
      <c r="G606" s="406"/>
      <c r="H606" s="406"/>
      <c r="I606" s="406"/>
      <c r="J606" s="406"/>
      <c r="K606" s="406"/>
      <c r="L606" s="406"/>
      <c r="M606" s="406"/>
      <c r="N606" s="406"/>
      <c r="O606" s="406"/>
      <c r="P606" s="406"/>
      <c r="Q606" s="406"/>
      <c r="R606" s="406"/>
      <c r="S606" s="560"/>
      <c r="T606" s="406"/>
      <c r="U606" s="406"/>
      <c r="V606" s="406"/>
      <c r="W606" s="406"/>
      <c r="X606" s="406"/>
      <c r="Y606" s="406"/>
      <c r="Z606" s="406"/>
      <c r="AA606" s="406"/>
      <c r="AB606" s="406"/>
      <c r="AC606" s="406"/>
    </row>
    <row r="607" spans="1:29" ht="32.25" customHeight="1" x14ac:dyDescent="0.2">
      <c r="A607" s="433"/>
      <c r="C607" s="406"/>
      <c r="D607" s="406"/>
      <c r="E607" s="406"/>
      <c r="F607" s="406"/>
      <c r="G607" s="406"/>
      <c r="H607" s="406"/>
      <c r="I607" s="406"/>
      <c r="J607" s="406"/>
      <c r="K607" s="406"/>
      <c r="L607" s="406"/>
      <c r="M607" s="406"/>
      <c r="N607" s="406"/>
      <c r="O607" s="406"/>
      <c r="P607" s="406"/>
      <c r="Q607" s="406"/>
      <c r="R607" s="406"/>
      <c r="S607" s="560"/>
      <c r="T607" s="406"/>
      <c r="U607" s="406"/>
      <c r="V607" s="406"/>
      <c r="W607" s="406"/>
      <c r="X607" s="406"/>
      <c r="Y607" s="406"/>
      <c r="Z607" s="406"/>
      <c r="AA607" s="406"/>
      <c r="AB607" s="406"/>
      <c r="AC607" s="406"/>
    </row>
    <row r="608" spans="1:29" ht="32.25" customHeight="1" x14ac:dyDescent="0.2">
      <c r="A608" s="433"/>
      <c r="C608" s="406"/>
      <c r="D608" s="406"/>
      <c r="E608" s="406"/>
      <c r="F608" s="406"/>
      <c r="G608" s="406"/>
      <c r="H608" s="406"/>
      <c r="I608" s="406"/>
      <c r="J608" s="406"/>
      <c r="K608" s="406"/>
      <c r="L608" s="406"/>
      <c r="M608" s="406"/>
      <c r="N608" s="406"/>
      <c r="O608" s="406"/>
      <c r="P608" s="406"/>
      <c r="Q608" s="406"/>
      <c r="R608" s="406"/>
      <c r="S608" s="560"/>
      <c r="T608" s="406"/>
      <c r="U608" s="406"/>
      <c r="V608" s="406"/>
      <c r="W608" s="406"/>
      <c r="X608" s="406"/>
      <c r="Y608" s="406"/>
      <c r="Z608" s="406"/>
      <c r="AA608" s="406"/>
      <c r="AB608" s="406"/>
      <c r="AC608" s="406"/>
    </row>
    <row r="609" spans="1:29" ht="32.25" customHeight="1" x14ac:dyDescent="0.2">
      <c r="A609" s="433"/>
      <c r="C609" s="406"/>
      <c r="D609" s="406"/>
      <c r="E609" s="406"/>
      <c r="F609" s="406"/>
      <c r="G609" s="406"/>
      <c r="H609" s="406"/>
      <c r="I609" s="406"/>
      <c r="J609" s="406"/>
      <c r="K609" s="406"/>
      <c r="L609" s="406"/>
      <c r="M609" s="406"/>
      <c r="N609" s="406"/>
      <c r="O609" s="406"/>
      <c r="P609" s="406"/>
      <c r="Q609" s="406"/>
      <c r="R609" s="406"/>
      <c r="S609" s="560"/>
      <c r="T609" s="406"/>
      <c r="U609" s="406"/>
      <c r="V609" s="406"/>
      <c r="W609" s="406"/>
      <c r="X609" s="406"/>
      <c r="Y609" s="406"/>
      <c r="Z609" s="406"/>
      <c r="AA609" s="406"/>
      <c r="AB609" s="406"/>
      <c r="AC609" s="406"/>
    </row>
    <row r="610" spans="1:29" ht="32.25" customHeight="1" x14ac:dyDescent="0.2">
      <c r="A610" s="433"/>
      <c r="C610" s="406"/>
      <c r="D610" s="406"/>
      <c r="E610" s="406"/>
      <c r="F610" s="406"/>
      <c r="G610" s="406"/>
      <c r="H610" s="406"/>
      <c r="I610" s="406"/>
      <c r="J610" s="406"/>
      <c r="K610" s="406"/>
      <c r="L610" s="406"/>
      <c r="M610" s="406"/>
      <c r="N610" s="406"/>
      <c r="O610" s="406"/>
      <c r="P610" s="406"/>
      <c r="Q610" s="406"/>
      <c r="R610" s="406"/>
      <c r="S610" s="560"/>
      <c r="T610" s="406"/>
      <c r="U610" s="406"/>
      <c r="V610" s="406"/>
      <c r="W610" s="406"/>
      <c r="X610" s="406"/>
      <c r="Y610" s="406"/>
      <c r="Z610" s="406"/>
      <c r="AA610" s="406"/>
      <c r="AB610" s="406"/>
      <c r="AC610" s="406"/>
    </row>
    <row r="611" spans="1:29" ht="32.25" customHeight="1" x14ac:dyDescent="0.2">
      <c r="A611" s="433"/>
      <c r="C611" s="406"/>
      <c r="D611" s="406"/>
      <c r="E611" s="406"/>
      <c r="F611" s="406"/>
      <c r="G611" s="406"/>
      <c r="H611" s="406"/>
      <c r="I611" s="406"/>
      <c r="J611" s="406"/>
      <c r="K611" s="406"/>
      <c r="L611" s="406"/>
      <c r="M611" s="406"/>
      <c r="N611" s="406"/>
      <c r="O611" s="406"/>
      <c r="P611" s="406"/>
      <c r="Q611" s="406"/>
      <c r="R611" s="406"/>
      <c r="S611" s="560"/>
      <c r="T611" s="406"/>
      <c r="U611" s="406"/>
      <c r="V611" s="406"/>
      <c r="W611" s="406"/>
      <c r="X611" s="406"/>
      <c r="Y611" s="406"/>
      <c r="Z611" s="406"/>
      <c r="AA611" s="406"/>
      <c r="AB611" s="406"/>
      <c r="AC611" s="406"/>
    </row>
    <row r="612" spans="1:29" ht="32.25" customHeight="1" x14ac:dyDescent="0.2">
      <c r="A612" s="433"/>
      <c r="C612" s="406"/>
      <c r="D612" s="406"/>
      <c r="E612" s="406"/>
      <c r="F612" s="406"/>
      <c r="G612" s="406"/>
      <c r="H612" s="406"/>
      <c r="I612" s="406"/>
      <c r="J612" s="406"/>
      <c r="K612" s="406"/>
      <c r="L612" s="406"/>
      <c r="M612" s="406"/>
      <c r="N612" s="406"/>
      <c r="O612" s="406"/>
      <c r="P612" s="406"/>
      <c r="Q612" s="406"/>
      <c r="R612" s="406"/>
      <c r="S612" s="560"/>
      <c r="T612" s="406"/>
      <c r="U612" s="406"/>
      <c r="V612" s="406"/>
      <c r="W612" s="406"/>
      <c r="X612" s="406"/>
      <c r="Y612" s="406"/>
      <c r="Z612" s="406"/>
      <c r="AA612" s="406"/>
      <c r="AB612" s="406"/>
      <c r="AC612" s="406"/>
    </row>
    <row r="613" spans="1:29" ht="32.25" customHeight="1" x14ac:dyDescent="0.2">
      <c r="A613" s="433"/>
      <c r="C613" s="406"/>
      <c r="D613" s="406"/>
      <c r="E613" s="406"/>
      <c r="F613" s="406"/>
      <c r="G613" s="406"/>
      <c r="H613" s="406"/>
      <c r="I613" s="406"/>
      <c r="J613" s="406"/>
      <c r="K613" s="406"/>
      <c r="L613" s="406"/>
      <c r="M613" s="406"/>
      <c r="N613" s="406"/>
      <c r="O613" s="406"/>
      <c r="P613" s="406"/>
      <c r="Q613" s="406"/>
      <c r="R613" s="406"/>
      <c r="S613" s="560"/>
      <c r="T613" s="406"/>
      <c r="U613" s="406"/>
      <c r="V613" s="406"/>
      <c r="W613" s="406"/>
      <c r="X613" s="406"/>
      <c r="Y613" s="406"/>
      <c r="Z613" s="406"/>
      <c r="AA613" s="406"/>
      <c r="AB613" s="406"/>
      <c r="AC613" s="406"/>
    </row>
    <row r="614" spans="1:29" ht="32.25" customHeight="1" x14ac:dyDescent="0.2">
      <c r="A614" s="433"/>
      <c r="C614" s="406"/>
      <c r="D614" s="406"/>
      <c r="E614" s="406"/>
      <c r="F614" s="406"/>
      <c r="G614" s="406"/>
      <c r="H614" s="406"/>
      <c r="I614" s="406"/>
      <c r="J614" s="406"/>
      <c r="K614" s="406"/>
      <c r="L614" s="406"/>
      <c r="M614" s="406"/>
      <c r="N614" s="406"/>
      <c r="O614" s="406"/>
      <c r="P614" s="406"/>
      <c r="Q614" s="406"/>
      <c r="R614" s="406"/>
      <c r="S614" s="560"/>
      <c r="T614" s="406"/>
      <c r="U614" s="406"/>
      <c r="V614" s="406"/>
      <c r="W614" s="406"/>
      <c r="X614" s="406"/>
      <c r="Y614" s="406"/>
      <c r="Z614" s="406"/>
      <c r="AA614" s="406"/>
      <c r="AB614" s="406"/>
      <c r="AC614" s="406"/>
    </row>
    <row r="615" spans="1:29" ht="32.25" customHeight="1" x14ac:dyDescent="0.2">
      <c r="A615" s="433"/>
      <c r="C615" s="406"/>
      <c r="D615" s="406"/>
      <c r="E615" s="406"/>
      <c r="F615" s="406"/>
      <c r="G615" s="406"/>
      <c r="H615" s="406"/>
      <c r="I615" s="406"/>
      <c r="J615" s="406"/>
      <c r="K615" s="406"/>
      <c r="L615" s="406"/>
      <c r="M615" s="406"/>
      <c r="N615" s="406"/>
      <c r="O615" s="406"/>
      <c r="P615" s="406"/>
      <c r="Q615" s="406"/>
      <c r="R615" s="406"/>
      <c r="S615" s="560"/>
      <c r="T615" s="406"/>
      <c r="U615" s="406"/>
      <c r="V615" s="406"/>
      <c r="W615" s="406"/>
      <c r="X615" s="406"/>
      <c r="Y615" s="406"/>
      <c r="Z615" s="406"/>
      <c r="AA615" s="406"/>
      <c r="AB615" s="406"/>
      <c r="AC615" s="406"/>
    </row>
    <row r="616" spans="1:29" ht="32.25" customHeight="1" x14ac:dyDescent="0.2">
      <c r="A616" s="433"/>
      <c r="C616" s="406"/>
      <c r="D616" s="406"/>
      <c r="E616" s="406"/>
      <c r="F616" s="406"/>
      <c r="G616" s="406"/>
      <c r="H616" s="406"/>
      <c r="I616" s="406"/>
      <c r="J616" s="406"/>
      <c r="K616" s="406"/>
      <c r="L616" s="406"/>
      <c r="M616" s="406"/>
      <c r="N616" s="406"/>
      <c r="O616" s="406"/>
      <c r="P616" s="406"/>
      <c r="Q616" s="406"/>
      <c r="R616" s="406"/>
      <c r="S616" s="560"/>
      <c r="T616" s="406"/>
      <c r="U616" s="406"/>
      <c r="V616" s="406"/>
      <c r="W616" s="406"/>
      <c r="X616" s="406"/>
      <c r="Y616" s="406"/>
      <c r="Z616" s="406"/>
      <c r="AA616" s="406"/>
      <c r="AB616" s="406"/>
      <c r="AC616" s="406"/>
    </row>
    <row r="617" spans="1:29" ht="32.25" customHeight="1" x14ac:dyDescent="0.2">
      <c r="A617" s="433"/>
      <c r="C617" s="406"/>
      <c r="D617" s="406"/>
      <c r="E617" s="406"/>
      <c r="F617" s="406"/>
      <c r="G617" s="406"/>
      <c r="H617" s="406"/>
      <c r="I617" s="406"/>
      <c r="J617" s="406"/>
      <c r="K617" s="406"/>
      <c r="L617" s="406"/>
      <c r="M617" s="406"/>
      <c r="N617" s="406"/>
      <c r="O617" s="406"/>
      <c r="P617" s="406"/>
      <c r="Q617" s="406"/>
      <c r="R617" s="406"/>
      <c r="S617" s="560"/>
      <c r="T617" s="406"/>
      <c r="U617" s="406"/>
      <c r="V617" s="406"/>
      <c r="W617" s="406"/>
      <c r="X617" s="406"/>
      <c r="Y617" s="406"/>
      <c r="Z617" s="406"/>
      <c r="AA617" s="406"/>
      <c r="AB617" s="406"/>
      <c r="AC617" s="406"/>
    </row>
    <row r="618" spans="1:29" ht="32.25" customHeight="1" x14ac:dyDescent="0.2">
      <c r="A618" s="433"/>
      <c r="C618" s="406"/>
      <c r="D618" s="406"/>
      <c r="E618" s="406"/>
      <c r="F618" s="406"/>
      <c r="G618" s="406"/>
      <c r="H618" s="406"/>
      <c r="I618" s="406"/>
      <c r="J618" s="406"/>
      <c r="K618" s="406"/>
      <c r="L618" s="406"/>
      <c r="M618" s="406"/>
      <c r="N618" s="406"/>
      <c r="O618" s="406"/>
      <c r="P618" s="406"/>
      <c r="Q618" s="406"/>
      <c r="R618" s="406"/>
      <c r="S618" s="560"/>
      <c r="T618" s="406"/>
      <c r="U618" s="406"/>
      <c r="V618" s="406"/>
      <c r="W618" s="406"/>
      <c r="X618" s="406"/>
      <c r="Y618" s="406"/>
      <c r="Z618" s="406"/>
      <c r="AA618" s="406"/>
      <c r="AB618" s="406"/>
      <c r="AC618" s="406"/>
    </row>
    <row r="619" spans="1:29" ht="32.25" customHeight="1" x14ac:dyDescent="0.2">
      <c r="A619" s="433"/>
      <c r="C619" s="406"/>
      <c r="D619" s="406"/>
      <c r="E619" s="406"/>
      <c r="F619" s="406"/>
      <c r="G619" s="406"/>
      <c r="H619" s="406"/>
      <c r="I619" s="406"/>
      <c r="J619" s="406"/>
      <c r="K619" s="406"/>
      <c r="L619" s="406"/>
      <c r="M619" s="406"/>
      <c r="N619" s="406"/>
      <c r="O619" s="406"/>
      <c r="P619" s="406"/>
      <c r="Q619" s="406"/>
      <c r="R619" s="406"/>
      <c r="S619" s="560"/>
      <c r="T619" s="406"/>
      <c r="U619" s="406"/>
      <c r="V619" s="406"/>
      <c r="W619" s="406"/>
      <c r="X619" s="406"/>
      <c r="Y619" s="406"/>
      <c r="Z619" s="406"/>
      <c r="AA619" s="406"/>
      <c r="AB619" s="406"/>
      <c r="AC619" s="406"/>
    </row>
    <row r="620" spans="1:29" ht="32.25" customHeight="1" x14ac:dyDescent="0.2">
      <c r="A620" s="433"/>
      <c r="C620" s="406"/>
      <c r="D620" s="406"/>
      <c r="E620" s="406"/>
      <c r="F620" s="406"/>
      <c r="G620" s="406"/>
      <c r="H620" s="406"/>
      <c r="I620" s="406"/>
      <c r="J620" s="406"/>
      <c r="K620" s="406"/>
      <c r="L620" s="406"/>
      <c r="M620" s="406"/>
      <c r="N620" s="406"/>
      <c r="O620" s="406"/>
      <c r="P620" s="406"/>
      <c r="Q620" s="406"/>
      <c r="R620" s="406"/>
      <c r="S620" s="560"/>
      <c r="T620" s="406"/>
      <c r="U620" s="406"/>
      <c r="V620" s="406"/>
      <c r="W620" s="406"/>
      <c r="X620" s="406"/>
      <c r="Y620" s="406"/>
      <c r="Z620" s="406"/>
      <c r="AA620" s="406"/>
      <c r="AB620" s="406"/>
      <c r="AC620" s="406"/>
    </row>
    <row r="621" spans="1:29" ht="32.25" customHeight="1" x14ac:dyDescent="0.2">
      <c r="A621" s="433"/>
      <c r="C621" s="406"/>
      <c r="D621" s="406"/>
      <c r="E621" s="406"/>
      <c r="F621" s="406"/>
      <c r="G621" s="406"/>
      <c r="H621" s="406"/>
      <c r="I621" s="406"/>
      <c r="J621" s="406"/>
      <c r="K621" s="406"/>
      <c r="L621" s="406"/>
      <c r="M621" s="406"/>
      <c r="N621" s="406"/>
      <c r="O621" s="406"/>
      <c r="P621" s="406"/>
      <c r="Q621" s="406"/>
      <c r="R621" s="406"/>
      <c r="S621" s="560"/>
      <c r="T621" s="406"/>
      <c r="U621" s="406"/>
      <c r="V621" s="406"/>
      <c r="W621" s="406"/>
      <c r="X621" s="406"/>
      <c r="Y621" s="406"/>
      <c r="Z621" s="406"/>
      <c r="AA621" s="406"/>
      <c r="AB621" s="406"/>
      <c r="AC621" s="406"/>
    </row>
    <row r="622" spans="1:29" ht="32.25" customHeight="1" x14ac:dyDescent="0.2">
      <c r="A622" s="433"/>
      <c r="C622" s="406"/>
      <c r="D622" s="406"/>
      <c r="E622" s="406"/>
      <c r="F622" s="406"/>
      <c r="G622" s="406"/>
      <c r="H622" s="406"/>
      <c r="I622" s="406"/>
      <c r="J622" s="406"/>
      <c r="K622" s="406"/>
      <c r="L622" s="406"/>
      <c r="M622" s="406"/>
      <c r="N622" s="406"/>
      <c r="O622" s="406"/>
      <c r="P622" s="406"/>
      <c r="Q622" s="406"/>
      <c r="R622" s="406"/>
      <c r="S622" s="560"/>
      <c r="T622" s="406"/>
      <c r="U622" s="406"/>
      <c r="V622" s="406"/>
      <c r="W622" s="406"/>
      <c r="X622" s="406"/>
      <c r="Y622" s="406"/>
      <c r="Z622" s="406"/>
      <c r="AA622" s="406"/>
      <c r="AB622" s="406"/>
      <c r="AC622" s="406"/>
    </row>
    <row r="623" spans="1:29" ht="32.25" customHeight="1" x14ac:dyDescent="0.2">
      <c r="A623" s="433"/>
      <c r="C623" s="406"/>
      <c r="D623" s="406"/>
      <c r="E623" s="406"/>
      <c r="F623" s="406"/>
      <c r="G623" s="406"/>
      <c r="H623" s="406"/>
      <c r="I623" s="406"/>
      <c r="J623" s="406"/>
      <c r="K623" s="406"/>
      <c r="L623" s="406"/>
      <c r="M623" s="406"/>
      <c r="N623" s="406"/>
      <c r="O623" s="406"/>
      <c r="P623" s="406"/>
      <c r="Q623" s="406"/>
      <c r="R623" s="406"/>
      <c r="S623" s="560"/>
      <c r="T623" s="406"/>
      <c r="U623" s="406"/>
      <c r="V623" s="406"/>
      <c r="W623" s="406"/>
      <c r="X623" s="406"/>
      <c r="Y623" s="406"/>
      <c r="Z623" s="406"/>
      <c r="AA623" s="406"/>
      <c r="AB623" s="406"/>
      <c r="AC623" s="406"/>
    </row>
    <row r="624" spans="1:29" ht="32.25" customHeight="1" x14ac:dyDescent="0.2">
      <c r="A624" s="433"/>
      <c r="C624" s="406"/>
      <c r="D624" s="406"/>
      <c r="E624" s="406"/>
      <c r="F624" s="406"/>
      <c r="G624" s="406"/>
      <c r="H624" s="406"/>
      <c r="I624" s="406"/>
      <c r="J624" s="406"/>
      <c r="K624" s="406"/>
      <c r="L624" s="406"/>
      <c r="M624" s="406"/>
      <c r="N624" s="406"/>
      <c r="O624" s="406"/>
      <c r="P624" s="406"/>
      <c r="Q624" s="406"/>
      <c r="R624" s="406"/>
      <c r="S624" s="560"/>
      <c r="T624" s="406"/>
      <c r="U624" s="406"/>
      <c r="V624" s="406"/>
      <c r="W624" s="406"/>
      <c r="X624" s="406"/>
      <c r="Y624" s="406"/>
      <c r="Z624" s="406"/>
      <c r="AA624" s="406"/>
      <c r="AB624" s="406"/>
      <c r="AC624" s="406"/>
    </row>
    <row r="625" spans="1:29" ht="32.25" customHeight="1" x14ac:dyDescent="0.2">
      <c r="A625" s="433"/>
      <c r="C625" s="406"/>
      <c r="D625" s="406"/>
      <c r="E625" s="406"/>
      <c r="F625" s="406"/>
      <c r="G625" s="406"/>
      <c r="H625" s="406"/>
      <c r="I625" s="406"/>
      <c r="J625" s="406"/>
      <c r="K625" s="406"/>
      <c r="L625" s="406"/>
      <c r="M625" s="406"/>
      <c r="N625" s="406"/>
      <c r="O625" s="406"/>
      <c r="P625" s="406"/>
      <c r="Q625" s="406"/>
      <c r="R625" s="406"/>
      <c r="S625" s="560"/>
      <c r="T625" s="406"/>
      <c r="U625" s="406"/>
      <c r="V625" s="406"/>
      <c r="W625" s="406"/>
      <c r="X625" s="406"/>
      <c r="Y625" s="406"/>
      <c r="Z625" s="406"/>
      <c r="AA625" s="406"/>
      <c r="AB625" s="406"/>
      <c r="AC625" s="406"/>
    </row>
    <row r="626" spans="1:29" ht="32.25" customHeight="1" x14ac:dyDescent="0.2">
      <c r="A626" s="433"/>
      <c r="C626" s="406"/>
      <c r="D626" s="406"/>
      <c r="E626" s="406"/>
      <c r="F626" s="406"/>
      <c r="G626" s="406"/>
      <c r="H626" s="406"/>
      <c r="I626" s="406"/>
      <c r="J626" s="406"/>
      <c r="K626" s="406"/>
      <c r="L626" s="406"/>
      <c r="M626" s="406"/>
      <c r="N626" s="406"/>
      <c r="O626" s="406"/>
      <c r="P626" s="406"/>
      <c r="Q626" s="406"/>
      <c r="R626" s="406"/>
      <c r="S626" s="560"/>
      <c r="T626" s="406"/>
      <c r="U626" s="406"/>
      <c r="V626" s="406"/>
      <c r="W626" s="406"/>
      <c r="X626" s="406"/>
      <c r="Y626" s="406"/>
      <c r="Z626" s="406"/>
      <c r="AA626" s="406"/>
      <c r="AB626" s="406"/>
      <c r="AC626" s="406"/>
    </row>
    <row r="627" spans="1:29" ht="32.25" customHeight="1" x14ac:dyDescent="0.2">
      <c r="A627" s="433"/>
      <c r="C627" s="406"/>
      <c r="D627" s="406"/>
      <c r="E627" s="406"/>
      <c r="F627" s="406"/>
      <c r="G627" s="406"/>
      <c r="H627" s="406"/>
      <c r="I627" s="406"/>
      <c r="J627" s="406"/>
      <c r="K627" s="406"/>
      <c r="L627" s="406"/>
      <c r="M627" s="406"/>
      <c r="N627" s="406"/>
      <c r="O627" s="406"/>
      <c r="P627" s="406"/>
      <c r="Q627" s="406"/>
      <c r="R627" s="406"/>
      <c r="S627" s="560"/>
      <c r="T627" s="406"/>
      <c r="U627" s="406"/>
      <c r="V627" s="406"/>
      <c r="W627" s="406"/>
      <c r="X627" s="406"/>
      <c r="Y627" s="406"/>
      <c r="Z627" s="406"/>
      <c r="AA627" s="406"/>
      <c r="AB627" s="406"/>
      <c r="AC627" s="406"/>
    </row>
    <row r="628" spans="1:29" ht="32.25" customHeight="1" x14ac:dyDescent="0.2">
      <c r="A628" s="433"/>
      <c r="C628" s="406"/>
      <c r="D628" s="406"/>
      <c r="E628" s="406"/>
      <c r="F628" s="406"/>
      <c r="G628" s="406"/>
      <c r="H628" s="406"/>
      <c r="I628" s="406"/>
      <c r="J628" s="406"/>
      <c r="K628" s="406"/>
      <c r="L628" s="406"/>
      <c r="M628" s="406"/>
      <c r="N628" s="406"/>
      <c r="O628" s="406"/>
      <c r="P628" s="406"/>
      <c r="Q628" s="406"/>
      <c r="R628" s="406"/>
      <c r="S628" s="560"/>
      <c r="T628" s="406"/>
      <c r="U628" s="406"/>
      <c r="V628" s="406"/>
      <c r="W628" s="406"/>
      <c r="X628" s="406"/>
      <c r="Y628" s="406"/>
      <c r="Z628" s="406"/>
      <c r="AA628" s="406"/>
      <c r="AB628" s="406"/>
      <c r="AC628" s="406"/>
    </row>
  </sheetData>
  <mergeCells count="64">
    <mergeCell ref="A1:AB1"/>
    <mergeCell ref="A2:AB2"/>
    <mergeCell ref="A4:A8"/>
    <mergeCell ref="B4:B8"/>
    <mergeCell ref="C4:D5"/>
    <mergeCell ref="E4:E8"/>
    <mergeCell ref="F4:F8"/>
    <mergeCell ref="G4:G7"/>
    <mergeCell ref="H4:H7"/>
    <mergeCell ref="I4:I7"/>
    <mergeCell ref="J4:L4"/>
    <mergeCell ref="M4:O4"/>
    <mergeCell ref="P4:AB4"/>
    <mergeCell ref="J5:J7"/>
    <mergeCell ref="K5:L5"/>
    <mergeCell ref="M5:M7"/>
    <mergeCell ref="N5:O5"/>
    <mergeCell ref="P5:P7"/>
    <mergeCell ref="Q5:AB5"/>
    <mergeCell ref="Q6:U6"/>
    <mergeCell ref="A20:F20"/>
    <mergeCell ref="C6:C8"/>
    <mergeCell ref="D6:D8"/>
    <mergeCell ref="K6:K7"/>
    <mergeCell ref="L6:L7"/>
    <mergeCell ref="V6:Z6"/>
    <mergeCell ref="AA6:AB6"/>
    <mergeCell ref="A10:F10"/>
    <mergeCell ref="A11:F11"/>
    <mergeCell ref="A18:F18"/>
    <mergeCell ref="N6:N7"/>
    <mergeCell ref="O6:O7"/>
    <mergeCell ref="A137:F137"/>
    <mergeCell ref="A57:F57"/>
    <mergeCell ref="A61:F61"/>
    <mergeCell ref="A70:F70"/>
    <mergeCell ref="A75:F75"/>
    <mergeCell ref="A96:F96"/>
    <mergeCell ref="A98:F98"/>
    <mergeCell ref="A102:F102"/>
    <mergeCell ref="A104:F104"/>
    <mergeCell ref="A110:F110"/>
    <mergeCell ref="A112:F112"/>
    <mergeCell ref="A117:F117"/>
    <mergeCell ref="A257:F257"/>
    <mergeCell ref="A143:F143"/>
    <mergeCell ref="A152:F152"/>
    <mergeCell ref="A165:F165"/>
    <mergeCell ref="A168:F168"/>
    <mergeCell ref="A200:F200"/>
    <mergeCell ref="A205:F205"/>
    <mergeCell ref="A217:F217"/>
    <mergeCell ref="A220:F220"/>
    <mergeCell ref="A227:F227"/>
    <mergeCell ref="A233:F233"/>
    <mergeCell ref="A236:F236"/>
    <mergeCell ref="A507:F507"/>
    <mergeCell ref="A518:F518"/>
    <mergeCell ref="A264:F264"/>
    <mergeCell ref="A287:F287"/>
    <mergeCell ref="A291:F291"/>
    <mergeCell ref="A297:F297"/>
    <mergeCell ref="A298:F298"/>
    <mergeCell ref="A498:F498"/>
  </mergeCells>
  <conditionalFormatting sqref="B299:B302">
    <cfRule type="duplicateValues" dxfId="0" priority="2"/>
  </conditionalFormatting>
  <printOptions horizontalCentered="1"/>
  <pageMargins left="0.51181102362204722" right="0.51181102362204722" top="0.55118110236220474" bottom="0.35433070866141736" header="0.31496062992125984" footer="0.31496062992125984"/>
  <pageSetup paperSize="8" scale="30" orientation="landscape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79"/>
  <sheetViews>
    <sheetView zoomScale="40" zoomScaleNormal="70" zoomScaleSheetLayoutView="40" workbookViewId="0">
      <selection activeCell="E43" sqref="E43"/>
    </sheetView>
  </sheetViews>
  <sheetFormatPr defaultRowHeight="18.75" x14ac:dyDescent="0.2"/>
  <cols>
    <col min="1" max="1" width="7" style="247" customWidth="1"/>
    <col min="2" max="2" width="65" style="202" customWidth="1"/>
    <col min="3" max="3" width="12" style="247" customWidth="1"/>
    <col min="4" max="4" width="15.5703125" style="248" customWidth="1"/>
    <col min="5" max="5" width="15.28515625" style="247" customWidth="1"/>
    <col min="6" max="6" width="19" style="247" customWidth="1"/>
    <col min="7" max="7" width="16.42578125" style="191" customWidth="1"/>
    <col min="8" max="8" width="13.85546875" style="191" customWidth="1"/>
    <col min="9" max="9" width="18" style="277" customWidth="1"/>
    <col min="10" max="10" width="16.7109375" style="191" customWidth="1"/>
    <col min="11" max="11" width="18.5703125" style="191" customWidth="1"/>
    <col min="12" max="12" width="17.42578125" style="191" customWidth="1"/>
    <col min="13" max="13" width="16.7109375" style="201" customWidth="1"/>
    <col min="14" max="14" width="19.7109375" style="201" customWidth="1"/>
    <col min="15" max="15" width="20.28515625" style="201" customWidth="1"/>
    <col min="16" max="16" width="26" style="277" customWidth="1"/>
    <col min="17" max="17" width="22.5703125" style="277" customWidth="1"/>
    <col min="18" max="18" width="22.5703125" style="277" bestFit="1" customWidth="1"/>
    <col min="19" max="19" width="21.7109375" style="201" hidden="1" customWidth="1"/>
    <col min="20" max="20" width="35.7109375" style="202" customWidth="1"/>
    <col min="21" max="21" width="21" style="202" customWidth="1"/>
    <col min="22" max="24" width="9.140625" style="202"/>
    <col min="25" max="25" width="9.140625" style="154"/>
    <col min="26" max="26" width="38.85546875" style="154" customWidth="1"/>
    <col min="27" max="16384" width="9.140625" style="154"/>
  </cols>
  <sheetData>
    <row r="1" spans="1:26" ht="42" customHeight="1" x14ac:dyDescent="0.2">
      <c r="A1" s="789" t="s">
        <v>1847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</row>
    <row r="2" spans="1:26" ht="36.75" customHeight="1" x14ac:dyDescent="0.2">
      <c r="A2" s="790" t="s">
        <v>983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</row>
    <row r="3" spans="1:26" ht="36.75" customHeight="1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26" ht="45" customHeight="1" x14ac:dyDescent="0.2">
      <c r="A4" s="791" t="s">
        <v>599</v>
      </c>
      <c r="B4" s="791" t="s">
        <v>1677</v>
      </c>
      <c r="C4" s="791" t="s">
        <v>984</v>
      </c>
      <c r="D4" s="791"/>
      <c r="E4" s="792" t="s">
        <v>985</v>
      </c>
      <c r="F4" s="792" t="s">
        <v>1338</v>
      </c>
      <c r="G4" s="787" t="s">
        <v>1207</v>
      </c>
      <c r="H4" s="787" t="s">
        <v>1208</v>
      </c>
      <c r="I4" s="788" t="s">
        <v>986</v>
      </c>
      <c r="J4" s="793" t="s">
        <v>987</v>
      </c>
      <c r="K4" s="793"/>
      <c r="L4" s="793"/>
      <c r="M4" s="780" t="s">
        <v>661</v>
      </c>
      <c r="N4" s="780"/>
      <c r="O4" s="780"/>
      <c r="P4" s="780" t="s">
        <v>662</v>
      </c>
      <c r="Q4" s="780"/>
      <c r="R4" s="780"/>
    </row>
    <row r="5" spans="1:26" ht="40.5" customHeight="1" x14ac:dyDescent="0.2">
      <c r="A5" s="791"/>
      <c r="B5" s="791"/>
      <c r="C5" s="791"/>
      <c r="D5" s="791"/>
      <c r="E5" s="792"/>
      <c r="F5" s="792"/>
      <c r="G5" s="787"/>
      <c r="H5" s="787"/>
      <c r="I5" s="788"/>
      <c r="J5" s="787" t="s">
        <v>988</v>
      </c>
      <c r="K5" s="793" t="s">
        <v>989</v>
      </c>
      <c r="L5" s="793"/>
      <c r="M5" s="788" t="s">
        <v>988</v>
      </c>
      <c r="N5" s="780" t="s">
        <v>989</v>
      </c>
      <c r="O5" s="780"/>
      <c r="P5" s="780" t="s">
        <v>990</v>
      </c>
      <c r="Q5" s="780" t="s">
        <v>989</v>
      </c>
      <c r="R5" s="780"/>
    </row>
    <row r="6" spans="1:26" ht="199.5" customHeight="1" x14ac:dyDescent="0.2">
      <c r="A6" s="791"/>
      <c r="B6" s="791"/>
      <c r="C6" s="785" t="s">
        <v>991</v>
      </c>
      <c r="D6" s="786" t="s">
        <v>992</v>
      </c>
      <c r="E6" s="792"/>
      <c r="F6" s="792"/>
      <c r="G6" s="787"/>
      <c r="H6" s="787"/>
      <c r="I6" s="788"/>
      <c r="J6" s="787"/>
      <c r="K6" s="787" t="s">
        <v>993</v>
      </c>
      <c r="L6" s="787" t="s">
        <v>994</v>
      </c>
      <c r="M6" s="788"/>
      <c r="N6" s="788" t="s">
        <v>993</v>
      </c>
      <c r="O6" s="788" t="s">
        <v>994</v>
      </c>
      <c r="P6" s="780"/>
      <c r="Q6" s="780" t="s">
        <v>751</v>
      </c>
      <c r="R6" s="780" t="s">
        <v>1201</v>
      </c>
    </row>
    <row r="7" spans="1:26" ht="85.5" customHeight="1" x14ac:dyDescent="0.2">
      <c r="A7" s="791"/>
      <c r="B7" s="791"/>
      <c r="C7" s="785"/>
      <c r="D7" s="786"/>
      <c r="E7" s="792"/>
      <c r="F7" s="792"/>
      <c r="G7" s="787"/>
      <c r="H7" s="787"/>
      <c r="I7" s="788"/>
      <c r="J7" s="787"/>
      <c r="K7" s="787"/>
      <c r="L7" s="787"/>
      <c r="M7" s="788"/>
      <c r="N7" s="788"/>
      <c r="O7" s="788"/>
      <c r="P7" s="780"/>
      <c r="Q7" s="780"/>
      <c r="R7" s="780"/>
    </row>
    <row r="8" spans="1:26" ht="47.25" customHeight="1" x14ac:dyDescent="0.2">
      <c r="A8" s="791"/>
      <c r="B8" s="791"/>
      <c r="C8" s="785"/>
      <c r="D8" s="786"/>
      <c r="E8" s="792"/>
      <c r="F8" s="792"/>
      <c r="G8" s="168" t="s">
        <v>663</v>
      </c>
      <c r="H8" s="168" t="s">
        <v>663</v>
      </c>
      <c r="I8" s="200" t="s">
        <v>664</v>
      </c>
      <c r="J8" s="168" t="s">
        <v>665</v>
      </c>
      <c r="K8" s="168" t="s">
        <v>665</v>
      </c>
      <c r="L8" s="168" t="s">
        <v>665</v>
      </c>
      <c r="M8" s="200" t="s">
        <v>664</v>
      </c>
      <c r="N8" s="200" t="s">
        <v>664</v>
      </c>
      <c r="O8" s="200" t="s">
        <v>664</v>
      </c>
      <c r="P8" s="200" t="s">
        <v>666</v>
      </c>
      <c r="Q8" s="200" t="s">
        <v>666</v>
      </c>
      <c r="R8" s="200" t="s">
        <v>666</v>
      </c>
    </row>
    <row r="9" spans="1:26" ht="19.5" customHeight="1" x14ac:dyDescent="0.2">
      <c r="A9" s="169">
        <v>1</v>
      </c>
      <c r="B9" s="169">
        <v>2</v>
      </c>
      <c r="C9" s="169">
        <v>3</v>
      </c>
      <c r="D9" s="169">
        <v>4</v>
      </c>
      <c r="E9" s="169">
        <v>5</v>
      </c>
      <c r="F9" s="169">
        <v>6</v>
      </c>
      <c r="G9" s="175">
        <v>7</v>
      </c>
      <c r="H9" s="169">
        <v>8</v>
      </c>
      <c r="I9" s="169">
        <v>9</v>
      </c>
      <c r="J9" s="169">
        <v>10</v>
      </c>
      <c r="K9" s="169">
        <v>11</v>
      </c>
      <c r="L9" s="169">
        <v>12</v>
      </c>
      <c r="M9" s="169">
        <v>13</v>
      </c>
      <c r="N9" s="169">
        <v>14</v>
      </c>
      <c r="O9" s="169">
        <v>15</v>
      </c>
      <c r="P9" s="169">
        <v>16</v>
      </c>
      <c r="Q9" s="169">
        <v>17</v>
      </c>
      <c r="R9" s="169">
        <v>18</v>
      </c>
    </row>
    <row r="10" spans="1:26" ht="41.25" customHeight="1" x14ac:dyDescent="0.2">
      <c r="A10" s="778" t="s">
        <v>1850</v>
      </c>
      <c r="B10" s="778"/>
      <c r="C10" s="778"/>
      <c r="D10" s="778"/>
      <c r="E10" s="778"/>
      <c r="F10" s="778"/>
      <c r="G10" s="170" t="e">
        <f t="shared" ref="G10:L10" si="0">G11+G12</f>
        <v>#REF!</v>
      </c>
      <c r="H10" s="170" t="e">
        <f t="shared" si="0"/>
        <v>#REF!</v>
      </c>
      <c r="I10" s="204" t="e">
        <f t="shared" si="0"/>
        <v>#REF!</v>
      </c>
      <c r="J10" s="170" t="e">
        <f t="shared" si="0"/>
        <v>#REF!</v>
      </c>
      <c r="K10" s="170" t="e">
        <f t="shared" si="0"/>
        <v>#REF!</v>
      </c>
      <c r="L10" s="170" t="e">
        <f t="shared" si="0"/>
        <v>#REF!</v>
      </c>
      <c r="M10" s="204" t="e">
        <f t="shared" ref="M10:R10" si="1">M11+M12</f>
        <v>#REF!</v>
      </c>
      <c r="N10" s="204" t="e">
        <f t="shared" si="1"/>
        <v>#REF!</v>
      </c>
      <c r="O10" s="204" t="e">
        <f t="shared" si="1"/>
        <v>#REF!</v>
      </c>
      <c r="P10" s="204" t="e">
        <f t="shared" si="1"/>
        <v>#REF!</v>
      </c>
      <c r="Q10" s="204" t="e">
        <f t="shared" si="1"/>
        <v>#REF!</v>
      </c>
      <c r="R10" s="204" t="e">
        <f t="shared" si="1"/>
        <v>#REF!</v>
      </c>
      <c r="U10" s="277"/>
      <c r="Z10" s="163">
        <v>1446480420.52</v>
      </c>
    </row>
    <row r="11" spans="1:26" s="158" customFormat="1" ht="66" customHeight="1" x14ac:dyDescent="0.2">
      <c r="A11" s="778" t="s">
        <v>1851</v>
      </c>
      <c r="B11" s="778"/>
      <c r="C11" s="778"/>
      <c r="D11" s="778"/>
      <c r="E11" s="778"/>
      <c r="F11" s="778"/>
      <c r="G11" s="170" t="e">
        <f>G14+G151+G448+G830</f>
        <v>#REF!</v>
      </c>
      <c r="H11" s="170" t="e">
        <f>H14+H151+H448+H830</f>
        <v>#REF!</v>
      </c>
      <c r="I11" s="204" t="e">
        <f>I14+I151+I448+I830</f>
        <v>#REF!</v>
      </c>
      <c r="J11" s="170" t="e">
        <f>J14+J151+J448+J830</f>
        <v>#REF!</v>
      </c>
      <c r="K11" s="170" t="e">
        <f t="shared" ref="K11:R11" si="2">K14+K151+K448+K830</f>
        <v>#REF!</v>
      </c>
      <c r="L11" s="170" t="e">
        <f t="shared" si="2"/>
        <v>#REF!</v>
      </c>
      <c r="M11" s="204" t="e">
        <f t="shared" si="2"/>
        <v>#REF!</v>
      </c>
      <c r="N11" s="204" t="e">
        <f t="shared" si="2"/>
        <v>#REF!</v>
      </c>
      <c r="O11" s="204" t="e">
        <f t="shared" si="2"/>
        <v>#REF!</v>
      </c>
      <c r="P11" s="204" t="e">
        <f t="shared" si="2"/>
        <v>#REF!</v>
      </c>
      <c r="Q11" s="204" t="e">
        <f t="shared" si="2"/>
        <v>#REF!</v>
      </c>
      <c r="R11" s="204" t="e">
        <f t="shared" si="2"/>
        <v>#REF!</v>
      </c>
      <c r="S11" s="201"/>
      <c r="T11" s="202"/>
      <c r="U11" s="205"/>
      <c r="V11" s="205"/>
      <c r="W11" s="205"/>
      <c r="X11" s="205"/>
      <c r="Z11" s="164">
        <v>1446200615.0899999</v>
      </c>
    </row>
    <row r="12" spans="1:26" s="158" customFormat="1" ht="55.5" customHeight="1" x14ac:dyDescent="0.2">
      <c r="A12" s="778" t="s">
        <v>1782</v>
      </c>
      <c r="B12" s="778"/>
      <c r="C12" s="778"/>
      <c r="D12" s="778"/>
      <c r="E12" s="778"/>
      <c r="F12" s="778"/>
      <c r="G12" s="170">
        <f t="shared" ref="G12:O12" si="3">G146+G419+G826+G953</f>
        <v>586</v>
      </c>
      <c r="H12" s="170">
        <f t="shared" si="3"/>
        <v>586</v>
      </c>
      <c r="I12" s="204">
        <f t="shared" si="3"/>
        <v>9374.89</v>
      </c>
      <c r="J12" s="170">
        <f t="shared" si="3"/>
        <v>224</v>
      </c>
      <c r="K12" s="170">
        <f t="shared" si="3"/>
        <v>77</v>
      </c>
      <c r="L12" s="170">
        <f t="shared" si="3"/>
        <v>147</v>
      </c>
      <c r="M12" s="204">
        <f t="shared" si="3"/>
        <v>9133.41</v>
      </c>
      <c r="N12" s="204">
        <f t="shared" si="3"/>
        <v>3274.84</v>
      </c>
      <c r="O12" s="204">
        <f t="shared" si="3"/>
        <v>5858.57</v>
      </c>
      <c r="P12" s="204">
        <f>P146+P419+P826+P952</f>
        <v>30038460.199999999</v>
      </c>
      <c r="Q12" s="204">
        <f>Q146+Q419+Q826+Q952</f>
        <v>0</v>
      </c>
      <c r="R12" s="204">
        <f>R146+R419+R826+R952</f>
        <v>30038460.199999999</v>
      </c>
      <c r="S12" s="201"/>
      <c r="T12" s="202"/>
      <c r="U12" s="205"/>
      <c r="V12" s="205"/>
      <c r="W12" s="205"/>
      <c r="X12" s="205"/>
      <c r="Z12" s="164">
        <f>Z10-Z11</f>
        <v>279805.43</v>
      </c>
    </row>
    <row r="13" spans="1:26" s="158" customFormat="1" ht="41.25" customHeight="1" x14ac:dyDescent="0.2">
      <c r="A13" s="778" t="s">
        <v>1836</v>
      </c>
      <c r="B13" s="782"/>
      <c r="C13" s="782"/>
      <c r="D13" s="782"/>
      <c r="E13" s="782"/>
      <c r="F13" s="782"/>
      <c r="G13" s="170">
        <f>G14+G146</f>
        <v>1588</v>
      </c>
      <c r="H13" s="170">
        <f t="shared" ref="H13:O13" si="4">H14+H146</f>
        <v>1579</v>
      </c>
      <c r="I13" s="204">
        <f t="shared" si="4"/>
        <v>24070.25</v>
      </c>
      <c r="J13" s="170">
        <f t="shared" si="4"/>
        <v>612</v>
      </c>
      <c r="K13" s="170">
        <f t="shared" si="4"/>
        <v>349</v>
      </c>
      <c r="L13" s="170">
        <f t="shared" si="4"/>
        <v>263</v>
      </c>
      <c r="M13" s="204">
        <f t="shared" si="4"/>
        <v>23840.45</v>
      </c>
      <c r="N13" s="204">
        <f t="shared" si="4"/>
        <v>12974.1</v>
      </c>
      <c r="O13" s="204">
        <f t="shared" si="4"/>
        <v>10866.35</v>
      </c>
      <c r="P13" s="204" t="e">
        <f>P14+P146</f>
        <v>#REF!</v>
      </c>
      <c r="Q13" s="204" t="e">
        <f>Q14+Q146</f>
        <v>#REF!</v>
      </c>
      <c r="R13" s="204" t="e">
        <f>R14+R146</f>
        <v>#REF!</v>
      </c>
      <c r="S13" s="201"/>
      <c r="T13" s="202"/>
      <c r="U13" s="205"/>
      <c r="V13" s="205"/>
      <c r="W13" s="205"/>
      <c r="X13" s="205"/>
    </row>
    <row r="14" spans="1:26" s="158" customFormat="1" ht="55.5" customHeight="1" x14ac:dyDescent="0.2">
      <c r="A14" s="778" t="s">
        <v>1837</v>
      </c>
      <c r="B14" s="782"/>
      <c r="C14" s="782"/>
      <c r="D14" s="782"/>
      <c r="E14" s="782"/>
      <c r="F14" s="782"/>
      <c r="G14" s="170">
        <f t="shared" ref="G14:O14" si="5">G15+G18+G26+G30+G35+G40+G42+G51+G59+G63+G65+G67+G72+G76+G83+G88+G92+G95+G98+G105+G107+G115+G128+G131+G135+G139+G142</f>
        <v>1525</v>
      </c>
      <c r="H14" s="170">
        <f>H15+H18+H26+H30+H35+H40+H42+H51+H59+H63+H65+H67+H72+H76+H83+H88+H92+H95+H98+H105+H107+H115+H128+H131+H135+H139+H142</f>
        <v>1516</v>
      </c>
      <c r="I14" s="204">
        <f>I15+I18+I26+I30+I35+I40+I42+I51+I59+I63+I65+I67+I72+I76+I83+I88+I92+I95+I98+I105+I107+I115+I128+I131+I135+I139+I142</f>
        <v>23095.25</v>
      </c>
      <c r="J14" s="170">
        <f t="shared" si="5"/>
        <v>592</v>
      </c>
      <c r="K14" s="170">
        <f t="shared" si="5"/>
        <v>337</v>
      </c>
      <c r="L14" s="170">
        <f t="shared" si="5"/>
        <v>255</v>
      </c>
      <c r="M14" s="204">
        <f>M15+M18+M26+M30+M35+M40+M42+M51+M59+M63+M65+M67+M72+M76+M83+M88+M92+M95+M98+M105+M107+M115+M128+M131+M135+M139+M142</f>
        <v>22865.45</v>
      </c>
      <c r="N14" s="204">
        <f t="shared" si="5"/>
        <v>12373.2</v>
      </c>
      <c r="O14" s="204">
        <f t="shared" si="5"/>
        <v>10492.25</v>
      </c>
      <c r="P14" s="204" t="e">
        <f>P15+P18+P26+P30+P35+P40+P42+P51+P59+P63+P65+P67+P72+P76+P83+P88+P92+P95+P98+P105+P107+P115+P128+P131+P135+P139+P142</f>
        <v>#REF!</v>
      </c>
      <c r="Q14" s="204" t="e">
        <f>Q15+Q18+Q26+Q30+Q35+Q40+Q42+Q51+Q59+Q63+Q65+Q67+Q72+Q76+Q83+Q88+Q92+Q95+Q98+Q105+Q107+Q115+Q128+Q131+Q135+Q139+Q142</f>
        <v>#REF!</v>
      </c>
      <c r="R14" s="204" t="e">
        <f>R15+R18+R26+R30+R35+R40+R42+R51+R59+R63+R65+R67+R72+R76+R83+R88+R92+R95+R98+R105+R107+R115+R128+R131+R135+R139+R142</f>
        <v>#REF!</v>
      </c>
      <c r="S14" s="201"/>
      <c r="T14" s="202"/>
      <c r="U14" s="205"/>
      <c r="V14" s="205"/>
      <c r="W14" s="205"/>
      <c r="X14" s="205"/>
    </row>
    <row r="15" spans="1:26" s="158" customFormat="1" ht="39.950000000000003" customHeight="1" x14ac:dyDescent="0.2">
      <c r="A15" s="777" t="s">
        <v>1348</v>
      </c>
      <c r="B15" s="777"/>
      <c r="C15" s="777"/>
      <c r="D15" s="777"/>
      <c r="E15" s="777"/>
      <c r="F15" s="777"/>
      <c r="G15" s="170">
        <f>SUM(G16:G17)</f>
        <v>50</v>
      </c>
      <c r="H15" s="170">
        <f t="shared" ref="H15:O15" si="6">SUM(H16:H17)</f>
        <v>50</v>
      </c>
      <c r="I15" s="204">
        <f t="shared" si="6"/>
        <v>837.5</v>
      </c>
      <c r="J15" s="170">
        <f t="shared" si="6"/>
        <v>16</v>
      </c>
      <c r="K15" s="170">
        <f t="shared" si="6"/>
        <v>9</v>
      </c>
      <c r="L15" s="170">
        <f t="shared" si="6"/>
        <v>7</v>
      </c>
      <c r="M15" s="204">
        <f t="shared" si="6"/>
        <v>837.5</v>
      </c>
      <c r="N15" s="204">
        <f t="shared" si="6"/>
        <v>539.54999999999995</v>
      </c>
      <c r="O15" s="204">
        <f t="shared" si="6"/>
        <v>297.95</v>
      </c>
      <c r="P15" s="204">
        <f>SUM(P16:P17)</f>
        <v>35409500</v>
      </c>
      <c r="Q15" s="204">
        <v>20867034.41</v>
      </c>
      <c r="R15" s="204">
        <v>14542465.59</v>
      </c>
      <c r="S15" s="201"/>
      <c r="T15" s="202"/>
      <c r="U15" s="205"/>
      <c r="V15" s="205"/>
      <c r="W15" s="205"/>
      <c r="X15" s="205"/>
    </row>
    <row r="16" spans="1:26" s="159" customFormat="1" x14ac:dyDescent="0.2">
      <c r="A16" s="178">
        <v>1</v>
      </c>
      <c r="B16" s="206" t="s">
        <v>949</v>
      </c>
      <c r="C16" s="178">
        <v>537</v>
      </c>
      <c r="D16" s="198">
        <v>41922</v>
      </c>
      <c r="E16" s="178" t="s">
        <v>1098</v>
      </c>
      <c r="F16" s="178" t="s">
        <v>1096</v>
      </c>
      <c r="G16" s="171">
        <v>22</v>
      </c>
      <c r="H16" s="171">
        <v>22</v>
      </c>
      <c r="I16" s="199">
        <v>444.5</v>
      </c>
      <c r="J16" s="171">
        <v>8</v>
      </c>
      <c r="K16" s="172">
        <v>5</v>
      </c>
      <c r="L16" s="172">
        <v>3</v>
      </c>
      <c r="M16" s="199">
        <v>444.5</v>
      </c>
      <c r="N16" s="199">
        <v>271.89999999999998</v>
      </c>
      <c r="O16" s="199">
        <v>172.6</v>
      </c>
      <c r="P16" s="200">
        <f>Q16+R16</f>
        <v>18793460</v>
      </c>
      <c r="Q16" s="200">
        <v>11075100.65</v>
      </c>
      <c r="R16" s="200">
        <v>7718359.3499999996</v>
      </c>
      <c r="S16" s="201"/>
      <c r="T16" s="202"/>
      <c r="U16" s="250"/>
      <c r="V16" s="250"/>
      <c r="W16" s="250"/>
      <c r="X16" s="250"/>
    </row>
    <row r="17" spans="1:24" s="159" customFormat="1" x14ac:dyDescent="0.2">
      <c r="A17" s="178">
        <v>2</v>
      </c>
      <c r="B17" s="207" t="s">
        <v>950</v>
      </c>
      <c r="C17" s="169">
        <v>538</v>
      </c>
      <c r="D17" s="198">
        <v>41922</v>
      </c>
      <c r="E17" s="178" t="s">
        <v>1098</v>
      </c>
      <c r="F17" s="178" t="s">
        <v>1096</v>
      </c>
      <c r="G17" s="171">
        <v>28</v>
      </c>
      <c r="H17" s="171">
        <v>28</v>
      </c>
      <c r="I17" s="199">
        <v>393</v>
      </c>
      <c r="J17" s="171">
        <v>8</v>
      </c>
      <c r="K17" s="168">
        <v>4</v>
      </c>
      <c r="L17" s="168">
        <v>4</v>
      </c>
      <c r="M17" s="199">
        <v>393</v>
      </c>
      <c r="N17" s="200">
        <v>267.64999999999998</v>
      </c>
      <c r="O17" s="200">
        <v>125.35</v>
      </c>
      <c r="P17" s="200">
        <f>Q17+R17</f>
        <v>16616040</v>
      </c>
      <c r="Q17" s="200">
        <v>9791933.7599999998</v>
      </c>
      <c r="R17" s="200">
        <v>6824106.2400000002</v>
      </c>
      <c r="S17" s="201"/>
      <c r="T17" s="202"/>
      <c r="U17" s="250"/>
      <c r="V17" s="250"/>
      <c r="W17" s="250"/>
      <c r="X17" s="250"/>
    </row>
    <row r="18" spans="1:24" s="158" customFormat="1" ht="39.950000000000003" customHeight="1" x14ac:dyDescent="0.2">
      <c r="A18" s="778" t="s">
        <v>1330</v>
      </c>
      <c r="B18" s="778"/>
      <c r="C18" s="778"/>
      <c r="D18" s="778"/>
      <c r="E18" s="778"/>
      <c r="F18" s="778"/>
      <c r="G18" s="170">
        <f>SUM(G19:G25)</f>
        <v>116</v>
      </c>
      <c r="H18" s="170">
        <f t="shared" ref="H18:O18" si="7">SUM(H19:H25)</f>
        <v>116</v>
      </c>
      <c r="I18" s="204">
        <f t="shared" si="7"/>
        <v>1427.5</v>
      </c>
      <c r="J18" s="170">
        <f t="shared" si="7"/>
        <v>37</v>
      </c>
      <c r="K18" s="170">
        <f t="shared" si="7"/>
        <v>17</v>
      </c>
      <c r="L18" s="170">
        <f t="shared" si="7"/>
        <v>20</v>
      </c>
      <c r="M18" s="204">
        <f t="shared" si="7"/>
        <v>1302.7</v>
      </c>
      <c r="N18" s="204">
        <f t="shared" si="7"/>
        <v>560</v>
      </c>
      <c r="O18" s="204">
        <f t="shared" si="7"/>
        <v>742.7</v>
      </c>
      <c r="P18" s="204">
        <f>SUM(P19:P25)</f>
        <v>55078151</v>
      </c>
      <c r="Q18" s="204">
        <v>40423494.5</v>
      </c>
      <c r="R18" s="204">
        <v>14654656.5</v>
      </c>
      <c r="S18" s="201"/>
      <c r="T18" s="202"/>
      <c r="U18" s="205"/>
      <c r="V18" s="205"/>
      <c r="W18" s="205"/>
      <c r="X18" s="205"/>
    </row>
    <row r="19" spans="1:24" s="159" customFormat="1" x14ac:dyDescent="0.3">
      <c r="A19" s="178">
        <v>1</v>
      </c>
      <c r="B19" s="197" t="s">
        <v>1426</v>
      </c>
      <c r="C19" s="178">
        <v>6</v>
      </c>
      <c r="D19" s="198">
        <v>42111</v>
      </c>
      <c r="E19" s="208" t="s">
        <v>1098</v>
      </c>
      <c r="F19" s="208" t="s">
        <v>1096</v>
      </c>
      <c r="G19" s="171">
        <v>19</v>
      </c>
      <c r="H19" s="172">
        <v>19</v>
      </c>
      <c r="I19" s="199">
        <v>217.2</v>
      </c>
      <c r="J19" s="172">
        <v>5</v>
      </c>
      <c r="K19" s="172">
        <v>4</v>
      </c>
      <c r="L19" s="172">
        <v>1</v>
      </c>
      <c r="M19" s="199">
        <v>163.80000000000001</v>
      </c>
      <c r="N19" s="199">
        <f>M19-O19</f>
        <v>127.2</v>
      </c>
      <c r="O19" s="199">
        <v>36.6</v>
      </c>
      <c r="P19" s="200">
        <f>Q19+R19</f>
        <v>6925464</v>
      </c>
      <c r="Q19" s="200">
        <v>5044782.53</v>
      </c>
      <c r="R19" s="200">
        <v>1880681.47</v>
      </c>
      <c r="S19" s="201"/>
      <c r="T19" s="202"/>
      <c r="U19" s="250"/>
      <c r="V19" s="250"/>
      <c r="W19" s="250"/>
      <c r="X19" s="250"/>
    </row>
    <row r="20" spans="1:24" s="159" customFormat="1" x14ac:dyDescent="0.3">
      <c r="A20" s="178">
        <v>2</v>
      </c>
      <c r="B20" s="197" t="s">
        <v>1104</v>
      </c>
      <c r="C20" s="209">
        <v>21</v>
      </c>
      <c r="D20" s="210">
        <v>42138</v>
      </c>
      <c r="E20" s="208" t="s">
        <v>1098</v>
      </c>
      <c r="F20" s="208" t="s">
        <v>1096</v>
      </c>
      <c r="G20" s="171">
        <v>16</v>
      </c>
      <c r="H20" s="172">
        <v>16</v>
      </c>
      <c r="I20" s="199">
        <v>268.41000000000003</v>
      </c>
      <c r="J20" s="172">
        <v>7</v>
      </c>
      <c r="K20" s="178">
        <v>5</v>
      </c>
      <c r="L20" s="178">
        <v>2</v>
      </c>
      <c r="M20" s="199">
        <v>246.01</v>
      </c>
      <c r="N20" s="199">
        <f>M20-O20</f>
        <v>154.81</v>
      </c>
      <c r="O20" s="199">
        <v>91.2</v>
      </c>
      <c r="P20" s="200">
        <f t="shared" ref="P20:P25" si="8">Q20+R20</f>
        <v>10401302.800000001</v>
      </c>
      <c r="Q20" s="200">
        <v>7642037.8700000001</v>
      </c>
      <c r="R20" s="200">
        <v>2759264.93</v>
      </c>
      <c r="S20" s="201"/>
      <c r="T20" s="202"/>
      <c r="U20" s="250"/>
      <c r="V20" s="250"/>
      <c r="W20" s="250"/>
      <c r="X20" s="250"/>
    </row>
    <row r="21" spans="1:24" s="159" customFormat="1" x14ac:dyDescent="0.3">
      <c r="A21" s="178">
        <v>3</v>
      </c>
      <c r="B21" s="197" t="s">
        <v>1427</v>
      </c>
      <c r="C21" s="209">
        <v>22</v>
      </c>
      <c r="D21" s="210">
        <v>42138</v>
      </c>
      <c r="E21" s="208" t="s">
        <v>1098</v>
      </c>
      <c r="F21" s="208" t="s">
        <v>1096</v>
      </c>
      <c r="G21" s="171">
        <v>15</v>
      </c>
      <c r="H21" s="172">
        <v>15</v>
      </c>
      <c r="I21" s="199">
        <v>155.4</v>
      </c>
      <c r="J21" s="172">
        <v>4</v>
      </c>
      <c r="K21" s="178">
        <v>0</v>
      </c>
      <c r="L21" s="178">
        <v>4</v>
      </c>
      <c r="M21" s="199">
        <v>155.4</v>
      </c>
      <c r="N21" s="199">
        <v>0</v>
      </c>
      <c r="O21" s="199">
        <v>155.4</v>
      </c>
      <c r="P21" s="200">
        <f t="shared" si="8"/>
        <v>6570312</v>
      </c>
      <c r="Q21" s="200">
        <v>4827335.01</v>
      </c>
      <c r="R21" s="200">
        <v>1742976.99</v>
      </c>
      <c r="S21" s="201"/>
      <c r="T21" s="202"/>
      <c r="U21" s="250"/>
      <c r="V21" s="250"/>
      <c r="W21" s="250"/>
      <c r="X21" s="250"/>
    </row>
    <row r="22" spans="1:24" s="159" customFormat="1" x14ac:dyDescent="0.3">
      <c r="A22" s="178">
        <v>4</v>
      </c>
      <c r="B22" s="197" t="s">
        <v>1105</v>
      </c>
      <c r="C22" s="209">
        <v>23</v>
      </c>
      <c r="D22" s="210">
        <v>42138</v>
      </c>
      <c r="E22" s="208" t="s">
        <v>1098</v>
      </c>
      <c r="F22" s="208" t="s">
        <v>1096</v>
      </c>
      <c r="G22" s="171">
        <v>4</v>
      </c>
      <c r="H22" s="172">
        <v>4</v>
      </c>
      <c r="I22" s="199">
        <v>93.5</v>
      </c>
      <c r="J22" s="172">
        <v>2</v>
      </c>
      <c r="K22" s="178">
        <v>2</v>
      </c>
      <c r="L22" s="178">
        <v>0</v>
      </c>
      <c r="M22" s="199">
        <v>44.5</v>
      </c>
      <c r="N22" s="199">
        <v>44.5</v>
      </c>
      <c r="O22" s="199">
        <f>M22-N22</f>
        <v>0</v>
      </c>
      <c r="P22" s="200">
        <f t="shared" si="8"/>
        <v>1881455</v>
      </c>
      <c r="Q22" s="200">
        <v>1382344.97</v>
      </c>
      <c r="R22" s="200">
        <v>499110.03</v>
      </c>
      <c r="S22" s="201"/>
      <c r="T22" s="202"/>
      <c r="U22" s="250"/>
      <c r="V22" s="250"/>
      <c r="W22" s="250"/>
      <c r="X22" s="250"/>
    </row>
    <row r="23" spans="1:24" x14ac:dyDescent="0.2">
      <c r="A23" s="178">
        <v>5</v>
      </c>
      <c r="B23" s="197" t="s">
        <v>1005</v>
      </c>
      <c r="C23" s="178" t="s">
        <v>1302</v>
      </c>
      <c r="D23" s="198">
        <v>42004</v>
      </c>
      <c r="E23" s="178" t="s">
        <v>1096</v>
      </c>
      <c r="F23" s="178" t="s">
        <v>1097</v>
      </c>
      <c r="G23" s="171">
        <v>33</v>
      </c>
      <c r="H23" s="172">
        <v>33</v>
      </c>
      <c r="I23" s="199">
        <v>232.5</v>
      </c>
      <c r="J23" s="171">
        <v>7</v>
      </c>
      <c r="K23" s="168">
        <v>0</v>
      </c>
      <c r="L23" s="168">
        <v>7</v>
      </c>
      <c r="M23" s="199">
        <v>232.5</v>
      </c>
      <c r="N23" s="199">
        <v>0</v>
      </c>
      <c r="O23" s="199">
        <v>232.5</v>
      </c>
      <c r="P23" s="200">
        <f t="shared" si="8"/>
        <v>9830100</v>
      </c>
      <c r="Q23" s="200">
        <v>7222364.1500000004</v>
      </c>
      <c r="R23" s="200">
        <v>2607735.85</v>
      </c>
    </row>
    <row r="24" spans="1:24" x14ac:dyDescent="0.2">
      <c r="A24" s="178">
        <v>6</v>
      </c>
      <c r="B24" s="211" t="s">
        <v>933</v>
      </c>
      <c r="C24" s="178" t="s">
        <v>1302</v>
      </c>
      <c r="D24" s="198">
        <v>42004</v>
      </c>
      <c r="E24" s="178" t="s">
        <v>1096</v>
      </c>
      <c r="F24" s="178" t="s">
        <v>1097</v>
      </c>
      <c r="G24" s="171">
        <v>10</v>
      </c>
      <c r="H24" s="172">
        <v>10</v>
      </c>
      <c r="I24" s="200">
        <v>233.39</v>
      </c>
      <c r="J24" s="171">
        <v>6</v>
      </c>
      <c r="K24" s="168">
        <v>4</v>
      </c>
      <c r="L24" s="168">
        <v>2</v>
      </c>
      <c r="M24" s="199">
        <v>233.39</v>
      </c>
      <c r="N24" s="200">
        <v>156.49</v>
      </c>
      <c r="O24" s="200">
        <v>76.900000000000006</v>
      </c>
      <c r="P24" s="200">
        <f t="shared" si="8"/>
        <v>9867729.1999999993</v>
      </c>
      <c r="Q24" s="200">
        <v>7250011.0499999998</v>
      </c>
      <c r="R24" s="200">
        <v>2617718.15</v>
      </c>
    </row>
    <row r="25" spans="1:24" x14ac:dyDescent="0.2">
      <c r="A25" s="178">
        <v>7</v>
      </c>
      <c r="B25" s="211" t="s">
        <v>934</v>
      </c>
      <c r="C25" s="178" t="s">
        <v>1302</v>
      </c>
      <c r="D25" s="198">
        <v>42004</v>
      </c>
      <c r="E25" s="178" t="s">
        <v>1096</v>
      </c>
      <c r="F25" s="178" t="s">
        <v>1097</v>
      </c>
      <c r="G25" s="171">
        <v>19</v>
      </c>
      <c r="H25" s="172">
        <v>19</v>
      </c>
      <c r="I25" s="200">
        <v>227.1</v>
      </c>
      <c r="J25" s="171">
        <v>6</v>
      </c>
      <c r="K25" s="168">
        <v>2</v>
      </c>
      <c r="L25" s="168">
        <v>4</v>
      </c>
      <c r="M25" s="199">
        <v>227.1</v>
      </c>
      <c r="N25" s="200">
        <v>77</v>
      </c>
      <c r="O25" s="200">
        <v>150.1</v>
      </c>
      <c r="P25" s="200">
        <f t="shared" si="8"/>
        <v>9601788</v>
      </c>
      <c r="Q25" s="200">
        <v>7054618.9199999999</v>
      </c>
      <c r="R25" s="200">
        <v>2547169.08</v>
      </c>
    </row>
    <row r="26" spans="1:24" s="158" customFormat="1" ht="39.950000000000003" customHeight="1" x14ac:dyDescent="0.2">
      <c r="A26" s="777" t="s">
        <v>1372</v>
      </c>
      <c r="B26" s="777"/>
      <c r="C26" s="777"/>
      <c r="D26" s="777"/>
      <c r="E26" s="777"/>
      <c r="F26" s="777"/>
      <c r="G26" s="170">
        <f>SUM(G27:G29)</f>
        <v>24</v>
      </c>
      <c r="H26" s="170">
        <f t="shared" ref="H26:O26" si="9">SUM(H27:H29)</f>
        <v>19</v>
      </c>
      <c r="I26" s="204">
        <f t="shared" si="9"/>
        <v>564.79999999999995</v>
      </c>
      <c r="J26" s="170">
        <f t="shared" si="9"/>
        <v>9</v>
      </c>
      <c r="K26" s="170">
        <f t="shared" si="9"/>
        <v>7</v>
      </c>
      <c r="L26" s="170">
        <f t="shared" si="9"/>
        <v>2</v>
      </c>
      <c r="M26" s="204">
        <f t="shared" si="9"/>
        <v>564.79999999999995</v>
      </c>
      <c r="N26" s="204">
        <f t="shared" si="9"/>
        <v>420.3</v>
      </c>
      <c r="O26" s="204">
        <f t="shared" si="9"/>
        <v>144.5</v>
      </c>
      <c r="P26" s="204">
        <f>SUM(P27:P29)</f>
        <v>23368156</v>
      </c>
      <c r="Q26" s="204">
        <v>17187223.890000001</v>
      </c>
      <c r="R26" s="204">
        <v>6180932.1100000003</v>
      </c>
      <c r="S26" s="201"/>
      <c r="T26" s="202"/>
      <c r="U26" s="205"/>
      <c r="V26" s="205"/>
      <c r="W26" s="205"/>
      <c r="X26" s="205"/>
    </row>
    <row r="27" spans="1:24" s="159" customFormat="1" x14ac:dyDescent="0.3">
      <c r="A27" s="178">
        <v>1</v>
      </c>
      <c r="B27" s="197" t="s">
        <v>1182</v>
      </c>
      <c r="C27" s="178">
        <v>1</v>
      </c>
      <c r="D27" s="198">
        <v>42185</v>
      </c>
      <c r="E27" s="208" t="s">
        <v>1098</v>
      </c>
      <c r="F27" s="208" t="s">
        <v>1096</v>
      </c>
      <c r="G27" s="171">
        <v>12</v>
      </c>
      <c r="H27" s="172">
        <v>10</v>
      </c>
      <c r="I27" s="200">
        <v>315.7</v>
      </c>
      <c r="J27" s="171">
        <v>5</v>
      </c>
      <c r="K27" s="168">
        <v>3</v>
      </c>
      <c r="L27" s="168">
        <v>2</v>
      </c>
      <c r="M27" s="199">
        <v>315.7</v>
      </c>
      <c r="N27" s="200">
        <v>171.2</v>
      </c>
      <c r="O27" s="200">
        <f>M27-N27</f>
        <v>144.5</v>
      </c>
      <c r="P27" s="200">
        <f>Q27+R27</f>
        <v>12557160</v>
      </c>
      <c r="Q27" s="200">
        <v>9347382.3399999999</v>
      </c>
      <c r="R27" s="200">
        <v>3209777.66</v>
      </c>
      <c r="S27" s="201"/>
      <c r="T27" s="202"/>
      <c r="U27" s="250"/>
      <c r="V27" s="250"/>
      <c r="W27" s="250"/>
      <c r="X27" s="250"/>
    </row>
    <row r="28" spans="1:24" s="159" customFormat="1" x14ac:dyDescent="0.3">
      <c r="A28" s="178">
        <v>2</v>
      </c>
      <c r="B28" s="197" t="s">
        <v>1183</v>
      </c>
      <c r="C28" s="178">
        <v>1</v>
      </c>
      <c r="D28" s="198">
        <v>42185</v>
      </c>
      <c r="E28" s="208" t="s">
        <v>1098</v>
      </c>
      <c r="F28" s="208" t="s">
        <v>1096</v>
      </c>
      <c r="G28" s="171">
        <v>7</v>
      </c>
      <c r="H28" s="172">
        <v>5</v>
      </c>
      <c r="I28" s="200">
        <v>143.1</v>
      </c>
      <c r="J28" s="171">
        <v>2</v>
      </c>
      <c r="K28" s="168">
        <v>2</v>
      </c>
      <c r="L28" s="168">
        <v>0</v>
      </c>
      <c r="M28" s="199">
        <v>143.1</v>
      </c>
      <c r="N28" s="200">
        <v>143.1</v>
      </c>
      <c r="O28" s="200">
        <v>0</v>
      </c>
      <c r="P28" s="200">
        <f>Q28+R28</f>
        <v>6329316</v>
      </c>
      <c r="Q28" s="200">
        <v>4503738.76</v>
      </c>
      <c r="R28" s="200">
        <v>1825577.24</v>
      </c>
      <c r="S28" s="201"/>
      <c r="T28" s="202"/>
      <c r="U28" s="250"/>
      <c r="V28" s="250"/>
      <c r="W28" s="250"/>
      <c r="X28" s="250"/>
    </row>
    <row r="29" spans="1:24" s="159" customFormat="1" x14ac:dyDescent="0.3">
      <c r="A29" s="178">
        <v>3</v>
      </c>
      <c r="B29" s="197" t="s">
        <v>1184</v>
      </c>
      <c r="C29" s="178">
        <v>1</v>
      </c>
      <c r="D29" s="198">
        <v>42185</v>
      </c>
      <c r="E29" s="208" t="s">
        <v>1098</v>
      </c>
      <c r="F29" s="208" t="s">
        <v>1096</v>
      </c>
      <c r="G29" s="171">
        <v>5</v>
      </c>
      <c r="H29" s="172">
        <v>4</v>
      </c>
      <c r="I29" s="200">
        <v>106</v>
      </c>
      <c r="J29" s="171">
        <v>2</v>
      </c>
      <c r="K29" s="168">
        <v>2</v>
      </c>
      <c r="L29" s="168">
        <v>0</v>
      </c>
      <c r="M29" s="199">
        <v>106</v>
      </c>
      <c r="N29" s="200">
        <v>106</v>
      </c>
      <c r="O29" s="200">
        <v>0</v>
      </c>
      <c r="P29" s="200">
        <f>Q29+R29</f>
        <v>4481680</v>
      </c>
      <c r="Q29" s="200">
        <v>3336102.79</v>
      </c>
      <c r="R29" s="200">
        <v>1145577.21</v>
      </c>
      <c r="S29" s="201"/>
      <c r="T29" s="202"/>
      <c r="U29" s="250"/>
      <c r="V29" s="250"/>
      <c r="W29" s="250"/>
      <c r="X29" s="250"/>
    </row>
    <row r="30" spans="1:24" s="158" customFormat="1" ht="39.950000000000003" customHeight="1" x14ac:dyDescent="0.2">
      <c r="A30" s="777" t="s">
        <v>1327</v>
      </c>
      <c r="B30" s="781"/>
      <c r="C30" s="781"/>
      <c r="D30" s="781"/>
      <c r="E30" s="781"/>
      <c r="F30" s="781"/>
      <c r="G30" s="170">
        <f>SUM(G31:G34)</f>
        <v>47</v>
      </c>
      <c r="H30" s="170">
        <f t="shared" ref="H30:O30" si="10">SUM(H31:H34)</f>
        <v>47</v>
      </c>
      <c r="I30" s="204">
        <f t="shared" si="10"/>
        <v>872.2</v>
      </c>
      <c r="J30" s="170">
        <f t="shared" si="10"/>
        <v>21</v>
      </c>
      <c r="K30" s="170">
        <f t="shared" si="10"/>
        <v>7</v>
      </c>
      <c r="L30" s="170">
        <f t="shared" si="10"/>
        <v>14</v>
      </c>
      <c r="M30" s="204">
        <f t="shared" si="10"/>
        <v>872.2</v>
      </c>
      <c r="N30" s="204">
        <f t="shared" si="10"/>
        <v>310.89999999999998</v>
      </c>
      <c r="O30" s="204">
        <f t="shared" si="10"/>
        <v>561.29999999999995</v>
      </c>
      <c r="P30" s="204">
        <f>SUM(P31:P34)</f>
        <v>36554776</v>
      </c>
      <c r="Q30" s="204">
        <v>13990994.630000001</v>
      </c>
      <c r="R30" s="204">
        <v>22563781.370000001</v>
      </c>
      <c r="S30" s="201"/>
      <c r="T30" s="202"/>
      <c r="U30" s="205"/>
      <c r="V30" s="205"/>
      <c r="W30" s="205"/>
      <c r="X30" s="205"/>
    </row>
    <row r="31" spans="1:24" s="159" customFormat="1" x14ac:dyDescent="0.3">
      <c r="A31" s="169">
        <v>1</v>
      </c>
      <c r="B31" s="212" t="s">
        <v>927</v>
      </c>
      <c r="C31" s="178">
        <v>141</v>
      </c>
      <c r="D31" s="198">
        <v>41729</v>
      </c>
      <c r="E31" s="208" t="s">
        <v>1096</v>
      </c>
      <c r="F31" s="208" t="s">
        <v>1097</v>
      </c>
      <c r="G31" s="171">
        <v>19</v>
      </c>
      <c r="H31" s="172">
        <v>19</v>
      </c>
      <c r="I31" s="213">
        <v>357.2</v>
      </c>
      <c r="J31" s="173">
        <v>8</v>
      </c>
      <c r="K31" s="173">
        <v>3</v>
      </c>
      <c r="L31" s="173">
        <v>5</v>
      </c>
      <c r="M31" s="199">
        <v>357.2</v>
      </c>
      <c r="N31" s="199">
        <f>M31-O31</f>
        <v>148.6</v>
      </c>
      <c r="O31" s="199">
        <v>208.6</v>
      </c>
      <c r="P31" s="200">
        <f>Q31+R31</f>
        <v>14950608</v>
      </c>
      <c r="Q31" s="200">
        <v>5956856.54</v>
      </c>
      <c r="R31" s="200">
        <v>8993751.4600000009</v>
      </c>
      <c r="S31" s="201"/>
      <c r="T31" s="202"/>
      <c r="U31" s="250"/>
      <c r="V31" s="250"/>
      <c r="W31" s="250"/>
      <c r="X31" s="250"/>
    </row>
    <row r="32" spans="1:24" s="159" customFormat="1" x14ac:dyDescent="0.3">
      <c r="A32" s="169">
        <v>2</v>
      </c>
      <c r="B32" s="212" t="s">
        <v>928</v>
      </c>
      <c r="C32" s="178">
        <v>142</v>
      </c>
      <c r="D32" s="198">
        <v>41729</v>
      </c>
      <c r="E32" s="208" t="s">
        <v>1096</v>
      </c>
      <c r="F32" s="208" t="s">
        <v>1097</v>
      </c>
      <c r="G32" s="171">
        <v>12</v>
      </c>
      <c r="H32" s="172">
        <v>12</v>
      </c>
      <c r="I32" s="213">
        <v>180</v>
      </c>
      <c r="J32" s="173">
        <v>4</v>
      </c>
      <c r="K32" s="173">
        <v>0</v>
      </c>
      <c r="L32" s="173">
        <v>4</v>
      </c>
      <c r="M32" s="199">
        <v>180</v>
      </c>
      <c r="N32" s="199">
        <v>0</v>
      </c>
      <c r="O32" s="199">
        <f>M32-N32</f>
        <v>180</v>
      </c>
      <c r="P32" s="200">
        <f>Q32+R32</f>
        <v>7610400</v>
      </c>
      <c r="Q32" s="200">
        <v>2892289.41</v>
      </c>
      <c r="R32" s="200">
        <v>4718110.59</v>
      </c>
      <c r="S32" s="201"/>
      <c r="T32" s="202"/>
      <c r="U32" s="250"/>
      <c r="V32" s="250"/>
      <c r="W32" s="250"/>
      <c r="X32" s="250"/>
    </row>
    <row r="33" spans="1:24" s="159" customFormat="1" x14ac:dyDescent="0.3">
      <c r="A33" s="169">
        <v>3</v>
      </c>
      <c r="B33" s="212" t="s">
        <v>929</v>
      </c>
      <c r="C33" s="178">
        <v>143</v>
      </c>
      <c r="D33" s="198">
        <v>41729</v>
      </c>
      <c r="E33" s="208" t="s">
        <v>1096</v>
      </c>
      <c r="F33" s="208" t="s">
        <v>1097</v>
      </c>
      <c r="G33" s="171">
        <v>11</v>
      </c>
      <c r="H33" s="172">
        <v>11</v>
      </c>
      <c r="I33" s="213">
        <v>138.1</v>
      </c>
      <c r="J33" s="173">
        <v>4</v>
      </c>
      <c r="K33" s="173">
        <v>1</v>
      </c>
      <c r="L33" s="173">
        <v>3</v>
      </c>
      <c r="M33" s="199">
        <v>138.1</v>
      </c>
      <c r="N33" s="199">
        <v>54.4</v>
      </c>
      <c r="O33" s="199">
        <v>83.7</v>
      </c>
      <c r="P33" s="200">
        <f>Q33+R33</f>
        <v>5668836</v>
      </c>
      <c r="Q33" s="200">
        <v>1912018.99</v>
      </c>
      <c r="R33" s="200">
        <v>3756817.01</v>
      </c>
      <c r="S33" s="201"/>
      <c r="T33" s="202"/>
      <c r="U33" s="250"/>
      <c r="V33" s="250"/>
      <c r="W33" s="250"/>
      <c r="X33" s="250"/>
    </row>
    <row r="34" spans="1:24" s="159" customFormat="1" x14ac:dyDescent="0.3">
      <c r="A34" s="169">
        <v>4</v>
      </c>
      <c r="B34" s="212" t="s">
        <v>930</v>
      </c>
      <c r="C34" s="178">
        <v>144</v>
      </c>
      <c r="D34" s="198">
        <v>41729</v>
      </c>
      <c r="E34" s="208" t="s">
        <v>1096</v>
      </c>
      <c r="F34" s="208" t="s">
        <v>1097</v>
      </c>
      <c r="G34" s="171">
        <v>5</v>
      </c>
      <c r="H34" s="172">
        <v>5</v>
      </c>
      <c r="I34" s="213">
        <v>196.9</v>
      </c>
      <c r="J34" s="173">
        <v>5</v>
      </c>
      <c r="K34" s="173">
        <v>3</v>
      </c>
      <c r="L34" s="173">
        <v>2</v>
      </c>
      <c r="M34" s="199">
        <v>196.9</v>
      </c>
      <c r="N34" s="199">
        <v>107.9</v>
      </c>
      <c r="O34" s="199">
        <f>M34-N34</f>
        <v>89</v>
      </c>
      <c r="P34" s="200">
        <f>Q34+R34</f>
        <v>8324932</v>
      </c>
      <c r="Q34" s="200">
        <v>3229829.69</v>
      </c>
      <c r="R34" s="200">
        <v>5095102.3099999996</v>
      </c>
      <c r="S34" s="201"/>
      <c r="T34" s="202"/>
      <c r="U34" s="250"/>
      <c r="V34" s="250"/>
      <c r="W34" s="250"/>
      <c r="X34" s="250"/>
    </row>
    <row r="35" spans="1:24" s="158" customFormat="1" ht="39.950000000000003" customHeight="1" x14ac:dyDescent="0.2">
      <c r="A35" s="778" t="s">
        <v>1196</v>
      </c>
      <c r="B35" s="778"/>
      <c r="C35" s="778"/>
      <c r="D35" s="778"/>
      <c r="E35" s="778"/>
      <c r="F35" s="778"/>
      <c r="G35" s="170">
        <f>SUM(G36:G39)</f>
        <v>56</v>
      </c>
      <c r="H35" s="170">
        <f t="shared" ref="H35:O35" si="11">SUM(H36:H39)</f>
        <v>53</v>
      </c>
      <c r="I35" s="204">
        <f>SUM(I36:I39)</f>
        <v>835.1</v>
      </c>
      <c r="J35" s="170">
        <f t="shared" si="11"/>
        <v>20</v>
      </c>
      <c r="K35" s="170">
        <f t="shared" si="11"/>
        <v>11</v>
      </c>
      <c r="L35" s="170">
        <f t="shared" si="11"/>
        <v>9</v>
      </c>
      <c r="M35" s="204">
        <f t="shared" si="11"/>
        <v>835.1</v>
      </c>
      <c r="N35" s="204">
        <f t="shared" si="11"/>
        <v>375.6</v>
      </c>
      <c r="O35" s="204">
        <f t="shared" si="11"/>
        <v>459.5</v>
      </c>
      <c r="P35" s="204">
        <f>SUM(P36:P39)</f>
        <v>43210331.5</v>
      </c>
      <c r="Q35" s="204">
        <v>22698803.289999999</v>
      </c>
      <c r="R35" s="204">
        <v>20511528.210000001</v>
      </c>
      <c r="S35" s="201"/>
      <c r="T35" s="202"/>
      <c r="U35" s="205"/>
      <c r="V35" s="205"/>
      <c r="W35" s="205"/>
      <c r="X35" s="205"/>
    </row>
    <row r="36" spans="1:24" s="159" customFormat="1" x14ac:dyDescent="0.2">
      <c r="A36" s="178">
        <v>1</v>
      </c>
      <c r="B36" s="197" t="s">
        <v>832</v>
      </c>
      <c r="C36" s="178">
        <v>623</v>
      </c>
      <c r="D36" s="198">
        <v>42004</v>
      </c>
      <c r="E36" s="178" t="s">
        <v>1098</v>
      </c>
      <c r="F36" s="178" t="s">
        <v>1096</v>
      </c>
      <c r="G36" s="171">
        <v>16</v>
      </c>
      <c r="H36" s="172">
        <v>15</v>
      </c>
      <c r="I36" s="199">
        <v>166</v>
      </c>
      <c r="J36" s="172">
        <v>3</v>
      </c>
      <c r="K36" s="172">
        <v>0</v>
      </c>
      <c r="L36" s="172">
        <v>3</v>
      </c>
      <c r="M36" s="199">
        <v>166</v>
      </c>
      <c r="N36" s="199">
        <v>0</v>
      </c>
      <c r="O36" s="199">
        <v>166</v>
      </c>
      <c r="P36" s="200">
        <f>Q36+R36</f>
        <v>8024775.8499999996</v>
      </c>
      <c r="Q36" s="200">
        <v>4512036.0999999996</v>
      </c>
      <c r="R36" s="200">
        <v>3512739.75</v>
      </c>
      <c r="S36" s="201"/>
      <c r="T36" s="202"/>
      <c r="U36" s="250"/>
      <c r="V36" s="250"/>
      <c r="W36" s="250"/>
      <c r="X36" s="250"/>
    </row>
    <row r="37" spans="1:24" s="159" customFormat="1" x14ac:dyDescent="0.2">
      <c r="A37" s="178">
        <v>2</v>
      </c>
      <c r="B37" s="197" t="s">
        <v>833</v>
      </c>
      <c r="C37" s="178">
        <v>623</v>
      </c>
      <c r="D37" s="198">
        <v>42004</v>
      </c>
      <c r="E37" s="178" t="s">
        <v>1098</v>
      </c>
      <c r="F37" s="178" t="s">
        <v>1096</v>
      </c>
      <c r="G37" s="171">
        <v>22</v>
      </c>
      <c r="H37" s="172">
        <v>20</v>
      </c>
      <c r="I37" s="199">
        <v>277.10000000000002</v>
      </c>
      <c r="J37" s="172">
        <v>7</v>
      </c>
      <c r="K37" s="172">
        <v>4</v>
      </c>
      <c r="L37" s="172">
        <v>3</v>
      </c>
      <c r="M37" s="199">
        <v>277.10000000000002</v>
      </c>
      <c r="N37" s="199">
        <v>136.1</v>
      </c>
      <c r="O37" s="199">
        <v>141</v>
      </c>
      <c r="P37" s="200">
        <f>Q37+R37</f>
        <v>15353458.210000001</v>
      </c>
      <c r="Q37" s="200">
        <v>7531838.5700000003</v>
      </c>
      <c r="R37" s="200">
        <v>7821619.6399999997</v>
      </c>
      <c r="S37" s="201"/>
      <c r="T37" s="202"/>
      <c r="U37" s="250"/>
      <c r="V37" s="250"/>
      <c r="W37" s="250"/>
      <c r="X37" s="250"/>
    </row>
    <row r="38" spans="1:24" s="159" customFormat="1" x14ac:dyDescent="0.2">
      <c r="A38" s="178">
        <v>3</v>
      </c>
      <c r="B38" s="197" t="s">
        <v>831</v>
      </c>
      <c r="C38" s="178">
        <v>618</v>
      </c>
      <c r="D38" s="198">
        <v>42004</v>
      </c>
      <c r="E38" s="178" t="s">
        <v>1098</v>
      </c>
      <c r="F38" s="178" t="s">
        <v>1096</v>
      </c>
      <c r="G38" s="171">
        <v>12</v>
      </c>
      <c r="H38" s="172">
        <v>12</v>
      </c>
      <c r="I38" s="199">
        <v>263.10000000000002</v>
      </c>
      <c r="J38" s="172">
        <v>8</v>
      </c>
      <c r="K38" s="172">
        <v>7</v>
      </c>
      <c r="L38" s="172">
        <v>1</v>
      </c>
      <c r="M38" s="199">
        <v>263.10000000000002</v>
      </c>
      <c r="N38" s="199">
        <v>239.5</v>
      </c>
      <c r="O38" s="199">
        <v>23.6</v>
      </c>
      <c r="P38" s="200">
        <f>Q38+R38</f>
        <v>13737995.970000001</v>
      </c>
      <c r="Q38" s="200">
        <v>7151305.4100000001</v>
      </c>
      <c r="R38" s="200">
        <v>6586690.5599999996</v>
      </c>
      <c r="S38" s="201"/>
      <c r="T38" s="202"/>
      <c r="U38" s="250"/>
      <c r="V38" s="250"/>
      <c r="W38" s="250"/>
      <c r="X38" s="250"/>
    </row>
    <row r="39" spans="1:24" s="159" customFormat="1" x14ac:dyDescent="0.2">
      <c r="A39" s="178">
        <v>4</v>
      </c>
      <c r="B39" s="197" t="s">
        <v>835</v>
      </c>
      <c r="C39" s="178">
        <v>623</v>
      </c>
      <c r="D39" s="198">
        <v>42004</v>
      </c>
      <c r="E39" s="178" t="s">
        <v>1098</v>
      </c>
      <c r="F39" s="178" t="s">
        <v>1096</v>
      </c>
      <c r="G39" s="171">
        <v>6</v>
      </c>
      <c r="H39" s="172">
        <v>6</v>
      </c>
      <c r="I39" s="199">
        <v>128.9</v>
      </c>
      <c r="J39" s="172">
        <v>2</v>
      </c>
      <c r="K39" s="172">
        <v>0</v>
      </c>
      <c r="L39" s="172">
        <v>2</v>
      </c>
      <c r="M39" s="199">
        <v>128.9</v>
      </c>
      <c r="N39" s="199">
        <v>0</v>
      </c>
      <c r="O39" s="199">
        <v>128.9</v>
      </c>
      <c r="P39" s="200">
        <f>Q39+R39</f>
        <v>6094101.4699999997</v>
      </c>
      <c r="Q39" s="200">
        <v>3503623.21</v>
      </c>
      <c r="R39" s="200">
        <v>2590478.2599999998</v>
      </c>
      <c r="S39" s="201"/>
      <c r="T39" s="202"/>
      <c r="U39" s="250"/>
      <c r="V39" s="250"/>
      <c r="W39" s="250"/>
      <c r="X39" s="250"/>
    </row>
    <row r="40" spans="1:24" s="158" customFormat="1" ht="39.950000000000003" customHeight="1" x14ac:dyDescent="0.2">
      <c r="A40" s="777" t="s">
        <v>1352</v>
      </c>
      <c r="B40" s="777"/>
      <c r="C40" s="777"/>
      <c r="D40" s="777"/>
      <c r="E40" s="777"/>
      <c r="F40" s="777"/>
      <c r="G40" s="170">
        <f>G41</f>
        <v>7</v>
      </c>
      <c r="H40" s="170">
        <f t="shared" ref="H40:O40" si="12">H41</f>
        <v>7</v>
      </c>
      <c r="I40" s="204">
        <f t="shared" si="12"/>
        <v>92.6</v>
      </c>
      <c r="J40" s="170">
        <f t="shared" si="12"/>
        <v>1</v>
      </c>
      <c r="K40" s="170">
        <f t="shared" si="12"/>
        <v>0</v>
      </c>
      <c r="L40" s="170">
        <f t="shared" si="12"/>
        <v>1</v>
      </c>
      <c r="M40" s="204">
        <f t="shared" si="12"/>
        <v>74.900000000000006</v>
      </c>
      <c r="N40" s="204">
        <f t="shared" si="12"/>
        <v>0</v>
      </c>
      <c r="O40" s="204">
        <f t="shared" si="12"/>
        <v>74.900000000000006</v>
      </c>
      <c r="P40" s="204">
        <f>P41</f>
        <v>3166772</v>
      </c>
      <c r="Q40" s="204">
        <v>2035852.43</v>
      </c>
      <c r="R40" s="204">
        <v>1130919.57</v>
      </c>
      <c r="S40" s="201"/>
      <c r="T40" s="202"/>
      <c r="U40" s="205"/>
      <c r="V40" s="205"/>
      <c r="W40" s="205"/>
      <c r="X40" s="205"/>
    </row>
    <row r="41" spans="1:24" s="159" customFormat="1" x14ac:dyDescent="0.2">
      <c r="A41" s="178">
        <v>1</v>
      </c>
      <c r="B41" s="207" t="s">
        <v>763</v>
      </c>
      <c r="C41" s="215" t="s">
        <v>1001</v>
      </c>
      <c r="D41" s="198">
        <v>41272</v>
      </c>
      <c r="E41" s="178" t="s">
        <v>1098</v>
      </c>
      <c r="F41" s="178" t="s">
        <v>1096</v>
      </c>
      <c r="G41" s="171">
        <v>7</v>
      </c>
      <c r="H41" s="171">
        <v>7</v>
      </c>
      <c r="I41" s="199">
        <v>92.6</v>
      </c>
      <c r="J41" s="171">
        <v>1</v>
      </c>
      <c r="K41" s="172">
        <v>0</v>
      </c>
      <c r="L41" s="172">
        <v>1</v>
      </c>
      <c r="M41" s="199">
        <v>74.900000000000006</v>
      </c>
      <c r="N41" s="199">
        <v>0</v>
      </c>
      <c r="O41" s="199">
        <v>74.900000000000006</v>
      </c>
      <c r="P41" s="200">
        <f>Q41+R41</f>
        <v>3166772</v>
      </c>
      <c r="Q41" s="200">
        <v>2035852.43</v>
      </c>
      <c r="R41" s="200">
        <v>1130919.57</v>
      </c>
      <c r="S41" s="201"/>
      <c r="T41" s="202"/>
      <c r="U41" s="250"/>
      <c r="V41" s="250"/>
      <c r="W41" s="250"/>
      <c r="X41" s="250"/>
    </row>
    <row r="42" spans="1:24" s="158" customFormat="1" ht="39.950000000000003" customHeight="1" x14ac:dyDescent="0.2">
      <c r="A42" s="778" t="s">
        <v>1017</v>
      </c>
      <c r="B42" s="778"/>
      <c r="C42" s="778"/>
      <c r="D42" s="778"/>
      <c r="E42" s="778"/>
      <c r="F42" s="778"/>
      <c r="G42" s="170">
        <f>SUM(G43:G50)</f>
        <v>37</v>
      </c>
      <c r="H42" s="170">
        <f t="shared" ref="H42:O42" si="13">SUM(H43:H50)</f>
        <v>37</v>
      </c>
      <c r="I42" s="204">
        <f t="shared" si="13"/>
        <v>830.4</v>
      </c>
      <c r="J42" s="170">
        <f t="shared" si="13"/>
        <v>16</v>
      </c>
      <c r="K42" s="170">
        <f t="shared" si="13"/>
        <v>5</v>
      </c>
      <c r="L42" s="170">
        <f t="shared" si="13"/>
        <v>11</v>
      </c>
      <c r="M42" s="204">
        <f t="shared" si="13"/>
        <v>713.6</v>
      </c>
      <c r="N42" s="204">
        <f t="shared" si="13"/>
        <v>216.5</v>
      </c>
      <c r="O42" s="204">
        <f t="shared" si="13"/>
        <v>497.1</v>
      </c>
      <c r="P42" s="204">
        <f>SUM(P43:P50)</f>
        <v>30817892</v>
      </c>
      <c r="Q42" s="204">
        <v>24040508.079999998</v>
      </c>
      <c r="R42" s="204">
        <v>6777383.9199999999</v>
      </c>
      <c r="S42" s="201"/>
      <c r="T42" s="202"/>
      <c r="U42" s="205"/>
      <c r="V42" s="205"/>
      <c r="W42" s="205"/>
      <c r="X42" s="205"/>
    </row>
    <row r="43" spans="1:24" s="159" customFormat="1" x14ac:dyDescent="0.2">
      <c r="A43" s="178">
        <v>1</v>
      </c>
      <c r="B43" s="197" t="s">
        <v>765</v>
      </c>
      <c r="C43" s="216" t="s">
        <v>1001</v>
      </c>
      <c r="D43" s="217">
        <v>41272</v>
      </c>
      <c r="E43" s="178" t="s">
        <v>1096</v>
      </c>
      <c r="F43" s="178" t="s">
        <v>1097</v>
      </c>
      <c r="G43" s="171">
        <v>4</v>
      </c>
      <c r="H43" s="172">
        <v>4</v>
      </c>
      <c r="I43" s="199">
        <v>90.4</v>
      </c>
      <c r="J43" s="171">
        <v>2</v>
      </c>
      <c r="K43" s="172">
        <v>0</v>
      </c>
      <c r="L43" s="172">
        <v>2</v>
      </c>
      <c r="M43" s="199">
        <v>90.4</v>
      </c>
      <c r="N43" s="199">
        <v>0</v>
      </c>
      <c r="O43" s="199">
        <v>90.4</v>
      </c>
      <c r="P43" s="200">
        <f t="shared" ref="P43:P50" si="14">Q43+R43</f>
        <v>3822112</v>
      </c>
      <c r="Q43" s="200">
        <v>3045490.38</v>
      </c>
      <c r="R43" s="200">
        <v>776621.62</v>
      </c>
      <c r="S43" s="201"/>
      <c r="T43" s="202"/>
      <c r="U43" s="250"/>
      <c r="V43" s="250"/>
      <c r="W43" s="250"/>
      <c r="X43" s="250"/>
    </row>
    <row r="44" spans="1:24" s="159" customFormat="1" x14ac:dyDescent="0.2">
      <c r="A44" s="178">
        <v>2</v>
      </c>
      <c r="B44" s="197" t="s">
        <v>1018</v>
      </c>
      <c r="C44" s="215" t="s">
        <v>1001</v>
      </c>
      <c r="D44" s="217">
        <v>41272</v>
      </c>
      <c r="E44" s="178" t="s">
        <v>1096</v>
      </c>
      <c r="F44" s="178" t="s">
        <v>1097</v>
      </c>
      <c r="G44" s="171">
        <v>9</v>
      </c>
      <c r="H44" s="172">
        <v>9</v>
      </c>
      <c r="I44" s="200">
        <v>69</v>
      </c>
      <c r="J44" s="171">
        <v>3</v>
      </c>
      <c r="K44" s="168">
        <v>0</v>
      </c>
      <c r="L44" s="168">
        <v>3</v>
      </c>
      <c r="M44" s="199">
        <v>69</v>
      </c>
      <c r="N44" s="200">
        <v>0</v>
      </c>
      <c r="O44" s="200">
        <v>69</v>
      </c>
      <c r="P44" s="200">
        <f t="shared" si="14"/>
        <v>3551520</v>
      </c>
      <c r="Q44" s="200">
        <v>2324544.64</v>
      </c>
      <c r="R44" s="200">
        <v>1226975.3600000001</v>
      </c>
      <c r="S44" s="201"/>
      <c r="T44" s="202"/>
      <c r="U44" s="250"/>
      <c r="V44" s="250"/>
      <c r="W44" s="250"/>
      <c r="X44" s="250"/>
    </row>
    <row r="45" spans="1:24" s="159" customFormat="1" x14ac:dyDescent="0.2">
      <c r="A45" s="178">
        <v>3</v>
      </c>
      <c r="B45" s="197" t="s">
        <v>1320</v>
      </c>
      <c r="C45" s="216" t="s">
        <v>1001</v>
      </c>
      <c r="D45" s="217">
        <v>41272</v>
      </c>
      <c r="E45" s="178" t="s">
        <v>1098</v>
      </c>
      <c r="F45" s="178" t="s">
        <v>1096</v>
      </c>
      <c r="G45" s="171">
        <v>4</v>
      </c>
      <c r="H45" s="172">
        <v>4</v>
      </c>
      <c r="I45" s="199">
        <v>119.8</v>
      </c>
      <c r="J45" s="171">
        <v>2</v>
      </c>
      <c r="K45" s="172">
        <v>0</v>
      </c>
      <c r="L45" s="172">
        <v>2</v>
      </c>
      <c r="M45" s="199">
        <v>112.9</v>
      </c>
      <c r="N45" s="199">
        <v>0</v>
      </c>
      <c r="O45" s="199">
        <v>112.9</v>
      </c>
      <c r="P45" s="200">
        <f t="shared" si="14"/>
        <v>4773412</v>
      </c>
      <c r="Q45" s="200">
        <v>3803494.05</v>
      </c>
      <c r="R45" s="200">
        <v>969917.95</v>
      </c>
      <c r="S45" s="201"/>
      <c r="T45" s="202"/>
      <c r="U45" s="250"/>
      <c r="V45" s="250"/>
      <c r="W45" s="250"/>
      <c r="X45" s="250"/>
    </row>
    <row r="46" spans="1:24" s="159" customFormat="1" x14ac:dyDescent="0.2">
      <c r="A46" s="178">
        <v>4</v>
      </c>
      <c r="B46" s="197" t="s">
        <v>766</v>
      </c>
      <c r="C46" s="216" t="s">
        <v>1001</v>
      </c>
      <c r="D46" s="217">
        <v>41272</v>
      </c>
      <c r="E46" s="178" t="s">
        <v>1098</v>
      </c>
      <c r="F46" s="178" t="s">
        <v>1096</v>
      </c>
      <c r="G46" s="171">
        <v>4</v>
      </c>
      <c r="H46" s="172">
        <v>4</v>
      </c>
      <c r="I46" s="200">
        <v>111.5</v>
      </c>
      <c r="J46" s="171">
        <v>2</v>
      </c>
      <c r="K46" s="168">
        <v>2</v>
      </c>
      <c r="L46" s="168">
        <v>0</v>
      </c>
      <c r="M46" s="199">
        <v>92.3</v>
      </c>
      <c r="N46" s="200">
        <v>92.3</v>
      </c>
      <c r="O46" s="200">
        <v>0</v>
      </c>
      <c r="P46" s="200">
        <f t="shared" si="14"/>
        <v>3902444</v>
      </c>
      <c r="Q46" s="200">
        <v>3109499.58</v>
      </c>
      <c r="R46" s="200">
        <v>792944.42</v>
      </c>
      <c r="S46" s="201"/>
      <c r="T46" s="202"/>
      <c r="U46" s="250"/>
      <c r="V46" s="250"/>
      <c r="W46" s="250"/>
      <c r="X46" s="250"/>
    </row>
    <row r="47" spans="1:24" s="159" customFormat="1" x14ac:dyDescent="0.2">
      <c r="A47" s="178">
        <v>5</v>
      </c>
      <c r="B47" s="197" t="s">
        <v>806</v>
      </c>
      <c r="C47" s="215" t="s">
        <v>1001</v>
      </c>
      <c r="D47" s="217">
        <v>41272</v>
      </c>
      <c r="E47" s="178" t="s">
        <v>1098</v>
      </c>
      <c r="F47" s="178" t="s">
        <v>1096</v>
      </c>
      <c r="G47" s="171">
        <v>3</v>
      </c>
      <c r="H47" s="172">
        <v>3</v>
      </c>
      <c r="I47" s="200">
        <v>74.099999999999994</v>
      </c>
      <c r="J47" s="171">
        <v>1</v>
      </c>
      <c r="K47" s="168">
        <v>0</v>
      </c>
      <c r="L47" s="168">
        <v>1</v>
      </c>
      <c r="M47" s="199">
        <v>61.2</v>
      </c>
      <c r="N47" s="200">
        <v>0</v>
      </c>
      <c r="O47" s="200">
        <v>61.2</v>
      </c>
      <c r="P47" s="200">
        <f t="shared" si="14"/>
        <v>2587536</v>
      </c>
      <c r="Q47" s="200">
        <v>2061770.03</v>
      </c>
      <c r="R47" s="200">
        <v>525765.97</v>
      </c>
      <c r="S47" s="201"/>
      <c r="T47" s="202"/>
      <c r="U47" s="250"/>
      <c r="V47" s="250"/>
      <c r="W47" s="250"/>
      <c r="X47" s="250"/>
    </row>
    <row r="48" spans="1:24" s="159" customFormat="1" x14ac:dyDescent="0.2">
      <c r="A48" s="178">
        <v>6</v>
      </c>
      <c r="B48" s="197" t="s">
        <v>807</v>
      </c>
      <c r="C48" s="215" t="s">
        <v>1001</v>
      </c>
      <c r="D48" s="217">
        <v>41272</v>
      </c>
      <c r="E48" s="178" t="s">
        <v>1098</v>
      </c>
      <c r="F48" s="178" t="s">
        <v>1096</v>
      </c>
      <c r="G48" s="171">
        <v>2</v>
      </c>
      <c r="H48" s="172">
        <v>2</v>
      </c>
      <c r="I48" s="200">
        <v>137.4</v>
      </c>
      <c r="J48" s="171">
        <v>2</v>
      </c>
      <c r="K48" s="168">
        <v>0</v>
      </c>
      <c r="L48" s="168">
        <v>2</v>
      </c>
      <c r="M48" s="199">
        <v>102.4</v>
      </c>
      <c r="N48" s="200">
        <v>0</v>
      </c>
      <c r="O48" s="200">
        <v>102.4</v>
      </c>
      <c r="P48" s="200">
        <f t="shared" si="14"/>
        <v>4329472</v>
      </c>
      <c r="Q48" s="200">
        <v>3449759.01</v>
      </c>
      <c r="R48" s="200">
        <v>879712.99</v>
      </c>
      <c r="S48" s="201"/>
      <c r="T48" s="202"/>
      <c r="U48" s="250"/>
      <c r="V48" s="250"/>
      <c r="W48" s="250"/>
      <c r="X48" s="250"/>
    </row>
    <row r="49" spans="1:24" s="159" customFormat="1" x14ac:dyDescent="0.2">
      <c r="A49" s="178">
        <v>7</v>
      </c>
      <c r="B49" s="197" t="s">
        <v>810</v>
      </c>
      <c r="C49" s="215" t="s">
        <v>1001</v>
      </c>
      <c r="D49" s="217">
        <v>41272</v>
      </c>
      <c r="E49" s="178" t="s">
        <v>1098</v>
      </c>
      <c r="F49" s="178" t="s">
        <v>1096</v>
      </c>
      <c r="G49" s="171">
        <v>5</v>
      </c>
      <c r="H49" s="172">
        <v>5</v>
      </c>
      <c r="I49" s="200">
        <v>124.2</v>
      </c>
      <c r="J49" s="171">
        <v>3</v>
      </c>
      <c r="K49" s="168">
        <v>3</v>
      </c>
      <c r="L49" s="168">
        <v>0</v>
      </c>
      <c r="M49" s="199">
        <v>124.2</v>
      </c>
      <c r="N49" s="200">
        <v>124.2</v>
      </c>
      <c r="O49" s="200">
        <v>0</v>
      </c>
      <c r="P49" s="200">
        <f t="shared" si="14"/>
        <v>5263860</v>
      </c>
      <c r="Q49" s="200">
        <v>4184180.36</v>
      </c>
      <c r="R49" s="200">
        <v>1079679.6399999999</v>
      </c>
      <c r="S49" s="201"/>
      <c r="T49" s="202"/>
      <c r="U49" s="250"/>
      <c r="V49" s="250"/>
      <c r="W49" s="250"/>
      <c r="X49" s="250"/>
    </row>
    <row r="50" spans="1:24" s="159" customFormat="1" x14ac:dyDescent="0.2">
      <c r="A50" s="178">
        <v>8</v>
      </c>
      <c r="B50" s="197" t="s">
        <v>884</v>
      </c>
      <c r="C50" s="215" t="s">
        <v>1001</v>
      </c>
      <c r="D50" s="217">
        <v>41272</v>
      </c>
      <c r="E50" s="178" t="s">
        <v>1098</v>
      </c>
      <c r="F50" s="178" t="s">
        <v>1096</v>
      </c>
      <c r="G50" s="171">
        <v>6</v>
      </c>
      <c r="H50" s="172">
        <v>6</v>
      </c>
      <c r="I50" s="200">
        <v>104</v>
      </c>
      <c r="J50" s="171">
        <v>1</v>
      </c>
      <c r="K50" s="168">
        <v>0</v>
      </c>
      <c r="L50" s="168">
        <v>1</v>
      </c>
      <c r="M50" s="199">
        <v>61.2</v>
      </c>
      <c r="N50" s="200">
        <v>0</v>
      </c>
      <c r="O50" s="200">
        <v>61.2</v>
      </c>
      <c r="P50" s="200">
        <f t="shared" si="14"/>
        <v>2587536</v>
      </c>
      <c r="Q50" s="200">
        <v>2061770.03</v>
      </c>
      <c r="R50" s="200">
        <v>525765.97</v>
      </c>
      <c r="S50" s="201"/>
      <c r="T50" s="202"/>
      <c r="U50" s="250"/>
      <c r="V50" s="250"/>
      <c r="W50" s="250"/>
      <c r="X50" s="250"/>
    </row>
    <row r="51" spans="1:24" s="158" customFormat="1" ht="36" customHeight="1" x14ac:dyDescent="0.2">
      <c r="A51" s="778" t="s">
        <v>1264</v>
      </c>
      <c r="B51" s="778"/>
      <c r="C51" s="778"/>
      <c r="D51" s="778"/>
      <c r="E51" s="778"/>
      <c r="F51" s="778"/>
      <c r="G51" s="174">
        <f>SUM(G52:G58)</f>
        <v>104</v>
      </c>
      <c r="H51" s="174">
        <f t="shared" ref="H51:O51" si="15">SUM(H52:H58)</f>
        <v>104</v>
      </c>
      <c r="I51" s="214">
        <f t="shared" si="15"/>
        <v>1679</v>
      </c>
      <c r="J51" s="174">
        <f t="shared" si="15"/>
        <v>53</v>
      </c>
      <c r="K51" s="174">
        <f t="shared" si="15"/>
        <v>42</v>
      </c>
      <c r="L51" s="174">
        <f t="shared" si="15"/>
        <v>11</v>
      </c>
      <c r="M51" s="214">
        <f t="shared" si="15"/>
        <v>1679</v>
      </c>
      <c r="N51" s="214">
        <f t="shared" si="15"/>
        <v>1312.5</v>
      </c>
      <c r="O51" s="214">
        <f t="shared" si="15"/>
        <v>366.5</v>
      </c>
      <c r="P51" s="204">
        <f>SUM(P52:P58)</f>
        <v>72945684</v>
      </c>
      <c r="Q51" s="204">
        <v>63746639.659999996</v>
      </c>
      <c r="R51" s="204">
        <v>9199044.3399999999</v>
      </c>
      <c r="S51" s="201"/>
      <c r="T51" s="202"/>
      <c r="U51" s="205"/>
      <c r="V51" s="205"/>
      <c r="W51" s="205"/>
      <c r="X51" s="205"/>
    </row>
    <row r="52" spans="1:24" s="159" customFormat="1" ht="39.75" customHeight="1" x14ac:dyDescent="0.2">
      <c r="A52" s="178">
        <v>1</v>
      </c>
      <c r="B52" s="218" t="s">
        <v>1239</v>
      </c>
      <c r="C52" s="215" t="s">
        <v>1001</v>
      </c>
      <c r="D52" s="198">
        <v>41272</v>
      </c>
      <c r="E52" s="178" t="s">
        <v>1098</v>
      </c>
      <c r="F52" s="178" t="s">
        <v>1096</v>
      </c>
      <c r="G52" s="172">
        <v>32</v>
      </c>
      <c r="H52" s="172">
        <v>32</v>
      </c>
      <c r="I52" s="199">
        <v>374.2</v>
      </c>
      <c r="J52" s="172">
        <v>12</v>
      </c>
      <c r="K52" s="172">
        <v>11</v>
      </c>
      <c r="L52" s="172">
        <v>1</v>
      </c>
      <c r="M52" s="199">
        <v>374.2</v>
      </c>
      <c r="N52" s="199">
        <v>339.7</v>
      </c>
      <c r="O52" s="199">
        <v>34.5</v>
      </c>
      <c r="P52" s="200">
        <f t="shared" ref="P52:P58" si="16">Q52+R52</f>
        <v>16167872</v>
      </c>
      <c r="Q52" s="200">
        <v>14207261.800000001</v>
      </c>
      <c r="R52" s="200">
        <v>1960610.2</v>
      </c>
      <c r="S52" s="201"/>
      <c r="T52" s="202"/>
      <c r="U52" s="250"/>
      <c r="V52" s="250"/>
      <c r="W52" s="250"/>
      <c r="X52" s="250"/>
    </row>
    <row r="53" spans="1:24" s="159" customFormat="1" ht="34.5" customHeight="1" x14ac:dyDescent="0.2">
      <c r="A53" s="178">
        <v>2</v>
      </c>
      <c r="B53" s="218" t="s">
        <v>1238</v>
      </c>
      <c r="C53" s="215" t="s">
        <v>1001</v>
      </c>
      <c r="D53" s="198">
        <v>41272</v>
      </c>
      <c r="E53" s="178" t="s">
        <v>1098</v>
      </c>
      <c r="F53" s="178" t="s">
        <v>1096</v>
      </c>
      <c r="G53" s="171">
        <v>10</v>
      </c>
      <c r="H53" s="172">
        <v>10</v>
      </c>
      <c r="I53" s="199">
        <v>235.7</v>
      </c>
      <c r="J53" s="172">
        <v>6</v>
      </c>
      <c r="K53" s="172">
        <v>6</v>
      </c>
      <c r="L53" s="172">
        <v>0</v>
      </c>
      <c r="M53" s="199">
        <v>235.7</v>
      </c>
      <c r="N53" s="199">
        <v>235.7</v>
      </c>
      <c r="O53" s="199">
        <v>0</v>
      </c>
      <c r="P53" s="200">
        <f t="shared" si="16"/>
        <v>10100692</v>
      </c>
      <c r="Q53" s="200">
        <v>8948828.4499999993</v>
      </c>
      <c r="R53" s="200">
        <v>1151863.55</v>
      </c>
      <c r="S53" s="201"/>
      <c r="T53" s="202"/>
      <c r="U53" s="250"/>
      <c r="V53" s="250"/>
      <c r="W53" s="250"/>
      <c r="X53" s="250"/>
    </row>
    <row r="54" spans="1:24" s="159" customFormat="1" ht="20.100000000000001" customHeight="1" x14ac:dyDescent="0.2">
      <c r="A54" s="178">
        <v>3</v>
      </c>
      <c r="B54" s="218" t="s">
        <v>1240</v>
      </c>
      <c r="C54" s="215" t="s">
        <v>1001</v>
      </c>
      <c r="D54" s="198">
        <v>41272</v>
      </c>
      <c r="E54" s="178" t="s">
        <v>1098</v>
      </c>
      <c r="F54" s="178" t="s">
        <v>1096</v>
      </c>
      <c r="G54" s="171">
        <v>13</v>
      </c>
      <c r="H54" s="172">
        <v>13</v>
      </c>
      <c r="I54" s="199">
        <v>281.3</v>
      </c>
      <c r="J54" s="172">
        <v>11</v>
      </c>
      <c r="K54" s="172">
        <v>10</v>
      </c>
      <c r="L54" s="172">
        <v>1</v>
      </c>
      <c r="M54" s="199">
        <v>281.3</v>
      </c>
      <c r="N54" s="199">
        <v>254.9</v>
      </c>
      <c r="O54" s="199">
        <v>26.4</v>
      </c>
      <c r="P54" s="200">
        <f t="shared" si="16"/>
        <v>12303480</v>
      </c>
      <c r="Q54" s="200">
        <v>10680124.92</v>
      </c>
      <c r="R54" s="200">
        <v>1623355.08</v>
      </c>
      <c r="S54" s="201"/>
      <c r="T54" s="202"/>
      <c r="U54" s="250"/>
      <c r="V54" s="250"/>
      <c r="W54" s="250"/>
      <c r="X54" s="250"/>
    </row>
    <row r="55" spans="1:24" s="159" customFormat="1" ht="21.75" customHeight="1" x14ac:dyDescent="0.2">
      <c r="A55" s="178">
        <v>4</v>
      </c>
      <c r="B55" s="218" t="s">
        <v>791</v>
      </c>
      <c r="C55" s="215" t="s">
        <v>1001</v>
      </c>
      <c r="D55" s="198">
        <v>41272</v>
      </c>
      <c r="E55" s="178" t="s">
        <v>1098</v>
      </c>
      <c r="F55" s="178" t="s">
        <v>1096</v>
      </c>
      <c r="G55" s="171">
        <v>4</v>
      </c>
      <c r="H55" s="172">
        <v>4</v>
      </c>
      <c r="I55" s="199">
        <v>96.1</v>
      </c>
      <c r="J55" s="172">
        <v>4</v>
      </c>
      <c r="K55" s="172">
        <v>4</v>
      </c>
      <c r="L55" s="172">
        <v>0</v>
      </c>
      <c r="M55" s="199">
        <v>96.1</v>
      </c>
      <c r="N55" s="199">
        <v>96.1</v>
      </c>
      <c r="O55" s="199">
        <v>0</v>
      </c>
      <c r="P55" s="200">
        <f t="shared" si="16"/>
        <v>4101160</v>
      </c>
      <c r="Q55" s="200">
        <v>3648631.37</v>
      </c>
      <c r="R55" s="200">
        <v>452528.63</v>
      </c>
      <c r="S55" s="201"/>
      <c r="T55" s="202"/>
      <c r="U55" s="250"/>
      <c r="V55" s="250"/>
      <c r="W55" s="250"/>
      <c r="X55" s="250"/>
    </row>
    <row r="56" spans="1:24" s="159" customFormat="1" ht="23.25" customHeight="1" x14ac:dyDescent="0.2">
      <c r="A56" s="178">
        <v>5</v>
      </c>
      <c r="B56" s="218" t="s">
        <v>1241</v>
      </c>
      <c r="C56" s="215" t="s">
        <v>1001</v>
      </c>
      <c r="D56" s="198">
        <v>41272</v>
      </c>
      <c r="E56" s="178" t="s">
        <v>1098</v>
      </c>
      <c r="F56" s="178" t="s">
        <v>1096</v>
      </c>
      <c r="G56" s="171">
        <v>5</v>
      </c>
      <c r="H56" s="172">
        <v>5</v>
      </c>
      <c r="I56" s="199">
        <v>153.6</v>
      </c>
      <c r="J56" s="172">
        <v>5</v>
      </c>
      <c r="K56" s="172">
        <v>4</v>
      </c>
      <c r="L56" s="172">
        <v>1</v>
      </c>
      <c r="M56" s="199">
        <v>153.6</v>
      </c>
      <c r="N56" s="199">
        <v>120.1</v>
      </c>
      <c r="O56" s="199">
        <v>33.5</v>
      </c>
      <c r="P56" s="200">
        <f t="shared" si="16"/>
        <v>6764800</v>
      </c>
      <c r="Q56" s="200">
        <v>5831735.4699999997</v>
      </c>
      <c r="R56" s="200">
        <v>933064.53</v>
      </c>
      <c r="S56" s="201"/>
      <c r="T56" s="202"/>
      <c r="U56" s="250"/>
      <c r="V56" s="250"/>
      <c r="W56" s="250"/>
      <c r="X56" s="250"/>
    </row>
    <row r="57" spans="1:24" s="159" customFormat="1" ht="20.100000000000001" customHeight="1" x14ac:dyDescent="0.2">
      <c r="A57" s="178">
        <v>6</v>
      </c>
      <c r="B57" s="218" t="s">
        <v>898</v>
      </c>
      <c r="C57" s="215" t="s">
        <v>1001</v>
      </c>
      <c r="D57" s="198">
        <v>41272</v>
      </c>
      <c r="E57" s="178" t="s">
        <v>1098</v>
      </c>
      <c r="F57" s="178" t="s">
        <v>1096</v>
      </c>
      <c r="G57" s="171">
        <v>29</v>
      </c>
      <c r="H57" s="172">
        <v>29</v>
      </c>
      <c r="I57" s="199">
        <v>397.1</v>
      </c>
      <c r="J57" s="172">
        <v>11</v>
      </c>
      <c r="K57" s="172">
        <v>5</v>
      </c>
      <c r="L57" s="172">
        <v>6</v>
      </c>
      <c r="M57" s="199">
        <v>397.1</v>
      </c>
      <c r="N57" s="199">
        <v>188.2</v>
      </c>
      <c r="O57" s="199">
        <v>208.9</v>
      </c>
      <c r="P57" s="200">
        <f t="shared" si="16"/>
        <v>17461640</v>
      </c>
      <c r="Q57" s="200">
        <v>15076706.73</v>
      </c>
      <c r="R57" s="200">
        <v>2384933.27</v>
      </c>
      <c r="S57" s="201"/>
      <c r="T57" s="202"/>
      <c r="U57" s="250"/>
      <c r="V57" s="250"/>
      <c r="W57" s="250"/>
      <c r="X57" s="250"/>
    </row>
    <row r="58" spans="1:24" s="159" customFormat="1" ht="20.100000000000001" customHeight="1" x14ac:dyDescent="0.2">
      <c r="A58" s="178">
        <v>7</v>
      </c>
      <c r="B58" s="218" t="s">
        <v>899</v>
      </c>
      <c r="C58" s="215" t="s">
        <v>1001</v>
      </c>
      <c r="D58" s="198">
        <v>41272</v>
      </c>
      <c r="E58" s="178" t="s">
        <v>1098</v>
      </c>
      <c r="F58" s="178" t="s">
        <v>1096</v>
      </c>
      <c r="G58" s="171">
        <v>11</v>
      </c>
      <c r="H58" s="172">
        <v>11</v>
      </c>
      <c r="I58" s="199">
        <v>141</v>
      </c>
      <c r="J58" s="172">
        <v>4</v>
      </c>
      <c r="K58" s="172">
        <v>2</v>
      </c>
      <c r="L58" s="172">
        <v>2</v>
      </c>
      <c r="M58" s="199">
        <v>141</v>
      </c>
      <c r="N58" s="199">
        <v>77.8</v>
      </c>
      <c r="O58" s="199">
        <v>63.2</v>
      </c>
      <c r="P58" s="200">
        <f t="shared" si="16"/>
        <v>6046040</v>
      </c>
      <c r="Q58" s="200">
        <v>5353350.92</v>
      </c>
      <c r="R58" s="200">
        <v>692689.08</v>
      </c>
      <c r="S58" s="201"/>
      <c r="T58" s="202"/>
      <c r="U58" s="250"/>
      <c r="V58" s="250"/>
      <c r="W58" s="250"/>
      <c r="X58" s="250"/>
    </row>
    <row r="59" spans="1:24" s="158" customFormat="1" ht="36" customHeight="1" x14ac:dyDescent="0.2">
      <c r="A59" s="778" t="s">
        <v>1197</v>
      </c>
      <c r="B59" s="778"/>
      <c r="C59" s="778"/>
      <c r="D59" s="778"/>
      <c r="E59" s="778"/>
      <c r="F59" s="778"/>
      <c r="G59" s="170">
        <f>SUM(G60:G62)</f>
        <v>66</v>
      </c>
      <c r="H59" s="170">
        <f t="shared" ref="H59:O59" si="17">SUM(H60:H62)</f>
        <v>66</v>
      </c>
      <c r="I59" s="204">
        <f t="shared" si="17"/>
        <v>1109.7</v>
      </c>
      <c r="J59" s="170">
        <f t="shared" si="17"/>
        <v>31</v>
      </c>
      <c r="K59" s="170">
        <f t="shared" si="17"/>
        <v>21</v>
      </c>
      <c r="L59" s="170">
        <f t="shared" si="17"/>
        <v>10</v>
      </c>
      <c r="M59" s="204">
        <f t="shared" si="17"/>
        <v>1109.5999999999999</v>
      </c>
      <c r="N59" s="204">
        <f t="shared" si="17"/>
        <v>720</v>
      </c>
      <c r="O59" s="204">
        <f t="shared" si="17"/>
        <v>389.6</v>
      </c>
      <c r="P59" s="204">
        <f>SUM(P60:P62)</f>
        <v>59196228</v>
      </c>
      <c r="Q59" s="204">
        <v>30105275.039999999</v>
      </c>
      <c r="R59" s="204">
        <v>29090952.960000001</v>
      </c>
      <c r="S59" s="201"/>
      <c r="T59" s="202"/>
      <c r="U59" s="205"/>
      <c r="V59" s="205"/>
      <c r="W59" s="205"/>
      <c r="X59" s="205"/>
    </row>
    <row r="60" spans="1:24" s="159" customFormat="1" x14ac:dyDescent="0.2">
      <c r="A60" s="178">
        <v>1</v>
      </c>
      <c r="B60" s="197" t="s">
        <v>1038</v>
      </c>
      <c r="C60" s="215" t="s">
        <v>1085</v>
      </c>
      <c r="D60" s="198">
        <v>42004</v>
      </c>
      <c r="E60" s="178" t="s">
        <v>1098</v>
      </c>
      <c r="F60" s="178" t="s">
        <v>1096</v>
      </c>
      <c r="G60" s="171">
        <v>41</v>
      </c>
      <c r="H60" s="172">
        <v>41</v>
      </c>
      <c r="I60" s="199">
        <v>722.7</v>
      </c>
      <c r="J60" s="171">
        <v>20</v>
      </c>
      <c r="K60" s="172">
        <v>13</v>
      </c>
      <c r="L60" s="172">
        <v>7</v>
      </c>
      <c r="M60" s="199">
        <v>722.6</v>
      </c>
      <c r="N60" s="199">
        <v>405.5</v>
      </c>
      <c r="O60" s="199">
        <v>317.10000000000002</v>
      </c>
      <c r="P60" s="200">
        <f>Q60+R60</f>
        <v>37679936</v>
      </c>
      <c r="Q60" s="200">
        <v>19618697.59</v>
      </c>
      <c r="R60" s="200">
        <v>18061238.41</v>
      </c>
      <c r="S60" s="201"/>
      <c r="T60" s="202"/>
      <c r="U60" s="250"/>
      <c r="V60" s="250"/>
      <c r="W60" s="250"/>
      <c r="X60" s="250"/>
    </row>
    <row r="61" spans="1:24" s="159" customFormat="1" x14ac:dyDescent="0.2">
      <c r="A61" s="178">
        <v>2</v>
      </c>
      <c r="B61" s="197" t="s">
        <v>1676</v>
      </c>
      <c r="C61" s="215">
        <v>537</v>
      </c>
      <c r="D61" s="198">
        <v>42132</v>
      </c>
      <c r="E61" s="178" t="s">
        <v>1098</v>
      </c>
      <c r="F61" s="178" t="s">
        <v>1096</v>
      </c>
      <c r="G61" s="171">
        <v>5</v>
      </c>
      <c r="H61" s="172">
        <v>5</v>
      </c>
      <c r="I61" s="199">
        <v>48.2</v>
      </c>
      <c r="J61" s="171">
        <v>1</v>
      </c>
      <c r="K61" s="172">
        <v>1</v>
      </c>
      <c r="L61" s="172">
        <v>0</v>
      </c>
      <c r="M61" s="199">
        <v>48.2</v>
      </c>
      <c r="N61" s="199">
        <v>48.2</v>
      </c>
      <c r="O61" s="199">
        <v>0</v>
      </c>
      <c r="P61" s="200">
        <f>Q61+R61</f>
        <v>2735516</v>
      </c>
      <c r="Q61" s="200">
        <v>1308099.44</v>
      </c>
      <c r="R61" s="200">
        <v>1427416.56</v>
      </c>
      <c r="S61" s="201"/>
      <c r="T61" s="202"/>
      <c r="U61" s="250"/>
      <c r="V61" s="250"/>
      <c r="W61" s="250"/>
      <c r="X61" s="250"/>
    </row>
    <row r="62" spans="1:24" s="159" customFormat="1" x14ac:dyDescent="0.2">
      <c r="A62" s="178">
        <v>3</v>
      </c>
      <c r="B62" s="197" t="s">
        <v>1675</v>
      </c>
      <c r="C62" s="215" t="s">
        <v>1085</v>
      </c>
      <c r="D62" s="198">
        <v>42004</v>
      </c>
      <c r="E62" s="178" t="s">
        <v>1098</v>
      </c>
      <c r="F62" s="178" t="s">
        <v>1096</v>
      </c>
      <c r="G62" s="171">
        <v>20</v>
      </c>
      <c r="H62" s="172">
        <v>20</v>
      </c>
      <c r="I62" s="199">
        <v>338.8</v>
      </c>
      <c r="J62" s="171">
        <v>10</v>
      </c>
      <c r="K62" s="172">
        <v>7</v>
      </c>
      <c r="L62" s="172">
        <v>3</v>
      </c>
      <c r="M62" s="199">
        <v>338.8</v>
      </c>
      <c r="N62" s="199">
        <v>266.3</v>
      </c>
      <c r="O62" s="199">
        <v>72.5</v>
      </c>
      <c r="P62" s="200">
        <f>Q62+R62</f>
        <v>18780776</v>
      </c>
      <c r="Q62" s="200">
        <v>9178478.0099999998</v>
      </c>
      <c r="R62" s="200">
        <v>9602297.9900000002</v>
      </c>
      <c r="S62" s="201"/>
      <c r="T62" s="202"/>
      <c r="U62" s="250"/>
      <c r="V62" s="250"/>
      <c r="W62" s="250"/>
      <c r="X62" s="250"/>
    </row>
    <row r="63" spans="1:24" s="158" customFormat="1" ht="37.5" customHeight="1" x14ac:dyDescent="0.2">
      <c r="A63" s="777" t="s">
        <v>1191</v>
      </c>
      <c r="B63" s="777"/>
      <c r="C63" s="777"/>
      <c r="D63" s="777"/>
      <c r="E63" s="777"/>
      <c r="F63" s="777"/>
      <c r="G63" s="170">
        <f>G64</f>
        <v>7</v>
      </c>
      <c r="H63" s="170">
        <f t="shared" ref="H63:O63" si="18">H64</f>
        <v>7</v>
      </c>
      <c r="I63" s="204">
        <f t="shared" si="18"/>
        <v>115.3</v>
      </c>
      <c r="J63" s="170">
        <f t="shared" si="18"/>
        <v>2</v>
      </c>
      <c r="K63" s="170">
        <f t="shared" si="18"/>
        <v>0</v>
      </c>
      <c r="L63" s="170">
        <f t="shared" si="18"/>
        <v>2</v>
      </c>
      <c r="M63" s="204">
        <f t="shared" si="18"/>
        <v>115.3</v>
      </c>
      <c r="N63" s="204">
        <f t="shared" si="18"/>
        <v>0</v>
      </c>
      <c r="O63" s="204">
        <f t="shared" si="18"/>
        <v>115.3</v>
      </c>
      <c r="P63" s="204">
        <f>P64</f>
        <v>4621204</v>
      </c>
      <c r="Q63" s="204">
        <v>2970876.78</v>
      </c>
      <c r="R63" s="204">
        <v>1650327.22</v>
      </c>
      <c r="S63" s="201"/>
      <c r="T63" s="202"/>
      <c r="U63" s="205"/>
      <c r="V63" s="205"/>
      <c r="W63" s="205"/>
      <c r="X63" s="205"/>
    </row>
    <row r="64" spans="1:24" s="159" customFormat="1" x14ac:dyDescent="0.2">
      <c r="A64" s="178">
        <v>1</v>
      </c>
      <c r="B64" s="197" t="s">
        <v>1181</v>
      </c>
      <c r="C64" s="178">
        <v>80</v>
      </c>
      <c r="D64" s="198">
        <v>42185</v>
      </c>
      <c r="E64" s="178" t="s">
        <v>1098</v>
      </c>
      <c r="F64" s="178" t="s">
        <v>1096</v>
      </c>
      <c r="G64" s="171">
        <v>7</v>
      </c>
      <c r="H64" s="172">
        <v>7</v>
      </c>
      <c r="I64" s="200">
        <v>115.3</v>
      </c>
      <c r="J64" s="175">
        <v>2</v>
      </c>
      <c r="K64" s="175">
        <v>0</v>
      </c>
      <c r="L64" s="175">
        <v>2</v>
      </c>
      <c r="M64" s="200">
        <v>115.3</v>
      </c>
      <c r="N64" s="200">
        <v>0</v>
      </c>
      <c r="O64" s="200">
        <v>115.3</v>
      </c>
      <c r="P64" s="200">
        <f>Q64+R64</f>
        <v>4621204</v>
      </c>
      <c r="Q64" s="200">
        <v>2970876.78</v>
      </c>
      <c r="R64" s="200">
        <v>1650327.22</v>
      </c>
      <c r="S64" s="201"/>
      <c r="T64" s="202"/>
      <c r="U64" s="250"/>
      <c r="V64" s="250"/>
      <c r="W64" s="250"/>
      <c r="X64" s="250"/>
    </row>
    <row r="65" spans="1:24" s="158" customFormat="1" ht="34.5" customHeight="1" x14ac:dyDescent="0.2">
      <c r="A65" s="777" t="s">
        <v>1299</v>
      </c>
      <c r="B65" s="777"/>
      <c r="C65" s="777"/>
      <c r="D65" s="777"/>
      <c r="E65" s="777"/>
      <c r="F65" s="777"/>
      <c r="G65" s="170">
        <f>G66</f>
        <v>17</v>
      </c>
      <c r="H65" s="170">
        <f t="shared" ref="H65:O65" si="19">H66</f>
        <v>17</v>
      </c>
      <c r="I65" s="204">
        <f t="shared" si="19"/>
        <v>251.1</v>
      </c>
      <c r="J65" s="170">
        <f t="shared" si="19"/>
        <v>6</v>
      </c>
      <c r="K65" s="170">
        <f t="shared" si="19"/>
        <v>3</v>
      </c>
      <c r="L65" s="170">
        <f t="shared" si="19"/>
        <v>3</v>
      </c>
      <c r="M65" s="204">
        <f t="shared" si="19"/>
        <v>251.1</v>
      </c>
      <c r="N65" s="204">
        <f t="shared" si="19"/>
        <v>85.25</v>
      </c>
      <c r="O65" s="204">
        <f t="shared" si="19"/>
        <v>165.85</v>
      </c>
      <c r="P65" s="204">
        <f>P66</f>
        <v>11360636</v>
      </c>
      <c r="Q65" s="204">
        <v>6825134.1200000001</v>
      </c>
      <c r="R65" s="204">
        <v>4535501.88</v>
      </c>
      <c r="S65" s="201"/>
      <c r="T65" s="202"/>
      <c r="U65" s="205"/>
      <c r="V65" s="205"/>
      <c r="W65" s="205"/>
      <c r="X65" s="205"/>
    </row>
    <row r="66" spans="1:24" s="159" customFormat="1" x14ac:dyDescent="0.2">
      <c r="A66" s="178">
        <v>1</v>
      </c>
      <c r="B66" s="197" t="s">
        <v>1476</v>
      </c>
      <c r="C66" s="178" t="s">
        <v>1186</v>
      </c>
      <c r="D66" s="198">
        <v>42163</v>
      </c>
      <c r="E66" s="178" t="s">
        <v>1098</v>
      </c>
      <c r="F66" s="178" t="s">
        <v>1096</v>
      </c>
      <c r="G66" s="171">
        <v>17</v>
      </c>
      <c r="H66" s="172">
        <v>17</v>
      </c>
      <c r="I66" s="200">
        <v>251.1</v>
      </c>
      <c r="J66" s="175">
        <v>6</v>
      </c>
      <c r="K66" s="175">
        <v>3</v>
      </c>
      <c r="L66" s="175">
        <v>3</v>
      </c>
      <c r="M66" s="200">
        <v>251.1</v>
      </c>
      <c r="N66" s="200">
        <v>85.25</v>
      </c>
      <c r="O66" s="200">
        <v>165.85</v>
      </c>
      <c r="P66" s="200">
        <f>Q66+R66</f>
        <v>11360636</v>
      </c>
      <c r="Q66" s="200">
        <v>6825134.1200000001</v>
      </c>
      <c r="R66" s="200">
        <v>4535501.88</v>
      </c>
      <c r="S66" s="201"/>
      <c r="T66" s="202"/>
      <c r="U66" s="250"/>
      <c r="V66" s="250"/>
      <c r="W66" s="250"/>
      <c r="X66" s="250"/>
    </row>
    <row r="67" spans="1:24" s="158" customFormat="1" ht="29.25" customHeight="1" x14ac:dyDescent="0.2">
      <c r="A67" s="777" t="s">
        <v>1325</v>
      </c>
      <c r="B67" s="777"/>
      <c r="C67" s="777"/>
      <c r="D67" s="777"/>
      <c r="E67" s="777"/>
      <c r="F67" s="777"/>
      <c r="G67" s="170">
        <f>SUM(G68:G71)</f>
        <v>94</v>
      </c>
      <c r="H67" s="170">
        <f t="shared" ref="H67:O67" si="20">SUM(H68:H71)</f>
        <v>94</v>
      </c>
      <c r="I67" s="204">
        <f t="shared" si="20"/>
        <v>1643</v>
      </c>
      <c r="J67" s="170">
        <f t="shared" si="20"/>
        <v>43</v>
      </c>
      <c r="K67" s="170">
        <f t="shared" si="20"/>
        <v>32</v>
      </c>
      <c r="L67" s="170">
        <f t="shared" si="20"/>
        <v>11</v>
      </c>
      <c r="M67" s="204">
        <f t="shared" si="20"/>
        <v>1642.5</v>
      </c>
      <c r="N67" s="204">
        <f t="shared" si="20"/>
        <v>886.7</v>
      </c>
      <c r="O67" s="204">
        <f t="shared" si="20"/>
        <v>755.8</v>
      </c>
      <c r="P67" s="204">
        <f>SUM(P68:P71)</f>
        <v>69444900</v>
      </c>
      <c r="Q67" s="204">
        <v>44644694.5</v>
      </c>
      <c r="R67" s="204">
        <v>24800205.5</v>
      </c>
      <c r="S67" s="201"/>
      <c r="T67" s="202"/>
      <c r="U67" s="205"/>
      <c r="V67" s="205"/>
      <c r="W67" s="205"/>
      <c r="X67" s="205"/>
    </row>
    <row r="68" spans="1:24" s="159" customFormat="1" ht="21" customHeight="1" x14ac:dyDescent="0.2">
      <c r="A68" s="178">
        <v>1</v>
      </c>
      <c r="B68" s="207" t="s">
        <v>1674</v>
      </c>
      <c r="C68" s="178">
        <v>55</v>
      </c>
      <c r="D68" s="198">
        <v>42032</v>
      </c>
      <c r="E68" s="178" t="s">
        <v>1098</v>
      </c>
      <c r="F68" s="178" t="s">
        <v>1096</v>
      </c>
      <c r="G68" s="171">
        <v>45</v>
      </c>
      <c r="H68" s="172">
        <v>45</v>
      </c>
      <c r="I68" s="199">
        <v>608</v>
      </c>
      <c r="J68" s="171">
        <v>12</v>
      </c>
      <c r="K68" s="172">
        <v>10</v>
      </c>
      <c r="L68" s="172">
        <v>2</v>
      </c>
      <c r="M68" s="199">
        <v>608</v>
      </c>
      <c r="N68" s="199">
        <v>245.7</v>
      </c>
      <c r="O68" s="199">
        <v>362.3</v>
      </c>
      <c r="P68" s="200">
        <f>Q68+R68</f>
        <v>25706240</v>
      </c>
      <c r="Q68" s="200">
        <v>16526011.73</v>
      </c>
      <c r="R68" s="200">
        <v>9180228.2699999996</v>
      </c>
      <c r="S68" s="201"/>
      <c r="T68" s="202"/>
      <c r="U68" s="250"/>
      <c r="V68" s="250"/>
      <c r="W68" s="250"/>
      <c r="X68" s="250"/>
    </row>
    <row r="69" spans="1:24" s="159" customFormat="1" ht="24.75" customHeight="1" x14ac:dyDescent="0.2">
      <c r="A69" s="178">
        <v>2</v>
      </c>
      <c r="B69" s="207" t="s">
        <v>1673</v>
      </c>
      <c r="C69" s="178">
        <v>55</v>
      </c>
      <c r="D69" s="198">
        <v>42032</v>
      </c>
      <c r="E69" s="178" t="s">
        <v>1098</v>
      </c>
      <c r="F69" s="178" t="s">
        <v>1096</v>
      </c>
      <c r="G69" s="171">
        <v>20</v>
      </c>
      <c r="H69" s="172">
        <v>20</v>
      </c>
      <c r="I69" s="199">
        <v>655.5</v>
      </c>
      <c r="J69" s="171">
        <v>18</v>
      </c>
      <c r="K69" s="172">
        <v>14</v>
      </c>
      <c r="L69" s="172">
        <v>4</v>
      </c>
      <c r="M69" s="199">
        <v>655.5</v>
      </c>
      <c r="N69" s="199">
        <v>456.5</v>
      </c>
      <c r="O69" s="199">
        <v>199</v>
      </c>
      <c r="P69" s="200">
        <f>Q69+R69</f>
        <v>27714540</v>
      </c>
      <c r="Q69" s="200">
        <v>17817106.390000001</v>
      </c>
      <c r="R69" s="200">
        <v>9897433.6099999994</v>
      </c>
      <c r="S69" s="201"/>
      <c r="T69" s="202"/>
      <c r="U69" s="250"/>
      <c r="V69" s="250"/>
      <c r="W69" s="250"/>
      <c r="X69" s="250"/>
    </row>
    <row r="70" spans="1:24" s="159" customFormat="1" ht="26.25" customHeight="1" x14ac:dyDescent="0.2">
      <c r="A70" s="178">
        <v>3</v>
      </c>
      <c r="B70" s="207" t="s">
        <v>1136</v>
      </c>
      <c r="C70" s="178">
        <v>55</v>
      </c>
      <c r="D70" s="198">
        <v>42032</v>
      </c>
      <c r="E70" s="178" t="s">
        <v>1098</v>
      </c>
      <c r="F70" s="178" t="s">
        <v>1096</v>
      </c>
      <c r="G70" s="171">
        <v>9</v>
      </c>
      <c r="H70" s="172">
        <v>9</v>
      </c>
      <c r="I70" s="199">
        <v>138.6</v>
      </c>
      <c r="J70" s="171">
        <v>5</v>
      </c>
      <c r="K70" s="172">
        <v>3</v>
      </c>
      <c r="L70" s="172">
        <v>2</v>
      </c>
      <c r="M70" s="199">
        <v>138.6</v>
      </c>
      <c r="N70" s="199">
        <v>81</v>
      </c>
      <c r="O70" s="199">
        <v>57.6</v>
      </c>
      <c r="P70" s="200">
        <f>Q70+R70</f>
        <v>5860008</v>
      </c>
      <c r="Q70" s="200">
        <v>3767278.33</v>
      </c>
      <c r="R70" s="200">
        <v>2092729.67</v>
      </c>
      <c r="S70" s="201"/>
      <c r="T70" s="202"/>
      <c r="U70" s="250"/>
      <c r="V70" s="250"/>
      <c r="W70" s="250"/>
      <c r="X70" s="250"/>
    </row>
    <row r="71" spans="1:24" s="159" customFormat="1" ht="24" customHeight="1" x14ac:dyDescent="0.2">
      <c r="A71" s="178">
        <v>4</v>
      </c>
      <c r="B71" s="207" t="s">
        <v>1672</v>
      </c>
      <c r="C71" s="178">
        <v>55</v>
      </c>
      <c r="D71" s="198">
        <v>42032</v>
      </c>
      <c r="E71" s="178" t="s">
        <v>1098</v>
      </c>
      <c r="F71" s="178" t="s">
        <v>1096</v>
      </c>
      <c r="G71" s="171">
        <v>20</v>
      </c>
      <c r="H71" s="172">
        <v>20</v>
      </c>
      <c r="I71" s="199">
        <v>240.9</v>
      </c>
      <c r="J71" s="171">
        <v>8</v>
      </c>
      <c r="K71" s="172">
        <v>5</v>
      </c>
      <c r="L71" s="172">
        <v>3</v>
      </c>
      <c r="M71" s="199">
        <v>240.4</v>
      </c>
      <c r="N71" s="199">
        <v>103.5</v>
      </c>
      <c r="O71" s="199">
        <f>M71-N71</f>
        <v>136.9</v>
      </c>
      <c r="P71" s="200">
        <f>Q71+R71</f>
        <v>10164112</v>
      </c>
      <c r="Q71" s="200">
        <v>6534298.0499999998</v>
      </c>
      <c r="R71" s="200">
        <v>3629813.95</v>
      </c>
      <c r="S71" s="201"/>
      <c r="T71" s="202"/>
      <c r="U71" s="250"/>
      <c r="V71" s="250"/>
      <c r="W71" s="250"/>
      <c r="X71" s="250"/>
    </row>
    <row r="72" spans="1:24" s="158" customFormat="1" ht="27.75" customHeight="1" x14ac:dyDescent="0.2">
      <c r="A72" s="778" t="s">
        <v>1380</v>
      </c>
      <c r="B72" s="778"/>
      <c r="C72" s="778"/>
      <c r="D72" s="778"/>
      <c r="E72" s="778"/>
      <c r="F72" s="778"/>
      <c r="G72" s="170">
        <f>SUM(G73:G75)</f>
        <v>55</v>
      </c>
      <c r="H72" s="170">
        <f t="shared" ref="H72:O72" si="21">SUM(H73:H75)</f>
        <v>55</v>
      </c>
      <c r="I72" s="204">
        <f t="shared" si="21"/>
        <v>860.3</v>
      </c>
      <c r="J72" s="170">
        <f t="shared" si="21"/>
        <v>21</v>
      </c>
      <c r="K72" s="170">
        <f t="shared" si="21"/>
        <v>16</v>
      </c>
      <c r="L72" s="170">
        <f t="shared" si="21"/>
        <v>5</v>
      </c>
      <c r="M72" s="204">
        <f t="shared" si="21"/>
        <v>860.3</v>
      </c>
      <c r="N72" s="204">
        <f t="shared" si="21"/>
        <v>599.4</v>
      </c>
      <c r="O72" s="204">
        <f t="shared" si="21"/>
        <v>260.89999999999998</v>
      </c>
      <c r="P72" s="204">
        <f>SUM(P73:P75)</f>
        <v>36373484</v>
      </c>
      <c r="Q72" s="204">
        <v>30261340.329999998</v>
      </c>
      <c r="R72" s="204">
        <v>6112143.6699999999</v>
      </c>
      <c r="S72" s="201"/>
      <c r="T72" s="202"/>
      <c r="U72" s="205"/>
      <c r="V72" s="205"/>
      <c r="W72" s="205"/>
      <c r="X72" s="205"/>
    </row>
    <row r="73" spans="1:24" s="159" customFormat="1" ht="24.75" customHeight="1" x14ac:dyDescent="0.3">
      <c r="A73" s="178">
        <v>1</v>
      </c>
      <c r="B73" s="197" t="s">
        <v>771</v>
      </c>
      <c r="C73" s="219" t="s">
        <v>1022</v>
      </c>
      <c r="D73" s="198">
        <v>42004</v>
      </c>
      <c r="E73" s="178" t="s">
        <v>1098</v>
      </c>
      <c r="F73" s="178" t="s">
        <v>1096</v>
      </c>
      <c r="G73" s="171">
        <v>14</v>
      </c>
      <c r="H73" s="172">
        <v>14</v>
      </c>
      <c r="I73" s="199">
        <v>212</v>
      </c>
      <c r="J73" s="171">
        <v>5</v>
      </c>
      <c r="K73" s="172">
        <v>2</v>
      </c>
      <c r="L73" s="172">
        <v>3</v>
      </c>
      <c r="M73" s="199">
        <v>212</v>
      </c>
      <c r="N73" s="199">
        <v>56.5</v>
      </c>
      <c r="O73" s="199">
        <v>155.5</v>
      </c>
      <c r="P73" s="200">
        <f>Q73+R73</f>
        <v>8963360</v>
      </c>
      <c r="Q73" s="200">
        <v>7457170.9299999997</v>
      </c>
      <c r="R73" s="200">
        <v>1506189.07</v>
      </c>
      <c r="S73" s="201"/>
      <c r="T73" s="202"/>
      <c r="U73" s="250"/>
      <c r="V73" s="250"/>
      <c r="W73" s="250"/>
      <c r="X73" s="250"/>
    </row>
    <row r="74" spans="1:24" s="159" customFormat="1" ht="24" customHeight="1" x14ac:dyDescent="0.2">
      <c r="A74" s="178">
        <v>2</v>
      </c>
      <c r="B74" s="197" t="s">
        <v>772</v>
      </c>
      <c r="C74" s="220">
        <v>650</v>
      </c>
      <c r="D74" s="198">
        <v>42004</v>
      </c>
      <c r="E74" s="178" t="s">
        <v>1098</v>
      </c>
      <c r="F74" s="178" t="s">
        <v>1096</v>
      </c>
      <c r="G74" s="171">
        <v>10</v>
      </c>
      <c r="H74" s="172">
        <v>10</v>
      </c>
      <c r="I74" s="199">
        <v>211</v>
      </c>
      <c r="J74" s="171">
        <v>4</v>
      </c>
      <c r="K74" s="172">
        <v>2</v>
      </c>
      <c r="L74" s="172">
        <v>2</v>
      </c>
      <c r="M74" s="199">
        <v>211</v>
      </c>
      <c r="N74" s="199">
        <v>105.6</v>
      </c>
      <c r="O74" s="199">
        <v>105.4</v>
      </c>
      <c r="P74" s="200">
        <f>Q74+R74</f>
        <v>8921080</v>
      </c>
      <c r="Q74" s="200">
        <v>7421995.5899999999</v>
      </c>
      <c r="R74" s="200">
        <v>1499084.41</v>
      </c>
      <c r="S74" s="201"/>
      <c r="T74" s="202"/>
      <c r="U74" s="250"/>
      <c r="V74" s="250"/>
      <c r="W74" s="250"/>
      <c r="X74" s="250"/>
    </row>
    <row r="75" spans="1:24" s="159" customFormat="1" ht="24.75" customHeight="1" x14ac:dyDescent="0.2">
      <c r="A75" s="178">
        <v>3</v>
      </c>
      <c r="B75" s="197" t="s">
        <v>776</v>
      </c>
      <c r="C75" s="220">
        <v>654</v>
      </c>
      <c r="D75" s="198">
        <v>42004</v>
      </c>
      <c r="E75" s="178" t="s">
        <v>1098</v>
      </c>
      <c r="F75" s="178" t="s">
        <v>1096</v>
      </c>
      <c r="G75" s="171">
        <v>31</v>
      </c>
      <c r="H75" s="172">
        <v>31</v>
      </c>
      <c r="I75" s="199">
        <v>437.3</v>
      </c>
      <c r="J75" s="171">
        <v>12</v>
      </c>
      <c r="K75" s="172">
        <v>12</v>
      </c>
      <c r="L75" s="172">
        <v>0</v>
      </c>
      <c r="M75" s="199">
        <v>437.3</v>
      </c>
      <c r="N75" s="199">
        <v>437.3</v>
      </c>
      <c r="O75" s="199">
        <v>0</v>
      </c>
      <c r="P75" s="200">
        <f>Q75+R75</f>
        <v>18489044</v>
      </c>
      <c r="Q75" s="200">
        <v>15382173.810000001</v>
      </c>
      <c r="R75" s="200">
        <v>3106870.19</v>
      </c>
      <c r="S75" s="201"/>
      <c r="T75" s="202"/>
      <c r="U75" s="250"/>
      <c r="V75" s="250"/>
      <c r="W75" s="250"/>
      <c r="X75" s="250"/>
    </row>
    <row r="76" spans="1:24" s="158" customFormat="1" ht="30" customHeight="1" x14ac:dyDescent="0.2">
      <c r="A76" s="778" t="s">
        <v>1214</v>
      </c>
      <c r="B76" s="778"/>
      <c r="C76" s="778"/>
      <c r="D76" s="778"/>
      <c r="E76" s="778"/>
      <c r="F76" s="778"/>
      <c r="G76" s="170">
        <f>SUM(G77:G82)</f>
        <v>65</v>
      </c>
      <c r="H76" s="170">
        <f t="shared" ref="H76:O76" si="22">SUM(H77:H82)</f>
        <v>65</v>
      </c>
      <c r="I76" s="204">
        <f t="shared" si="22"/>
        <v>1047.4000000000001</v>
      </c>
      <c r="J76" s="170">
        <f t="shared" si="22"/>
        <v>24</v>
      </c>
      <c r="K76" s="170">
        <f t="shared" si="22"/>
        <v>19</v>
      </c>
      <c r="L76" s="170">
        <f t="shared" si="22"/>
        <v>5</v>
      </c>
      <c r="M76" s="204">
        <f t="shared" si="22"/>
        <v>1047.4000000000001</v>
      </c>
      <c r="N76" s="204">
        <f t="shared" si="22"/>
        <v>791.2</v>
      </c>
      <c r="O76" s="204">
        <f t="shared" si="22"/>
        <v>256.2</v>
      </c>
      <c r="P76" s="204">
        <f>SUM(P77:P82)</f>
        <v>44284072</v>
      </c>
      <c r="Q76" s="204">
        <v>28469316.920000002</v>
      </c>
      <c r="R76" s="204">
        <v>15814755.08</v>
      </c>
      <c r="S76" s="201"/>
      <c r="T76" s="202"/>
      <c r="U76" s="205"/>
      <c r="V76" s="205"/>
      <c r="W76" s="205"/>
      <c r="X76" s="205"/>
    </row>
    <row r="77" spans="1:24" s="159" customFormat="1" x14ac:dyDescent="0.2">
      <c r="A77" s="178">
        <v>1</v>
      </c>
      <c r="B77" s="197" t="s">
        <v>1671</v>
      </c>
      <c r="C77" s="178">
        <v>1033</v>
      </c>
      <c r="D77" s="198">
        <v>41639</v>
      </c>
      <c r="E77" s="178" t="s">
        <v>1098</v>
      </c>
      <c r="F77" s="178" t="s">
        <v>1096</v>
      </c>
      <c r="G77" s="171">
        <v>10</v>
      </c>
      <c r="H77" s="172">
        <v>10</v>
      </c>
      <c r="I77" s="200">
        <v>221.7</v>
      </c>
      <c r="J77" s="171">
        <v>5</v>
      </c>
      <c r="K77" s="168">
        <v>4</v>
      </c>
      <c r="L77" s="168">
        <v>1</v>
      </c>
      <c r="M77" s="199">
        <v>221.7</v>
      </c>
      <c r="N77" s="200">
        <v>182</v>
      </c>
      <c r="O77" s="200">
        <v>39.700000000000003</v>
      </c>
      <c r="P77" s="200">
        <f t="shared" ref="P77:P82" si="23">Q77+R77</f>
        <v>9373476</v>
      </c>
      <c r="Q77" s="200">
        <v>6026014.4699999997</v>
      </c>
      <c r="R77" s="200">
        <v>3347461.53</v>
      </c>
      <c r="S77" s="201"/>
      <c r="T77" s="202"/>
      <c r="U77" s="250"/>
      <c r="V77" s="250"/>
      <c r="W77" s="250"/>
      <c r="X77" s="250"/>
    </row>
    <row r="78" spans="1:24" s="159" customFormat="1" x14ac:dyDescent="0.2">
      <c r="A78" s="178">
        <v>2</v>
      </c>
      <c r="B78" s="197" t="s">
        <v>1668</v>
      </c>
      <c r="C78" s="178">
        <v>1032</v>
      </c>
      <c r="D78" s="198">
        <v>41639</v>
      </c>
      <c r="E78" s="178" t="s">
        <v>1098</v>
      </c>
      <c r="F78" s="178" t="s">
        <v>1096</v>
      </c>
      <c r="G78" s="171">
        <v>22</v>
      </c>
      <c r="H78" s="172">
        <v>22</v>
      </c>
      <c r="I78" s="199">
        <v>220.1</v>
      </c>
      <c r="J78" s="171">
        <v>8</v>
      </c>
      <c r="K78" s="172">
        <v>8</v>
      </c>
      <c r="L78" s="172">
        <v>0</v>
      </c>
      <c r="M78" s="199">
        <v>220.1</v>
      </c>
      <c r="N78" s="199">
        <v>220.1</v>
      </c>
      <c r="O78" s="199">
        <v>0</v>
      </c>
      <c r="P78" s="200">
        <f t="shared" si="23"/>
        <v>9305828</v>
      </c>
      <c r="Q78" s="200">
        <v>5982524.9699999997</v>
      </c>
      <c r="R78" s="200">
        <v>3323303.03</v>
      </c>
      <c r="S78" s="201"/>
      <c r="T78" s="202"/>
      <c r="U78" s="250"/>
      <c r="V78" s="250"/>
      <c r="W78" s="250"/>
      <c r="X78" s="250"/>
    </row>
    <row r="79" spans="1:24" s="159" customFormat="1" x14ac:dyDescent="0.2">
      <c r="A79" s="178">
        <v>3</v>
      </c>
      <c r="B79" s="197" t="s">
        <v>1670</v>
      </c>
      <c r="C79" s="178">
        <v>1031</v>
      </c>
      <c r="D79" s="198">
        <v>41639</v>
      </c>
      <c r="E79" s="178" t="s">
        <v>1098</v>
      </c>
      <c r="F79" s="178" t="s">
        <v>1096</v>
      </c>
      <c r="G79" s="171">
        <v>8</v>
      </c>
      <c r="H79" s="172">
        <v>8</v>
      </c>
      <c r="I79" s="199">
        <v>117.7</v>
      </c>
      <c r="J79" s="171">
        <v>3</v>
      </c>
      <c r="K79" s="172">
        <v>2</v>
      </c>
      <c r="L79" s="172">
        <v>1</v>
      </c>
      <c r="M79" s="199">
        <v>117.7</v>
      </c>
      <c r="N79" s="199">
        <v>85.3</v>
      </c>
      <c r="O79" s="199">
        <v>32.4</v>
      </c>
      <c r="P79" s="200">
        <f t="shared" si="23"/>
        <v>4976356</v>
      </c>
      <c r="Q79" s="200">
        <v>3199196.68</v>
      </c>
      <c r="R79" s="200">
        <v>1777159.32</v>
      </c>
      <c r="S79" s="201"/>
      <c r="T79" s="202"/>
      <c r="U79" s="250"/>
      <c r="V79" s="250"/>
      <c r="W79" s="250"/>
      <c r="X79" s="250"/>
    </row>
    <row r="80" spans="1:24" s="159" customFormat="1" x14ac:dyDescent="0.2">
      <c r="A80" s="178">
        <v>4</v>
      </c>
      <c r="B80" s="197" t="s">
        <v>1669</v>
      </c>
      <c r="C80" s="178">
        <v>1028</v>
      </c>
      <c r="D80" s="198">
        <v>41639</v>
      </c>
      <c r="E80" s="178" t="s">
        <v>1098</v>
      </c>
      <c r="F80" s="178" t="s">
        <v>1096</v>
      </c>
      <c r="G80" s="171">
        <v>5</v>
      </c>
      <c r="H80" s="172">
        <v>5</v>
      </c>
      <c r="I80" s="199">
        <v>107</v>
      </c>
      <c r="J80" s="171">
        <v>2</v>
      </c>
      <c r="K80" s="172">
        <v>0</v>
      </c>
      <c r="L80" s="172">
        <v>2</v>
      </c>
      <c r="M80" s="199">
        <v>107</v>
      </c>
      <c r="N80" s="199">
        <v>0</v>
      </c>
      <c r="O80" s="199">
        <v>107</v>
      </c>
      <c r="P80" s="200">
        <f t="shared" si="23"/>
        <v>4523960</v>
      </c>
      <c r="Q80" s="200">
        <v>2908360.62</v>
      </c>
      <c r="R80" s="200">
        <v>1615599.38</v>
      </c>
      <c r="S80" s="201"/>
      <c r="T80" s="202"/>
      <c r="U80" s="250"/>
      <c r="V80" s="250"/>
      <c r="W80" s="250"/>
      <c r="X80" s="250"/>
    </row>
    <row r="81" spans="1:24" s="159" customFormat="1" x14ac:dyDescent="0.2">
      <c r="A81" s="178">
        <v>5</v>
      </c>
      <c r="B81" s="197" t="s">
        <v>1667</v>
      </c>
      <c r="C81" s="178">
        <v>1029</v>
      </c>
      <c r="D81" s="198">
        <v>41639</v>
      </c>
      <c r="E81" s="178" t="s">
        <v>1098</v>
      </c>
      <c r="F81" s="178" t="s">
        <v>1096</v>
      </c>
      <c r="G81" s="171">
        <v>12</v>
      </c>
      <c r="H81" s="172">
        <v>12</v>
      </c>
      <c r="I81" s="199">
        <v>75.5</v>
      </c>
      <c r="J81" s="171">
        <v>2</v>
      </c>
      <c r="K81" s="172">
        <v>2</v>
      </c>
      <c r="L81" s="172">
        <v>0</v>
      </c>
      <c r="M81" s="199">
        <v>75.5</v>
      </c>
      <c r="N81" s="199">
        <v>75.5</v>
      </c>
      <c r="O81" s="199">
        <v>0</v>
      </c>
      <c r="P81" s="200">
        <f t="shared" si="23"/>
        <v>3192140</v>
      </c>
      <c r="Q81" s="200">
        <v>2052161</v>
      </c>
      <c r="R81" s="200">
        <v>1139979</v>
      </c>
      <c r="S81" s="201"/>
      <c r="T81" s="202"/>
      <c r="U81" s="250"/>
      <c r="V81" s="250"/>
      <c r="W81" s="250"/>
      <c r="X81" s="250"/>
    </row>
    <row r="82" spans="1:24" s="159" customFormat="1" x14ac:dyDescent="0.2">
      <c r="A82" s="178">
        <v>6</v>
      </c>
      <c r="B82" s="197" t="s">
        <v>1666</v>
      </c>
      <c r="C82" s="178">
        <v>1035</v>
      </c>
      <c r="D82" s="198">
        <v>41639</v>
      </c>
      <c r="E82" s="178" t="s">
        <v>1098</v>
      </c>
      <c r="F82" s="178" t="s">
        <v>1096</v>
      </c>
      <c r="G82" s="171">
        <v>8</v>
      </c>
      <c r="H82" s="172">
        <v>8</v>
      </c>
      <c r="I82" s="199">
        <v>305.39999999999998</v>
      </c>
      <c r="J82" s="171">
        <v>4</v>
      </c>
      <c r="K82" s="172">
        <v>3</v>
      </c>
      <c r="L82" s="172">
        <v>1</v>
      </c>
      <c r="M82" s="199">
        <v>305.39999999999998</v>
      </c>
      <c r="N82" s="199">
        <v>228.3</v>
      </c>
      <c r="O82" s="199">
        <v>77.099999999999994</v>
      </c>
      <c r="P82" s="200">
        <f t="shared" si="23"/>
        <v>12912312</v>
      </c>
      <c r="Q82" s="200">
        <v>8301059.1799999997</v>
      </c>
      <c r="R82" s="200">
        <v>4611252.82</v>
      </c>
      <c r="S82" s="201"/>
      <c r="T82" s="202"/>
      <c r="U82" s="250"/>
      <c r="V82" s="250"/>
      <c r="W82" s="250"/>
      <c r="X82" s="250"/>
    </row>
    <row r="83" spans="1:24" s="158" customFormat="1" ht="31.5" customHeight="1" x14ac:dyDescent="0.2">
      <c r="A83" s="778" t="s">
        <v>1265</v>
      </c>
      <c r="B83" s="778"/>
      <c r="C83" s="778"/>
      <c r="D83" s="778"/>
      <c r="E83" s="778"/>
      <c r="F83" s="778"/>
      <c r="G83" s="170">
        <f>SUM(G84:G87)</f>
        <v>58</v>
      </c>
      <c r="H83" s="170">
        <f t="shared" ref="H83:O83" si="24">SUM(H84:H87)</f>
        <v>58</v>
      </c>
      <c r="I83" s="204">
        <f t="shared" si="24"/>
        <v>1051</v>
      </c>
      <c r="J83" s="170">
        <f t="shared" si="24"/>
        <v>23</v>
      </c>
      <c r="K83" s="170">
        <f t="shared" si="24"/>
        <v>10</v>
      </c>
      <c r="L83" s="170">
        <f t="shared" si="24"/>
        <v>13</v>
      </c>
      <c r="M83" s="204">
        <f t="shared" si="24"/>
        <v>1051</v>
      </c>
      <c r="N83" s="204">
        <f t="shared" si="24"/>
        <v>444.25</v>
      </c>
      <c r="O83" s="204">
        <f t="shared" si="24"/>
        <v>606.75</v>
      </c>
      <c r="P83" s="204" t="e">
        <f>SUM(P84:P87)</f>
        <v>#REF!</v>
      </c>
      <c r="Q83" s="204" t="e">
        <f>SUM(Q84:Q87)</f>
        <v>#REF!</v>
      </c>
      <c r="R83" s="204" t="e">
        <f>SUM(R84:R87)</f>
        <v>#REF!</v>
      </c>
      <c r="S83" s="201"/>
      <c r="T83" s="202"/>
      <c r="U83" s="205"/>
      <c r="V83" s="205"/>
      <c r="W83" s="205"/>
      <c r="X83" s="205"/>
    </row>
    <row r="84" spans="1:24" s="159" customFormat="1" x14ac:dyDescent="0.2">
      <c r="A84" s="178">
        <v>1</v>
      </c>
      <c r="B84" s="197" t="s">
        <v>967</v>
      </c>
      <c r="C84" s="178">
        <v>1</v>
      </c>
      <c r="D84" s="198">
        <v>41995</v>
      </c>
      <c r="E84" s="178" t="s">
        <v>1098</v>
      </c>
      <c r="F84" s="178" t="s">
        <v>1096</v>
      </c>
      <c r="G84" s="171">
        <v>7</v>
      </c>
      <c r="H84" s="172">
        <v>7</v>
      </c>
      <c r="I84" s="199">
        <v>70.2</v>
      </c>
      <c r="J84" s="171">
        <v>2</v>
      </c>
      <c r="K84" s="172">
        <v>1</v>
      </c>
      <c r="L84" s="172">
        <v>1</v>
      </c>
      <c r="M84" s="199">
        <v>70.2</v>
      </c>
      <c r="N84" s="199">
        <v>17.399999999999999</v>
      </c>
      <c r="O84" s="199">
        <v>52.8</v>
      </c>
      <c r="P84" s="200" t="e">
        <f>Q84+R84</f>
        <v>#REF!</v>
      </c>
      <c r="Q84" s="200" t="e">
        <f>'Приложение № 1'!#REF!+'Приложение № 1'!#REF!</f>
        <v>#REF!</v>
      </c>
      <c r="R84" s="200" t="e">
        <f>'Приложение № 1'!#REF!+'Приложение № 1'!#REF!</f>
        <v>#REF!</v>
      </c>
      <c r="S84" s="201"/>
      <c r="T84" s="202"/>
      <c r="U84" s="250"/>
      <c r="V84" s="250"/>
      <c r="W84" s="250"/>
      <c r="X84" s="250"/>
    </row>
    <row r="85" spans="1:24" s="159" customFormat="1" x14ac:dyDescent="0.2">
      <c r="A85" s="178">
        <v>2</v>
      </c>
      <c r="B85" s="197" t="s">
        <v>978</v>
      </c>
      <c r="C85" s="178">
        <v>3</v>
      </c>
      <c r="D85" s="198">
        <v>41998</v>
      </c>
      <c r="E85" s="178" t="s">
        <v>1098</v>
      </c>
      <c r="F85" s="178" t="s">
        <v>1096</v>
      </c>
      <c r="G85" s="171">
        <v>10</v>
      </c>
      <c r="H85" s="172">
        <v>10</v>
      </c>
      <c r="I85" s="199">
        <v>154.1</v>
      </c>
      <c r="J85" s="171">
        <v>4</v>
      </c>
      <c r="K85" s="172">
        <v>3</v>
      </c>
      <c r="L85" s="172">
        <v>1</v>
      </c>
      <c r="M85" s="199">
        <v>154.1</v>
      </c>
      <c r="N85" s="199">
        <v>126.8</v>
      </c>
      <c r="O85" s="199">
        <v>27.3</v>
      </c>
      <c r="P85" s="200" t="e">
        <f>Q85+R85</f>
        <v>#REF!</v>
      </c>
      <c r="Q85" s="200" t="e">
        <f>'Приложение № 1'!#REF!+'Приложение № 1'!#REF!</f>
        <v>#REF!</v>
      </c>
      <c r="R85" s="200" t="e">
        <f>'Приложение № 1'!#REF!+'Приложение № 1'!#REF!</f>
        <v>#REF!</v>
      </c>
      <c r="S85" s="201"/>
      <c r="T85" s="202"/>
      <c r="U85" s="250"/>
      <c r="V85" s="250"/>
      <c r="W85" s="250"/>
      <c r="X85" s="250"/>
    </row>
    <row r="86" spans="1:24" s="159" customFormat="1" ht="25.5" customHeight="1" x14ac:dyDescent="0.2">
      <c r="A86" s="178">
        <v>3</v>
      </c>
      <c r="B86" s="197" t="s">
        <v>979</v>
      </c>
      <c r="C86" s="178">
        <v>3</v>
      </c>
      <c r="D86" s="198">
        <v>41998</v>
      </c>
      <c r="E86" s="178" t="s">
        <v>1098</v>
      </c>
      <c r="F86" s="178" t="s">
        <v>1096</v>
      </c>
      <c r="G86" s="171">
        <v>20</v>
      </c>
      <c r="H86" s="172">
        <v>20</v>
      </c>
      <c r="I86" s="199">
        <v>417</v>
      </c>
      <c r="J86" s="171">
        <v>8</v>
      </c>
      <c r="K86" s="172">
        <v>3</v>
      </c>
      <c r="L86" s="172">
        <v>5</v>
      </c>
      <c r="M86" s="199">
        <v>417</v>
      </c>
      <c r="N86" s="199">
        <v>173.1</v>
      </c>
      <c r="O86" s="199">
        <v>243.9</v>
      </c>
      <c r="P86" s="200" t="e">
        <f>Q86+R86</f>
        <v>#REF!</v>
      </c>
      <c r="Q86" s="200" t="e">
        <f>'Приложение № 1'!#REF!+'Приложение № 1'!#REF!</f>
        <v>#REF!</v>
      </c>
      <c r="R86" s="200" t="e">
        <f>'Приложение № 1'!#REF!+'Приложение № 1'!#REF!</f>
        <v>#REF!</v>
      </c>
      <c r="S86" s="201"/>
      <c r="T86" s="202"/>
      <c r="U86" s="250"/>
      <c r="V86" s="250"/>
      <c r="W86" s="250"/>
      <c r="X86" s="250"/>
    </row>
    <row r="87" spans="1:24" s="159" customFormat="1" x14ac:dyDescent="0.2">
      <c r="A87" s="178">
        <v>4</v>
      </c>
      <c r="B87" s="197" t="s">
        <v>980</v>
      </c>
      <c r="C87" s="178">
        <v>3</v>
      </c>
      <c r="D87" s="198">
        <v>41998</v>
      </c>
      <c r="E87" s="178" t="s">
        <v>1098</v>
      </c>
      <c r="F87" s="178" t="s">
        <v>1096</v>
      </c>
      <c r="G87" s="171">
        <v>21</v>
      </c>
      <c r="H87" s="172">
        <v>21</v>
      </c>
      <c r="I87" s="199">
        <v>409.7</v>
      </c>
      <c r="J87" s="171">
        <v>9</v>
      </c>
      <c r="K87" s="172">
        <v>3</v>
      </c>
      <c r="L87" s="172">
        <v>6</v>
      </c>
      <c r="M87" s="199">
        <v>409.7</v>
      </c>
      <c r="N87" s="199">
        <v>126.95</v>
      </c>
      <c r="O87" s="199">
        <v>282.75</v>
      </c>
      <c r="P87" s="200" t="e">
        <f>Q87+R87</f>
        <v>#REF!</v>
      </c>
      <c r="Q87" s="200" t="e">
        <f>'Приложение № 1'!#REF!+'Приложение № 1'!#REF!</f>
        <v>#REF!</v>
      </c>
      <c r="R87" s="200" t="e">
        <f>'Приложение № 1'!#REF!+'Приложение № 1'!#REF!</f>
        <v>#REF!</v>
      </c>
      <c r="S87" s="201"/>
      <c r="T87" s="202"/>
      <c r="U87" s="250"/>
      <c r="V87" s="250"/>
      <c r="W87" s="250"/>
      <c r="X87" s="250"/>
    </row>
    <row r="88" spans="1:24" s="158" customFormat="1" ht="30" customHeight="1" x14ac:dyDescent="0.2">
      <c r="A88" s="777" t="s">
        <v>1215</v>
      </c>
      <c r="B88" s="777"/>
      <c r="C88" s="777"/>
      <c r="D88" s="777"/>
      <c r="E88" s="777"/>
      <c r="F88" s="777"/>
      <c r="G88" s="170">
        <f>SUM(G89:G91)</f>
        <v>53</v>
      </c>
      <c r="H88" s="170">
        <f t="shared" ref="H88:O88" si="25">SUM(H89:H91)</f>
        <v>53</v>
      </c>
      <c r="I88" s="204">
        <f t="shared" si="25"/>
        <v>634.38</v>
      </c>
      <c r="J88" s="170">
        <f t="shared" si="25"/>
        <v>23</v>
      </c>
      <c r="K88" s="170">
        <f t="shared" si="25"/>
        <v>4</v>
      </c>
      <c r="L88" s="170">
        <f t="shared" si="25"/>
        <v>19</v>
      </c>
      <c r="M88" s="204">
        <f t="shared" si="25"/>
        <v>634.38</v>
      </c>
      <c r="N88" s="204">
        <f t="shared" si="25"/>
        <v>92.78</v>
      </c>
      <c r="O88" s="204">
        <f t="shared" si="25"/>
        <v>541.6</v>
      </c>
      <c r="P88" s="204" t="e">
        <f>SUM(P89:P91)</f>
        <v>#REF!</v>
      </c>
      <c r="Q88" s="204" t="e">
        <f>SUM(Q89:Q91)</f>
        <v>#REF!</v>
      </c>
      <c r="R88" s="204" t="e">
        <f>SUM(R89:R91)</f>
        <v>#REF!</v>
      </c>
      <c r="S88" s="201"/>
      <c r="T88" s="202"/>
      <c r="U88" s="205"/>
      <c r="V88" s="205"/>
      <c r="W88" s="205"/>
      <c r="X88" s="205"/>
    </row>
    <row r="89" spans="1:24" s="159" customFormat="1" x14ac:dyDescent="0.2">
      <c r="A89" s="178">
        <v>1</v>
      </c>
      <c r="B89" s="197" t="s">
        <v>1114</v>
      </c>
      <c r="C89" s="178" t="s">
        <v>1115</v>
      </c>
      <c r="D89" s="198">
        <v>42181</v>
      </c>
      <c r="E89" s="178" t="s">
        <v>1098</v>
      </c>
      <c r="F89" s="178" t="s">
        <v>1096</v>
      </c>
      <c r="G89" s="171">
        <v>10</v>
      </c>
      <c r="H89" s="172">
        <v>10</v>
      </c>
      <c r="I89" s="199">
        <v>137.47999999999999</v>
      </c>
      <c r="J89" s="171">
        <v>4</v>
      </c>
      <c r="K89" s="172">
        <v>2</v>
      </c>
      <c r="L89" s="172">
        <v>2</v>
      </c>
      <c r="M89" s="199">
        <v>137.47999999999999</v>
      </c>
      <c r="N89" s="199">
        <v>29.88</v>
      </c>
      <c r="O89" s="199">
        <v>107.6</v>
      </c>
      <c r="P89" s="200" t="e">
        <f>Q89+R89</f>
        <v>#REF!</v>
      </c>
      <c r="Q89" s="200" t="e">
        <f>'Приложение № 1'!#REF!+'Приложение № 1'!#REF!</f>
        <v>#REF!</v>
      </c>
      <c r="R89" s="200" t="e">
        <f>'Приложение № 1'!#REF!+'Приложение № 1'!#REF!</f>
        <v>#REF!</v>
      </c>
      <c r="S89" s="201"/>
      <c r="T89" s="202"/>
      <c r="U89" s="250"/>
      <c r="V89" s="250"/>
      <c r="W89" s="250"/>
      <c r="X89" s="250"/>
    </row>
    <row r="90" spans="1:24" s="159" customFormat="1" x14ac:dyDescent="0.2">
      <c r="A90" s="178">
        <v>2</v>
      </c>
      <c r="B90" s="197" t="s">
        <v>1116</v>
      </c>
      <c r="C90" s="178" t="s">
        <v>1115</v>
      </c>
      <c r="D90" s="198">
        <v>42181</v>
      </c>
      <c r="E90" s="178" t="s">
        <v>1098</v>
      </c>
      <c r="F90" s="178" t="s">
        <v>1096</v>
      </c>
      <c r="G90" s="171">
        <v>12</v>
      </c>
      <c r="H90" s="172">
        <v>12</v>
      </c>
      <c r="I90" s="199">
        <v>150.80000000000001</v>
      </c>
      <c r="J90" s="171">
        <v>6</v>
      </c>
      <c r="K90" s="172">
        <v>1</v>
      </c>
      <c r="L90" s="172">
        <v>5</v>
      </c>
      <c r="M90" s="199">
        <v>150.80000000000001</v>
      </c>
      <c r="N90" s="199">
        <v>39.299999999999997</v>
      </c>
      <c r="O90" s="199">
        <v>111.5</v>
      </c>
      <c r="P90" s="200" t="e">
        <f>Q90+R90</f>
        <v>#REF!</v>
      </c>
      <c r="Q90" s="200" t="e">
        <f>'Приложение № 1'!#REF!+'Приложение № 1'!#REF!</f>
        <v>#REF!</v>
      </c>
      <c r="R90" s="200" t="e">
        <f>'Приложение № 1'!#REF!+'Приложение № 1'!#REF!</f>
        <v>#REF!</v>
      </c>
      <c r="S90" s="201"/>
      <c r="T90" s="202"/>
      <c r="U90" s="250"/>
      <c r="V90" s="250"/>
      <c r="W90" s="250"/>
      <c r="X90" s="250"/>
    </row>
    <row r="91" spans="1:24" s="159" customFormat="1" x14ac:dyDescent="0.2">
      <c r="A91" s="178">
        <v>3</v>
      </c>
      <c r="B91" s="197" t="s">
        <v>1117</v>
      </c>
      <c r="C91" s="178" t="s">
        <v>1115</v>
      </c>
      <c r="D91" s="198">
        <v>42181</v>
      </c>
      <c r="E91" s="178" t="s">
        <v>1098</v>
      </c>
      <c r="F91" s="178" t="s">
        <v>1096</v>
      </c>
      <c r="G91" s="171">
        <v>31</v>
      </c>
      <c r="H91" s="172">
        <v>31</v>
      </c>
      <c r="I91" s="199">
        <v>346.1</v>
      </c>
      <c r="J91" s="171">
        <v>13</v>
      </c>
      <c r="K91" s="172">
        <v>1</v>
      </c>
      <c r="L91" s="172">
        <v>12</v>
      </c>
      <c r="M91" s="199">
        <v>346.1</v>
      </c>
      <c r="N91" s="199">
        <v>23.6</v>
      </c>
      <c r="O91" s="199">
        <v>322.5</v>
      </c>
      <c r="P91" s="200" t="e">
        <f>Q91+R91</f>
        <v>#REF!</v>
      </c>
      <c r="Q91" s="200" t="e">
        <f>'Приложение № 1'!#REF!+'Приложение № 1'!#REF!</f>
        <v>#REF!</v>
      </c>
      <c r="R91" s="200" t="e">
        <f>'Приложение № 1'!#REF!+'Приложение № 1'!#REF!</f>
        <v>#REF!</v>
      </c>
      <c r="S91" s="201"/>
      <c r="T91" s="202"/>
      <c r="U91" s="250"/>
      <c r="V91" s="250"/>
      <c r="W91" s="250"/>
      <c r="X91" s="250"/>
    </row>
    <row r="92" spans="1:24" s="158" customFormat="1" ht="27" customHeight="1" x14ac:dyDescent="0.2">
      <c r="A92" s="777" t="s">
        <v>1212</v>
      </c>
      <c r="B92" s="777"/>
      <c r="C92" s="777"/>
      <c r="D92" s="777"/>
      <c r="E92" s="777"/>
      <c r="F92" s="777"/>
      <c r="G92" s="170">
        <f>SUM(G93:G94)</f>
        <v>76</v>
      </c>
      <c r="H92" s="170">
        <f t="shared" ref="H92:O92" si="26">SUM(H93:H94)</f>
        <v>76</v>
      </c>
      <c r="I92" s="204">
        <f t="shared" si="26"/>
        <v>1096.5999999999999</v>
      </c>
      <c r="J92" s="170">
        <f t="shared" si="26"/>
        <v>26</v>
      </c>
      <c r="K92" s="170">
        <f t="shared" si="26"/>
        <v>18</v>
      </c>
      <c r="L92" s="170">
        <f t="shared" si="26"/>
        <v>8</v>
      </c>
      <c r="M92" s="204">
        <f t="shared" si="26"/>
        <v>1090.7</v>
      </c>
      <c r="N92" s="204">
        <f t="shared" si="26"/>
        <v>734.1</v>
      </c>
      <c r="O92" s="204">
        <f t="shared" si="26"/>
        <v>356.6</v>
      </c>
      <c r="P92" s="204" t="e">
        <f>SUM(P93:P94)</f>
        <v>#REF!</v>
      </c>
      <c r="Q92" s="204" t="e">
        <f>SUM(Q93:Q94)</f>
        <v>#REF!</v>
      </c>
      <c r="R92" s="204" t="e">
        <f>SUM(R93:R94)</f>
        <v>#REF!</v>
      </c>
      <c r="S92" s="201"/>
      <c r="T92" s="202"/>
      <c r="U92" s="205"/>
      <c r="V92" s="205"/>
      <c r="W92" s="205"/>
      <c r="X92" s="205"/>
    </row>
    <row r="93" spans="1:24" s="159" customFormat="1" x14ac:dyDescent="0.2">
      <c r="A93" s="178">
        <v>1</v>
      </c>
      <c r="B93" s="207" t="s">
        <v>944</v>
      </c>
      <c r="C93" s="178">
        <v>525</v>
      </c>
      <c r="D93" s="198">
        <v>42004</v>
      </c>
      <c r="E93" s="178" t="s">
        <v>1098</v>
      </c>
      <c r="F93" s="178" t="s">
        <v>1096</v>
      </c>
      <c r="G93" s="171">
        <v>49</v>
      </c>
      <c r="H93" s="171">
        <v>49</v>
      </c>
      <c r="I93" s="199">
        <v>730</v>
      </c>
      <c r="J93" s="171">
        <v>18</v>
      </c>
      <c r="K93" s="172">
        <v>15</v>
      </c>
      <c r="L93" s="172">
        <v>3</v>
      </c>
      <c r="M93" s="199">
        <v>724.3</v>
      </c>
      <c r="N93" s="199">
        <v>601.70000000000005</v>
      </c>
      <c r="O93" s="199">
        <v>122.6</v>
      </c>
      <c r="P93" s="200" t="e">
        <f>Q93+R93</f>
        <v>#REF!</v>
      </c>
      <c r="Q93" s="200" t="e">
        <f>'Приложение № 1'!#REF!+'Приложение № 1'!#REF!</f>
        <v>#REF!</v>
      </c>
      <c r="R93" s="200" t="e">
        <f>'Приложение № 1'!#REF!+'Приложение № 1'!#REF!</f>
        <v>#REF!</v>
      </c>
      <c r="S93" s="201"/>
      <c r="T93" s="202"/>
      <c r="U93" s="250"/>
      <c r="V93" s="250"/>
      <c r="W93" s="250"/>
      <c r="X93" s="250"/>
    </row>
    <row r="94" spans="1:24" s="159" customFormat="1" x14ac:dyDescent="0.2">
      <c r="A94" s="178">
        <v>2</v>
      </c>
      <c r="B94" s="207" t="s">
        <v>959</v>
      </c>
      <c r="C94" s="178">
        <v>525</v>
      </c>
      <c r="D94" s="198">
        <v>42004</v>
      </c>
      <c r="E94" s="178" t="s">
        <v>1098</v>
      </c>
      <c r="F94" s="178" t="s">
        <v>1096</v>
      </c>
      <c r="G94" s="171">
        <v>27</v>
      </c>
      <c r="H94" s="171">
        <v>27</v>
      </c>
      <c r="I94" s="199">
        <v>366.6</v>
      </c>
      <c r="J94" s="171">
        <v>8</v>
      </c>
      <c r="K94" s="172">
        <v>3</v>
      </c>
      <c r="L94" s="172">
        <v>5</v>
      </c>
      <c r="M94" s="199">
        <v>366.4</v>
      </c>
      <c r="N94" s="199">
        <v>132.4</v>
      </c>
      <c r="O94" s="199">
        <v>234</v>
      </c>
      <c r="P94" s="200" t="e">
        <f>Q94+R94</f>
        <v>#REF!</v>
      </c>
      <c r="Q94" s="200" t="e">
        <f>'Приложение № 1'!#REF!+'Приложение № 1'!#REF!</f>
        <v>#REF!</v>
      </c>
      <c r="R94" s="200" t="e">
        <f>'Приложение № 1'!#REF!+'Приложение № 1'!#REF!</f>
        <v>#REF!</v>
      </c>
      <c r="S94" s="201"/>
      <c r="T94" s="202"/>
      <c r="U94" s="250"/>
      <c r="V94" s="250"/>
      <c r="W94" s="250"/>
      <c r="X94" s="250"/>
    </row>
    <row r="95" spans="1:24" s="158" customFormat="1" ht="30" customHeight="1" x14ac:dyDescent="0.2">
      <c r="A95" s="778" t="s">
        <v>1192</v>
      </c>
      <c r="B95" s="778"/>
      <c r="C95" s="778"/>
      <c r="D95" s="778"/>
      <c r="E95" s="778"/>
      <c r="F95" s="778"/>
      <c r="G95" s="170">
        <f>G96+G97</f>
        <v>62</v>
      </c>
      <c r="H95" s="170">
        <f t="shared" ref="H95:O95" si="27">H96+H97</f>
        <v>61</v>
      </c>
      <c r="I95" s="204">
        <f t="shared" si="27"/>
        <v>884.9</v>
      </c>
      <c r="J95" s="170">
        <f t="shared" si="27"/>
        <v>23</v>
      </c>
      <c r="K95" s="170">
        <f t="shared" si="27"/>
        <v>11</v>
      </c>
      <c r="L95" s="170">
        <f t="shared" si="27"/>
        <v>12</v>
      </c>
      <c r="M95" s="204">
        <f t="shared" si="27"/>
        <v>884.9</v>
      </c>
      <c r="N95" s="204">
        <f t="shared" si="27"/>
        <v>353.2</v>
      </c>
      <c r="O95" s="204">
        <f t="shared" si="27"/>
        <v>531.70000000000005</v>
      </c>
      <c r="P95" s="204">
        <f>SUM(P96:P97)</f>
        <v>42534612</v>
      </c>
      <c r="Q95" s="204">
        <v>20489256.739999998</v>
      </c>
      <c r="R95" s="204">
        <v>22045355.260000002</v>
      </c>
      <c r="S95" s="201"/>
      <c r="T95" s="202"/>
      <c r="U95" s="205"/>
      <c r="V95" s="205"/>
      <c r="W95" s="205"/>
      <c r="X95" s="205"/>
    </row>
    <row r="96" spans="1:24" s="159" customFormat="1" x14ac:dyDescent="0.2">
      <c r="A96" s="178">
        <v>1</v>
      </c>
      <c r="B96" s="197" t="s">
        <v>852</v>
      </c>
      <c r="C96" s="178">
        <v>239</v>
      </c>
      <c r="D96" s="198">
        <v>41782</v>
      </c>
      <c r="E96" s="178" t="s">
        <v>1098</v>
      </c>
      <c r="F96" s="178" t="s">
        <v>1096</v>
      </c>
      <c r="G96" s="171">
        <v>31</v>
      </c>
      <c r="H96" s="172">
        <v>28</v>
      </c>
      <c r="I96" s="199">
        <v>476.9</v>
      </c>
      <c r="J96" s="171">
        <v>11</v>
      </c>
      <c r="K96" s="172">
        <v>4</v>
      </c>
      <c r="L96" s="172">
        <v>7</v>
      </c>
      <c r="M96" s="199">
        <v>476.9</v>
      </c>
      <c r="N96" s="199">
        <v>121.5</v>
      </c>
      <c r="O96" s="199">
        <v>355.4</v>
      </c>
      <c r="P96" s="200">
        <f>Q96+R96</f>
        <v>22049432</v>
      </c>
      <c r="Q96" s="200">
        <v>11014455.93</v>
      </c>
      <c r="R96" s="200">
        <v>11034976.07</v>
      </c>
      <c r="S96" s="201"/>
      <c r="T96" s="202"/>
      <c r="U96" s="250"/>
      <c r="V96" s="250"/>
      <c r="W96" s="250"/>
      <c r="X96" s="250"/>
    </row>
    <row r="97" spans="1:24" s="159" customFormat="1" x14ac:dyDescent="0.2">
      <c r="A97" s="178">
        <v>2</v>
      </c>
      <c r="B97" s="197" t="s">
        <v>854</v>
      </c>
      <c r="C97" s="215" t="s">
        <v>1269</v>
      </c>
      <c r="D97" s="198">
        <v>41985</v>
      </c>
      <c r="E97" s="178" t="s">
        <v>1098</v>
      </c>
      <c r="F97" s="178" t="s">
        <v>1096</v>
      </c>
      <c r="G97" s="171">
        <v>31</v>
      </c>
      <c r="H97" s="172">
        <v>33</v>
      </c>
      <c r="I97" s="199">
        <v>408</v>
      </c>
      <c r="J97" s="171">
        <v>12</v>
      </c>
      <c r="K97" s="172">
        <v>7</v>
      </c>
      <c r="L97" s="172">
        <v>5</v>
      </c>
      <c r="M97" s="199">
        <v>408</v>
      </c>
      <c r="N97" s="199">
        <v>231.7</v>
      </c>
      <c r="O97" s="199">
        <v>176.3</v>
      </c>
      <c r="P97" s="200">
        <f>Q97+R97</f>
        <v>20485180</v>
      </c>
      <c r="Q97" s="200">
        <v>9474800.8100000005</v>
      </c>
      <c r="R97" s="200">
        <v>11010379.189999999</v>
      </c>
      <c r="S97" s="201"/>
      <c r="T97" s="202"/>
      <c r="U97" s="250"/>
      <c r="V97" s="250"/>
      <c r="W97" s="250"/>
      <c r="X97" s="250"/>
    </row>
    <row r="98" spans="1:24" s="158" customFormat="1" ht="30.75" customHeight="1" x14ac:dyDescent="0.2">
      <c r="A98" s="777" t="s">
        <v>1328</v>
      </c>
      <c r="B98" s="777"/>
      <c r="C98" s="777"/>
      <c r="D98" s="777"/>
      <c r="E98" s="777"/>
      <c r="F98" s="777"/>
      <c r="G98" s="170">
        <f>SUM(G99:G104)</f>
        <v>57</v>
      </c>
      <c r="H98" s="170">
        <f t="shared" ref="H98:O98" si="28">SUM(H99:H104)</f>
        <v>57</v>
      </c>
      <c r="I98" s="204">
        <f t="shared" si="28"/>
        <v>788.6</v>
      </c>
      <c r="J98" s="170">
        <f t="shared" si="28"/>
        <v>26</v>
      </c>
      <c r="K98" s="170">
        <f t="shared" si="28"/>
        <v>15</v>
      </c>
      <c r="L98" s="170">
        <f t="shared" si="28"/>
        <v>11</v>
      </c>
      <c r="M98" s="204">
        <f t="shared" si="28"/>
        <v>788.6</v>
      </c>
      <c r="N98" s="204">
        <f t="shared" si="28"/>
        <v>424.2</v>
      </c>
      <c r="O98" s="204">
        <f t="shared" si="28"/>
        <v>364.4</v>
      </c>
      <c r="P98" s="204">
        <f>SUM(P99:P104)</f>
        <v>35612831.189999998</v>
      </c>
      <c r="Q98" s="204">
        <v>17002584.23</v>
      </c>
      <c r="R98" s="204">
        <v>18610246.960000001</v>
      </c>
      <c r="S98" s="201"/>
      <c r="T98" s="202"/>
      <c r="U98" s="205"/>
      <c r="V98" s="205"/>
      <c r="W98" s="205"/>
      <c r="X98" s="205"/>
    </row>
    <row r="99" spans="1:24" s="159" customFormat="1" x14ac:dyDescent="0.2">
      <c r="A99" s="178">
        <v>1</v>
      </c>
      <c r="B99" s="197" t="s">
        <v>811</v>
      </c>
      <c r="C99" s="178">
        <v>3</v>
      </c>
      <c r="D99" s="198" t="s">
        <v>1120</v>
      </c>
      <c r="E99" s="178" t="s">
        <v>1098</v>
      </c>
      <c r="F99" s="178" t="s">
        <v>1096</v>
      </c>
      <c r="G99" s="171">
        <v>12</v>
      </c>
      <c r="H99" s="172">
        <v>12</v>
      </c>
      <c r="I99" s="199">
        <v>124.7</v>
      </c>
      <c r="J99" s="171">
        <v>5</v>
      </c>
      <c r="K99" s="172">
        <v>1</v>
      </c>
      <c r="L99" s="172">
        <v>4</v>
      </c>
      <c r="M99" s="199">
        <v>124.7</v>
      </c>
      <c r="N99" s="199">
        <v>14.1</v>
      </c>
      <c r="O99" s="199">
        <v>110.6</v>
      </c>
      <c r="P99" s="200">
        <f t="shared" ref="P99:P104" si="29">Q99+R99</f>
        <v>6932770.3200000003</v>
      </c>
      <c r="Q99" s="200">
        <v>2742168.59</v>
      </c>
      <c r="R99" s="200">
        <v>4190601.73</v>
      </c>
      <c r="S99" s="201"/>
      <c r="T99" s="202"/>
      <c r="U99" s="250"/>
      <c r="V99" s="250"/>
      <c r="W99" s="250"/>
      <c r="X99" s="250"/>
    </row>
    <row r="100" spans="1:24" s="159" customFormat="1" x14ac:dyDescent="0.2">
      <c r="A100" s="178">
        <v>2</v>
      </c>
      <c r="B100" s="197" t="s">
        <v>812</v>
      </c>
      <c r="C100" s="178">
        <v>4</v>
      </c>
      <c r="D100" s="198" t="s">
        <v>1120</v>
      </c>
      <c r="E100" s="178" t="s">
        <v>1098</v>
      </c>
      <c r="F100" s="178" t="s">
        <v>1096</v>
      </c>
      <c r="G100" s="171">
        <v>5</v>
      </c>
      <c r="H100" s="172">
        <v>5</v>
      </c>
      <c r="I100" s="199">
        <v>104.7</v>
      </c>
      <c r="J100" s="171">
        <v>2</v>
      </c>
      <c r="K100" s="172">
        <v>0</v>
      </c>
      <c r="L100" s="172">
        <v>2</v>
      </c>
      <c r="M100" s="199">
        <v>104.7</v>
      </c>
      <c r="N100" s="199">
        <v>0</v>
      </c>
      <c r="O100" s="199">
        <v>104.7</v>
      </c>
      <c r="P100" s="200">
        <f t="shared" si="29"/>
        <v>4456312</v>
      </c>
      <c r="Q100" s="200">
        <v>2981360.86</v>
      </c>
      <c r="R100" s="200">
        <v>1474951.14</v>
      </c>
      <c r="S100" s="201"/>
      <c r="T100" s="202"/>
      <c r="U100" s="250"/>
      <c r="V100" s="250"/>
      <c r="W100" s="250"/>
      <c r="X100" s="250"/>
    </row>
    <row r="101" spans="1:24" s="159" customFormat="1" x14ac:dyDescent="0.2">
      <c r="A101" s="178">
        <v>3</v>
      </c>
      <c r="B101" s="197" t="s">
        <v>813</v>
      </c>
      <c r="C101" s="178">
        <v>5</v>
      </c>
      <c r="D101" s="198" t="s">
        <v>1120</v>
      </c>
      <c r="E101" s="178" t="s">
        <v>1098</v>
      </c>
      <c r="F101" s="178" t="s">
        <v>1096</v>
      </c>
      <c r="G101" s="171">
        <v>17</v>
      </c>
      <c r="H101" s="172">
        <v>17</v>
      </c>
      <c r="I101" s="199">
        <v>156.4</v>
      </c>
      <c r="J101" s="171">
        <v>4</v>
      </c>
      <c r="K101" s="172">
        <v>3</v>
      </c>
      <c r="L101" s="172">
        <v>1</v>
      </c>
      <c r="M101" s="199">
        <v>156.4</v>
      </c>
      <c r="N101" s="199">
        <v>117.2</v>
      </c>
      <c r="O101" s="199">
        <v>39.200000000000003</v>
      </c>
      <c r="P101" s="200">
        <f t="shared" si="29"/>
        <v>4865385.84</v>
      </c>
      <c r="Q101" s="200">
        <v>2235308.7599999998</v>
      </c>
      <c r="R101" s="200">
        <v>2630077.08</v>
      </c>
      <c r="S101" s="201"/>
      <c r="T101" s="202"/>
      <c r="U101" s="250"/>
      <c r="V101" s="250"/>
      <c r="W101" s="250"/>
      <c r="X101" s="250"/>
    </row>
    <row r="102" spans="1:24" s="159" customFormat="1" x14ac:dyDescent="0.2">
      <c r="A102" s="178">
        <v>4</v>
      </c>
      <c r="B102" s="197" t="s">
        <v>1122</v>
      </c>
      <c r="C102" s="178" t="s">
        <v>1123</v>
      </c>
      <c r="D102" s="198">
        <v>42174</v>
      </c>
      <c r="E102" s="178" t="s">
        <v>1098</v>
      </c>
      <c r="F102" s="178" t="s">
        <v>1096</v>
      </c>
      <c r="G102" s="171">
        <v>9</v>
      </c>
      <c r="H102" s="172">
        <v>9</v>
      </c>
      <c r="I102" s="199">
        <v>159.30000000000001</v>
      </c>
      <c r="J102" s="171">
        <f>K102+L102</f>
        <v>5</v>
      </c>
      <c r="K102" s="172">
        <v>2</v>
      </c>
      <c r="L102" s="172">
        <v>3</v>
      </c>
      <c r="M102" s="199">
        <v>159.30000000000001</v>
      </c>
      <c r="N102" s="199">
        <v>65.400000000000006</v>
      </c>
      <c r="O102" s="199">
        <v>93.9</v>
      </c>
      <c r="P102" s="200">
        <f t="shared" si="29"/>
        <v>7635132.9800000004</v>
      </c>
      <c r="Q102" s="200">
        <v>3639139.62</v>
      </c>
      <c r="R102" s="200">
        <v>3995993.36</v>
      </c>
      <c r="S102" s="201"/>
      <c r="T102" s="202"/>
      <c r="U102" s="250"/>
      <c r="V102" s="250"/>
      <c r="W102" s="250"/>
      <c r="X102" s="250"/>
    </row>
    <row r="103" spans="1:24" s="159" customFormat="1" x14ac:dyDescent="0.2">
      <c r="A103" s="178">
        <v>5</v>
      </c>
      <c r="B103" s="197" t="s">
        <v>1124</v>
      </c>
      <c r="C103" s="178" t="s">
        <v>1123</v>
      </c>
      <c r="D103" s="198">
        <v>42174</v>
      </c>
      <c r="E103" s="178" t="s">
        <v>1098</v>
      </c>
      <c r="F103" s="178" t="s">
        <v>1096</v>
      </c>
      <c r="G103" s="171">
        <v>12</v>
      </c>
      <c r="H103" s="172">
        <v>12</v>
      </c>
      <c r="I103" s="199">
        <v>227.5</v>
      </c>
      <c r="J103" s="171">
        <v>9</v>
      </c>
      <c r="K103" s="172">
        <v>9</v>
      </c>
      <c r="L103" s="172">
        <v>0</v>
      </c>
      <c r="M103" s="199">
        <v>227.5</v>
      </c>
      <c r="N103" s="199">
        <v>227.5</v>
      </c>
      <c r="O103" s="199">
        <v>0</v>
      </c>
      <c r="P103" s="200">
        <f t="shared" si="29"/>
        <v>10547846.050000001</v>
      </c>
      <c r="Q103" s="200">
        <v>4949002.07</v>
      </c>
      <c r="R103" s="200">
        <v>5598843.9800000004</v>
      </c>
      <c r="S103" s="201"/>
      <c r="T103" s="202"/>
      <c r="U103" s="250"/>
      <c r="V103" s="250"/>
      <c r="W103" s="250"/>
      <c r="X103" s="250"/>
    </row>
    <row r="104" spans="1:24" s="159" customFormat="1" x14ac:dyDescent="0.2">
      <c r="A104" s="178">
        <v>6</v>
      </c>
      <c r="B104" s="197" t="s">
        <v>1125</v>
      </c>
      <c r="C104" s="178" t="s">
        <v>1123</v>
      </c>
      <c r="D104" s="198">
        <v>42174</v>
      </c>
      <c r="E104" s="178" t="s">
        <v>1098</v>
      </c>
      <c r="F104" s="178" t="s">
        <v>1096</v>
      </c>
      <c r="G104" s="171">
        <v>2</v>
      </c>
      <c r="H104" s="172">
        <v>2</v>
      </c>
      <c r="I104" s="199">
        <v>16</v>
      </c>
      <c r="J104" s="171">
        <v>1</v>
      </c>
      <c r="K104" s="172">
        <v>0</v>
      </c>
      <c r="L104" s="172">
        <v>1</v>
      </c>
      <c r="M104" s="199">
        <v>16</v>
      </c>
      <c r="N104" s="199">
        <v>0</v>
      </c>
      <c r="O104" s="199">
        <v>16</v>
      </c>
      <c r="P104" s="200">
        <f t="shared" si="29"/>
        <v>1175384</v>
      </c>
      <c r="Q104" s="200">
        <v>455604.33</v>
      </c>
      <c r="R104" s="200">
        <v>719779.67</v>
      </c>
      <c r="S104" s="201"/>
      <c r="T104" s="202"/>
      <c r="U104" s="250"/>
      <c r="V104" s="250"/>
      <c r="W104" s="250"/>
      <c r="X104" s="250"/>
    </row>
    <row r="105" spans="1:24" s="159" customFormat="1" ht="30.75" customHeight="1" x14ac:dyDescent="0.2">
      <c r="A105" s="777" t="s">
        <v>1386</v>
      </c>
      <c r="B105" s="777"/>
      <c r="C105" s="777"/>
      <c r="D105" s="777"/>
      <c r="E105" s="777"/>
      <c r="F105" s="777"/>
      <c r="G105" s="176">
        <f>G106</f>
        <v>4</v>
      </c>
      <c r="H105" s="176">
        <f t="shared" ref="H105:O105" si="30">H106</f>
        <v>4</v>
      </c>
      <c r="I105" s="179">
        <f t="shared" si="30"/>
        <v>116.6</v>
      </c>
      <c r="J105" s="176">
        <f t="shared" si="30"/>
        <v>2</v>
      </c>
      <c r="K105" s="176">
        <f t="shared" si="30"/>
        <v>0</v>
      </c>
      <c r="L105" s="176">
        <f t="shared" si="30"/>
        <v>2</v>
      </c>
      <c r="M105" s="179">
        <f t="shared" si="30"/>
        <v>116.6</v>
      </c>
      <c r="N105" s="179">
        <f t="shared" si="30"/>
        <v>0</v>
      </c>
      <c r="O105" s="179">
        <f t="shared" si="30"/>
        <v>116.6</v>
      </c>
      <c r="P105" s="179">
        <f>P106</f>
        <v>4929848</v>
      </c>
      <c r="Q105" s="179">
        <v>3169297.65</v>
      </c>
      <c r="R105" s="179">
        <v>1760550.35</v>
      </c>
      <c r="S105" s="201"/>
      <c r="T105" s="202"/>
      <c r="U105" s="250"/>
      <c r="V105" s="250"/>
      <c r="W105" s="250"/>
      <c r="X105" s="250"/>
    </row>
    <row r="106" spans="1:24" s="159" customFormat="1" x14ac:dyDescent="0.2">
      <c r="A106" s="178">
        <v>1</v>
      </c>
      <c r="B106" s="197" t="s">
        <v>781</v>
      </c>
      <c r="C106" s="178">
        <v>214</v>
      </c>
      <c r="D106" s="198">
        <v>41272</v>
      </c>
      <c r="E106" s="178" t="s">
        <v>1098</v>
      </c>
      <c r="F106" s="178" t="s">
        <v>1096</v>
      </c>
      <c r="G106" s="171">
        <v>4</v>
      </c>
      <c r="H106" s="172">
        <v>4</v>
      </c>
      <c r="I106" s="199">
        <v>116.6</v>
      </c>
      <c r="J106" s="171">
        <v>2</v>
      </c>
      <c r="K106" s="172">
        <v>0</v>
      </c>
      <c r="L106" s="172">
        <v>2</v>
      </c>
      <c r="M106" s="199">
        <v>116.6</v>
      </c>
      <c r="N106" s="199">
        <v>0</v>
      </c>
      <c r="O106" s="199">
        <v>116.6</v>
      </c>
      <c r="P106" s="200">
        <f>Q106+R106</f>
        <v>4929848</v>
      </c>
      <c r="Q106" s="200">
        <v>3169297.65</v>
      </c>
      <c r="R106" s="200">
        <v>1760550.35</v>
      </c>
      <c r="S106" s="201"/>
      <c r="T106" s="202"/>
      <c r="U106" s="250"/>
      <c r="V106" s="250"/>
      <c r="W106" s="250"/>
      <c r="X106" s="250"/>
    </row>
    <row r="107" spans="1:24" s="158" customFormat="1" ht="34.5" customHeight="1" x14ac:dyDescent="0.2">
      <c r="A107" s="778" t="s">
        <v>1194</v>
      </c>
      <c r="B107" s="778"/>
      <c r="C107" s="778"/>
      <c r="D107" s="778"/>
      <c r="E107" s="778"/>
      <c r="F107" s="778"/>
      <c r="G107" s="170">
        <f>SUM(G108:G114)</f>
        <v>76</v>
      </c>
      <c r="H107" s="170">
        <f t="shared" ref="H107:O107" si="31">SUM(H108:H114)</f>
        <v>76</v>
      </c>
      <c r="I107" s="204">
        <f t="shared" si="31"/>
        <v>938.57</v>
      </c>
      <c r="J107" s="170">
        <f t="shared" si="31"/>
        <v>27</v>
      </c>
      <c r="K107" s="170">
        <f t="shared" si="31"/>
        <v>19</v>
      </c>
      <c r="L107" s="170">
        <f t="shared" si="31"/>
        <v>8</v>
      </c>
      <c r="M107" s="204">
        <f t="shared" si="31"/>
        <v>938.57</v>
      </c>
      <c r="N107" s="204">
        <f t="shared" si="31"/>
        <v>743.17</v>
      </c>
      <c r="O107" s="204">
        <f t="shared" si="31"/>
        <v>195.4</v>
      </c>
      <c r="P107" s="204">
        <f>SUM(P108:P114)</f>
        <v>43673044.200000003</v>
      </c>
      <c r="Q107" s="204">
        <v>35583764.009999998</v>
      </c>
      <c r="R107" s="204">
        <v>8089280.1900000004</v>
      </c>
      <c r="S107" s="201"/>
      <c r="T107" s="202"/>
      <c r="U107" s="205"/>
      <c r="V107" s="205"/>
      <c r="W107" s="205"/>
      <c r="X107" s="205"/>
    </row>
    <row r="108" spans="1:24" ht="20.100000000000001" customHeight="1" x14ac:dyDescent="0.2">
      <c r="A108" s="178">
        <v>1</v>
      </c>
      <c r="B108" s="207" t="s">
        <v>1048</v>
      </c>
      <c r="C108" s="221" t="s">
        <v>1092</v>
      </c>
      <c r="D108" s="217">
        <v>41992</v>
      </c>
      <c r="E108" s="178" t="s">
        <v>1098</v>
      </c>
      <c r="F108" s="178" t="s">
        <v>1096</v>
      </c>
      <c r="G108" s="171">
        <v>11</v>
      </c>
      <c r="H108" s="171">
        <v>11</v>
      </c>
      <c r="I108" s="199">
        <v>79.7</v>
      </c>
      <c r="J108" s="171">
        <v>2</v>
      </c>
      <c r="K108" s="168">
        <v>0</v>
      </c>
      <c r="L108" s="168">
        <v>2</v>
      </c>
      <c r="M108" s="199">
        <v>79.7</v>
      </c>
      <c r="N108" s="200">
        <v>0</v>
      </c>
      <c r="O108" s="200">
        <v>79.7</v>
      </c>
      <c r="P108" s="200">
        <f t="shared" ref="P108:P114" si="32">Q108+R108</f>
        <v>4118917.6</v>
      </c>
      <c r="Q108" s="199">
        <v>3025972.12</v>
      </c>
      <c r="R108" s="199">
        <v>1092945.48</v>
      </c>
    </row>
    <row r="109" spans="1:24" ht="20.100000000000001" customHeight="1" x14ac:dyDescent="0.2">
      <c r="A109" s="178">
        <v>2</v>
      </c>
      <c r="B109" s="207" t="s">
        <v>1049</v>
      </c>
      <c r="C109" s="221" t="s">
        <v>1092</v>
      </c>
      <c r="D109" s="217">
        <v>41992</v>
      </c>
      <c r="E109" s="178" t="s">
        <v>1098</v>
      </c>
      <c r="F109" s="178" t="s">
        <v>1096</v>
      </c>
      <c r="G109" s="171">
        <v>13</v>
      </c>
      <c r="H109" s="171">
        <v>13</v>
      </c>
      <c r="I109" s="199">
        <v>173.7</v>
      </c>
      <c r="J109" s="171">
        <v>4</v>
      </c>
      <c r="K109" s="168">
        <v>4</v>
      </c>
      <c r="L109" s="168">
        <v>0</v>
      </c>
      <c r="M109" s="199">
        <v>173.7</v>
      </c>
      <c r="N109" s="200">
        <v>173.7</v>
      </c>
      <c r="O109" s="200">
        <v>0</v>
      </c>
      <c r="P109" s="200">
        <f t="shared" si="32"/>
        <v>7844549.4000000004</v>
      </c>
      <c r="Q109" s="199">
        <v>6559110.2599999998</v>
      </c>
      <c r="R109" s="199">
        <v>1285439.1399999999</v>
      </c>
    </row>
    <row r="110" spans="1:24" ht="20.100000000000001" customHeight="1" x14ac:dyDescent="0.2">
      <c r="A110" s="178">
        <v>3</v>
      </c>
      <c r="B110" s="207" t="s">
        <v>1047</v>
      </c>
      <c r="C110" s="221" t="s">
        <v>1092</v>
      </c>
      <c r="D110" s="217">
        <v>41992</v>
      </c>
      <c r="E110" s="178" t="s">
        <v>1098</v>
      </c>
      <c r="F110" s="178" t="s">
        <v>1096</v>
      </c>
      <c r="G110" s="171">
        <v>11</v>
      </c>
      <c r="H110" s="171">
        <v>11</v>
      </c>
      <c r="I110" s="199">
        <v>201.3</v>
      </c>
      <c r="J110" s="171">
        <v>4</v>
      </c>
      <c r="K110" s="168">
        <v>3</v>
      </c>
      <c r="L110" s="168">
        <v>1</v>
      </c>
      <c r="M110" s="199">
        <v>201.3</v>
      </c>
      <c r="N110" s="200">
        <f>M110-O110</f>
        <v>159.5</v>
      </c>
      <c r="O110" s="200">
        <v>41.8</v>
      </c>
      <c r="P110" s="200">
        <f t="shared" si="32"/>
        <v>8859774</v>
      </c>
      <c r="Q110" s="199">
        <v>7642762.6900000004</v>
      </c>
      <c r="R110" s="199">
        <v>1217011.31</v>
      </c>
    </row>
    <row r="111" spans="1:24" ht="20.100000000000001" customHeight="1" x14ac:dyDescent="0.2">
      <c r="A111" s="178">
        <v>4</v>
      </c>
      <c r="B111" s="207" t="s">
        <v>1051</v>
      </c>
      <c r="C111" s="221" t="s">
        <v>1092</v>
      </c>
      <c r="D111" s="217">
        <v>41992</v>
      </c>
      <c r="E111" s="178" t="s">
        <v>1098</v>
      </c>
      <c r="F111" s="178" t="s">
        <v>1096</v>
      </c>
      <c r="G111" s="171">
        <v>2</v>
      </c>
      <c r="H111" s="171">
        <v>2</v>
      </c>
      <c r="I111" s="199">
        <v>71.569999999999993</v>
      </c>
      <c r="J111" s="171">
        <v>2</v>
      </c>
      <c r="K111" s="172">
        <v>2</v>
      </c>
      <c r="L111" s="172">
        <v>0</v>
      </c>
      <c r="M111" s="199">
        <v>71.569999999999993</v>
      </c>
      <c r="N111" s="199">
        <v>71.569999999999993</v>
      </c>
      <c r="O111" s="199">
        <v>0</v>
      </c>
      <c r="P111" s="200">
        <f t="shared" si="32"/>
        <v>3009067.6</v>
      </c>
      <c r="Q111" s="199">
        <v>2702113.37</v>
      </c>
      <c r="R111" s="199">
        <v>306954.23</v>
      </c>
    </row>
    <row r="112" spans="1:24" ht="20.100000000000001" customHeight="1" x14ac:dyDescent="0.2">
      <c r="A112" s="178">
        <v>5</v>
      </c>
      <c r="B112" s="207" t="s">
        <v>1046</v>
      </c>
      <c r="C112" s="221" t="s">
        <v>1092</v>
      </c>
      <c r="D112" s="217">
        <v>41992</v>
      </c>
      <c r="E112" s="178" t="s">
        <v>1098</v>
      </c>
      <c r="F112" s="178" t="s">
        <v>1096</v>
      </c>
      <c r="G112" s="171">
        <v>4</v>
      </c>
      <c r="H112" s="171">
        <v>4</v>
      </c>
      <c r="I112" s="199">
        <v>108.2</v>
      </c>
      <c r="J112" s="171">
        <v>4</v>
      </c>
      <c r="K112" s="172">
        <v>3</v>
      </c>
      <c r="L112" s="172">
        <v>1</v>
      </c>
      <c r="M112" s="199">
        <v>108.2</v>
      </c>
      <c r="N112" s="199">
        <f>M112-O112</f>
        <v>81.900000000000006</v>
      </c>
      <c r="O112" s="199">
        <v>26.3</v>
      </c>
      <c r="P112" s="200">
        <f t="shared" si="32"/>
        <v>5399156</v>
      </c>
      <c r="Q112" s="199">
        <v>4108032.42</v>
      </c>
      <c r="R112" s="199">
        <v>1291123.58</v>
      </c>
    </row>
    <row r="113" spans="1:24" ht="20.100000000000001" customHeight="1" x14ac:dyDescent="0.2">
      <c r="A113" s="178">
        <v>6</v>
      </c>
      <c r="B113" s="207" t="s">
        <v>1044</v>
      </c>
      <c r="C113" s="221" t="s">
        <v>1092</v>
      </c>
      <c r="D113" s="217">
        <v>41992</v>
      </c>
      <c r="E113" s="178" t="s">
        <v>1098</v>
      </c>
      <c r="F113" s="178" t="s">
        <v>1096</v>
      </c>
      <c r="G113" s="171">
        <v>12</v>
      </c>
      <c r="H113" s="171">
        <v>12</v>
      </c>
      <c r="I113" s="199">
        <v>124</v>
      </c>
      <c r="J113" s="171">
        <v>4</v>
      </c>
      <c r="K113" s="172">
        <v>1</v>
      </c>
      <c r="L113" s="172">
        <v>3</v>
      </c>
      <c r="M113" s="199">
        <v>124</v>
      </c>
      <c r="N113" s="199">
        <v>99.9</v>
      </c>
      <c r="O113" s="199">
        <v>24.1</v>
      </c>
      <c r="P113" s="200">
        <f t="shared" si="32"/>
        <v>5457925.2000000002</v>
      </c>
      <c r="Q113" s="199">
        <v>4707911.4400000004</v>
      </c>
      <c r="R113" s="199">
        <v>750013.76</v>
      </c>
    </row>
    <row r="114" spans="1:24" ht="20.100000000000001" customHeight="1" x14ac:dyDescent="0.2">
      <c r="A114" s="178">
        <v>7</v>
      </c>
      <c r="B114" s="207" t="s">
        <v>1043</v>
      </c>
      <c r="C114" s="221" t="s">
        <v>1092</v>
      </c>
      <c r="D114" s="217">
        <v>41992</v>
      </c>
      <c r="E114" s="178" t="s">
        <v>1098</v>
      </c>
      <c r="F114" s="178" t="s">
        <v>1096</v>
      </c>
      <c r="G114" s="171">
        <v>23</v>
      </c>
      <c r="H114" s="171">
        <v>23</v>
      </c>
      <c r="I114" s="199">
        <v>180.1</v>
      </c>
      <c r="J114" s="171">
        <v>7</v>
      </c>
      <c r="K114" s="172">
        <v>6</v>
      </c>
      <c r="L114" s="172">
        <v>1</v>
      </c>
      <c r="M114" s="199">
        <v>180.1</v>
      </c>
      <c r="N114" s="199">
        <f>M114-O114</f>
        <v>156.6</v>
      </c>
      <c r="O114" s="199">
        <v>23.5</v>
      </c>
      <c r="P114" s="200">
        <f t="shared" si="32"/>
        <v>8983654.4000000004</v>
      </c>
      <c r="Q114" s="199">
        <v>6837861.71</v>
      </c>
      <c r="R114" s="199">
        <v>2145792.69</v>
      </c>
    </row>
    <row r="115" spans="1:24" s="158" customFormat="1" ht="32.25" customHeight="1" x14ac:dyDescent="0.2">
      <c r="A115" s="777" t="s">
        <v>1324</v>
      </c>
      <c r="B115" s="777"/>
      <c r="C115" s="783"/>
      <c r="D115" s="777"/>
      <c r="E115" s="777"/>
      <c r="F115" s="777"/>
      <c r="G115" s="170">
        <f>SUM(G116:G127)</f>
        <v>110</v>
      </c>
      <c r="H115" s="170">
        <f t="shared" ref="H115:O115" si="33">SUM(H116:H127)</f>
        <v>110</v>
      </c>
      <c r="I115" s="204">
        <f t="shared" si="33"/>
        <v>1233.3</v>
      </c>
      <c r="J115" s="170">
        <f t="shared" si="33"/>
        <v>37</v>
      </c>
      <c r="K115" s="170">
        <f t="shared" si="33"/>
        <v>11</v>
      </c>
      <c r="L115" s="170">
        <f t="shared" si="33"/>
        <v>26</v>
      </c>
      <c r="M115" s="204">
        <f t="shared" si="33"/>
        <v>1233.3</v>
      </c>
      <c r="N115" s="204">
        <f t="shared" si="33"/>
        <v>441.7</v>
      </c>
      <c r="O115" s="204">
        <f t="shared" si="33"/>
        <v>791.6</v>
      </c>
      <c r="P115" s="204">
        <f>SUM(P116:P127)</f>
        <v>56743810.409999996</v>
      </c>
      <c r="Q115" s="204">
        <v>33354642.469999999</v>
      </c>
      <c r="R115" s="204">
        <v>23389167.940000001</v>
      </c>
      <c r="S115" s="201"/>
      <c r="T115" s="202"/>
      <c r="U115" s="205"/>
      <c r="V115" s="205"/>
      <c r="W115" s="205"/>
      <c r="X115" s="205"/>
    </row>
    <row r="116" spans="1:24" x14ac:dyDescent="0.2">
      <c r="A116" s="178">
        <v>1</v>
      </c>
      <c r="B116" s="222" t="s">
        <v>816</v>
      </c>
      <c r="C116" s="178">
        <v>390</v>
      </c>
      <c r="D116" s="223">
        <v>42004</v>
      </c>
      <c r="E116" s="178" t="s">
        <v>1098</v>
      </c>
      <c r="F116" s="178" t="s">
        <v>1096</v>
      </c>
      <c r="G116" s="171">
        <v>12</v>
      </c>
      <c r="H116" s="171">
        <v>12</v>
      </c>
      <c r="I116" s="200">
        <v>125.4</v>
      </c>
      <c r="J116" s="172">
        <v>4</v>
      </c>
      <c r="K116" s="168">
        <v>1</v>
      </c>
      <c r="L116" s="168">
        <v>3</v>
      </c>
      <c r="M116" s="199">
        <v>125.4</v>
      </c>
      <c r="N116" s="200">
        <v>31.5</v>
      </c>
      <c r="O116" s="200">
        <v>93.9</v>
      </c>
      <c r="P116" s="200">
        <f t="shared" ref="P116:P127" si="34">Q116+R116</f>
        <v>5776439.4699999997</v>
      </c>
      <c r="Q116" s="200">
        <v>3391447.47</v>
      </c>
      <c r="R116" s="200">
        <v>2384992</v>
      </c>
    </row>
    <row r="117" spans="1:24" x14ac:dyDescent="0.2">
      <c r="A117" s="178">
        <v>2</v>
      </c>
      <c r="B117" s="222" t="s">
        <v>817</v>
      </c>
      <c r="C117" s="178">
        <v>127</v>
      </c>
      <c r="D117" s="223">
        <v>41274</v>
      </c>
      <c r="E117" s="178" t="s">
        <v>1098</v>
      </c>
      <c r="F117" s="178" t="s">
        <v>1096</v>
      </c>
      <c r="G117" s="171">
        <v>40</v>
      </c>
      <c r="H117" s="171">
        <v>40</v>
      </c>
      <c r="I117" s="200">
        <v>85.2</v>
      </c>
      <c r="J117" s="172">
        <v>2</v>
      </c>
      <c r="K117" s="168">
        <v>1</v>
      </c>
      <c r="L117" s="168">
        <v>1</v>
      </c>
      <c r="M117" s="199">
        <v>85.2</v>
      </c>
      <c r="N117" s="200">
        <v>42.3</v>
      </c>
      <c r="O117" s="200">
        <v>42.9</v>
      </c>
      <c r="P117" s="200">
        <f t="shared" si="34"/>
        <v>3938406.91</v>
      </c>
      <c r="Q117" s="200">
        <v>2304237.04</v>
      </c>
      <c r="R117" s="200">
        <v>1634169.87</v>
      </c>
    </row>
    <row r="118" spans="1:24" s="159" customFormat="1" x14ac:dyDescent="0.2">
      <c r="A118" s="178">
        <v>3</v>
      </c>
      <c r="B118" s="222" t="s">
        <v>818</v>
      </c>
      <c r="C118" s="178">
        <v>128</v>
      </c>
      <c r="D118" s="223">
        <v>41274</v>
      </c>
      <c r="E118" s="178" t="s">
        <v>1098</v>
      </c>
      <c r="F118" s="178" t="s">
        <v>1096</v>
      </c>
      <c r="G118" s="171">
        <v>9</v>
      </c>
      <c r="H118" s="171">
        <v>9</v>
      </c>
      <c r="I118" s="200">
        <v>107.8</v>
      </c>
      <c r="J118" s="172">
        <v>4</v>
      </c>
      <c r="K118" s="168">
        <v>1</v>
      </c>
      <c r="L118" s="168">
        <v>3</v>
      </c>
      <c r="M118" s="199">
        <v>107.8</v>
      </c>
      <c r="N118" s="200">
        <v>26.8</v>
      </c>
      <c r="O118" s="200">
        <v>81</v>
      </c>
      <c r="P118" s="200">
        <f t="shared" si="34"/>
        <v>4966198.2300000004</v>
      </c>
      <c r="Q118" s="200">
        <v>2915454.84</v>
      </c>
      <c r="R118" s="200">
        <v>2050743.39</v>
      </c>
      <c r="S118" s="201"/>
      <c r="T118" s="202"/>
      <c r="U118" s="250"/>
      <c r="V118" s="250"/>
      <c r="W118" s="250"/>
      <c r="X118" s="250"/>
    </row>
    <row r="119" spans="1:24" s="159" customFormat="1" x14ac:dyDescent="0.2">
      <c r="A119" s="178">
        <v>4</v>
      </c>
      <c r="B119" s="222" t="s">
        <v>1340</v>
      </c>
      <c r="C119" s="178">
        <v>392</v>
      </c>
      <c r="D119" s="223">
        <v>42004</v>
      </c>
      <c r="E119" s="178" t="s">
        <v>1098</v>
      </c>
      <c r="F119" s="178" t="s">
        <v>1096</v>
      </c>
      <c r="G119" s="171">
        <v>3</v>
      </c>
      <c r="H119" s="171">
        <v>3</v>
      </c>
      <c r="I119" s="200">
        <v>41.2</v>
      </c>
      <c r="J119" s="172">
        <v>1</v>
      </c>
      <c r="K119" s="168">
        <v>0</v>
      </c>
      <c r="L119" s="168">
        <v>1</v>
      </c>
      <c r="M119" s="199">
        <v>41.2</v>
      </c>
      <c r="N119" s="200">
        <v>0</v>
      </c>
      <c r="O119" s="200">
        <v>41.2</v>
      </c>
      <c r="P119" s="200">
        <f t="shared" si="34"/>
        <v>1902397.51</v>
      </c>
      <c r="Q119" s="200">
        <v>1114255.47</v>
      </c>
      <c r="R119" s="200">
        <v>788142.04</v>
      </c>
      <c r="S119" s="201"/>
      <c r="T119" s="202"/>
      <c r="U119" s="250"/>
      <c r="V119" s="250"/>
      <c r="W119" s="250"/>
      <c r="X119" s="250"/>
    </row>
    <row r="120" spans="1:24" x14ac:dyDescent="0.2">
      <c r="A120" s="178">
        <v>5</v>
      </c>
      <c r="B120" s="207" t="s">
        <v>819</v>
      </c>
      <c r="C120" s="178">
        <v>393</v>
      </c>
      <c r="D120" s="198">
        <v>42004</v>
      </c>
      <c r="E120" s="224" t="s">
        <v>1098</v>
      </c>
      <c r="F120" s="178" t="s">
        <v>1096</v>
      </c>
      <c r="G120" s="171">
        <v>10</v>
      </c>
      <c r="H120" s="171">
        <v>10</v>
      </c>
      <c r="I120" s="200">
        <v>80.5</v>
      </c>
      <c r="J120" s="172">
        <v>2</v>
      </c>
      <c r="K120" s="168">
        <v>1</v>
      </c>
      <c r="L120" s="168">
        <v>1</v>
      </c>
      <c r="M120" s="199">
        <v>80.5</v>
      </c>
      <c r="N120" s="200">
        <v>40.299999999999997</v>
      </c>
      <c r="O120" s="200">
        <v>40.200000000000003</v>
      </c>
      <c r="P120" s="200">
        <f t="shared" si="34"/>
        <v>3708347.09</v>
      </c>
      <c r="Q120" s="200">
        <v>2177125.37</v>
      </c>
      <c r="R120" s="200">
        <v>1531221.72</v>
      </c>
    </row>
    <row r="121" spans="1:24" x14ac:dyDescent="0.2">
      <c r="A121" s="178">
        <v>6</v>
      </c>
      <c r="B121" s="207" t="s">
        <v>820</v>
      </c>
      <c r="C121" s="178">
        <v>394</v>
      </c>
      <c r="D121" s="198">
        <v>42004</v>
      </c>
      <c r="E121" s="224" t="s">
        <v>1098</v>
      </c>
      <c r="F121" s="178" t="s">
        <v>1096</v>
      </c>
      <c r="G121" s="171">
        <v>4</v>
      </c>
      <c r="H121" s="171">
        <v>4</v>
      </c>
      <c r="I121" s="200">
        <v>82.8</v>
      </c>
      <c r="J121" s="172">
        <v>3</v>
      </c>
      <c r="K121" s="168">
        <v>1</v>
      </c>
      <c r="L121" s="168">
        <v>2</v>
      </c>
      <c r="M121" s="199">
        <v>82.8</v>
      </c>
      <c r="N121" s="200">
        <v>22.6</v>
      </c>
      <c r="O121" s="200">
        <v>60.2</v>
      </c>
      <c r="P121" s="200">
        <f t="shared" si="34"/>
        <v>3814359.96</v>
      </c>
      <c r="Q121" s="200">
        <v>2239328.9500000002</v>
      </c>
      <c r="R121" s="200">
        <v>1575031.01</v>
      </c>
    </row>
    <row r="122" spans="1:24" x14ac:dyDescent="0.2">
      <c r="A122" s="178">
        <v>7</v>
      </c>
      <c r="B122" s="207" t="s">
        <v>821</v>
      </c>
      <c r="C122" s="178">
        <v>395</v>
      </c>
      <c r="D122" s="198">
        <v>42004</v>
      </c>
      <c r="E122" s="224" t="s">
        <v>1098</v>
      </c>
      <c r="F122" s="178" t="s">
        <v>1096</v>
      </c>
      <c r="G122" s="171">
        <v>2</v>
      </c>
      <c r="H122" s="171">
        <v>2</v>
      </c>
      <c r="I122" s="200">
        <v>77.5</v>
      </c>
      <c r="J122" s="172">
        <v>2</v>
      </c>
      <c r="K122" s="168">
        <v>0</v>
      </c>
      <c r="L122" s="168">
        <v>2</v>
      </c>
      <c r="M122" s="199">
        <v>77.5</v>
      </c>
      <c r="N122" s="200">
        <v>0</v>
      </c>
      <c r="O122" s="200">
        <v>77.5</v>
      </c>
      <c r="P122" s="200">
        <f t="shared" si="34"/>
        <v>3569842.8</v>
      </c>
      <c r="Q122" s="200">
        <v>2095990.27</v>
      </c>
      <c r="R122" s="200">
        <v>1473852.53</v>
      </c>
    </row>
    <row r="123" spans="1:24" x14ac:dyDescent="0.2">
      <c r="A123" s="178">
        <v>8</v>
      </c>
      <c r="B123" s="207" t="s">
        <v>822</v>
      </c>
      <c r="C123" s="178">
        <v>125</v>
      </c>
      <c r="D123" s="198">
        <v>42004</v>
      </c>
      <c r="E123" s="224" t="s">
        <v>1098</v>
      </c>
      <c r="F123" s="178" t="s">
        <v>1096</v>
      </c>
      <c r="G123" s="171">
        <v>5</v>
      </c>
      <c r="H123" s="171">
        <v>5</v>
      </c>
      <c r="I123" s="200">
        <v>139.1</v>
      </c>
      <c r="J123" s="172">
        <v>5</v>
      </c>
      <c r="K123" s="168">
        <v>2</v>
      </c>
      <c r="L123" s="168">
        <v>3</v>
      </c>
      <c r="M123" s="199">
        <v>139.1</v>
      </c>
      <c r="N123" s="200">
        <v>59</v>
      </c>
      <c r="O123" s="200">
        <v>80.099999999999994</v>
      </c>
      <c r="P123" s="200">
        <f t="shared" si="34"/>
        <v>6272007.5700000003</v>
      </c>
      <c r="Q123" s="200">
        <v>3761964.46</v>
      </c>
      <c r="R123" s="200">
        <v>2510043.11</v>
      </c>
    </row>
    <row r="124" spans="1:24" x14ac:dyDescent="0.2">
      <c r="A124" s="178">
        <v>9</v>
      </c>
      <c r="B124" s="207" t="s">
        <v>823</v>
      </c>
      <c r="C124" s="178">
        <v>126</v>
      </c>
      <c r="D124" s="198">
        <v>42004</v>
      </c>
      <c r="E124" s="224" t="s">
        <v>1098</v>
      </c>
      <c r="F124" s="178" t="s">
        <v>1096</v>
      </c>
      <c r="G124" s="171">
        <v>6</v>
      </c>
      <c r="H124" s="171">
        <v>6</v>
      </c>
      <c r="I124" s="200">
        <v>134.69999999999999</v>
      </c>
      <c r="J124" s="172">
        <v>5</v>
      </c>
      <c r="K124" s="168">
        <v>0</v>
      </c>
      <c r="L124" s="168">
        <v>5</v>
      </c>
      <c r="M124" s="199">
        <v>134.69999999999999</v>
      </c>
      <c r="N124" s="200">
        <v>0</v>
      </c>
      <c r="O124" s="200">
        <v>134.69999999999999</v>
      </c>
      <c r="P124" s="200">
        <f t="shared" si="34"/>
        <v>6195863.4100000001</v>
      </c>
      <c r="Q124" s="200">
        <v>3642966.3</v>
      </c>
      <c r="R124" s="200">
        <v>2552897.11</v>
      </c>
    </row>
    <row r="125" spans="1:24" x14ac:dyDescent="0.2">
      <c r="A125" s="178">
        <v>10</v>
      </c>
      <c r="B125" s="207" t="s">
        <v>824</v>
      </c>
      <c r="C125" s="178">
        <v>129</v>
      </c>
      <c r="D125" s="198">
        <v>42004</v>
      </c>
      <c r="E125" s="224" t="s">
        <v>1098</v>
      </c>
      <c r="F125" s="178" t="s">
        <v>1096</v>
      </c>
      <c r="G125" s="171">
        <v>3</v>
      </c>
      <c r="H125" s="171">
        <v>3</v>
      </c>
      <c r="I125" s="200">
        <v>82.5</v>
      </c>
      <c r="J125" s="172">
        <v>2</v>
      </c>
      <c r="K125" s="168">
        <v>1</v>
      </c>
      <c r="L125" s="168">
        <v>1</v>
      </c>
      <c r="M125" s="199">
        <v>82.5</v>
      </c>
      <c r="N125" s="200">
        <v>41.3</v>
      </c>
      <c r="O125" s="200">
        <v>41.2</v>
      </c>
      <c r="P125" s="200">
        <f t="shared" si="34"/>
        <v>3800155.23</v>
      </c>
      <c r="Q125" s="200">
        <v>2231215.44</v>
      </c>
      <c r="R125" s="200">
        <v>1568939.79</v>
      </c>
    </row>
    <row r="126" spans="1:24" x14ac:dyDescent="0.2">
      <c r="A126" s="178">
        <v>11</v>
      </c>
      <c r="B126" s="207" t="s">
        <v>814</v>
      </c>
      <c r="C126" s="178">
        <v>388</v>
      </c>
      <c r="D126" s="198">
        <v>42004</v>
      </c>
      <c r="E126" s="224" t="s">
        <v>1098</v>
      </c>
      <c r="F126" s="178" t="s">
        <v>1096</v>
      </c>
      <c r="G126" s="171">
        <v>11</v>
      </c>
      <c r="H126" s="171">
        <v>11</v>
      </c>
      <c r="I126" s="200">
        <v>159.1</v>
      </c>
      <c r="J126" s="172">
        <v>4</v>
      </c>
      <c r="K126" s="168">
        <v>2</v>
      </c>
      <c r="L126" s="168">
        <v>2</v>
      </c>
      <c r="M126" s="199">
        <v>159.1</v>
      </c>
      <c r="N126" s="200">
        <v>119.4</v>
      </c>
      <c r="O126" s="200">
        <v>39.700000000000003</v>
      </c>
      <c r="P126" s="200">
        <f t="shared" si="34"/>
        <v>7362425.6799999997</v>
      </c>
      <c r="Q126" s="200">
        <v>4302865.17</v>
      </c>
      <c r="R126" s="200">
        <v>3059560.51</v>
      </c>
    </row>
    <row r="127" spans="1:24" x14ac:dyDescent="0.2">
      <c r="A127" s="178">
        <v>12</v>
      </c>
      <c r="B127" s="207" t="s">
        <v>815</v>
      </c>
      <c r="C127" s="178">
        <v>389</v>
      </c>
      <c r="D127" s="198">
        <v>42004</v>
      </c>
      <c r="E127" s="224" t="s">
        <v>1098</v>
      </c>
      <c r="F127" s="178" t="s">
        <v>1096</v>
      </c>
      <c r="G127" s="171">
        <v>5</v>
      </c>
      <c r="H127" s="171">
        <v>5</v>
      </c>
      <c r="I127" s="200">
        <v>117.5</v>
      </c>
      <c r="J127" s="172">
        <v>3</v>
      </c>
      <c r="K127" s="168">
        <v>1</v>
      </c>
      <c r="L127" s="168">
        <v>2</v>
      </c>
      <c r="M127" s="199">
        <v>117.5</v>
      </c>
      <c r="N127" s="200">
        <v>58.5</v>
      </c>
      <c r="O127" s="200">
        <v>59</v>
      </c>
      <c r="P127" s="200">
        <f t="shared" si="34"/>
        <v>5437366.5499999998</v>
      </c>
      <c r="Q127" s="200">
        <v>3177791.69</v>
      </c>
      <c r="R127" s="200">
        <v>2259574.86</v>
      </c>
    </row>
    <row r="128" spans="1:24" ht="29.25" customHeight="1" x14ac:dyDescent="0.2">
      <c r="A128" s="784" t="s">
        <v>1323</v>
      </c>
      <c r="B128" s="784"/>
      <c r="C128" s="784"/>
      <c r="D128" s="784"/>
      <c r="E128" s="777"/>
      <c r="F128" s="777"/>
      <c r="G128" s="176">
        <f>SUM(G129:G130)</f>
        <v>49</v>
      </c>
      <c r="H128" s="176">
        <f t="shared" ref="H128:O128" si="35">SUM(H129:H130)</f>
        <v>49</v>
      </c>
      <c r="I128" s="179">
        <f t="shared" si="35"/>
        <v>710.2</v>
      </c>
      <c r="J128" s="176">
        <f t="shared" si="35"/>
        <v>20</v>
      </c>
      <c r="K128" s="176">
        <f t="shared" si="35"/>
        <v>13</v>
      </c>
      <c r="L128" s="176">
        <f t="shared" si="35"/>
        <v>7</v>
      </c>
      <c r="M128" s="179">
        <f t="shared" si="35"/>
        <v>710.2</v>
      </c>
      <c r="N128" s="179">
        <f t="shared" si="35"/>
        <v>448.6</v>
      </c>
      <c r="O128" s="179">
        <f t="shared" si="35"/>
        <v>261.60000000000002</v>
      </c>
      <c r="P128" s="179">
        <f>SUM(P129:P130)</f>
        <v>41797204.68</v>
      </c>
      <c r="Q128" s="179">
        <v>24513446.989999998</v>
      </c>
      <c r="R128" s="179">
        <v>17283757.690000001</v>
      </c>
    </row>
    <row r="129" spans="1:24" x14ac:dyDescent="0.2">
      <c r="A129" s="178">
        <v>1</v>
      </c>
      <c r="B129" s="207" t="s">
        <v>1250</v>
      </c>
      <c r="C129" s="178" t="s">
        <v>1304</v>
      </c>
      <c r="D129" s="198">
        <v>42004</v>
      </c>
      <c r="E129" s="178" t="s">
        <v>1098</v>
      </c>
      <c r="F129" s="178" t="s">
        <v>1096</v>
      </c>
      <c r="G129" s="171">
        <v>45</v>
      </c>
      <c r="H129" s="172">
        <v>45</v>
      </c>
      <c r="I129" s="200">
        <v>602.20000000000005</v>
      </c>
      <c r="J129" s="171">
        <v>16</v>
      </c>
      <c r="K129" s="168">
        <v>9</v>
      </c>
      <c r="L129" s="168">
        <v>7</v>
      </c>
      <c r="M129" s="199">
        <v>602.20000000000005</v>
      </c>
      <c r="N129" s="200">
        <v>340.6</v>
      </c>
      <c r="O129" s="200">
        <v>261.60000000000002</v>
      </c>
      <c r="P129" s="200">
        <f>Q129+R129</f>
        <v>34540371.18</v>
      </c>
      <c r="Q129" s="200">
        <v>20788287.300000001</v>
      </c>
      <c r="R129" s="200">
        <v>13752083.880000001</v>
      </c>
    </row>
    <row r="130" spans="1:24" x14ac:dyDescent="0.2">
      <c r="A130" s="178">
        <v>2</v>
      </c>
      <c r="B130" s="207" t="s">
        <v>1225</v>
      </c>
      <c r="C130" s="178" t="s">
        <v>1270</v>
      </c>
      <c r="D130" s="198">
        <v>42059</v>
      </c>
      <c r="E130" s="178" t="s">
        <v>1098</v>
      </c>
      <c r="F130" s="178" t="s">
        <v>1096</v>
      </c>
      <c r="G130" s="171">
        <v>4</v>
      </c>
      <c r="H130" s="172">
        <v>4</v>
      </c>
      <c r="I130" s="200">
        <v>108</v>
      </c>
      <c r="J130" s="171">
        <v>4</v>
      </c>
      <c r="K130" s="168">
        <v>4</v>
      </c>
      <c r="L130" s="168">
        <v>0</v>
      </c>
      <c r="M130" s="199">
        <v>108</v>
      </c>
      <c r="N130" s="200">
        <v>108</v>
      </c>
      <c r="O130" s="200">
        <v>0</v>
      </c>
      <c r="P130" s="200">
        <f>Q130+R130</f>
        <v>7256833.5</v>
      </c>
      <c r="Q130" s="200">
        <v>3725159.69</v>
      </c>
      <c r="R130" s="200">
        <v>3531673.81</v>
      </c>
    </row>
    <row r="131" spans="1:24" s="158" customFormat="1" ht="31.5" customHeight="1" x14ac:dyDescent="0.2">
      <c r="A131" s="777" t="s">
        <v>1198</v>
      </c>
      <c r="B131" s="777"/>
      <c r="C131" s="777"/>
      <c r="D131" s="777"/>
      <c r="E131" s="777"/>
      <c r="F131" s="777"/>
      <c r="G131" s="170">
        <f>SUM(G132:G134)</f>
        <v>68</v>
      </c>
      <c r="H131" s="170">
        <f t="shared" ref="H131:O131" si="36">SUM(H132:H134)</f>
        <v>68</v>
      </c>
      <c r="I131" s="204">
        <f t="shared" si="36"/>
        <v>1211.8</v>
      </c>
      <c r="J131" s="170">
        <f t="shared" si="36"/>
        <v>25</v>
      </c>
      <c r="K131" s="170">
        <f t="shared" si="36"/>
        <v>10</v>
      </c>
      <c r="L131" s="170">
        <f t="shared" si="36"/>
        <v>15</v>
      </c>
      <c r="M131" s="204">
        <f t="shared" si="36"/>
        <v>1211.8</v>
      </c>
      <c r="N131" s="204">
        <f t="shared" si="36"/>
        <v>557.4</v>
      </c>
      <c r="O131" s="204">
        <f t="shared" si="36"/>
        <v>654.4</v>
      </c>
      <c r="P131" s="204">
        <f>SUM(P132:P134)</f>
        <v>55641205.439999998</v>
      </c>
      <c r="Q131" s="204">
        <v>48395301.229999997</v>
      </c>
      <c r="R131" s="204">
        <v>7245904.21</v>
      </c>
      <c r="S131" s="201"/>
      <c r="T131" s="202"/>
      <c r="U131" s="205"/>
      <c r="V131" s="205"/>
      <c r="W131" s="205"/>
      <c r="X131" s="205"/>
    </row>
    <row r="132" spans="1:24" x14ac:dyDescent="0.2">
      <c r="A132" s="178">
        <v>1</v>
      </c>
      <c r="B132" s="197" t="s">
        <v>828</v>
      </c>
      <c r="C132" s="225">
        <v>183</v>
      </c>
      <c r="D132" s="226">
        <v>41605</v>
      </c>
      <c r="E132" s="178" t="s">
        <v>1096</v>
      </c>
      <c r="F132" s="178" t="s">
        <v>1097</v>
      </c>
      <c r="G132" s="171">
        <v>30</v>
      </c>
      <c r="H132" s="172">
        <v>30</v>
      </c>
      <c r="I132" s="199">
        <v>409.4</v>
      </c>
      <c r="J132" s="171">
        <v>9</v>
      </c>
      <c r="K132" s="172">
        <v>4</v>
      </c>
      <c r="L132" s="172">
        <v>5</v>
      </c>
      <c r="M132" s="199">
        <v>409.4</v>
      </c>
      <c r="N132" s="199">
        <v>250.8</v>
      </c>
      <c r="O132" s="199">
        <v>158.6</v>
      </c>
      <c r="P132" s="200">
        <f>Q132+R132</f>
        <v>18442874.239999998</v>
      </c>
      <c r="Q132" s="200">
        <v>16361740.6</v>
      </c>
      <c r="R132" s="200">
        <v>2081133.64</v>
      </c>
    </row>
    <row r="133" spans="1:24" x14ac:dyDescent="0.2">
      <c r="A133" s="178">
        <v>2</v>
      </c>
      <c r="B133" s="197" t="s">
        <v>915</v>
      </c>
      <c r="C133" s="169">
        <v>161</v>
      </c>
      <c r="D133" s="198">
        <v>41914</v>
      </c>
      <c r="E133" s="178" t="s">
        <v>1096</v>
      </c>
      <c r="F133" s="178" t="s">
        <v>1097</v>
      </c>
      <c r="G133" s="171">
        <v>8</v>
      </c>
      <c r="H133" s="172">
        <v>8</v>
      </c>
      <c r="I133" s="199">
        <v>230.2</v>
      </c>
      <c r="J133" s="171">
        <v>4</v>
      </c>
      <c r="K133" s="172">
        <v>2</v>
      </c>
      <c r="L133" s="172">
        <v>2</v>
      </c>
      <c r="M133" s="199">
        <v>230.2</v>
      </c>
      <c r="N133" s="199">
        <v>98.8</v>
      </c>
      <c r="O133" s="199">
        <v>131.4</v>
      </c>
      <c r="P133" s="200">
        <f>Q133+R133</f>
        <v>10365703.039999999</v>
      </c>
      <c r="Q133" s="200">
        <v>9199982.1300000008</v>
      </c>
      <c r="R133" s="200">
        <v>1165720.9099999999</v>
      </c>
    </row>
    <row r="134" spans="1:24" x14ac:dyDescent="0.2">
      <c r="A134" s="178">
        <v>3</v>
      </c>
      <c r="B134" s="197" t="s">
        <v>827</v>
      </c>
      <c r="C134" s="169">
        <v>233</v>
      </c>
      <c r="D134" s="226">
        <v>41605</v>
      </c>
      <c r="E134" s="178" t="s">
        <v>1096</v>
      </c>
      <c r="F134" s="178" t="s">
        <v>1097</v>
      </c>
      <c r="G134" s="171">
        <v>30</v>
      </c>
      <c r="H134" s="172">
        <v>30</v>
      </c>
      <c r="I134" s="199">
        <v>572.20000000000005</v>
      </c>
      <c r="J134" s="171">
        <v>12</v>
      </c>
      <c r="K134" s="172">
        <v>4</v>
      </c>
      <c r="L134" s="172">
        <v>8</v>
      </c>
      <c r="M134" s="199">
        <v>572.20000000000005</v>
      </c>
      <c r="N134" s="199">
        <v>207.8</v>
      </c>
      <c r="O134" s="199">
        <v>364.4</v>
      </c>
      <c r="P134" s="200">
        <f>Q134+R134</f>
        <v>26832628.16</v>
      </c>
      <c r="Q134" s="200">
        <v>22833578.5</v>
      </c>
      <c r="R134" s="200">
        <v>3999049.66</v>
      </c>
    </row>
    <row r="135" spans="1:24" s="158" customFormat="1" ht="28.5" customHeight="1" x14ac:dyDescent="0.2">
      <c r="A135" s="777" t="s">
        <v>1266</v>
      </c>
      <c r="B135" s="777"/>
      <c r="C135" s="777"/>
      <c r="D135" s="777"/>
      <c r="E135" s="777"/>
      <c r="F135" s="777"/>
      <c r="G135" s="170">
        <f>SUM(G136:G138)</f>
        <v>87</v>
      </c>
      <c r="H135" s="170">
        <f t="shared" ref="H135:O135" si="37">SUM(H136:H138)</f>
        <v>87</v>
      </c>
      <c r="I135" s="204">
        <f t="shared" si="37"/>
        <v>1133.3</v>
      </c>
      <c r="J135" s="170">
        <f t="shared" si="37"/>
        <v>31</v>
      </c>
      <c r="K135" s="170">
        <f t="shared" si="37"/>
        <v>22</v>
      </c>
      <c r="L135" s="170">
        <f t="shared" si="37"/>
        <v>9</v>
      </c>
      <c r="M135" s="204">
        <f t="shared" si="37"/>
        <v>1169.3</v>
      </c>
      <c r="N135" s="204">
        <f t="shared" si="37"/>
        <v>805.8</v>
      </c>
      <c r="O135" s="204">
        <f t="shared" si="37"/>
        <v>363.5</v>
      </c>
      <c r="P135" s="204">
        <f>SUM(P136:P138)</f>
        <v>64161085.210000001</v>
      </c>
      <c r="Q135" s="204">
        <v>53614029.399999999</v>
      </c>
      <c r="R135" s="204">
        <v>10547055.810000001</v>
      </c>
      <c r="S135" s="201"/>
      <c r="T135" s="202"/>
      <c r="U135" s="205"/>
      <c r="V135" s="205"/>
      <c r="W135" s="205"/>
      <c r="X135" s="205"/>
    </row>
    <row r="136" spans="1:24" s="159" customFormat="1" x14ac:dyDescent="0.2">
      <c r="A136" s="178">
        <v>1</v>
      </c>
      <c r="B136" s="197" t="s">
        <v>1059</v>
      </c>
      <c r="C136" s="178">
        <v>155</v>
      </c>
      <c r="D136" s="198">
        <v>41274</v>
      </c>
      <c r="E136" s="178" t="s">
        <v>1096</v>
      </c>
      <c r="F136" s="178" t="s">
        <v>1097</v>
      </c>
      <c r="G136" s="171">
        <v>47</v>
      </c>
      <c r="H136" s="172">
        <v>47</v>
      </c>
      <c r="I136" s="199">
        <v>455.2</v>
      </c>
      <c r="J136" s="171">
        <v>12</v>
      </c>
      <c r="K136" s="172">
        <v>9</v>
      </c>
      <c r="L136" s="172">
        <v>3</v>
      </c>
      <c r="M136" s="199">
        <v>469.7</v>
      </c>
      <c r="N136" s="199">
        <v>306.2</v>
      </c>
      <c r="O136" s="199">
        <f>M136-N136</f>
        <v>163.5</v>
      </c>
      <c r="P136" s="200">
        <f>Q136+R136</f>
        <v>27510918.82</v>
      </c>
      <c r="Q136" s="200">
        <v>22295017.23</v>
      </c>
      <c r="R136" s="200">
        <v>5215901.59</v>
      </c>
      <c r="S136" s="201"/>
      <c r="T136" s="202"/>
      <c r="U136" s="250"/>
      <c r="V136" s="250"/>
      <c r="W136" s="250"/>
      <c r="X136" s="250"/>
    </row>
    <row r="137" spans="1:24" x14ac:dyDescent="0.2">
      <c r="A137" s="178">
        <v>2</v>
      </c>
      <c r="B137" s="197" t="s">
        <v>1061</v>
      </c>
      <c r="C137" s="178">
        <v>153</v>
      </c>
      <c r="D137" s="198">
        <v>41274</v>
      </c>
      <c r="E137" s="178" t="s">
        <v>1096</v>
      </c>
      <c r="F137" s="178" t="s">
        <v>1097</v>
      </c>
      <c r="G137" s="171">
        <v>27</v>
      </c>
      <c r="H137" s="172">
        <v>27</v>
      </c>
      <c r="I137" s="199">
        <v>540.5</v>
      </c>
      <c r="J137" s="171">
        <v>14</v>
      </c>
      <c r="K137" s="172">
        <v>9</v>
      </c>
      <c r="L137" s="172">
        <v>5</v>
      </c>
      <c r="M137" s="199">
        <v>541.1</v>
      </c>
      <c r="N137" s="199">
        <v>385.3</v>
      </c>
      <c r="O137" s="199">
        <f>M137-N137</f>
        <v>155.80000000000001</v>
      </c>
      <c r="P137" s="200">
        <f>Q137+R137</f>
        <v>27512787.210000001</v>
      </c>
      <c r="Q137" s="200">
        <v>24837473.710000001</v>
      </c>
      <c r="R137" s="200">
        <v>2675313.5</v>
      </c>
    </row>
    <row r="138" spans="1:24" x14ac:dyDescent="0.2">
      <c r="A138" s="178">
        <v>3</v>
      </c>
      <c r="B138" s="197" t="s">
        <v>1056</v>
      </c>
      <c r="C138" s="215" t="s">
        <v>1271</v>
      </c>
      <c r="D138" s="198">
        <v>41274</v>
      </c>
      <c r="E138" s="178" t="s">
        <v>1096</v>
      </c>
      <c r="F138" s="178" t="s">
        <v>1097</v>
      </c>
      <c r="G138" s="171">
        <v>13</v>
      </c>
      <c r="H138" s="172">
        <v>13</v>
      </c>
      <c r="I138" s="199">
        <v>137.6</v>
      </c>
      <c r="J138" s="171">
        <v>5</v>
      </c>
      <c r="K138" s="172">
        <v>4</v>
      </c>
      <c r="L138" s="172">
        <v>1</v>
      </c>
      <c r="M138" s="199">
        <v>158.5</v>
      </c>
      <c r="N138" s="199">
        <v>114.3</v>
      </c>
      <c r="O138" s="199">
        <f>M138-N138</f>
        <v>44.2</v>
      </c>
      <c r="P138" s="200">
        <f>Q138+R138</f>
        <v>9137379.1799999997</v>
      </c>
      <c r="Q138" s="200">
        <v>6481538.46</v>
      </c>
      <c r="R138" s="200">
        <v>2655840.7200000002</v>
      </c>
    </row>
    <row r="139" spans="1:24" s="158" customFormat="1" ht="29.25" customHeight="1" x14ac:dyDescent="0.2">
      <c r="A139" s="777" t="s">
        <v>1102</v>
      </c>
      <c r="B139" s="777"/>
      <c r="C139" s="777"/>
      <c r="D139" s="777"/>
      <c r="E139" s="777"/>
      <c r="F139" s="777"/>
      <c r="G139" s="170">
        <f>G140+G141</f>
        <v>25</v>
      </c>
      <c r="H139" s="174">
        <f>H140+H141</f>
        <v>25</v>
      </c>
      <c r="I139" s="214">
        <f t="shared" ref="I139:O139" si="38">I140+I141</f>
        <v>345.1</v>
      </c>
      <c r="J139" s="174">
        <f t="shared" si="38"/>
        <v>11</v>
      </c>
      <c r="K139" s="174">
        <f t="shared" si="38"/>
        <v>6</v>
      </c>
      <c r="L139" s="174">
        <f t="shared" si="38"/>
        <v>5</v>
      </c>
      <c r="M139" s="214">
        <f t="shared" si="38"/>
        <v>345.1</v>
      </c>
      <c r="N139" s="214">
        <f t="shared" si="38"/>
        <v>190.8</v>
      </c>
      <c r="O139" s="214">
        <f t="shared" si="38"/>
        <v>154.30000000000001</v>
      </c>
      <c r="P139" s="204">
        <f>SUM(P140:P141)</f>
        <v>18613282.879999999</v>
      </c>
      <c r="Q139" s="204">
        <v>8953353.4000000004</v>
      </c>
      <c r="R139" s="204">
        <v>9659929.4800000004</v>
      </c>
      <c r="S139" s="201"/>
      <c r="T139" s="202"/>
      <c r="U139" s="205"/>
      <c r="V139" s="205"/>
      <c r="W139" s="205"/>
      <c r="X139" s="205"/>
    </row>
    <row r="140" spans="1:24" s="159" customFormat="1" x14ac:dyDescent="0.2">
      <c r="A140" s="178">
        <v>1</v>
      </c>
      <c r="B140" s="197" t="s">
        <v>1065</v>
      </c>
      <c r="C140" s="172">
        <v>3620</v>
      </c>
      <c r="D140" s="198">
        <v>41999</v>
      </c>
      <c r="E140" s="178" t="s">
        <v>1098</v>
      </c>
      <c r="F140" s="178" t="s">
        <v>1096</v>
      </c>
      <c r="G140" s="171">
        <v>10</v>
      </c>
      <c r="H140" s="172">
        <v>10</v>
      </c>
      <c r="I140" s="199">
        <v>159.1</v>
      </c>
      <c r="J140" s="171">
        <v>5</v>
      </c>
      <c r="K140" s="172">
        <v>2</v>
      </c>
      <c r="L140" s="172">
        <v>3</v>
      </c>
      <c r="M140" s="199">
        <v>159.1</v>
      </c>
      <c r="N140" s="199">
        <v>66.599999999999994</v>
      </c>
      <c r="O140" s="199">
        <v>92.5</v>
      </c>
      <c r="P140" s="200">
        <f>Q140+R140</f>
        <v>8351639.1900000004</v>
      </c>
      <c r="Q140" s="200">
        <v>4038880.21</v>
      </c>
      <c r="R140" s="200">
        <v>4312758.9800000004</v>
      </c>
      <c r="S140" s="201"/>
      <c r="T140" s="202"/>
      <c r="U140" s="250"/>
      <c r="V140" s="250"/>
      <c r="W140" s="250"/>
      <c r="X140" s="250"/>
    </row>
    <row r="141" spans="1:24" x14ac:dyDescent="0.2">
      <c r="A141" s="178">
        <v>2</v>
      </c>
      <c r="B141" s="197" t="s">
        <v>1066</v>
      </c>
      <c r="C141" s="172">
        <v>3620</v>
      </c>
      <c r="D141" s="198">
        <v>41999</v>
      </c>
      <c r="E141" s="178" t="s">
        <v>1098</v>
      </c>
      <c r="F141" s="178" t="s">
        <v>1096</v>
      </c>
      <c r="G141" s="171">
        <v>15</v>
      </c>
      <c r="H141" s="172">
        <v>15</v>
      </c>
      <c r="I141" s="199">
        <v>186</v>
      </c>
      <c r="J141" s="171">
        <v>6</v>
      </c>
      <c r="K141" s="172">
        <v>4</v>
      </c>
      <c r="L141" s="172">
        <v>2</v>
      </c>
      <c r="M141" s="199">
        <v>186</v>
      </c>
      <c r="N141" s="199">
        <v>124.2</v>
      </c>
      <c r="O141" s="199">
        <v>61.8</v>
      </c>
      <c r="P141" s="200">
        <f>Q141+R141</f>
        <v>10261643.689999999</v>
      </c>
      <c r="Q141" s="200">
        <v>4914473.1900000004</v>
      </c>
      <c r="R141" s="200">
        <v>5347170.5</v>
      </c>
    </row>
    <row r="142" spans="1:24" s="158" customFormat="1" ht="28.5" customHeight="1" x14ac:dyDescent="0.2">
      <c r="A142" s="777" t="s">
        <v>1195</v>
      </c>
      <c r="B142" s="777"/>
      <c r="C142" s="777"/>
      <c r="D142" s="777"/>
      <c r="E142" s="777"/>
      <c r="F142" s="777"/>
      <c r="G142" s="170">
        <f>SUM(G143:G145)</f>
        <v>55</v>
      </c>
      <c r="H142" s="170">
        <f t="shared" ref="H142:O142" si="39">SUM(H143:H145)</f>
        <v>55</v>
      </c>
      <c r="I142" s="204">
        <f t="shared" si="39"/>
        <v>785</v>
      </c>
      <c r="J142" s="170">
        <f t="shared" si="39"/>
        <v>18</v>
      </c>
      <c r="K142" s="170">
        <f t="shared" si="39"/>
        <v>9</v>
      </c>
      <c r="L142" s="170">
        <f t="shared" si="39"/>
        <v>9</v>
      </c>
      <c r="M142" s="204">
        <f t="shared" si="39"/>
        <v>785</v>
      </c>
      <c r="N142" s="204">
        <f t="shared" si="39"/>
        <v>319.3</v>
      </c>
      <c r="O142" s="204">
        <f t="shared" si="39"/>
        <v>465.7</v>
      </c>
      <c r="P142" s="204">
        <f>SUM(P143:P145)</f>
        <v>33189800</v>
      </c>
      <c r="Q142" s="204">
        <v>21337038.170000002</v>
      </c>
      <c r="R142" s="204">
        <v>11852761.83</v>
      </c>
      <c r="S142" s="201"/>
      <c r="T142" s="202"/>
      <c r="U142" s="205"/>
      <c r="V142" s="205"/>
      <c r="W142" s="205"/>
      <c r="X142" s="205"/>
    </row>
    <row r="143" spans="1:24" x14ac:dyDescent="0.2">
      <c r="A143" s="178">
        <v>1</v>
      </c>
      <c r="B143" s="197" t="s">
        <v>1665</v>
      </c>
      <c r="C143" s="178">
        <v>1085</v>
      </c>
      <c r="D143" s="198">
        <v>42004</v>
      </c>
      <c r="E143" s="178" t="s">
        <v>1098</v>
      </c>
      <c r="F143" s="178" t="s">
        <v>1096</v>
      </c>
      <c r="G143" s="171">
        <v>14</v>
      </c>
      <c r="H143" s="172">
        <v>14</v>
      </c>
      <c r="I143" s="199">
        <v>291.2</v>
      </c>
      <c r="J143" s="171">
        <v>6</v>
      </c>
      <c r="K143" s="172">
        <v>2</v>
      </c>
      <c r="L143" s="172">
        <v>4</v>
      </c>
      <c r="M143" s="199">
        <v>291.2</v>
      </c>
      <c r="N143" s="199">
        <v>80.599999999999994</v>
      </c>
      <c r="O143" s="199">
        <v>210.6</v>
      </c>
      <c r="P143" s="200">
        <f>Q143+R143</f>
        <v>12311936</v>
      </c>
      <c r="Q143" s="200">
        <v>7915089.8300000001</v>
      </c>
      <c r="R143" s="200">
        <v>4396846.17</v>
      </c>
    </row>
    <row r="144" spans="1:24" x14ac:dyDescent="0.2">
      <c r="A144" s="178">
        <v>2</v>
      </c>
      <c r="B144" s="197" t="s">
        <v>1664</v>
      </c>
      <c r="C144" s="178">
        <v>1085</v>
      </c>
      <c r="D144" s="198">
        <v>42004</v>
      </c>
      <c r="E144" s="178" t="s">
        <v>1098</v>
      </c>
      <c r="F144" s="178" t="s">
        <v>1096</v>
      </c>
      <c r="G144" s="171">
        <v>25</v>
      </c>
      <c r="H144" s="172">
        <v>25</v>
      </c>
      <c r="I144" s="199">
        <v>291.2</v>
      </c>
      <c r="J144" s="171">
        <v>6</v>
      </c>
      <c r="K144" s="172">
        <v>2</v>
      </c>
      <c r="L144" s="172">
        <v>4</v>
      </c>
      <c r="M144" s="199">
        <v>291.2</v>
      </c>
      <c r="N144" s="199">
        <v>97.1</v>
      </c>
      <c r="O144" s="199">
        <v>194.1</v>
      </c>
      <c r="P144" s="200">
        <f>Q144+R144</f>
        <v>12311936</v>
      </c>
      <c r="Q144" s="200">
        <v>7915089.8300000001</v>
      </c>
      <c r="R144" s="200">
        <v>4396846.17</v>
      </c>
    </row>
    <row r="145" spans="1:24" x14ac:dyDescent="0.2">
      <c r="A145" s="178">
        <v>3</v>
      </c>
      <c r="B145" s="197" t="s">
        <v>1663</v>
      </c>
      <c r="C145" s="178">
        <v>1085</v>
      </c>
      <c r="D145" s="198">
        <v>42004</v>
      </c>
      <c r="E145" s="178" t="s">
        <v>1098</v>
      </c>
      <c r="F145" s="178" t="s">
        <v>1096</v>
      </c>
      <c r="G145" s="171">
        <v>16</v>
      </c>
      <c r="H145" s="172">
        <v>16</v>
      </c>
      <c r="I145" s="199">
        <v>202.6</v>
      </c>
      <c r="J145" s="171">
        <v>6</v>
      </c>
      <c r="K145" s="172">
        <v>5</v>
      </c>
      <c r="L145" s="172">
        <v>1</v>
      </c>
      <c r="M145" s="199">
        <v>202.6</v>
      </c>
      <c r="N145" s="199">
        <v>141.6</v>
      </c>
      <c r="O145" s="199">
        <v>61</v>
      </c>
      <c r="P145" s="200">
        <f>Q145+R145</f>
        <v>8565928</v>
      </c>
      <c r="Q145" s="200">
        <v>5506858.5099999998</v>
      </c>
      <c r="R145" s="200">
        <v>3059069.49</v>
      </c>
    </row>
    <row r="146" spans="1:24" ht="56.25" customHeight="1" x14ac:dyDescent="0.2">
      <c r="A146" s="777" t="s">
        <v>1838</v>
      </c>
      <c r="B146" s="781"/>
      <c r="C146" s="781"/>
      <c r="D146" s="781"/>
      <c r="E146" s="781"/>
      <c r="F146" s="781"/>
      <c r="G146" s="176">
        <f t="shared" ref="G146:P146" si="40">G147</f>
        <v>63</v>
      </c>
      <c r="H146" s="176">
        <f t="shared" si="40"/>
        <v>63</v>
      </c>
      <c r="I146" s="179">
        <f t="shared" si="40"/>
        <v>975</v>
      </c>
      <c r="J146" s="176">
        <f t="shared" si="40"/>
        <v>20</v>
      </c>
      <c r="K146" s="176">
        <f t="shared" si="40"/>
        <v>12</v>
      </c>
      <c r="L146" s="176">
        <f t="shared" si="40"/>
        <v>8</v>
      </c>
      <c r="M146" s="179">
        <f t="shared" si="40"/>
        <v>975</v>
      </c>
      <c r="N146" s="179">
        <f t="shared" si="40"/>
        <v>600.9</v>
      </c>
      <c r="O146" s="179">
        <f t="shared" si="40"/>
        <v>374.1</v>
      </c>
      <c r="P146" s="179">
        <f t="shared" si="40"/>
        <v>0</v>
      </c>
      <c r="Q146" s="179">
        <v>0</v>
      </c>
      <c r="R146" s="179">
        <v>0</v>
      </c>
    </row>
    <row r="147" spans="1:24" ht="21" customHeight="1" x14ac:dyDescent="0.2">
      <c r="A147" s="777" t="s">
        <v>1134</v>
      </c>
      <c r="B147" s="781"/>
      <c r="C147" s="781"/>
      <c r="D147" s="781"/>
      <c r="E147" s="781"/>
      <c r="F147" s="781"/>
      <c r="G147" s="176">
        <f>SUM(G148:G149)</f>
        <v>63</v>
      </c>
      <c r="H147" s="176">
        <f t="shared" ref="H147:P147" si="41">SUM(H148:H149)</f>
        <v>63</v>
      </c>
      <c r="I147" s="179">
        <f t="shared" si="41"/>
        <v>975</v>
      </c>
      <c r="J147" s="176">
        <f t="shared" si="41"/>
        <v>20</v>
      </c>
      <c r="K147" s="176">
        <f t="shared" si="41"/>
        <v>12</v>
      </c>
      <c r="L147" s="176">
        <f t="shared" si="41"/>
        <v>8</v>
      </c>
      <c r="M147" s="179">
        <f t="shared" si="41"/>
        <v>975</v>
      </c>
      <c r="N147" s="179">
        <f t="shared" si="41"/>
        <v>600.9</v>
      </c>
      <c r="O147" s="179">
        <f t="shared" si="41"/>
        <v>374.1</v>
      </c>
      <c r="P147" s="179">
        <f t="shared" si="41"/>
        <v>0</v>
      </c>
      <c r="Q147" s="179">
        <v>0</v>
      </c>
      <c r="R147" s="179">
        <v>0</v>
      </c>
    </row>
    <row r="148" spans="1:24" x14ac:dyDescent="0.2">
      <c r="A148" s="178">
        <v>1</v>
      </c>
      <c r="B148" s="207" t="s">
        <v>1662</v>
      </c>
      <c r="C148" s="178" t="s">
        <v>1130</v>
      </c>
      <c r="D148" s="198">
        <v>41123</v>
      </c>
      <c r="E148" s="178" t="s">
        <v>1098</v>
      </c>
      <c r="F148" s="178" t="s">
        <v>1096</v>
      </c>
      <c r="G148" s="171">
        <v>40</v>
      </c>
      <c r="H148" s="172">
        <v>40</v>
      </c>
      <c r="I148" s="199">
        <v>560.1</v>
      </c>
      <c r="J148" s="171">
        <v>12</v>
      </c>
      <c r="K148" s="172">
        <v>7</v>
      </c>
      <c r="L148" s="172">
        <v>5</v>
      </c>
      <c r="M148" s="199">
        <v>560.1</v>
      </c>
      <c r="N148" s="199">
        <v>344.9</v>
      </c>
      <c r="O148" s="199">
        <v>215.2</v>
      </c>
      <c r="P148" s="200">
        <v>0</v>
      </c>
      <c r="Q148" s="200">
        <v>0</v>
      </c>
      <c r="R148" s="200">
        <v>0</v>
      </c>
    </row>
    <row r="149" spans="1:24" x14ac:dyDescent="0.2">
      <c r="A149" s="178">
        <v>2</v>
      </c>
      <c r="B149" s="207" t="s">
        <v>1661</v>
      </c>
      <c r="C149" s="178" t="s">
        <v>1131</v>
      </c>
      <c r="D149" s="198">
        <v>41855</v>
      </c>
      <c r="E149" s="178" t="s">
        <v>1098</v>
      </c>
      <c r="F149" s="178" t="s">
        <v>1096</v>
      </c>
      <c r="G149" s="171">
        <v>23</v>
      </c>
      <c r="H149" s="172">
        <v>23</v>
      </c>
      <c r="I149" s="199">
        <v>414.9</v>
      </c>
      <c r="J149" s="171">
        <v>8</v>
      </c>
      <c r="K149" s="172">
        <v>5</v>
      </c>
      <c r="L149" s="172">
        <v>3</v>
      </c>
      <c r="M149" s="199">
        <v>414.9</v>
      </c>
      <c r="N149" s="199">
        <v>256</v>
      </c>
      <c r="O149" s="199">
        <v>158.9</v>
      </c>
      <c r="P149" s="200">
        <v>0</v>
      </c>
      <c r="Q149" s="200">
        <v>0</v>
      </c>
      <c r="R149" s="200">
        <v>0</v>
      </c>
    </row>
    <row r="150" spans="1:24" ht="39" customHeight="1" x14ac:dyDescent="0.2">
      <c r="A150" s="778" t="s">
        <v>1839</v>
      </c>
      <c r="B150" s="778"/>
      <c r="C150" s="778"/>
      <c r="D150" s="778"/>
      <c r="E150" s="778"/>
      <c r="F150" s="778"/>
      <c r="G150" s="176">
        <f t="shared" ref="G150:R150" si="42">G151+G419</f>
        <v>4805</v>
      </c>
      <c r="H150" s="176">
        <f t="shared" si="42"/>
        <v>4789</v>
      </c>
      <c r="I150" s="179">
        <f t="shared" si="42"/>
        <v>77842.37</v>
      </c>
      <c r="J150" s="176">
        <f t="shared" si="42"/>
        <v>1963</v>
      </c>
      <c r="K150" s="176">
        <f t="shared" si="42"/>
        <v>995</v>
      </c>
      <c r="L150" s="176">
        <f t="shared" si="42"/>
        <v>968</v>
      </c>
      <c r="M150" s="179">
        <f t="shared" si="42"/>
        <v>74803.539999999994</v>
      </c>
      <c r="N150" s="179">
        <f t="shared" si="42"/>
        <v>38351.22</v>
      </c>
      <c r="O150" s="179">
        <f t="shared" si="42"/>
        <v>36452.32</v>
      </c>
      <c r="P150" s="179" t="e">
        <f t="shared" si="42"/>
        <v>#REF!</v>
      </c>
      <c r="Q150" s="179" t="e">
        <f t="shared" si="42"/>
        <v>#REF!</v>
      </c>
      <c r="R150" s="179" t="e">
        <f t="shared" si="42"/>
        <v>#REF!</v>
      </c>
    </row>
    <row r="151" spans="1:24" s="158" customFormat="1" ht="65.25" customHeight="1" x14ac:dyDescent="0.2">
      <c r="A151" s="778" t="s">
        <v>1840</v>
      </c>
      <c r="B151" s="778"/>
      <c r="C151" s="778"/>
      <c r="D151" s="778"/>
      <c r="E151" s="778"/>
      <c r="F151" s="778"/>
      <c r="G151" s="170">
        <f t="shared" ref="G151:O151" si="43">G152+G158+G161+G173+G176+G183+G190+G193+G195+G199+G201+G208+G218+G223+G235+G237+G240+G246+G254+G261+G263+G267+G271+G278+G288+G292+G301+G319+G324+G326+G329+G334+G371+G375+G378+G386+G391+G415+G283+G213+G349</f>
        <v>4418</v>
      </c>
      <c r="H151" s="170">
        <f t="shared" si="43"/>
        <v>4402</v>
      </c>
      <c r="I151" s="204">
        <f t="shared" si="43"/>
        <v>72029.08</v>
      </c>
      <c r="J151" s="170">
        <f t="shared" si="43"/>
        <v>1818</v>
      </c>
      <c r="K151" s="170">
        <f t="shared" si="43"/>
        <v>930</v>
      </c>
      <c r="L151" s="170">
        <f t="shared" si="43"/>
        <v>888</v>
      </c>
      <c r="M151" s="204">
        <f t="shared" si="43"/>
        <v>69231.73</v>
      </c>
      <c r="N151" s="204">
        <f t="shared" si="43"/>
        <v>35677.279999999999</v>
      </c>
      <c r="O151" s="204">
        <f t="shared" si="43"/>
        <v>33554.449999999997</v>
      </c>
      <c r="P151" s="204" t="e">
        <f>P152+P158+P161+P173+P176+P183+P190+P193+P195+P199+P201+P208+P213+P218+P223+P235+P237+P240+P246+P254+P261+P263+P267+P271+P278+P283+P288+P292+P301+P319+P324+P326+P329+P334+P349+P371+P375+P378+P386+P391+P415</f>
        <v>#REF!</v>
      </c>
      <c r="Q151" s="204" t="e">
        <f>Q152+Q158+Q161+Q173+Q176+Q183+Q190+Q193+Q195+Q199+Q201+Q208+Q213+Q218+Q223+Q235+Q237+Q240+Q246+Q254+Q261+Q263+Q267+Q271+Q278+Q283+Q288+Q292+Q301+Q319+Q324+Q326+Q329+Q334+Q349+Q371+Q375+Q378+Q386+Q391+Q415</f>
        <v>#REF!</v>
      </c>
      <c r="R151" s="204" t="e">
        <f>R152+R158+R161+R173+R176+R183+R190+R193+R195+R199+R201+R208+R213+R218+R223+R235+R237+R240+R246+R254+R261+R263+R267+R271+R278+R283+R288+R292+R301+R319+R324+R326+R329+R334+R349+R371+R375+R378+R386+R391+R415</f>
        <v>#REF!</v>
      </c>
      <c r="S151" s="201"/>
      <c r="T151" s="202"/>
      <c r="U151" s="205"/>
      <c r="V151" s="205"/>
      <c r="W151" s="205"/>
      <c r="X151" s="205"/>
    </row>
    <row r="152" spans="1:24" s="158" customFormat="1" ht="37.5" customHeight="1" x14ac:dyDescent="0.2">
      <c r="A152" s="777" t="s">
        <v>1734</v>
      </c>
      <c r="B152" s="777"/>
      <c r="C152" s="777"/>
      <c r="D152" s="777"/>
      <c r="E152" s="777"/>
      <c r="F152" s="777"/>
      <c r="G152" s="170">
        <f t="shared" ref="G152:P152" si="44">SUM(G153:G157)</f>
        <v>67</v>
      </c>
      <c r="H152" s="170">
        <f t="shared" si="44"/>
        <v>67</v>
      </c>
      <c r="I152" s="204">
        <f t="shared" si="44"/>
        <v>872.82</v>
      </c>
      <c r="J152" s="170">
        <f t="shared" si="44"/>
        <v>21</v>
      </c>
      <c r="K152" s="170">
        <f t="shared" si="44"/>
        <v>11</v>
      </c>
      <c r="L152" s="170">
        <f t="shared" si="44"/>
        <v>10</v>
      </c>
      <c r="M152" s="204">
        <f t="shared" si="44"/>
        <v>872.82</v>
      </c>
      <c r="N152" s="204">
        <f t="shared" si="44"/>
        <v>478.02</v>
      </c>
      <c r="O152" s="204">
        <f t="shared" si="44"/>
        <v>394.8</v>
      </c>
      <c r="P152" s="204">
        <f t="shared" si="44"/>
        <v>38524549.759999998</v>
      </c>
      <c r="Q152" s="204">
        <v>30425329.07</v>
      </c>
      <c r="R152" s="204">
        <v>8099220.6900000004</v>
      </c>
      <c r="S152" s="201"/>
      <c r="T152" s="202"/>
      <c r="U152" s="205"/>
      <c r="V152" s="205"/>
      <c r="W152" s="205"/>
      <c r="X152" s="205"/>
    </row>
    <row r="153" spans="1:24" s="159" customFormat="1" x14ac:dyDescent="0.3">
      <c r="A153" s="178">
        <v>1</v>
      </c>
      <c r="B153" s="197" t="s">
        <v>1030</v>
      </c>
      <c r="C153" s="178">
        <v>63</v>
      </c>
      <c r="D153" s="198">
        <v>41689</v>
      </c>
      <c r="E153" s="178" t="s">
        <v>1096</v>
      </c>
      <c r="F153" s="178" t="s">
        <v>1097</v>
      </c>
      <c r="G153" s="171">
        <v>7</v>
      </c>
      <c r="H153" s="172">
        <v>7</v>
      </c>
      <c r="I153" s="199">
        <v>81.7</v>
      </c>
      <c r="J153" s="172">
        <v>2</v>
      </c>
      <c r="K153" s="227">
        <v>2</v>
      </c>
      <c r="L153" s="227">
        <v>0</v>
      </c>
      <c r="M153" s="199">
        <v>81.7</v>
      </c>
      <c r="N153" s="199">
        <v>81.7</v>
      </c>
      <c r="O153" s="199">
        <v>0</v>
      </c>
      <c r="P153" s="200">
        <f>Q153+R153</f>
        <v>3401000</v>
      </c>
      <c r="Q153" s="200">
        <v>2693592</v>
      </c>
      <c r="R153" s="200">
        <v>707408</v>
      </c>
      <c r="S153" s="201"/>
      <c r="T153" s="202"/>
      <c r="U153" s="250"/>
      <c r="V153" s="250"/>
      <c r="W153" s="250"/>
      <c r="X153" s="250"/>
    </row>
    <row r="154" spans="1:24" x14ac:dyDescent="0.2">
      <c r="A154" s="178">
        <v>2</v>
      </c>
      <c r="B154" s="197" t="s">
        <v>1077</v>
      </c>
      <c r="C154" s="178">
        <v>134</v>
      </c>
      <c r="D154" s="198">
        <v>41729</v>
      </c>
      <c r="E154" s="178" t="s">
        <v>1096</v>
      </c>
      <c r="F154" s="178" t="s">
        <v>1097</v>
      </c>
      <c r="G154" s="171">
        <v>2</v>
      </c>
      <c r="H154" s="172">
        <v>2</v>
      </c>
      <c r="I154" s="200">
        <v>84</v>
      </c>
      <c r="J154" s="172">
        <v>2</v>
      </c>
      <c r="K154" s="168">
        <v>2</v>
      </c>
      <c r="L154" s="168">
        <v>0</v>
      </c>
      <c r="M154" s="199">
        <v>84</v>
      </c>
      <c r="N154" s="200">
        <v>84</v>
      </c>
      <c r="O154" s="200">
        <v>0</v>
      </c>
      <c r="P154" s="200">
        <f>Q154+R154</f>
        <v>3548000</v>
      </c>
      <c r="Q154" s="200">
        <v>2810016</v>
      </c>
      <c r="R154" s="200">
        <v>737984</v>
      </c>
    </row>
    <row r="155" spans="1:24" s="159" customFormat="1" x14ac:dyDescent="0.3">
      <c r="A155" s="178">
        <v>3</v>
      </c>
      <c r="B155" s="197" t="s">
        <v>1031</v>
      </c>
      <c r="C155" s="178">
        <v>666</v>
      </c>
      <c r="D155" s="198">
        <v>41272</v>
      </c>
      <c r="E155" s="178" t="s">
        <v>1097</v>
      </c>
      <c r="F155" s="178" t="s">
        <v>1099</v>
      </c>
      <c r="G155" s="171">
        <v>29</v>
      </c>
      <c r="H155" s="172">
        <v>29</v>
      </c>
      <c r="I155" s="199">
        <v>406.02</v>
      </c>
      <c r="J155" s="172">
        <f>K155+L155</f>
        <v>10</v>
      </c>
      <c r="K155" s="227">
        <v>5</v>
      </c>
      <c r="L155" s="227">
        <v>5</v>
      </c>
      <c r="M155" s="199">
        <f>N155+O155</f>
        <v>406.02</v>
      </c>
      <c r="N155" s="199">
        <v>213.62</v>
      </c>
      <c r="O155" s="199">
        <v>192.4</v>
      </c>
      <c r="P155" s="200">
        <f>Q155+R155</f>
        <v>17166525.760000002</v>
      </c>
      <c r="Q155" s="200">
        <v>13544388.699999999</v>
      </c>
      <c r="R155" s="200">
        <v>3622137.06</v>
      </c>
      <c r="S155" s="201"/>
      <c r="T155" s="202"/>
      <c r="U155" s="250"/>
      <c r="V155" s="250"/>
      <c r="W155" s="250"/>
      <c r="X155" s="250"/>
    </row>
    <row r="156" spans="1:24" s="159" customFormat="1" x14ac:dyDescent="0.2">
      <c r="A156" s="178">
        <v>4</v>
      </c>
      <c r="B156" s="197" t="s">
        <v>1032</v>
      </c>
      <c r="C156" s="178">
        <v>402</v>
      </c>
      <c r="D156" s="198">
        <v>41862</v>
      </c>
      <c r="E156" s="178" t="s">
        <v>1097</v>
      </c>
      <c r="F156" s="178" t="s">
        <v>1099</v>
      </c>
      <c r="G156" s="171">
        <v>26</v>
      </c>
      <c r="H156" s="172">
        <v>26</v>
      </c>
      <c r="I156" s="199">
        <v>272.89999999999998</v>
      </c>
      <c r="J156" s="172">
        <f>K156+L156</f>
        <v>6</v>
      </c>
      <c r="K156" s="172">
        <v>2</v>
      </c>
      <c r="L156" s="172">
        <v>4</v>
      </c>
      <c r="M156" s="199">
        <f>N156+O156</f>
        <v>272.89999999999998</v>
      </c>
      <c r="N156" s="199">
        <v>98.7</v>
      </c>
      <c r="O156" s="199">
        <v>174.2</v>
      </c>
      <c r="P156" s="200">
        <f>Q156+R156</f>
        <v>11538212</v>
      </c>
      <c r="Q156" s="200">
        <v>9103649.2699999996</v>
      </c>
      <c r="R156" s="200">
        <v>2434562.73</v>
      </c>
      <c r="S156" s="201"/>
      <c r="T156" s="202"/>
      <c r="U156" s="250"/>
      <c r="V156" s="250"/>
      <c r="W156" s="250"/>
      <c r="X156" s="250"/>
    </row>
    <row r="157" spans="1:24" s="159" customFormat="1" x14ac:dyDescent="0.3">
      <c r="A157" s="178">
        <v>5</v>
      </c>
      <c r="B157" s="197" t="s">
        <v>1029</v>
      </c>
      <c r="C157" s="178">
        <v>667</v>
      </c>
      <c r="D157" s="198">
        <v>41272</v>
      </c>
      <c r="E157" s="178" t="s">
        <v>1096</v>
      </c>
      <c r="F157" s="178" t="s">
        <v>1097</v>
      </c>
      <c r="G157" s="171">
        <v>3</v>
      </c>
      <c r="H157" s="172">
        <v>3</v>
      </c>
      <c r="I157" s="199">
        <v>28.2</v>
      </c>
      <c r="J157" s="172">
        <f>K157+L157</f>
        <v>1</v>
      </c>
      <c r="K157" s="227">
        <v>0</v>
      </c>
      <c r="L157" s="227">
        <v>1</v>
      </c>
      <c r="M157" s="199">
        <f>N157+O157</f>
        <v>28.2</v>
      </c>
      <c r="N157" s="199">
        <v>0</v>
      </c>
      <c r="O157" s="199">
        <v>28.2</v>
      </c>
      <c r="P157" s="200">
        <f>Q157+R157</f>
        <v>2870812</v>
      </c>
      <c r="Q157" s="200">
        <v>2273683.1</v>
      </c>
      <c r="R157" s="200">
        <v>597128.9</v>
      </c>
      <c r="S157" s="201"/>
      <c r="T157" s="202"/>
      <c r="U157" s="250"/>
      <c r="V157" s="250"/>
      <c r="W157" s="250"/>
      <c r="X157" s="250"/>
    </row>
    <row r="158" spans="1:24" s="159" customFormat="1" ht="36" customHeight="1" x14ac:dyDescent="0.2">
      <c r="A158" s="777" t="s">
        <v>1348</v>
      </c>
      <c r="B158" s="777"/>
      <c r="C158" s="777"/>
      <c r="D158" s="777"/>
      <c r="E158" s="777"/>
      <c r="F158" s="777"/>
      <c r="G158" s="176">
        <f t="shared" ref="G158:P158" si="45">SUM(G159:G160)</f>
        <v>59</v>
      </c>
      <c r="H158" s="176">
        <f t="shared" si="45"/>
        <v>59</v>
      </c>
      <c r="I158" s="179">
        <f t="shared" si="45"/>
        <v>771.42</v>
      </c>
      <c r="J158" s="176">
        <f t="shared" si="45"/>
        <v>19</v>
      </c>
      <c r="K158" s="176">
        <f t="shared" si="45"/>
        <v>7</v>
      </c>
      <c r="L158" s="176">
        <f t="shared" si="45"/>
        <v>12</v>
      </c>
      <c r="M158" s="179">
        <f t="shared" si="45"/>
        <v>771.42</v>
      </c>
      <c r="N158" s="179">
        <f t="shared" si="45"/>
        <v>309.62</v>
      </c>
      <c r="O158" s="179">
        <f t="shared" si="45"/>
        <v>461.8</v>
      </c>
      <c r="P158" s="179">
        <f t="shared" si="45"/>
        <v>33150902.399999999</v>
      </c>
      <c r="Q158" s="179">
        <v>23618340.359999999</v>
      </c>
      <c r="R158" s="179">
        <v>9532562.0399999991</v>
      </c>
      <c r="S158" s="201"/>
      <c r="T158" s="202"/>
      <c r="U158" s="250"/>
      <c r="V158" s="250"/>
      <c r="W158" s="250"/>
      <c r="X158" s="250"/>
    </row>
    <row r="159" spans="1:24" x14ac:dyDescent="0.2">
      <c r="A159" s="178">
        <v>1</v>
      </c>
      <c r="B159" s="211" t="s">
        <v>951</v>
      </c>
      <c r="C159" s="178">
        <v>535</v>
      </c>
      <c r="D159" s="198">
        <v>41922</v>
      </c>
      <c r="E159" s="178" t="s">
        <v>1097</v>
      </c>
      <c r="F159" s="178" t="s">
        <v>1099</v>
      </c>
      <c r="G159" s="171">
        <v>30</v>
      </c>
      <c r="H159" s="172">
        <v>30</v>
      </c>
      <c r="I159" s="200">
        <v>391.22</v>
      </c>
      <c r="J159" s="171">
        <v>9</v>
      </c>
      <c r="K159" s="168">
        <v>3</v>
      </c>
      <c r="L159" s="168">
        <v>6</v>
      </c>
      <c r="M159" s="199">
        <v>391.22</v>
      </c>
      <c r="N159" s="200">
        <v>111.72</v>
      </c>
      <c r="O159" s="200">
        <v>279.5</v>
      </c>
      <c r="P159" s="200">
        <f>Q159+R159</f>
        <v>16643539.16</v>
      </c>
      <c r="Q159" s="200">
        <v>11809170.18</v>
      </c>
      <c r="R159" s="200">
        <v>4834368.9800000004</v>
      </c>
    </row>
    <row r="160" spans="1:24" x14ac:dyDescent="0.2">
      <c r="A160" s="178">
        <v>2</v>
      </c>
      <c r="B160" s="211" t="s">
        <v>952</v>
      </c>
      <c r="C160" s="178">
        <v>536</v>
      </c>
      <c r="D160" s="198">
        <v>41922</v>
      </c>
      <c r="E160" s="178" t="s">
        <v>1097</v>
      </c>
      <c r="F160" s="178" t="s">
        <v>1099</v>
      </c>
      <c r="G160" s="171">
        <v>29</v>
      </c>
      <c r="H160" s="172">
        <v>29</v>
      </c>
      <c r="I160" s="200">
        <v>380.2</v>
      </c>
      <c r="J160" s="171">
        <v>10</v>
      </c>
      <c r="K160" s="168">
        <v>4</v>
      </c>
      <c r="L160" s="168">
        <v>6</v>
      </c>
      <c r="M160" s="199">
        <v>380.2</v>
      </c>
      <c r="N160" s="200">
        <v>197.9</v>
      </c>
      <c r="O160" s="200">
        <v>182.3</v>
      </c>
      <c r="P160" s="200">
        <f>Q160+R160</f>
        <v>16507363.24</v>
      </c>
      <c r="Q160" s="200">
        <v>11809170.18</v>
      </c>
      <c r="R160" s="200">
        <v>4698193.0599999996</v>
      </c>
    </row>
    <row r="161" spans="1:24" ht="37.5" customHeight="1" x14ac:dyDescent="0.2">
      <c r="A161" s="777" t="s">
        <v>1736</v>
      </c>
      <c r="B161" s="777"/>
      <c r="C161" s="777"/>
      <c r="D161" s="777"/>
      <c r="E161" s="777"/>
      <c r="F161" s="777"/>
      <c r="G161" s="176">
        <f t="shared" ref="G161:P161" si="46">SUM(G162:G172)</f>
        <v>229</v>
      </c>
      <c r="H161" s="176">
        <f t="shared" si="46"/>
        <v>229</v>
      </c>
      <c r="I161" s="179">
        <f t="shared" si="46"/>
        <v>3112.92</v>
      </c>
      <c r="J161" s="176">
        <f t="shared" si="46"/>
        <v>81</v>
      </c>
      <c r="K161" s="176">
        <f t="shared" si="46"/>
        <v>44</v>
      </c>
      <c r="L161" s="176">
        <f t="shared" si="46"/>
        <v>37</v>
      </c>
      <c r="M161" s="179">
        <f>SUM(M162:M172)</f>
        <v>3112.92</v>
      </c>
      <c r="N161" s="179">
        <f t="shared" si="46"/>
        <v>1557.42</v>
      </c>
      <c r="O161" s="179">
        <f t="shared" si="46"/>
        <v>1555.5</v>
      </c>
      <c r="P161" s="179">
        <f t="shared" si="46"/>
        <v>131335209.59999999</v>
      </c>
      <c r="Q161" s="179">
        <v>86207467.319999993</v>
      </c>
      <c r="R161" s="179">
        <v>45127742.280000001</v>
      </c>
    </row>
    <row r="162" spans="1:24" x14ac:dyDescent="0.2">
      <c r="A162" s="178">
        <v>1</v>
      </c>
      <c r="B162" s="211" t="s">
        <v>924</v>
      </c>
      <c r="C162" s="178" t="s">
        <v>1302</v>
      </c>
      <c r="D162" s="198">
        <v>42004</v>
      </c>
      <c r="E162" s="178" t="s">
        <v>1096</v>
      </c>
      <c r="F162" s="178" t="s">
        <v>1097</v>
      </c>
      <c r="G162" s="171">
        <v>10</v>
      </c>
      <c r="H162" s="172">
        <v>10</v>
      </c>
      <c r="I162" s="200">
        <v>122.37</v>
      </c>
      <c r="J162" s="171">
        <v>4</v>
      </c>
      <c r="K162" s="168">
        <v>1</v>
      </c>
      <c r="L162" s="168">
        <v>3</v>
      </c>
      <c r="M162" s="199">
        <v>122.37</v>
      </c>
      <c r="N162" s="200">
        <v>28.77</v>
      </c>
      <c r="O162" s="200">
        <f>M162-N162</f>
        <v>93.6</v>
      </c>
      <c r="P162" s="200">
        <f t="shared" ref="P162:P172" si="47">Q162+R162</f>
        <v>5173803.5999999996</v>
      </c>
      <c r="Q162" s="200">
        <v>3600967.31</v>
      </c>
      <c r="R162" s="200">
        <v>1572836.29</v>
      </c>
    </row>
    <row r="163" spans="1:24" x14ac:dyDescent="0.2">
      <c r="A163" s="178">
        <v>2</v>
      </c>
      <c r="B163" s="211" t="s">
        <v>925</v>
      </c>
      <c r="C163" s="178" t="s">
        <v>1302</v>
      </c>
      <c r="D163" s="198">
        <v>42004</v>
      </c>
      <c r="E163" s="178" t="s">
        <v>1096</v>
      </c>
      <c r="F163" s="178" t="s">
        <v>1097</v>
      </c>
      <c r="G163" s="171">
        <v>12</v>
      </c>
      <c r="H163" s="172">
        <v>12</v>
      </c>
      <c r="I163" s="200">
        <v>133.69999999999999</v>
      </c>
      <c r="J163" s="171">
        <v>4</v>
      </c>
      <c r="K163" s="168">
        <v>2</v>
      </c>
      <c r="L163" s="168">
        <v>2</v>
      </c>
      <c r="M163" s="199">
        <v>133.69999999999999</v>
      </c>
      <c r="N163" s="200">
        <v>68.7</v>
      </c>
      <c r="O163" s="200">
        <f t="shared" ref="O163:O172" si="48">M163-N163</f>
        <v>65</v>
      </c>
      <c r="P163" s="200">
        <f t="shared" si="47"/>
        <v>5652836</v>
      </c>
      <c r="Q163" s="200">
        <v>3934373.86</v>
      </c>
      <c r="R163" s="200">
        <v>1718462.14</v>
      </c>
    </row>
    <row r="164" spans="1:24" x14ac:dyDescent="0.2">
      <c r="A164" s="178">
        <v>3</v>
      </c>
      <c r="B164" s="211" t="s">
        <v>1169</v>
      </c>
      <c r="C164" s="178">
        <v>5</v>
      </c>
      <c r="D164" s="198">
        <v>42111</v>
      </c>
      <c r="E164" s="178" t="s">
        <v>1097</v>
      </c>
      <c r="F164" s="178" t="s">
        <v>1099</v>
      </c>
      <c r="G164" s="171">
        <v>30</v>
      </c>
      <c r="H164" s="172">
        <v>30</v>
      </c>
      <c r="I164" s="200">
        <v>402</v>
      </c>
      <c r="J164" s="171">
        <v>8</v>
      </c>
      <c r="K164" s="168">
        <v>2</v>
      </c>
      <c r="L164" s="168">
        <v>6</v>
      </c>
      <c r="M164" s="199">
        <v>402</v>
      </c>
      <c r="N164" s="200">
        <v>110.8</v>
      </c>
      <c r="O164" s="200">
        <f t="shared" si="48"/>
        <v>291.2</v>
      </c>
      <c r="P164" s="200">
        <f t="shared" si="47"/>
        <v>16550216.949999999</v>
      </c>
      <c r="Q164" s="200">
        <v>10186261.439999999</v>
      </c>
      <c r="R164" s="200">
        <v>6363955.5099999998</v>
      </c>
    </row>
    <row r="165" spans="1:24" x14ac:dyDescent="0.2">
      <c r="A165" s="178">
        <v>4</v>
      </c>
      <c r="B165" s="211" t="s">
        <v>1170</v>
      </c>
      <c r="C165" s="178">
        <v>27</v>
      </c>
      <c r="D165" s="198">
        <v>42139</v>
      </c>
      <c r="E165" s="178" t="s">
        <v>1097</v>
      </c>
      <c r="F165" s="178" t="s">
        <v>1099</v>
      </c>
      <c r="G165" s="171">
        <v>31</v>
      </c>
      <c r="H165" s="172">
        <v>31</v>
      </c>
      <c r="I165" s="200">
        <v>398.3</v>
      </c>
      <c r="J165" s="171">
        <v>8</v>
      </c>
      <c r="K165" s="168">
        <v>2</v>
      </c>
      <c r="L165" s="168">
        <v>6</v>
      </c>
      <c r="M165" s="199">
        <v>398.3</v>
      </c>
      <c r="N165" s="200">
        <v>89.5</v>
      </c>
      <c r="O165" s="200">
        <f t="shared" si="48"/>
        <v>308.8</v>
      </c>
      <c r="P165" s="200">
        <f t="shared" si="47"/>
        <v>16413133.02</v>
      </c>
      <c r="Q165" s="200">
        <v>10092507.289999999</v>
      </c>
      <c r="R165" s="200">
        <v>6320625.7300000004</v>
      </c>
    </row>
    <row r="166" spans="1:24" x14ac:dyDescent="0.2">
      <c r="A166" s="178">
        <v>5</v>
      </c>
      <c r="B166" s="211" t="s">
        <v>1171</v>
      </c>
      <c r="C166" s="178">
        <v>28</v>
      </c>
      <c r="D166" s="198">
        <v>42139</v>
      </c>
      <c r="E166" s="178" t="s">
        <v>1097</v>
      </c>
      <c r="F166" s="178" t="s">
        <v>1099</v>
      </c>
      <c r="G166" s="171">
        <v>35</v>
      </c>
      <c r="H166" s="172">
        <v>35</v>
      </c>
      <c r="I166" s="200">
        <v>398.2</v>
      </c>
      <c r="J166" s="171">
        <v>8</v>
      </c>
      <c r="K166" s="168">
        <v>2</v>
      </c>
      <c r="L166" s="168">
        <v>6</v>
      </c>
      <c r="M166" s="199">
        <v>398.2</v>
      </c>
      <c r="N166" s="200">
        <v>89.5</v>
      </c>
      <c r="O166" s="200">
        <f t="shared" si="48"/>
        <v>308.7</v>
      </c>
      <c r="P166" s="200">
        <f t="shared" si="47"/>
        <v>16409428.060000001</v>
      </c>
      <c r="Q166" s="200">
        <v>10089973.390000001</v>
      </c>
      <c r="R166" s="200">
        <v>6319454.6699999999</v>
      </c>
    </row>
    <row r="167" spans="1:24" x14ac:dyDescent="0.2">
      <c r="A167" s="178">
        <v>6</v>
      </c>
      <c r="B167" s="211" t="s">
        <v>1175</v>
      </c>
      <c r="C167" s="178">
        <v>38</v>
      </c>
      <c r="D167" s="198">
        <v>42139</v>
      </c>
      <c r="E167" s="178" t="s">
        <v>1097</v>
      </c>
      <c r="F167" s="178" t="s">
        <v>1099</v>
      </c>
      <c r="G167" s="171">
        <v>5</v>
      </c>
      <c r="H167" s="172">
        <v>5</v>
      </c>
      <c r="I167" s="200">
        <v>121.5</v>
      </c>
      <c r="J167" s="171">
        <v>4</v>
      </c>
      <c r="K167" s="168">
        <v>2</v>
      </c>
      <c r="L167" s="168">
        <v>2</v>
      </c>
      <c r="M167" s="199">
        <v>121.5</v>
      </c>
      <c r="N167" s="200">
        <v>58.5</v>
      </c>
      <c r="O167" s="200">
        <f t="shared" si="48"/>
        <v>63</v>
      </c>
      <c r="P167" s="200">
        <f t="shared" si="47"/>
        <v>6157773.9699999997</v>
      </c>
      <c r="Q167" s="200">
        <v>3078683.5</v>
      </c>
      <c r="R167" s="200">
        <v>3079090.47</v>
      </c>
    </row>
    <row r="168" spans="1:24" x14ac:dyDescent="0.2">
      <c r="A168" s="178">
        <v>7</v>
      </c>
      <c r="B168" s="211" t="s">
        <v>1499</v>
      </c>
      <c r="C168" s="178" t="s">
        <v>1272</v>
      </c>
      <c r="D168" s="198">
        <v>42138</v>
      </c>
      <c r="E168" s="178" t="s">
        <v>1099</v>
      </c>
      <c r="F168" s="178" t="s">
        <v>1801</v>
      </c>
      <c r="G168" s="171">
        <v>9</v>
      </c>
      <c r="H168" s="172">
        <v>9</v>
      </c>
      <c r="I168" s="200">
        <v>221.6</v>
      </c>
      <c r="J168" s="171">
        <v>4</v>
      </c>
      <c r="K168" s="168">
        <v>3</v>
      </c>
      <c r="L168" s="168">
        <v>1</v>
      </c>
      <c r="M168" s="199">
        <v>221.6</v>
      </c>
      <c r="N168" s="200">
        <v>162.19999999999999</v>
      </c>
      <c r="O168" s="200">
        <f t="shared" si="48"/>
        <v>59.4</v>
      </c>
      <c r="P168" s="200">
        <f t="shared" si="47"/>
        <v>9369248</v>
      </c>
      <c r="Q168" s="200">
        <v>6520996.6100000003</v>
      </c>
      <c r="R168" s="200">
        <v>2848251.39</v>
      </c>
    </row>
    <row r="169" spans="1:24" x14ac:dyDescent="0.2">
      <c r="A169" s="178">
        <v>8</v>
      </c>
      <c r="B169" s="211" t="s">
        <v>1500</v>
      </c>
      <c r="C169" s="178" t="s">
        <v>1272</v>
      </c>
      <c r="D169" s="198">
        <v>42138</v>
      </c>
      <c r="E169" s="178" t="s">
        <v>1099</v>
      </c>
      <c r="F169" s="178" t="s">
        <v>1801</v>
      </c>
      <c r="G169" s="171">
        <v>19</v>
      </c>
      <c r="H169" s="172">
        <v>19</v>
      </c>
      <c r="I169" s="200">
        <v>383</v>
      </c>
      <c r="J169" s="171">
        <v>8</v>
      </c>
      <c r="K169" s="168">
        <v>6</v>
      </c>
      <c r="L169" s="168">
        <v>2</v>
      </c>
      <c r="M169" s="199">
        <v>383</v>
      </c>
      <c r="N169" s="200">
        <v>295.5</v>
      </c>
      <c r="O169" s="200">
        <f t="shared" si="48"/>
        <v>87.5</v>
      </c>
      <c r="P169" s="200">
        <f t="shared" si="47"/>
        <v>16193240</v>
      </c>
      <c r="Q169" s="200">
        <v>11270495.039999999</v>
      </c>
      <c r="R169" s="200">
        <v>4922744.96</v>
      </c>
    </row>
    <row r="170" spans="1:24" x14ac:dyDescent="0.2">
      <c r="A170" s="178">
        <v>9</v>
      </c>
      <c r="B170" s="211" t="s">
        <v>1501</v>
      </c>
      <c r="C170" s="178" t="s">
        <v>1272</v>
      </c>
      <c r="D170" s="198">
        <v>42138</v>
      </c>
      <c r="E170" s="178" t="s">
        <v>1099</v>
      </c>
      <c r="F170" s="178" t="s">
        <v>1801</v>
      </c>
      <c r="G170" s="171">
        <v>33</v>
      </c>
      <c r="H170" s="172">
        <v>33</v>
      </c>
      <c r="I170" s="200">
        <v>286.39999999999998</v>
      </c>
      <c r="J170" s="171">
        <v>15</v>
      </c>
      <c r="K170" s="168">
        <v>14</v>
      </c>
      <c r="L170" s="168">
        <v>1</v>
      </c>
      <c r="M170" s="199">
        <v>286.39999999999998</v>
      </c>
      <c r="N170" s="200">
        <v>262</v>
      </c>
      <c r="O170" s="200">
        <f t="shared" si="48"/>
        <v>24.4</v>
      </c>
      <c r="P170" s="200">
        <f t="shared" si="47"/>
        <v>12108992</v>
      </c>
      <c r="Q170" s="200">
        <v>8427858.4299999997</v>
      </c>
      <c r="R170" s="200">
        <v>3681133.57</v>
      </c>
    </row>
    <row r="171" spans="1:24" x14ac:dyDescent="0.2">
      <c r="A171" s="178">
        <v>10</v>
      </c>
      <c r="B171" s="211" t="s">
        <v>1502</v>
      </c>
      <c r="C171" s="178" t="s">
        <v>1272</v>
      </c>
      <c r="D171" s="198">
        <v>42138</v>
      </c>
      <c r="E171" s="178" t="s">
        <v>1099</v>
      </c>
      <c r="F171" s="178" t="s">
        <v>1801</v>
      </c>
      <c r="G171" s="171">
        <v>11</v>
      </c>
      <c r="H171" s="172">
        <v>11</v>
      </c>
      <c r="I171" s="200">
        <v>160.9</v>
      </c>
      <c r="J171" s="171">
        <v>6</v>
      </c>
      <c r="K171" s="168">
        <v>1</v>
      </c>
      <c r="L171" s="168">
        <v>5</v>
      </c>
      <c r="M171" s="199">
        <v>160.9</v>
      </c>
      <c r="N171" s="200">
        <v>28</v>
      </c>
      <c r="O171" s="200">
        <f t="shared" si="48"/>
        <v>132.9</v>
      </c>
      <c r="P171" s="200">
        <f t="shared" si="47"/>
        <v>6802852</v>
      </c>
      <c r="Q171" s="200">
        <v>4734784.99</v>
      </c>
      <c r="R171" s="200">
        <v>2068067.01</v>
      </c>
    </row>
    <row r="172" spans="1:24" x14ac:dyDescent="0.2">
      <c r="A172" s="178">
        <v>11</v>
      </c>
      <c r="B172" s="211" t="s">
        <v>1660</v>
      </c>
      <c r="C172" s="178" t="s">
        <v>1302</v>
      </c>
      <c r="D172" s="198">
        <v>42004</v>
      </c>
      <c r="E172" s="178" t="s">
        <v>1099</v>
      </c>
      <c r="F172" s="178" t="s">
        <v>1801</v>
      </c>
      <c r="G172" s="171">
        <v>34</v>
      </c>
      <c r="H172" s="172">
        <v>34</v>
      </c>
      <c r="I172" s="200">
        <v>484.95</v>
      </c>
      <c r="J172" s="171">
        <v>12</v>
      </c>
      <c r="K172" s="168">
        <v>9</v>
      </c>
      <c r="L172" s="168">
        <v>3</v>
      </c>
      <c r="M172" s="199">
        <v>484.95</v>
      </c>
      <c r="N172" s="200">
        <v>363.95</v>
      </c>
      <c r="O172" s="200">
        <f t="shared" si="48"/>
        <v>121</v>
      </c>
      <c r="P172" s="200">
        <f t="shared" si="47"/>
        <v>20503686</v>
      </c>
      <c r="Q172" s="200">
        <v>14270565.460000001</v>
      </c>
      <c r="R172" s="200">
        <v>6233120.54</v>
      </c>
    </row>
    <row r="173" spans="1:24" ht="39.75" customHeight="1" x14ac:dyDescent="0.2">
      <c r="A173" s="777" t="s">
        <v>1322</v>
      </c>
      <c r="B173" s="777"/>
      <c r="C173" s="777"/>
      <c r="D173" s="777"/>
      <c r="E173" s="777"/>
      <c r="F173" s="777"/>
      <c r="G173" s="177">
        <f t="shared" ref="G173:P173" si="49">SUM(G174:G175)</f>
        <v>19</v>
      </c>
      <c r="H173" s="177">
        <f t="shared" si="49"/>
        <v>4</v>
      </c>
      <c r="I173" s="204">
        <f t="shared" si="49"/>
        <v>89.3</v>
      </c>
      <c r="J173" s="177">
        <f t="shared" si="49"/>
        <v>2</v>
      </c>
      <c r="K173" s="177">
        <f t="shared" si="49"/>
        <v>1</v>
      </c>
      <c r="L173" s="177">
        <f t="shared" si="49"/>
        <v>1</v>
      </c>
      <c r="M173" s="204">
        <f t="shared" si="49"/>
        <v>89.3</v>
      </c>
      <c r="N173" s="228">
        <f t="shared" si="49"/>
        <v>63.8</v>
      </c>
      <c r="O173" s="228">
        <f t="shared" si="49"/>
        <v>25.5</v>
      </c>
      <c r="P173" s="179">
        <f t="shared" si="49"/>
        <v>4172140</v>
      </c>
      <c r="Q173" s="179">
        <v>3099770.8799999999</v>
      </c>
      <c r="R173" s="179">
        <v>1072369.1200000001</v>
      </c>
    </row>
    <row r="174" spans="1:24" s="159" customFormat="1" x14ac:dyDescent="0.3">
      <c r="A174" s="178">
        <v>1</v>
      </c>
      <c r="B174" s="197" t="s">
        <v>1183</v>
      </c>
      <c r="C174" s="178">
        <v>1</v>
      </c>
      <c r="D174" s="198">
        <v>42185</v>
      </c>
      <c r="E174" s="208" t="s">
        <v>1096</v>
      </c>
      <c r="F174" s="208" t="s">
        <v>1097</v>
      </c>
      <c r="G174" s="171">
        <v>7</v>
      </c>
      <c r="H174" s="172">
        <v>2</v>
      </c>
      <c r="I174" s="200">
        <v>25.5</v>
      </c>
      <c r="J174" s="171">
        <v>1</v>
      </c>
      <c r="K174" s="168">
        <v>0</v>
      </c>
      <c r="L174" s="168">
        <v>1</v>
      </c>
      <c r="M174" s="199">
        <v>25.5</v>
      </c>
      <c r="N174" s="200">
        <v>0</v>
      </c>
      <c r="O174" s="200">
        <v>25.5</v>
      </c>
      <c r="P174" s="200">
        <f>Q174+R174</f>
        <v>1078140</v>
      </c>
      <c r="Q174" s="200">
        <v>885152.94</v>
      </c>
      <c r="R174" s="200">
        <v>192987.06</v>
      </c>
      <c r="S174" s="201"/>
      <c r="T174" s="202"/>
      <c r="U174" s="250"/>
      <c r="V174" s="250"/>
      <c r="W174" s="250"/>
      <c r="X174" s="250"/>
    </row>
    <row r="175" spans="1:24" s="159" customFormat="1" x14ac:dyDescent="0.3">
      <c r="A175" s="178">
        <v>2</v>
      </c>
      <c r="B175" s="197" t="s">
        <v>1182</v>
      </c>
      <c r="C175" s="178">
        <v>1</v>
      </c>
      <c r="D175" s="198">
        <v>42185</v>
      </c>
      <c r="E175" s="208" t="s">
        <v>1096</v>
      </c>
      <c r="F175" s="208" t="s">
        <v>1097</v>
      </c>
      <c r="G175" s="171">
        <v>12</v>
      </c>
      <c r="H175" s="172">
        <v>2</v>
      </c>
      <c r="I175" s="200">
        <v>63.8</v>
      </c>
      <c r="J175" s="171">
        <v>1</v>
      </c>
      <c r="K175" s="168">
        <v>1</v>
      </c>
      <c r="L175" s="168">
        <v>0</v>
      </c>
      <c r="M175" s="199">
        <v>63.8</v>
      </c>
      <c r="N175" s="200">
        <v>63.8</v>
      </c>
      <c r="O175" s="200">
        <v>0</v>
      </c>
      <c r="P175" s="200">
        <f>Q175+R175</f>
        <v>3094000</v>
      </c>
      <c r="Q175" s="200">
        <v>2214617.94</v>
      </c>
      <c r="R175" s="200">
        <v>879382.06</v>
      </c>
      <c r="S175" s="201"/>
      <c r="T175" s="202"/>
      <c r="U175" s="250"/>
      <c r="V175" s="250"/>
      <c r="W175" s="250"/>
      <c r="X175" s="250"/>
    </row>
    <row r="176" spans="1:24" s="158" customFormat="1" ht="30" customHeight="1" x14ac:dyDescent="0.2">
      <c r="A176" s="777" t="s">
        <v>1783</v>
      </c>
      <c r="B176" s="777"/>
      <c r="C176" s="777"/>
      <c r="D176" s="777"/>
      <c r="E176" s="777"/>
      <c r="F176" s="777"/>
      <c r="G176" s="170">
        <f t="shared" ref="G176:R176" si="50">SUM(G177:G182)</f>
        <v>210</v>
      </c>
      <c r="H176" s="170">
        <f t="shared" si="50"/>
        <v>210</v>
      </c>
      <c r="I176" s="204">
        <f t="shared" si="50"/>
        <v>3737.13</v>
      </c>
      <c r="J176" s="170">
        <f t="shared" si="50"/>
        <v>89</v>
      </c>
      <c r="K176" s="170">
        <f t="shared" si="50"/>
        <v>54</v>
      </c>
      <c r="L176" s="170">
        <f t="shared" si="50"/>
        <v>35</v>
      </c>
      <c r="M176" s="204">
        <f t="shared" si="50"/>
        <v>3737.13</v>
      </c>
      <c r="N176" s="204">
        <f t="shared" si="50"/>
        <v>2142.17</v>
      </c>
      <c r="O176" s="204">
        <f t="shared" si="50"/>
        <v>1594.96</v>
      </c>
      <c r="P176" s="204" t="e">
        <f t="shared" si="50"/>
        <v>#REF!</v>
      </c>
      <c r="Q176" s="204" t="e">
        <f t="shared" si="50"/>
        <v>#REF!</v>
      </c>
      <c r="R176" s="204" t="e">
        <f t="shared" si="50"/>
        <v>#REF!</v>
      </c>
      <c r="S176" s="201"/>
      <c r="T176" s="202"/>
      <c r="U176" s="205"/>
      <c r="V176" s="205"/>
      <c r="W176" s="205"/>
      <c r="X176" s="205"/>
    </row>
    <row r="177" spans="1:25" x14ac:dyDescent="0.3">
      <c r="A177" s="169">
        <v>1</v>
      </c>
      <c r="B177" s="197" t="s">
        <v>931</v>
      </c>
      <c r="C177" s="178">
        <v>272</v>
      </c>
      <c r="D177" s="198">
        <v>41799</v>
      </c>
      <c r="E177" s="178" t="s">
        <v>1099</v>
      </c>
      <c r="F177" s="178" t="s">
        <v>1801</v>
      </c>
      <c r="G177" s="172">
        <v>29</v>
      </c>
      <c r="H177" s="172">
        <v>29</v>
      </c>
      <c r="I177" s="213">
        <f>M177</f>
        <v>330.23</v>
      </c>
      <c r="J177" s="173">
        <v>8</v>
      </c>
      <c r="K177" s="173">
        <v>4</v>
      </c>
      <c r="L177" s="173">
        <v>4</v>
      </c>
      <c r="M177" s="199">
        <f>O177+N177</f>
        <v>330.23</v>
      </c>
      <c r="N177" s="199">
        <v>134.77000000000001</v>
      </c>
      <c r="O177" s="199">
        <v>195.46</v>
      </c>
      <c r="P177" s="200">
        <f t="shared" ref="P177:P182" si="51">Q177+R177</f>
        <v>14478504.77</v>
      </c>
      <c r="Q177" s="200">
        <v>10290085.68</v>
      </c>
      <c r="R177" s="200">
        <v>4188419.09</v>
      </c>
    </row>
    <row r="178" spans="1:25" x14ac:dyDescent="0.3">
      <c r="A178" s="169">
        <v>2</v>
      </c>
      <c r="B178" s="197" t="s">
        <v>932</v>
      </c>
      <c r="C178" s="178">
        <v>273</v>
      </c>
      <c r="D178" s="198">
        <v>41799</v>
      </c>
      <c r="E178" s="178" t="s">
        <v>1099</v>
      </c>
      <c r="F178" s="178" t="s">
        <v>1801</v>
      </c>
      <c r="G178" s="172">
        <v>19</v>
      </c>
      <c r="H178" s="172">
        <v>19</v>
      </c>
      <c r="I178" s="213">
        <f>M178</f>
        <v>308</v>
      </c>
      <c r="J178" s="173">
        <v>11</v>
      </c>
      <c r="K178" s="173">
        <v>6</v>
      </c>
      <c r="L178" s="173">
        <v>5</v>
      </c>
      <c r="M178" s="199">
        <f>O178+N178</f>
        <v>308</v>
      </c>
      <c r="N178" s="199">
        <v>211.2</v>
      </c>
      <c r="O178" s="200">
        <v>96.8</v>
      </c>
      <c r="P178" s="200">
        <f t="shared" si="51"/>
        <v>13022240</v>
      </c>
      <c r="Q178" s="200">
        <v>9597390.8800000008</v>
      </c>
      <c r="R178" s="200">
        <v>3424849.12</v>
      </c>
    </row>
    <row r="179" spans="1:25" x14ac:dyDescent="0.3">
      <c r="A179" s="169">
        <v>3</v>
      </c>
      <c r="B179" s="197" t="s">
        <v>1732</v>
      </c>
      <c r="C179" s="178">
        <v>138</v>
      </c>
      <c r="D179" s="198">
        <v>41729</v>
      </c>
      <c r="E179" s="178" t="s">
        <v>1096</v>
      </c>
      <c r="F179" s="178" t="s">
        <v>1097</v>
      </c>
      <c r="G179" s="172">
        <v>11</v>
      </c>
      <c r="H179" s="172">
        <v>11</v>
      </c>
      <c r="I179" s="213">
        <v>255.4</v>
      </c>
      <c r="J179" s="173">
        <v>5</v>
      </c>
      <c r="K179" s="173">
        <v>5</v>
      </c>
      <c r="L179" s="173">
        <v>0</v>
      </c>
      <c r="M179" s="199">
        <v>255.4</v>
      </c>
      <c r="N179" s="199">
        <v>255.4</v>
      </c>
      <c r="O179" s="199">
        <v>0</v>
      </c>
      <c r="P179" s="200" t="e">
        <f t="shared" si="51"/>
        <v>#REF!</v>
      </c>
      <c r="Q179" s="200" t="e">
        <f>'Приложение № 1'!#REF!+'Приложение № 1'!#REF!</f>
        <v>#REF!</v>
      </c>
      <c r="R179" s="200" t="e">
        <f>'Приложение № 1'!#REF!+'Приложение № 1'!#REF!</f>
        <v>#REF!</v>
      </c>
    </row>
    <row r="180" spans="1:25" s="159" customFormat="1" ht="23.25" customHeight="1" x14ac:dyDescent="0.2">
      <c r="A180" s="169">
        <v>4</v>
      </c>
      <c r="B180" s="197" t="s">
        <v>1575</v>
      </c>
      <c r="C180" s="169">
        <v>274</v>
      </c>
      <c r="D180" s="198">
        <v>41799</v>
      </c>
      <c r="E180" s="178" t="s">
        <v>1099</v>
      </c>
      <c r="F180" s="178" t="s">
        <v>1801</v>
      </c>
      <c r="G180" s="171">
        <v>6</v>
      </c>
      <c r="H180" s="172">
        <v>6</v>
      </c>
      <c r="I180" s="199">
        <v>40.5</v>
      </c>
      <c r="J180" s="171">
        <v>1</v>
      </c>
      <c r="K180" s="172">
        <v>0</v>
      </c>
      <c r="L180" s="172">
        <v>1</v>
      </c>
      <c r="M180" s="199">
        <v>40.5</v>
      </c>
      <c r="N180" s="199">
        <v>0</v>
      </c>
      <c r="O180" s="199">
        <v>40.5</v>
      </c>
      <c r="P180" s="200">
        <f t="shared" si="51"/>
        <v>4500527.78</v>
      </c>
      <c r="Q180" s="200">
        <v>4125752.53</v>
      </c>
      <c r="R180" s="200">
        <v>374775.25</v>
      </c>
      <c r="S180" s="201"/>
      <c r="T180" s="202"/>
      <c r="U180" s="250"/>
      <c r="V180" s="250"/>
      <c r="W180" s="250"/>
      <c r="X180" s="250"/>
    </row>
    <row r="181" spans="1:25" s="159" customFormat="1" x14ac:dyDescent="0.3">
      <c r="A181" s="169">
        <v>5</v>
      </c>
      <c r="B181" s="212" t="s">
        <v>928</v>
      </c>
      <c r="C181" s="178">
        <v>142</v>
      </c>
      <c r="D181" s="198">
        <v>41729</v>
      </c>
      <c r="E181" s="178" t="s">
        <v>1099</v>
      </c>
      <c r="F181" s="208" t="s">
        <v>1801</v>
      </c>
      <c r="G181" s="171">
        <v>1</v>
      </c>
      <c r="H181" s="172">
        <v>1</v>
      </c>
      <c r="I181" s="213">
        <v>64.099999999999994</v>
      </c>
      <c r="J181" s="173">
        <v>4</v>
      </c>
      <c r="K181" s="173">
        <v>4</v>
      </c>
      <c r="L181" s="173">
        <v>0</v>
      </c>
      <c r="M181" s="199">
        <f>N181</f>
        <v>64.099999999999994</v>
      </c>
      <c r="N181" s="199">
        <v>64.099999999999994</v>
      </c>
      <c r="O181" s="199">
        <v>0</v>
      </c>
      <c r="P181" s="200">
        <f t="shared" si="51"/>
        <v>2710148</v>
      </c>
      <c r="Q181" s="200">
        <v>1308202.27</v>
      </c>
      <c r="R181" s="200">
        <v>1401945.73</v>
      </c>
      <c r="S181" s="201"/>
      <c r="T181" s="202"/>
      <c r="U181" s="250"/>
      <c r="V181" s="250"/>
      <c r="W181" s="250"/>
      <c r="X181" s="250"/>
    </row>
    <row r="182" spans="1:25" x14ac:dyDescent="0.3">
      <c r="A182" s="169">
        <v>6</v>
      </c>
      <c r="B182" s="197" t="s">
        <v>1574</v>
      </c>
      <c r="C182" s="178" t="s">
        <v>1349</v>
      </c>
      <c r="D182" s="198">
        <v>41820</v>
      </c>
      <c r="E182" s="178" t="s">
        <v>1099</v>
      </c>
      <c r="F182" s="178" t="s">
        <v>1801</v>
      </c>
      <c r="G182" s="172">
        <v>144</v>
      </c>
      <c r="H182" s="172">
        <v>144</v>
      </c>
      <c r="I182" s="213">
        <v>2738.9</v>
      </c>
      <c r="J182" s="173">
        <v>60</v>
      </c>
      <c r="K182" s="173">
        <v>35</v>
      </c>
      <c r="L182" s="173">
        <v>25</v>
      </c>
      <c r="M182" s="199">
        <v>2738.9</v>
      </c>
      <c r="N182" s="199">
        <v>1476.7</v>
      </c>
      <c r="O182" s="199">
        <f>M182-N182</f>
        <v>1262.2</v>
      </c>
      <c r="P182" s="200">
        <f t="shared" si="51"/>
        <v>115800692</v>
      </c>
      <c r="Q182" s="200">
        <v>84777991.450000003</v>
      </c>
      <c r="R182" s="200">
        <v>31022700.550000001</v>
      </c>
    </row>
    <row r="183" spans="1:25" ht="27.75" customHeight="1" x14ac:dyDescent="0.2">
      <c r="A183" s="778" t="s">
        <v>1263</v>
      </c>
      <c r="B183" s="782"/>
      <c r="C183" s="782"/>
      <c r="D183" s="782"/>
      <c r="E183" s="782"/>
      <c r="F183" s="782"/>
      <c r="G183" s="176">
        <f t="shared" ref="G183:P183" si="52">SUM(G184:G189)</f>
        <v>52</v>
      </c>
      <c r="H183" s="176">
        <f t="shared" si="52"/>
        <v>51</v>
      </c>
      <c r="I183" s="179">
        <f t="shared" si="52"/>
        <v>1089.7</v>
      </c>
      <c r="J183" s="176">
        <f t="shared" si="52"/>
        <v>21</v>
      </c>
      <c r="K183" s="176">
        <f t="shared" si="52"/>
        <v>9</v>
      </c>
      <c r="L183" s="176">
        <f t="shared" si="52"/>
        <v>12</v>
      </c>
      <c r="M183" s="179">
        <f t="shared" si="52"/>
        <v>794.17</v>
      </c>
      <c r="N183" s="179">
        <f t="shared" si="52"/>
        <v>406.79</v>
      </c>
      <c r="O183" s="179">
        <f t="shared" si="52"/>
        <v>387.38</v>
      </c>
      <c r="P183" s="179">
        <f t="shared" si="52"/>
        <v>34333051.200000003</v>
      </c>
      <c r="Q183" s="179">
        <v>23378049.600000001</v>
      </c>
      <c r="R183" s="179">
        <v>10955001.6</v>
      </c>
    </row>
    <row r="184" spans="1:25" x14ac:dyDescent="0.2">
      <c r="A184" s="178">
        <v>1</v>
      </c>
      <c r="B184" s="207" t="s">
        <v>837</v>
      </c>
      <c r="C184" s="178" t="s">
        <v>1021</v>
      </c>
      <c r="D184" s="198">
        <v>41939</v>
      </c>
      <c r="E184" s="178" t="s">
        <v>1096</v>
      </c>
      <c r="F184" s="178" t="s">
        <v>1097</v>
      </c>
      <c r="G184" s="171">
        <v>6</v>
      </c>
      <c r="H184" s="172">
        <v>6</v>
      </c>
      <c r="I184" s="199">
        <v>100.4</v>
      </c>
      <c r="J184" s="172">
        <f>K184+L184</f>
        <v>3</v>
      </c>
      <c r="K184" s="172">
        <v>1</v>
      </c>
      <c r="L184" s="172">
        <v>2</v>
      </c>
      <c r="M184" s="199">
        <v>100.4</v>
      </c>
      <c r="N184" s="199">
        <v>31.9</v>
      </c>
      <c r="O184" s="199">
        <f t="shared" ref="O184:O189" si="53">M184-N184</f>
        <v>68.5</v>
      </c>
      <c r="P184" s="200">
        <f t="shared" ref="P184:P189" si="54">Q184+R184</f>
        <v>4511276</v>
      </c>
      <c r="Q184" s="200">
        <v>3023607.7</v>
      </c>
      <c r="R184" s="200">
        <v>1487668.3</v>
      </c>
    </row>
    <row r="185" spans="1:25" x14ac:dyDescent="0.2">
      <c r="A185" s="178">
        <v>2</v>
      </c>
      <c r="B185" s="207" t="s">
        <v>783</v>
      </c>
      <c r="C185" s="178" t="s">
        <v>1021</v>
      </c>
      <c r="D185" s="198">
        <v>41940</v>
      </c>
      <c r="E185" s="178" t="s">
        <v>1096</v>
      </c>
      <c r="F185" s="178" t="s">
        <v>1097</v>
      </c>
      <c r="G185" s="171">
        <v>18</v>
      </c>
      <c r="H185" s="172">
        <v>18</v>
      </c>
      <c r="I185" s="199">
        <v>274.3</v>
      </c>
      <c r="J185" s="172">
        <f>K185+L185</f>
        <v>6</v>
      </c>
      <c r="K185" s="172">
        <v>4</v>
      </c>
      <c r="L185" s="172">
        <v>2</v>
      </c>
      <c r="M185" s="199">
        <v>274.3</v>
      </c>
      <c r="N185" s="199">
        <v>199.29</v>
      </c>
      <c r="O185" s="199">
        <f t="shared" si="53"/>
        <v>75.010000000000005</v>
      </c>
      <c r="P185" s="200">
        <f t="shared" si="54"/>
        <v>11597404</v>
      </c>
      <c r="Q185" s="200">
        <v>7890124.1299999999</v>
      </c>
      <c r="R185" s="200">
        <v>3707279.87</v>
      </c>
    </row>
    <row r="186" spans="1:25" x14ac:dyDescent="0.2">
      <c r="A186" s="178">
        <v>3</v>
      </c>
      <c r="B186" s="207" t="s">
        <v>784</v>
      </c>
      <c r="C186" s="178" t="s">
        <v>1021</v>
      </c>
      <c r="D186" s="198">
        <v>41941</v>
      </c>
      <c r="E186" s="178" t="s">
        <v>1096</v>
      </c>
      <c r="F186" s="178" t="s">
        <v>1097</v>
      </c>
      <c r="G186" s="171">
        <v>11</v>
      </c>
      <c r="H186" s="172">
        <v>10</v>
      </c>
      <c r="I186" s="199">
        <v>196.6</v>
      </c>
      <c r="J186" s="172">
        <v>5</v>
      </c>
      <c r="K186" s="172">
        <v>3</v>
      </c>
      <c r="L186" s="172">
        <v>2</v>
      </c>
      <c r="M186" s="199">
        <v>196.6</v>
      </c>
      <c r="N186" s="199">
        <v>133.1</v>
      </c>
      <c r="O186" s="199">
        <f t="shared" si="53"/>
        <v>63.5</v>
      </c>
      <c r="P186" s="200">
        <f t="shared" si="54"/>
        <v>8379896</v>
      </c>
      <c r="Q186" s="200">
        <v>5890458.0499999998</v>
      </c>
      <c r="R186" s="200">
        <v>2489437.9500000002</v>
      </c>
    </row>
    <row r="187" spans="1:25" x14ac:dyDescent="0.2">
      <c r="A187" s="178">
        <v>4</v>
      </c>
      <c r="B187" s="207" t="s">
        <v>894</v>
      </c>
      <c r="C187" s="178" t="s">
        <v>998</v>
      </c>
      <c r="D187" s="198">
        <v>41831</v>
      </c>
      <c r="E187" s="178" t="s">
        <v>1096</v>
      </c>
      <c r="F187" s="178" t="s">
        <v>1097</v>
      </c>
      <c r="G187" s="171">
        <v>7</v>
      </c>
      <c r="H187" s="172">
        <v>7</v>
      </c>
      <c r="I187" s="199">
        <v>239.9</v>
      </c>
      <c r="J187" s="172">
        <v>3</v>
      </c>
      <c r="K187" s="172">
        <v>0</v>
      </c>
      <c r="L187" s="172">
        <v>3</v>
      </c>
      <c r="M187" s="199">
        <v>97.7</v>
      </c>
      <c r="N187" s="199">
        <v>0</v>
      </c>
      <c r="O187" s="199">
        <f t="shared" si="53"/>
        <v>97.7</v>
      </c>
      <c r="P187" s="200">
        <f t="shared" si="54"/>
        <v>4402193.5999999996</v>
      </c>
      <c r="Q187" s="200">
        <v>2915083.39</v>
      </c>
      <c r="R187" s="200">
        <v>1487110.21</v>
      </c>
    </row>
    <row r="188" spans="1:25" x14ac:dyDescent="0.2">
      <c r="A188" s="178">
        <v>5</v>
      </c>
      <c r="B188" s="207" t="s">
        <v>785</v>
      </c>
      <c r="C188" s="178" t="s">
        <v>999</v>
      </c>
      <c r="D188" s="198">
        <v>41831</v>
      </c>
      <c r="E188" s="178" t="s">
        <v>1096</v>
      </c>
      <c r="F188" s="178" t="s">
        <v>1097</v>
      </c>
      <c r="G188" s="171">
        <v>6</v>
      </c>
      <c r="H188" s="172">
        <v>6</v>
      </c>
      <c r="I188" s="199">
        <v>163.69999999999999</v>
      </c>
      <c r="J188" s="172">
        <f>K188+L188</f>
        <v>2</v>
      </c>
      <c r="K188" s="172">
        <v>0</v>
      </c>
      <c r="L188" s="172">
        <v>2</v>
      </c>
      <c r="M188" s="199">
        <v>56.07</v>
      </c>
      <c r="N188" s="199">
        <v>0</v>
      </c>
      <c r="O188" s="199">
        <f t="shared" si="53"/>
        <v>56.07</v>
      </c>
      <c r="P188" s="200">
        <f t="shared" si="54"/>
        <v>2681397.6</v>
      </c>
      <c r="Q188" s="200">
        <v>1690266.03</v>
      </c>
      <c r="R188" s="200">
        <v>991131.57</v>
      </c>
    </row>
    <row r="189" spans="1:25" x14ac:dyDescent="0.2">
      <c r="A189" s="178">
        <v>6</v>
      </c>
      <c r="B189" s="207" t="s">
        <v>1659</v>
      </c>
      <c r="C189" s="178" t="s">
        <v>1268</v>
      </c>
      <c r="D189" s="198">
        <v>41120</v>
      </c>
      <c r="E189" s="178" t="s">
        <v>1096</v>
      </c>
      <c r="F189" s="178" t="s">
        <v>1097</v>
      </c>
      <c r="G189" s="171">
        <v>4</v>
      </c>
      <c r="H189" s="172">
        <v>4</v>
      </c>
      <c r="I189" s="199">
        <v>114.8</v>
      </c>
      <c r="J189" s="172">
        <f>K189+L189</f>
        <v>2</v>
      </c>
      <c r="K189" s="172">
        <v>1</v>
      </c>
      <c r="L189" s="172">
        <v>1</v>
      </c>
      <c r="M189" s="199">
        <v>69.099999999999994</v>
      </c>
      <c r="N189" s="199">
        <v>42.5</v>
      </c>
      <c r="O189" s="199">
        <f t="shared" si="53"/>
        <v>26.6</v>
      </c>
      <c r="P189" s="200">
        <f t="shared" si="54"/>
        <v>2760884</v>
      </c>
      <c r="Q189" s="200">
        <v>1968510.3</v>
      </c>
      <c r="R189" s="200">
        <v>792373.7</v>
      </c>
    </row>
    <row r="190" spans="1:25" s="158" customFormat="1" ht="39.950000000000003" customHeight="1" x14ac:dyDescent="0.2">
      <c r="A190" s="777" t="s">
        <v>1371</v>
      </c>
      <c r="B190" s="777"/>
      <c r="C190" s="777"/>
      <c r="D190" s="777"/>
      <c r="E190" s="777"/>
      <c r="F190" s="777"/>
      <c r="G190" s="170">
        <f>SUM(G191:G192)</f>
        <v>42</v>
      </c>
      <c r="H190" s="170">
        <f t="shared" ref="H190:O190" si="55">SUM(H191:H192)</f>
        <v>42</v>
      </c>
      <c r="I190" s="204">
        <f t="shared" si="55"/>
        <v>901.4</v>
      </c>
      <c r="J190" s="170">
        <f t="shared" si="55"/>
        <v>22</v>
      </c>
      <c r="K190" s="170">
        <f t="shared" si="55"/>
        <v>15</v>
      </c>
      <c r="L190" s="170">
        <f t="shared" si="55"/>
        <v>7</v>
      </c>
      <c r="M190" s="204">
        <f t="shared" si="55"/>
        <v>901.4</v>
      </c>
      <c r="N190" s="204">
        <f t="shared" si="55"/>
        <v>618.79999999999995</v>
      </c>
      <c r="O190" s="204">
        <f t="shared" si="55"/>
        <v>282.60000000000002</v>
      </c>
      <c r="P190" s="204">
        <f>SUM(P191:P192)</f>
        <v>38111192</v>
      </c>
      <c r="Q190" s="204">
        <v>30488953.600000001</v>
      </c>
      <c r="R190" s="204">
        <v>7622238.4000000004</v>
      </c>
      <c r="S190" s="201"/>
      <c r="T190" s="202"/>
      <c r="U190" s="205"/>
      <c r="V190" s="205"/>
      <c r="W190" s="205"/>
      <c r="X190" s="205"/>
    </row>
    <row r="191" spans="1:25" s="160" customFormat="1" ht="18.75" customHeight="1" x14ac:dyDescent="0.2">
      <c r="A191" s="169">
        <v>1</v>
      </c>
      <c r="B191" s="212" t="s">
        <v>788</v>
      </c>
      <c r="C191" s="212" t="s">
        <v>1001</v>
      </c>
      <c r="D191" s="198">
        <v>41272</v>
      </c>
      <c r="E191" s="169" t="s">
        <v>1097</v>
      </c>
      <c r="F191" s="169" t="s">
        <v>1099</v>
      </c>
      <c r="G191" s="175">
        <v>29</v>
      </c>
      <c r="H191" s="175">
        <v>29</v>
      </c>
      <c r="I191" s="200">
        <v>712.9</v>
      </c>
      <c r="J191" s="175">
        <v>16</v>
      </c>
      <c r="K191" s="175">
        <v>11</v>
      </c>
      <c r="L191" s="175">
        <v>5</v>
      </c>
      <c r="M191" s="200">
        <v>712.9</v>
      </c>
      <c r="N191" s="200">
        <v>491.7</v>
      </c>
      <c r="O191" s="200">
        <v>221.2</v>
      </c>
      <c r="P191" s="200">
        <v>30141412</v>
      </c>
      <c r="Q191" s="200">
        <v>24113129.600000001</v>
      </c>
      <c r="R191" s="200">
        <v>6028282.4000000004</v>
      </c>
      <c r="S191" s="201"/>
      <c r="T191" s="202"/>
      <c r="U191" s="278"/>
      <c r="V191" s="278"/>
      <c r="W191" s="278"/>
      <c r="X191" s="278"/>
      <c r="Y191" s="166"/>
    </row>
    <row r="192" spans="1:25" x14ac:dyDescent="0.2">
      <c r="A192" s="178">
        <v>2</v>
      </c>
      <c r="B192" s="207" t="s">
        <v>762</v>
      </c>
      <c r="C192" s="221" t="s">
        <v>1001</v>
      </c>
      <c r="D192" s="217">
        <v>41272</v>
      </c>
      <c r="E192" s="169" t="s">
        <v>1097</v>
      </c>
      <c r="F192" s="178" t="s">
        <v>1099</v>
      </c>
      <c r="G192" s="171">
        <v>13</v>
      </c>
      <c r="H192" s="172">
        <v>13</v>
      </c>
      <c r="I192" s="199">
        <v>188.5</v>
      </c>
      <c r="J192" s="172">
        <v>6</v>
      </c>
      <c r="K192" s="172">
        <v>4</v>
      </c>
      <c r="L192" s="172">
        <v>2</v>
      </c>
      <c r="M192" s="199">
        <v>188.5</v>
      </c>
      <c r="N192" s="199">
        <v>127.1</v>
      </c>
      <c r="O192" s="199">
        <v>61.4</v>
      </c>
      <c r="P192" s="200">
        <v>7969780</v>
      </c>
      <c r="Q192" s="200">
        <v>6375824</v>
      </c>
      <c r="R192" s="200">
        <v>1593956</v>
      </c>
      <c r="U192" s="278"/>
      <c r="V192" s="278"/>
      <c r="W192" s="278"/>
      <c r="X192" s="278"/>
      <c r="Y192" s="166"/>
    </row>
    <row r="193" spans="1:25" ht="26.25" customHeight="1" x14ac:dyDescent="0.2">
      <c r="A193" s="778" t="s">
        <v>1035</v>
      </c>
      <c r="B193" s="778"/>
      <c r="C193" s="778"/>
      <c r="D193" s="778"/>
      <c r="E193" s="778"/>
      <c r="F193" s="778"/>
      <c r="G193" s="176">
        <f>G194</f>
        <v>0</v>
      </c>
      <c r="H193" s="176">
        <f t="shared" ref="H193:O193" si="56">H194</f>
        <v>0</v>
      </c>
      <c r="I193" s="179">
        <f t="shared" si="56"/>
        <v>0</v>
      </c>
      <c r="J193" s="176">
        <f t="shared" si="56"/>
        <v>0</v>
      </c>
      <c r="K193" s="176">
        <f t="shared" si="56"/>
        <v>0</v>
      </c>
      <c r="L193" s="176">
        <f t="shared" si="56"/>
        <v>0</v>
      </c>
      <c r="M193" s="179">
        <f t="shared" si="56"/>
        <v>0</v>
      </c>
      <c r="N193" s="179">
        <f t="shared" si="56"/>
        <v>0</v>
      </c>
      <c r="O193" s="179">
        <f t="shared" si="56"/>
        <v>0</v>
      </c>
      <c r="P193" s="179">
        <f>P194</f>
        <v>707868.67</v>
      </c>
      <c r="Q193" s="179">
        <v>0</v>
      </c>
      <c r="R193" s="179">
        <v>707868.67</v>
      </c>
      <c r="U193" s="278"/>
      <c r="V193" s="278"/>
      <c r="W193" s="278"/>
      <c r="X193" s="278"/>
      <c r="Y193" s="166"/>
    </row>
    <row r="194" spans="1:25" x14ac:dyDescent="0.2">
      <c r="A194" s="178">
        <v>1</v>
      </c>
      <c r="B194" s="207" t="s">
        <v>1036</v>
      </c>
      <c r="C194" s="178" t="s">
        <v>626</v>
      </c>
      <c r="D194" s="198">
        <v>41351</v>
      </c>
      <c r="E194" s="178" t="s">
        <v>1097</v>
      </c>
      <c r="F194" s="178" t="s">
        <v>1099</v>
      </c>
      <c r="G194" s="171">
        <v>0</v>
      </c>
      <c r="H194" s="172">
        <v>0</v>
      </c>
      <c r="I194" s="199">
        <v>0</v>
      </c>
      <c r="J194" s="172">
        <v>0</v>
      </c>
      <c r="K194" s="172">
        <v>0</v>
      </c>
      <c r="L194" s="172">
        <v>0</v>
      </c>
      <c r="M194" s="199">
        <v>0</v>
      </c>
      <c r="N194" s="199">
        <v>0</v>
      </c>
      <c r="O194" s="199">
        <v>0</v>
      </c>
      <c r="P194" s="200">
        <f>Q194+R194</f>
        <v>707868.67</v>
      </c>
      <c r="Q194" s="200">
        <v>0</v>
      </c>
      <c r="R194" s="200">
        <v>707868.67</v>
      </c>
      <c r="U194" s="278"/>
      <c r="V194" s="278"/>
      <c r="W194" s="278"/>
      <c r="X194" s="278"/>
      <c r="Y194" s="166"/>
    </row>
    <row r="195" spans="1:25" s="158" customFormat="1" ht="34.5" customHeight="1" x14ac:dyDescent="0.2">
      <c r="A195" s="778" t="s">
        <v>1826</v>
      </c>
      <c r="B195" s="778"/>
      <c r="C195" s="778"/>
      <c r="D195" s="778"/>
      <c r="E195" s="778"/>
      <c r="F195" s="778"/>
      <c r="G195" s="170">
        <f>SUM(G196:G198)</f>
        <v>106</v>
      </c>
      <c r="H195" s="170">
        <f t="shared" ref="H195:O195" si="57">SUM(H196:H198)</f>
        <v>106</v>
      </c>
      <c r="I195" s="204">
        <f t="shared" si="57"/>
        <v>1642.5</v>
      </c>
      <c r="J195" s="170">
        <f t="shared" si="57"/>
        <v>38</v>
      </c>
      <c r="K195" s="170">
        <f t="shared" si="57"/>
        <v>24</v>
      </c>
      <c r="L195" s="170">
        <f t="shared" si="57"/>
        <v>14</v>
      </c>
      <c r="M195" s="204">
        <f t="shared" si="57"/>
        <v>1642.5</v>
      </c>
      <c r="N195" s="204">
        <f t="shared" si="57"/>
        <v>1070.2</v>
      </c>
      <c r="O195" s="204">
        <f t="shared" si="57"/>
        <v>572.29999999999995</v>
      </c>
      <c r="P195" s="204">
        <f>SUM(P196:P198)</f>
        <v>78266943.329999998</v>
      </c>
      <c r="Q195" s="204">
        <v>65279592.780000001</v>
      </c>
      <c r="R195" s="204">
        <v>12987350.550000001</v>
      </c>
      <c r="S195" s="201"/>
      <c r="T195" s="202"/>
      <c r="U195" s="278"/>
      <c r="V195" s="278"/>
      <c r="W195" s="278"/>
      <c r="X195" s="278"/>
      <c r="Y195" s="166"/>
    </row>
    <row r="196" spans="1:25" s="159" customFormat="1" x14ac:dyDescent="0.2">
      <c r="A196" s="178">
        <v>1</v>
      </c>
      <c r="B196" s="197" t="s">
        <v>1037</v>
      </c>
      <c r="C196" s="215" t="s">
        <v>1085</v>
      </c>
      <c r="D196" s="198">
        <v>42004</v>
      </c>
      <c r="E196" s="178" t="s">
        <v>1096</v>
      </c>
      <c r="F196" s="178" t="s">
        <v>1097</v>
      </c>
      <c r="G196" s="171">
        <v>77</v>
      </c>
      <c r="H196" s="172">
        <v>77</v>
      </c>
      <c r="I196" s="199">
        <v>722.5</v>
      </c>
      <c r="J196" s="171">
        <v>22</v>
      </c>
      <c r="K196" s="172">
        <v>11</v>
      </c>
      <c r="L196" s="172">
        <v>11</v>
      </c>
      <c r="M196" s="199">
        <v>722.5</v>
      </c>
      <c r="N196" s="199">
        <v>287.89999999999998</v>
      </c>
      <c r="O196" s="199">
        <v>434.6</v>
      </c>
      <c r="P196" s="200">
        <f>Q196+R196</f>
        <v>37768724</v>
      </c>
      <c r="Q196" s="200">
        <v>29019935</v>
      </c>
      <c r="R196" s="200">
        <v>8748789</v>
      </c>
      <c r="S196" s="201"/>
      <c r="T196" s="202"/>
      <c r="U196" s="278"/>
      <c r="V196" s="278"/>
      <c r="W196" s="278"/>
      <c r="X196" s="278"/>
      <c r="Y196" s="166"/>
    </row>
    <row r="197" spans="1:25" x14ac:dyDescent="0.2">
      <c r="A197" s="178">
        <v>2</v>
      </c>
      <c r="B197" s="207" t="s">
        <v>1036</v>
      </c>
      <c r="C197" s="178" t="s">
        <v>626</v>
      </c>
      <c r="D197" s="198">
        <v>41351</v>
      </c>
      <c r="E197" s="178" t="s">
        <v>1097</v>
      </c>
      <c r="F197" s="178" t="s">
        <v>1099</v>
      </c>
      <c r="G197" s="171">
        <v>20</v>
      </c>
      <c r="H197" s="172">
        <v>20</v>
      </c>
      <c r="I197" s="199">
        <v>745.1</v>
      </c>
      <c r="J197" s="172">
        <v>12</v>
      </c>
      <c r="K197" s="172">
        <v>11</v>
      </c>
      <c r="L197" s="172">
        <v>1</v>
      </c>
      <c r="M197" s="199">
        <v>745.1</v>
      </c>
      <c r="N197" s="199">
        <v>683.4</v>
      </c>
      <c r="O197" s="199">
        <v>61.7</v>
      </c>
      <c r="P197" s="200">
        <f>Q197+R197</f>
        <v>30794959.329999998</v>
      </c>
      <c r="Q197" s="200">
        <v>29234624.379999999</v>
      </c>
      <c r="R197" s="200">
        <v>1560334.95</v>
      </c>
      <c r="U197" s="278"/>
      <c r="V197" s="278"/>
      <c r="W197" s="278"/>
      <c r="X197" s="278"/>
      <c r="Y197" s="166"/>
    </row>
    <row r="198" spans="1:25" s="159" customFormat="1" x14ac:dyDescent="0.2">
      <c r="A198" s="178">
        <v>3</v>
      </c>
      <c r="B198" s="207" t="s">
        <v>1068</v>
      </c>
      <c r="C198" s="215" t="s">
        <v>1135</v>
      </c>
      <c r="D198" s="198">
        <v>42004</v>
      </c>
      <c r="E198" s="178" t="s">
        <v>1096</v>
      </c>
      <c r="F198" s="178" t="s">
        <v>1097</v>
      </c>
      <c r="G198" s="171">
        <v>9</v>
      </c>
      <c r="H198" s="172">
        <v>9</v>
      </c>
      <c r="I198" s="199">
        <v>174.9</v>
      </c>
      <c r="J198" s="171">
        <v>4</v>
      </c>
      <c r="K198" s="172">
        <v>2</v>
      </c>
      <c r="L198" s="172">
        <v>2</v>
      </c>
      <c r="M198" s="199">
        <v>174.9</v>
      </c>
      <c r="N198" s="199">
        <v>98.9</v>
      </c>
      <c r="O198" s="199">
        <v>76</v>
      </c>
      <c r="P198" s="200">
        <f>Q198+R198</f>
        <v>9703260</v>
      </c>
      <c r="Q198" s="200">
        <v>7025033.4000000004</v>
      </c>
      <c r="R198" s="200">
        <v>2678226.6</v>
      </c>
      <c r="S198" s="201"/>
      <c r="T198" s="202"/>
      <c r="U198" s="278"/>
      <c r="V198" s="278"/>
      <c r="W198" s="278"/>
      <c r="X198" s="278"/>
      <c r="Y198" s="166"/>
    </row>
    <row r="199" spans="1:25" s="159" customFormat="1" ht="47.25" customHeight="1" x14ac:dyDescent="0.2">
      <c r="A199" s="778" t="s">
        <v>764</v>
      </c>
      <c r="B199" s="782"/>
      <c r="C199" s="782"/>
      <c r="D199" s="782"/>
      <c r="E199" s="782"/>
      <c r="F199" s="782"/>
      <c r="G199" s="176">
        <f>G200</f>
        <v>239</v>
      </c>
      <c r="H199" s="176">
        <f t="shared" ref="H199:O199" si="58">H200</f>
        <v>239</v>
      </c>
      <c r="I199" s="179">
        <f t="shared" si="58"/>
        <v>2433.23</v>
      </c>
      <c r="J199" s="176">
        <f t="shared" si="58"/>
        <v>84</v>
      </c>
      <c r="K199" s="176">
        <f t="shared" si="58"/>
        <v>0</v>
      </c>
      <c r="L199" s="176">
        <f t="shared" si="58"/>
        <v>84</v>
      </c>
      <c r="M199" s="179">
        <f t="shared" si="58"/>
        <v>2433.23</v>
      </c>
      <c r="N199" s="179">
        <f t="shared" si="58"/>
        <v>0</v>
      </c>
      <c r="O199" s="179">
        <f t="shared" si="58"/>
        <v>2433.23</v>
      </c>
      <c r="P199" s="179">
        <f>P200</f>
        <v>109082513.38</v>
      </c>
      <c r="Q199" s="179">
        <v>88679943.310000002</v>
      </c>
      <c r="R199" s="179">
        <v>20402570.07</v>
      </c>
      <c r="S199" s="201"/>
      <c r="T199" s="202"/>
      <c r="U199" s="278"/>
      <c r="V199" s="278"/>
      <c r="W199" s="278"/>
      <c r="X199" s="278"/>
      <c r="Y199" s="166"/>
    </row>
    <row r="200" spans="1:25" s="159" customFormat="1" x14ac:dyDescent="0.2">
      <c r="A200" s="178">
        <v>1</v>
      </c>
      <c r="B200" s="207" t="s">
        <v>1765</v>
      </c>
      <c r="C200" s="178" t="s">
        <v>1140</v>
      </c>
      <c r="D200" s="198">
        <v>41635</v>
      </c>
      <c r="E200" s="178" t="s">
        <v>1097</v>
      </c>
      <c r="F200" s="178" t="s">
        <v>1099</v>
      </c>
      <c r="G200" s="171">
        <v>239</v>
      </c>
      <c r="H200" s="172">
        <v>239</v>
      </c>
      <c r="I200" s="199">
        <v>2433.23</v>
      </c>
      <c r="J200" s="171">
        <v>84</v>
      </c>
      <c r="K200" s="172">
        <v>0</v>
      </c>
      <c r="L200" s="172">
        <v>84</v>
      </c>
      <c r="M200" s="199">
        <f>N200+O200</f>
        <v>2433.23</v>
      </c>
      <c r="N200" s="199">
        <v>0</v>
      </c>
      <c r="O200" s="199">
        <v>2433.23</v>
      </c>
      <c r="P200" s="200">
        <f>Q200+R200</f>
        <v>109082513.38</v>
      </c>
      <c r="Q200" s="200">
        <v>88679943.310000002</v>
      </c>
      <c r="R200" s="200">
        <v>20402570.07</v>
      </c>
      <c r="S200" s="201"/>
      <c r="T200" s="202"/>
      <c r="U200" s="278"/>
      <c r="V200" s="278"/>
      <c r="W200" s="278"/>
      <c r="X200" s="278"/>
      <c r="Y200" s="166"/>
    </row>
    <row r="201" spans="1:25" s="158" customFormat="1" ht="33" customHeight="1" x14ac:dyDescent="0.2">
      <c r="A201" s="778" t="s">
        <v>1306</v>
      </c>
      <c r="B201" s="778"/>
      <c r="C201" s="778"/>
      <c r="D201" s="778"/>
      <c r="E201" s="778"/>
      <c r="F201" s="778"/>
      <c r="G201" s="170">
        <f t="shared" ref="G201:P201" si="59">SUM(G202:G207)</f>
        <v>63</v>
      </c>
      <c r="H201" s="170">
        <f t="shared" si="59"/>
        <v>63</v>
      </c>
      <c r="I201" s="204">
        <f t="shared" si="59"/>
        <v>1085.4000000000001</v>
      </c>
      <c r="J201" s="170">
        <f t="shared" si="59"/>
        <v>22</v>
      </c>
      <c r="K201" s="170">
        <f t="shared" si="59"/>
        <v>8</v>
      </c>
      <c r="L201" s="170">
        <f t="shared" si="59"/>
        <v>14</v>
      </c>
      <c r="M201" s="204">
        <f t="shared" si="59"/>
        <v>1012.5</v>
      </c>
      <c r="N201" s="204">
        <f t="shared" si="59"/>
        <v>357.8</v>
      </c>
      <c r="O201" s="204">
        <f t="shared" si="59"/>
        <v>654.70000000000005</v>
      </c>
      <c r="P201" s="204">
        <f t="shared" si="59"/>
        <v>42812728</v>
      </c>
      <c r="Q201" s="204">
        <v>32580486.02</v>
      </c>
      <c r="R201" s="204">
        <v>10232241.98</v>
      </c>
      <c r="S201" s="201"/>
      <c r="T201" s="202"/>
      <c r="U201" s="278"/>
      <c r="V201" s="278"/>
      <c r="W201" s="278"/>
      <c r="X201" s="278"/>
      <c r="Y201" s="166"/>
    </row>
    <row r="202" spans="1:25" s="159" customFormat="1" x14ac:dyDescent="0.2">
      <c r="A202" s="178">
        <v>1</v>
      </c>
      <c r="B202" s="197" t="s">
        <v>809</v>
      </c>
      <c r="C202" s="229" t="s">
        <v>1001</v>
      </c>
      <c r="D202" s="217">
        <v>41272</v>
      </c>
      <c r="E202" s="178" t="s">
        <v>1097</v>
      </c>
      <c r="F202" s="178" t="s">
        <v>1099</v>
      </c>
      <c r="G202" s="171">
        <v>6</v>
      </c>
      <c r="H202" s="172">
        <v>6</v>
      </c>
      <c r="I202" s="200">
        <v>69.099999999999994</v>
      </c>
      <c r="J202" s="171">
        <v>2</v>
      </c>
      <c r="K202" s="168">
        <v>0</v>
      </c>
      <c r="L202" s="168">
        <v>2</v>
      </c>
      <c r="M202" s="199">
        <v>69.099999999999994</v>
      </c>
      <c r="N202" s="200">
        <v>0</v>
      </c>
      <c r="O202" s="200">
        <v>69.099999999999994</v>
      </c>
      <c r="P202" s="200">
        <f t="shared" ref="P202:P207" si="60">Q202+R202</f>
        <v>2921548</v>
      </c>
      <c r="Q202" s="200">
        <v>2223298.0299999998</v>
      </c>
      <c r="R202" s="200">
        <v>698249.97</v>
      </c>
      <c r="S202" s="201"/>
      <c r="T202" s="202"/>
      <c r="U202" s="278"/>
      <c r="V202" s="278"/>
      <c r="W202" s="278"/>
      <c r="X202" s="278"/>
      <c r="Y202" s="166"/>
    </row>
    <row r="203" spans="1:25" s="159" customFormat="1" x14ac:dyDescent="0.2">
      <c r="A203" s="178">
        <v>2</v>
      </c>
      <c r="B203" s="197" t="s">
        <v>879</v>
      </c>
      <c r="C203" s="229" t="s">
        <v>1001</v>
      </c>
      <c r="D203" s="217">
        <v>41272</v>
      </c>
      <c r="E203" s="178" t="s">
        <v>1097</v>
      </c>
      <c r="F203" s="178" t="s">
        <v>1099</v>
      </c>
      <c r="G203" s="171">
        <v>11</v>
      </c>
      <c r="H203" s="172">
        <f>12-1</f>
        <v>11</v>
      </c>
      <c r="I203" s="200">
        <v>168</v>
      </c>
      <c r="J203" s="171">
        <f>4-1</f>
        <v>3</v>
      </c>
      <c r="K203" s="168">
        <v>1</v>
      </c>
      <c r="L203" s="168">
        <v>2</v>
      </c>
      <c r="M203" s="199">
        <f>202.1-34.1</f>
        <v>168</v>
      </c>
      <c r="N203" s="200">
        <v>56.3</v>
      </c>
      <c r="O203" s="200">
        <f>M203-N203</f>
        <v>111.7</v>
      </c>
      <c r="P203" s="200">
        <f t="shared" si="60"/>
        <v>7103040</v>
      </c>
      <c r="Q203" s="200">
        <v>5405413.4400000004</v>
      </c>
      <c r="R203" s="200">
        <v>1697626.56</v>
      </c>
      <c r="S203" s="201"/>
      <c r="T203" s="202"/>
      <c r="U203" s="278"/>
      <c r="V203" s="278"/>
      <c r="W203" s="278"/>
      <c r="X203" s="278"/>
      <c r="Y203" s="166"/>
    </row>
    <row r="204" spans="1:25" s="159" customFormat="1" x14ac:dyDescent="0.2">
      <c r="A204" s="178">
        <v>3</v>
      </c>
      <c r="B204" s="197" t="s">
        <v>880</v>
      </c>
      <c r="C204" s="229" t="s">
        <v>1001</v>
      </c>
      <c r="D204" s="217">
        <v>41272</v>
      </c>
      <c r="E204" s="178" t="s">
        <v>1097</v>
      </c>
      <c r="F204" s="178" t="s">
        <v>1099</v>
      </c>
      <c r="G204" s="171">
        <v>15</v>
      </c>
      <c r="H204" s="172">
        <v>15</v>
      </c>
      <c r="I204" s="200">
        <v>220.6</v>
      </c>
      <c r="J204" s="171">
        <v>4</v>
      </c>
      <c r="K204" s="168">
        <v>2</v>
      </c>
      <c r="L204" s="168">
        <v>2</v>
      </c>
      <c r="M204" s="199">
        <v>220.6</v>
      </c>
      <c r="N204" s="200">
        <v>112.8</v>
      </c>
      <c r="O204" s="200">
        <v>107.8</v>
      </c>
      <c r="P204" s="200">
        <f t="shared" si="60"/>
        <v>9326968</v>
      </c>
      <c r="Q204" s="200">
        <v>7097822.6500000004</v>
      </c>
      <c r="R204" s="200">
        <v>2229145.35</v>
      </c>
      <c r="S204" s="201"/>
      <c r="T204" s="202"/>
      <c r="U204" s="250"/>
      <c r="V204" s="250"/>
      <c r="W204" s="250"/>
      <c r="X204" s="250"/>
    </row>
    <row r="205" spans="1:25" s="159" customFormat="1" x14ac:dyDescent="0.2">
      <c r="A205" s="178">
        <v>4</v>
      </c>
      <c r="B205" s="197" t="s">
        <v>881</v>
      </c>
      <c r="C205" s="229" t="s">
        <v>1001</v>
      </c>
      <c r="D205" s="217">
        <v>41272</v>
      </c>
      <c r="E205" s="178" t="s">
        <v>1097</v>
      </c>
      <c r="F205" s="178" t="s">
        <v>1099</v>
      </c>
      <c r="G205" s="171">
        <v>8</v>
      </c>
      <c r="H205" s="172">
        <v>8</v>
      </c>
      <c r="I205" s="200">
        <v>165.6</v>
      </c>
      <c r="J205" s="171">
        <v>4</v>
      </c>
      <c r="K205" s="168">
        <v>0</v>
      </c>
      <c r="L205" s="168">
        <v>4</v>
      </c>
      <c r="M205" s="199">
        <v>165.6</v>
      </c>
      <c r="N205" s="200">
        <v>0</v>
      </c>
      <c r="O205" s="200">
        <v>165.6</v>
      </c>
      <c r="P205" s="200">
        <f t="shared" si="60"/>
        <v>7001568</v>
      </c>
      <c r="Q205" s="200">
        <v>5328193.25</v>
      </c>
      <c r="R205" s="200">
        <v>1673374.75</v>
      </c>
      <c r="S205" s="201"/>
      <c r="T205" s="202"/>
      <c r="U205" s="250"/>
      <c r="V205" s="250"/>
      <c r="W205" s="250"/>
      <c r="X205" s="250"/>
    </row>
    <row r="206" spans="1:25" s="159" customFormat="1" x14ac:dyDescent="0.2">
      <c r="A206" s="178">
        <v>5</v>
      </c>
      <c r="B206" s="197" t="s">
        <v>882</v>
      </c>
      <c r="C206" s="229" t="s">
        <v>1001</v>
      </c>
      <c r="D206" s="217">
        <v>41272</v>
      </c>
      <c r="E206" s="178" t="s">
        <v>1097</v>
      </c>
      <c r="F206" s="178" t="s">
        <v>1099</v>
      </c>
      <c r="G206" s="171">
        <v>9</v>
      </c>
      <c r="H206" s="172">
        <f>11-2</f>
        <v>9</v>
      </c>
      <c r="I206" s="200">
        <v>214.2</v>
      </c>
      <c r="J206" s="171">
        <f>4-1</f>
        <v>3</v>
      </c>
      <c r="K206" s="168">
        <v>0</v>
      </c>
      <c r="L206" s="168">
        <v>3</v>
      </c>
      <c r="M206" s="199">
        <f>188.3-47</f>
        <v>141.30000000000001</v>
      </c>
      <c r="N206" s="200">
        <v>0</v>
      </c>
      <c r="O206" s="200">
        <v>141.30000000000001</v>
      </c>
      <c r="P206" s="200">
        <f t="shared" si="60"/>
        <v>5974164</v>
      </c>
      <c r="Q206" s="200">
        <v>4546338.8099999996</v>
      </c>
      <c r="R206" s="200">
        <v>1427825.19</v>
      </c>
      <c r="S206" s="201"/>
      <c r="T206" s="202"/>
      <c r="U206" s="250"/>
      <c r="V206" s="250"/>
      <c r="W206" s="250"/>
      <c r="X206" s="250"/>
    </row>
    <row r="207" spans="1:25" s="159" customFormat="1" x14ac:dyDescent="0.2">
      <c r="A207" s="178">
        <v>6</v>
      </c>
      <c r="B207" s="197" t="s">
        <v>767</v>
      </c>
      <c r="C207" s="229" t="s">
        <v>1138</v>
      </c>
      <c r="D207" s="217">
        <v>41448</v>
      </c>
      <c r="E207" s="178" t="s">
        <v>1097</v>
      </c>
      <c r="F207" s="178" t="s">
        <v>1099</v>
      </c>
      <c r="G207" s="171">
        <v>14</v>
      </c>
      <c r="H207" s="172">
        <v>14</v>
      </c>
      <c r="I207" s="200">
        <v>247.9</v>
      </c>
      <c r="J207" s="171">
        <v>6</v>
      </c>
      <c r="K207" s="168">
        <v>5</v>
      </c>
      <c r="L207" s="168">
        <v>1</v>
      </c>
      <c r="M207" s="199">
        <v>247.9</v>
      </c>
      <c r="N207" s="200">
        <v>188.7</v>
      </c>
      <c r="O207" s="200">
        <v>59.2</v>
      </c>
      <c r="P207" s="200">
        <f t="shared" si="60"/>
        <v>10485440</v>
      </c>
      <c r="Q207" s="200">
        <v>7979419.8399999999</v>
      </c>
      <c r="R207" s="200">
        <v>2506020.16</v>
      </c>
      <c r="S207" s="201"/>
      <c r="T207" s="202"/>
      <c r="U207" s="250"/>
      <c r="V207" s="250"/>
      <c r="W207" s="250"/>
      <c r="X207" s="250"/>
    </row>
    <row r="208" spans="1:25" s="158" customFormat="1" ht="35.25" customHeight="1" x14ac:dyDescent="0.2">
      <c r="A208" s="778" t="s">
        <v>1353</v>
      </c>
      <c r="B208" s="778"/>
      <c r="C208" s="778"/>
      <c r="D208" s="778"/>
      <c r="E208" s="778"/>
      <c r="F208" s="778"/>
      <c r="G208" s="170">
        <f t="shared" ref="G208:P208" si="61">SUM(G209:G212)</f>
        <v>0</v>
      </c>
      <c r="H208" s="170">
        <f t="shared" si="61"/>
        <v>0</v>
      </c>
      <c r="I208" s="204">
        <f t="shared" si="61"/>
        <v>0</v>
      </c>
      <c r="J208" s="170">
        <f t="shared" si="61"/>
        <v>0</v>
      </c>
      <c r="K208" s="170">
        <f t="shared" si="61"/>
        <v>0</v>
      </c>
      <c r="L208" s="170">
        <f t="shared" si="61"/>
        <v>0</v>
      </c>
      <c r="M208" s="204">
        <f t="shared" si="61"/>
        <v>0</v>
      </c>
      <c r="N208" s="204">
        <f t="shared" si="61"/>
        <v>0</v>
      </c>
      <c r="O208" s="204">
        <f t="shared" si="61"/>
        <v>0</v>
      </c>
      <c r="P208" s="204">
        <f t="shared" si="61"/>
        <v>23222924.199999999</v>
      </c>
      <c r="Q208" s="204">
        <v>16268337.74</v>
      </c>
      <c r="R208" s="204">
        <v>6954586.46</v>
      </c>
      <c r="S208" s="201"/>
      <c r="T208" s="202"/>
      <c r="U208" s="205"/>
      <c r="V208" s="205"/>
      <c r="W208" s="205"/>
      <c r="X208" s="205"/>
    </row>
    <row r="209" spans="1:24" x14ac:dyDescent="0.2">
      <c r="A209" s="178">
        <v>1</v>
      </c>
      <c r="B209" s="197" t="s">
        <v>1245</v>
      </c>
      <c r="C209" s="230">
        <v>1437</v>
      </c>
      <c r="D209" s="231">
        <v>41638</v>
      </c>
      <c r="E209" s="178" t="s">
        <v>1097</v>
      </c>
      <c r="F209" s="178" t="s">
        <v>1099</v>
      </c>
      <c r="G209" s="171">
        <v>0</v>
      </c>
      <c r="H209" s="172">
        <v>0</v>
      </c>
      <c r="I209" s="199">
        <v>0</v>
      </c>
      <c r="J209" s="171">
        <v>0</v>
      </c>
      <c r="K209" s="172">
        <v>0</v>
      </c>
      <c r="L209" s="172">
        <v>0</v>
      </c>
      <c r="M209" s="199">
        <v>0</v>
      </c>
      <c r="N209" s="199">
        <v>0</v>
      </c>
      <c r="O209" s="199">
        <v>0</v>
      </c>
      <c r="P209" s="200">
        <f>Q209+R209</f>
        <v>5145476</v>
      </c>
      <c r="Q209" s="200">
        <v>3492577.45</v>
      </c>
      <c r="R209" s="200">
        <v>1652898.55</v>
      </c>
    </row>
    <row r="210" spans="1:24" x14ac:dyDescent="0.2">
      <c r="A210" s="178">
        <v>2</v>
      </c>
      <c r="B210" s="197" t="s">
        <v>918</v>
      </c>
      <c r="C210" s="230">
        <v>1437</v>
      </c>
      <c r="D210" s="231">
        <v>41638</v>
      </c>
      <c r="E210" s="178" t="s">
        <v>1097</v>
      </c>
      <c r="F210" s="178" t="s">
        <v>1099</v>
      </c>
      <c r="G210" s="171">
        <v>0</v>
      </c>
      <c r="H210" s="172">
        <v>0</v>
      </c>
      <c r="I210" s="199">
        <v>0</v>
      </c>
      <c r="J210" s="171">
        <v>0</v>
      </c>
      <c r="K210" s="172">
        <v>0</v>
      </c>
      <c r="L210" s="172">
        <v>0</v>
      </c>
      <c r="M210" s="199">
        <v>0</v>
      </c>
      <c r="N210" s="199">
        <v>0</v>
      </c>
      <c r="O210" s="199">
        <v>0</v>
      </c>
      <c r="P210" s="200">
        <f>Q210+R210</f>
        <v>1589728</v>
      </c>
      <c r="Q210" s="200">
        <v>1141424.7</v>
      </c>
      <c r="R210" s="200">
        <v>448303.3</v>
      </c>
    </row>
    <row r="211" spans="1:24" x14ac:dyDescent="0.2">
      <c r="A211" s="178">
        <v>3</v>
      </c>
      <c r="B211" s="197" t="s">
        <v>1112</v>
      </c>
      <c r="C211" s="230">
        <v>235</v>
      </c>
      <c r="D211" s="231">
        <v>42101</v>
      </c>
      <c r="E211" s="178" t="s">
        <v>1097</v>
      </c>
      <c r="F211" s="178" t="s">
        <v>1099</v>
      </c>
      <c r="G211" s="171">
        <v>0</v>
      </c>
      <c r="H211" s="172">
        <v>0</v>
      </c>
      <c r="I211" s="199">
        <v>0</v>
      </c>
      <c r="J211" s="171">
        <v>0</v>
      </c>
      <c r="K211" s="172">
        <v>0</v>
      </c>
      <c r="L211" s="172">
        <v>0</v>
      </c>
      <c r="M211" s="199">
        <v>0</v>
      </c>
      <c r="N211" s="199">
        <v>0</v>
      </c>
      <c r="O211" s="199">
        <v>0</v>
      </c>
      <c r="P211" s="200">
        <f>Q211+R211</f>
        <v>7775080.5999999996</v>
      </c>
      <c r="Q211" s="200">
        <v>5439981.5700000003</v>
      </c>
      <c r="R211" s="200">
        <v>2335099.0299999998</v>
      </c>
    </row>
    <row r="212" spans="1:24" x14ac:dyDescent="0.2">
      <c r="A212" s="178">
        <v>4</v>
      </c>
      <c r="B212" s="197" t="s">
        <v>1157</v>
      </c>
      <c r="C212" s="230">
        <v>235</v>
      </c>
      <c r="D212" s="231">
        <v>42101</v>
      </c>
      <c r="E212" s="178" t="s">
        <v>1097</v>
      </c>
      <c r="F212" s="178" t="s">
        <v>1099</v>
      </c>
      <c r="G212" s="171">
        <v>0</v>
      </c>
      <c r="H212" s="172">
        <v>0</v>
      </c>
      <c r="I212" s="199">
        <v>0</v>
      </c>
      <c r="J212" s="171">
        <v>0</v>
      </c>
      <c r="K212" s="172">
        <v>0</v>
      </c>
      <c r="L212" s="172">
        <v>0</v>
      </c>
      <c r="M212" s="199">
        <v>0</v>
      </c>
      <c r="N212" s="199">
        <v>0</v>
      </c>
      <c r="O212" s="199">
        <v>0</v>
      </c>
      <c r="P212" s="200">
        <f>Q212+R212</f>
        <v>8712639.5999999996</v>
      </c>
      <c r="Q212" s="200">
        <v>6194354.0199999996</v>
      </c>
      <c r="R212" s="200">
        <v>2518285.58</v>
      </c>
    </row>
    <row r="213" spans="1:24" s="158" customFormat="1" ht="35.25" customHeight="1" x14ac:dyDescent="0.2">
      <c r="A213" s="778" t="s">
        <v>1794</v>
      </c>
      <c r="B213" s="778"/>
      <c r="C213" s="778"/>
      <c r="D213" s="778"/>
      <c r="E213" s="778"/>
      <c r="F213" s="778"/>
      <c r="G213" s="170">
        <f t="shared" ref="G213:P213" si="62">SUM(G214:G217)</f>
        <v>61</v>
      </c>
      <c r="H213" s="170">
        <f t="shared" si="62"/>
        <v>61</v>
      </c>
      <c r="I213" s="204">
        <f t="shared" si="62"/>
        <v>1127.7</v>
      </c>
      <c r="J213" s="170">
        <f t="shared" si="62"/>
        <v>24</v>
      </c>
      <c r="K213" s="170">
        <f t="shared" si="62"/>
        <v>6</v>
      </c>
      <c r="L213" s="170">
        <f t="shared" si="62"/>
        <v>18</v>
      </c>
      <c r="M213" s="204">
        <f t="shared" si="62"/>
        <v>1127.7</v>
      </c>
      <c r="N213" s="204">
        <f t="shared" si="62"/>
        <v>221.1</v>
      </c>
      <c r="O213" s="204">
        <f t="shared" si="62"/>
        <v>906.6</v>
      </c>
      <c r="P213" s="204">
        <f t="shared" si="62"/>
        <v>25586376.199999999</v>
      </c>
      <c r="Q213" s="204">
        <v>17965296.260000002</v>
      </c>
      <c r="R213" s="204">
        <v>7621079.9400000004</v>
      </c>
      <c r="S213" s="201"/>
      <c r="T213" s="202"/>
      <c r="U213" s="205"/>
      <c r="V213" s="205"/>
      <c r="W213" s="205"/>
      <c r="X213" s="205"/>
    </row>
    <row r="214" spans="1:24" x14ac:dyDescent="0.2">
      <c r="A214" s="178">
        <v>1</v>
      </c>
      <c r="B214" s="197" t="s">
        <v>1245</v>
      </c>
      <c r="C214" s="230">
        <v>1437</v>
      </c>
      <c r="D214" s="231">
        <v>41638</v>
      </c>
      <c r="E214" s="178" t="s">
        <v>1097</v>
      </c>
      <c r="F214" s="178" t="s">
        <v>1099</v>
      </c>
      <c r="G214" s="171">
        <v>14</v>
      </c>
      <c r="H214" s="172">
        <v>14</v>
      </c>
      <c r="I214" s="199">
        <v>230.1</v>
      </c>
      <c r="J214" s="171">
        <v>5</v>
      </c>
      <c r="K214" s="172">
        <v>0</v>
      </c>
      <c r="L214" s="172">
        <v>5</v>
      </c>
      <c r="M214" s="199">
        <v>230.1</v>
      </c>
      <c r="N214" s="199">
        <v>0</v>
      </c>
      <c r="O214" s="199">
        <v>230.1</v>
      </c>
      <c r="P214" s="200">
        <f>Q214+R214</f>
        <v>5145476</v>
      </c>
      <c r="Q214" s="200">
        <v>3492577.45</v>
      </c>
      <c r="R214" s="200">
        <v>1652898.55</v>
      </c>
    </row>
    <row r="215" spans="1:24" x14ac:dyDescent="0.2">
      <c r="A215" s="178">
        <v>2</v>
      </c>
      <c r="B215" s="197" t="s">
        <v>918</v>
      </c>
      <c r="C215" s="230">
        <v>1437</v>
      </c>
      <c r="D215" s="231">
        <v>41638</v>
      </c>
      <c r="E215" s="178" t="s">
        <v>1097</v>
      </c>
      <c r="F215" s="178" t="s">
        <v>1099</v>
      </c>
      <c r="G215" s="171">
        <v>3</v>
      </c>
      <c r="H215" s="172">
        <v>3</v>
      </c>
      <c r="I215" s="199">
        <v>85.5</v>
      </c>
      <c r="J215" s="171">
        <v>3</v>
      </c>
      <c r="K215" s="172">
        <v>3</v>
      </c>
      <c r="L215" s="172">
        <v>0</v>
      </c>
      <c r="M215" s="199">
        <v>85.5</v>
      </c>
      <c r="N215" s="199">
        <v>85.5</v>
      </c>
      <c r="O215" s="199">
        <v>0</v>
      </c>
      <c r="P215" s="200">
        <f>Q215+R215</f>
        <v>2025212</v>
      </c>
      <c r="Q215" s="200">
        <v>1454102.22</v>
      </c>
      <c r="R215" s="200">
        <v>571109.78</v>
      </c>
    </row>
    <row r="216" spans="1:24" x14ac:dyDescent="0.2">
      <c r="A216" s="178">
        <v>3</v>
      </c>
      <c r="B216" s="197" t="s">
        <v>1112</v>
      </c>
      <c r="C216" s="230">
        <v>235</v>
      </c>
      <c r="D216" s="231">
        <v>42101</v>
      </c>
      <c r="E216" s="178" t="s">
        <v>1097</v>
      </c>
      <c r="F216" s="178" t="s">
        <v>1099</v>
      </c>
      <c r="G216" s="171">
        <v>24</v>
      </c>
      <c r="H216" s="172">
        <v>24</v>
      </c>
      <c r="I216" s="199">
        <v>403.6</v>
      </c>
      <c r="J216" s="171">
        <v>8</v>
      </c>
      <c r="K216" s="172">
        <v>1</v>
      </c>
      <c r="L216" s="172">
        <v>7</v>
      </c>
      <c r="M216" s="199">
        <v>403.6</v>
      </c>
      <c r="N216" s="199">
        <v>45.2</v>
      </c>
      <c r="O216" s="199">
        <v>358.4</v>
      </c>
      <c r="P216" s="200">
        <f>Q216+R216</f>
        <v>9686136.5999999996</v>
      </c>
      <c r="Q216" s="200">
        <v>6812119.7699999996</v>
      </c>
      <c r="R216" s="200">
        <v>2874016.83</v>
      </c>
    </row>
    <row r="217" spans="1:24" x14ac:dyDescent="0.2">
      <c r="A217" s="178">
        <v>4</v>
      </c>
      <c r="B217" s="197" t="s">
        <v>1157</v>
      </c>
      <c r="C217" s="230">
        <v>235</v>
      </c>
      <c r="D217" s="231">
        <v>42101</v>
      </c>
      <c r="E217" s="178" t="s">
        <v>1097</v>
      </c>
      <c r="F217" s="178" t="s">
        <v>1099</v>
      </c>
      <c r="G217" s="171">
        <v>20</v>
      </c>
      <c r="H217" s="172">
        <v>20</v>
      </c>
      <c r="I217" s="199">
        <v>408.5</v>
      </c>
      <c r="J217" s="171">
        <v>8</v>
      </c>
      <c r="K217" s="172">
        <v>2</v>
      </c>
      <c r="L217" s="172">
        <v>6</v>
      </c>
      <c r="M217" s="199">
        <v>408.5</v>
      </c>
      <c r="N217" s="199">
        <v>90.4</v>
      </c>
      <c r="O217" s="199">
        <v>318.10000000000002</v>
      </c>
      <c r="P217" s="200">
        <f>Q217+R217</f>
        <v>8729551.5999999996</v>
      </c>
      <c r="Q217" s="200">
        <v>6206496.8200000003</v>
      </c>
      <c r="R217" s="200">
        <v>2523054.7799999998</v>
      </c>
    </row>
    <row r="218" spans="1:24" ht="39.75" customHeight="1" x14ac:dyDescent="0.2">
      <c r="A218" s="778" t="s">
        <v>1385</v>
      </c>
      <c r="B218" s="778"/>
      <c r="C218" s="778"/>
      <c r="D218" s="778"/>
      <c r="E218" s="778"/>
      <c r="F218" s="778"/>
      <c r="G218" s="176">
        <f>SUM(G219:G222)</f>
        <v>85</v>
      </c>
      <c r="H218" s="176">
        <f t="shared" ref="H218:O218" si="63">SUM(H219:H222)</f>
        <v>85</v>
      </c>
      <c r="I218" s="179">
        <f t="shared" si="63"/>
        <v>1364.6</v>
      </c>
      <c r="J218" s="176">
        <f t="shared" si="63"/>
        <v>25</v>
      </c>
      <c r="K218" s="176">
        <f t="shared" si="63"/>
        <v>8</v>
      </c>
      <c r="L218" s="176">
        <f t="shared" si="63"/>
        <v>17</v>
      </c>
      <c r="M218" s="179">
        <f t="shared" si="63"/>
        <v>1312.7</v>
      </c>
      <c r="N218" s="179">
        <f t="shared" si="63"/>
        <v>431.2</v>
      </c>
      <c r="O218" s="179">
        <f t="shared" si="63"/>
        <v>881.5</v>
      </c>
      <c r="P218" s="179">
        <f>SUM(P219:P222)</f>
        <v>57695288</v>
      </c>
      <c r="Q218" s="179">
        <v>44771543.479999997</v>
      </c>
      <c r="R218" s="179">
        <v>12923744.52</v>
      </c>
    </row>
    <row r="219" spans="1:24" x14ac:dyDescent="0.2">
      <c r="A219" s="178">
        <v>1</v>
      </c>
      <c r="B219" s="197" t="s">
        <v>1039</v>
      </c>
      <c r="C219" s="230" t="s">
        <v>1086</v>
      </c>
      <c r="D219" s="231">
        <v>41271</v>
      </c>
      <c r="E219" s="178" t="s">
        <v>1097</v>
      </c>
      <c r="F219" s="178" t="s">
        <v>1099</v>
      </c>
      <c r="G219" s="171">
        <v>22</v>
      </c>
      <c r="H219" s="172">
        <v>22</v>
      </c>
      <c r="I219" s="199">
        <v>433.3</v>
      </c>
      <c r="J219" s="171">
        <v>8</v>
      </c>
      <c r="K219" s="172">
        <v>3</v>
      </c>
      <c r="L219" s="172">
        <v>5</v>
      </c>
      <c r="M219" s="199">
        <f>N219+O219</f>
        <v>433.3</v>
      </c>
      <c r="N219" s="199">
        <v>161.19999999999999</v>
      </c>
      <c r="O219" s="199">
        <v>272.10000000000002</v>
      </c>
      <c r="P219" s="200">
        <f>Q219+R219</f>
        <v>18319924</v>
      </c>
      <c r="Q219" s="200">
        <v>14216261.02</v>
      </c>
      <c r="R219" s="200">
        <v>4103662.98</v>
      </c>
    </row>
    <row r="220" spans="1:24" x14ac:dyDescent="0.2">
      <c r="A220" s="178">
        <v>2</v>
      </c>
      <c r="B220" s="197" t="s">
        <v>1040</v>
      </c>
      <c r="C220" s="230" t="s">
        <v>1086</v>
      </c>
      <c r="D220" s="231">
        <v>41271</v>
      </c>
      <c r="E220" s="178" t="s">
        <v>1097</v>
      </c>
      <c r="F220" s="178" t="s">
        <v>1099</v>
      </c>
      <c r="G220" s="171">
        <v>22</v>
      </c>
      <c r="H220" s="172">
        <v>22</v>
      </c>
      <c r="I220" s="199">
        <v>428.9</v>
      </c>
      <c r="J220" s="171">
        <v>7</v>
      </c>
      <c r="K220" s="172">
        <v>1</v>
      </c>
      <c r="L220" s="172">
        <v>6</v>
      </c>
      <c r="M220" s="199">
        <v>375.1</v>
      </c>
      <c r="N220" s="199">
        <v>59.6</v>
      </c>
      <c r="O220" s="199">
        <f>M220-N220</f>
        <v>315.5</v>
      </c>
      <c r="P220" s="200">
        <f>Q220+R220</f>
        <v>18133892</v>
      </c>
      <c r="Q220" s="200">
        <v>14071900.189999999</v>
      </c>
      <c r="R220" s="200">
        <v>4061991.81</v>
      </c>
    </row>
    <row r="221" spans="1:24" x14ac:dyDescent="0.2">
      <c r="A221" s="178">
        <v>3</v>
      </c>
      <c r="B221" s="197" t="s">
        <v>1106</v>
      </c>
      <c r="C221" s="230" t="s">
        <v>1107</v>
      </c>
      <c r="D221" s="231">
        <v>42149</v>
      </c>
      <c r="E221" s="178" t="s">
        <v>1097</v>
      </c>
      <c r="F221" s="178" t="s">
        <v>1099</v>
      </c>
      <c r="G221" s="171">
        <v>26</v>
      </c>
      <c r="H221" s="172">
        <v>26</v>
      </c>
      <c r="I221" s="199">
        <v>371.1</v>
      </c>
      <c r="J221" s="171">
        <v>8</v>
      </c>
      <c r="K221" s="172">
        <v>3</v>
      </c>
      <c r="L221" s="172">
        <v>5</v>
      </c>
      <c r="M221" s="199">
        <v>373</v>
      </c>
      <c r="N221" s="199">
        <v>134.1</v>
      </c>
      <c r="O221" s="199">
        <f>M221-N221</f>
        <v>238.9</v>
      </c>
      <c r="P221" s="200">
        <f>Q221+R221</f>
        <v>15690108</v>
      </c>
      <c r="Q221" s="200">
        <v>12175523.810000001</v>
      </c>
      <c r="R221" s="200">
        <v>3514584.19</v>
      </c>
    </row>
    <row r="222" spans="1:24" x14ac:dyDescent="0.2">
      <c r="A222" s="178">
        <v>4</v>
      </c>
      <c r="B222" s="197" t="s">
        <v>1108</v>
      </c>
      <c r="C222" s="230" t="s">
        <v>1109</v>
      </c>
      <c r="D222" s="231">
        <v>42185</v>
      </c>
      <c r="E222" s="178" t="s">
        <v>1097</v>
      </c>
      <c r="F222" s="178" t="s">
        <v>1099</v>
      </c>
      <c r="G222" s="171">
        <v>15</v>
      </c>
      <c r="H222" s="172">
        <v>15</v>
      </c>
      <c r="I222" s="199">
        <v>131.30000000000001</v>
      </c>
      <c r="J222" s="171">
        <v>2</v>
      </c>
      <c r="K222" s="172">
        <v>1</v>
      </c>
      <c r="L222" s="172">
        <v>1</v>
      </c>
      <c r="M222" s="199">
        <f>N222+O222</f>
        <v>131.30000000000001</v>
      </c>
      <c r="N222" s="199">
        <v>76.3</v>
      </c>
      <c r="O222" s="199">
        <v>55</v>
      </c>
      <c r="P222" s="200">
        <f>Q222+R222</f>
        <v>5551364</v>
      </c>
      <c r="Q222" s="200">
        <v>4307858.46</v>
      </c>
      <c r="R222" s="200">
        <v>1243505.54</v>
      </c>
    </row>
    <row r="223" spans="1:24" s="159" customFormat="1" ht="47.25" customHeight="1" x14ac:dyDescent="0.2">
      <c r="A223" s="778" t="s">
        <v>1360</v>
      </c>
      <c r="B223" s="778"/>
      <c r="C223" s="778"/>
      <c r="D223" s="778"/>
      <c r="E223" s="778"/>
      <c r="F223" s="778"/>
      <c r="G223" s="176">
        <f>SUM(G224:G234)</f>
        <v>399</v>
      </c>
      <c r="H223" s="176">
        <f t="shared" ref="H223:O223" si="64">SUM(H224:H234)</f>
        <v>399</v>
      </c>
      <c r="I223" s="179">
        <f t="shared" si="64"/>
        <v>6502.56</v>
      </c>
      <c r="J223" s="176">
        <f t="shared" si="64"/>
        <v>171</v>
      </c>
      <c r="K223" s="176">
        <f t="shared" si="64"/>
        <v>88</v>
      </c>
      <c r="L223" s="176">
        <f t="shared" si="64"/>
        <v>83</v>
      </c>
      <c r="M223" s="179">
        <f t="shared" si="64"/>
        <v>5879.5</v>
      </c>
      <c r="N223" s="179">
        <f t="shared" si="64"/>
        <v>2677.1</v>
      </c>
      <c r="O223" s="179">
        <f t="shared" si="64"/>
        <v>3202.4</v>
      </c>
      <c r="P223" s="179">
        <f>SUM(P224:P234)</f>
        <v>350146048</v>
      </c>
      <c r="Q223" s="179">
        <v>163700718.72</v>
      </c>
      <c r="R223" s="179">
        <v>186445329.28</v>
      </c>
      <c r="S223" s="201"/>
      <c r="T223" s="202"/>
      <c r="U223" s="279"/>
      <c r="V223" s="279"/>
      <c r="W223" s="279"/>
      <c r="X223" s="279"/>
    </row>
    <row r="224" spans="1:24" x14ac:dyDescent="0.2">
      <c r="A224" s="232">
        <v>1</v>
      </c>
      <c r="B224" s="233" t="s">
        <v>1571</v>
      </c>
      <c r="C224" s="230" t="s">
        <v>1478</v>
      </c>
      <c r="D224" s="231">
        <v>41613</v>
      </c>
      <c r="E224" s="178" t="s">
        <v>1097</v>
      </c>
      <c r="F224" s="178" t="s">
        <v>1099</v>
      </c>
      <c r="G224" s="171">
        <v>32</v>
      </c>
      <c r="H224" s="171">
        <v>32</v>
      </c>
      <c r="I224" s="199">
        <v>645.86</v>
      </c>
      <c r="J224" s="171">
        <v>16</v>
      </c>
      <c r="K224" s="171">
        <v>7</v>
      </c>
      <c r="L224" s="171">
        <v>9</v>
      </c>
      <c r="M224" s="199">
        <v>550.79999999999995</v>
      </c>
      <c r="N224" s="199">
        <v>148.69999999999999</v>
      </c>
      <c r="O224" s="199">
        <f>M224-N224</f>
        <v>402.1</v>
      </c>
      <c r="P224" s="200">
        <f t="shared" ref="P224:P234" si="65">Q224+R224</f>
        <v>36094436</v>
      </c>
      <c r="Q224" s="200">
        <v>15369963.84</v>
      </c>
      <c r="R224" s="200">
        <v>20724472.16</v>
      </c>
    </row>
    <row r="225" spans="1:18" x14ac:dyDescent="0.2">
      <c r="A225" s="234">
        <v>2</v>
      </c>
      <c r="B225" s="233" t="s">
        <v>1570</v>
      </c>
      <c r="C225" s="230" t="s">
        <v>1477</v>
      </c>
      <c r="D225" s="231">
        <v>41613</v>
      </c>
      <c r="E225" s="178" t="s">
        <v>1097</v>
      </c>
      <c r="F225" s="178" t="s">
        <v>1099</v>
      </c>
      <c r="G225" s="171">
        <v>30</v>
      </c>
      <c r="H225" s="171">
        <v>30</v>
      </c>
      <c r="I225" s="199">
        <v>698.1</v>
      </c>
      <c r="J225" s="171">
        <v>14</v>
      </c>
      <c r="K225" s="171">
        <v>0</v>
      </c>
      <c r="L225" s="171">
        <v>14</v>
      </c>
      <c r="M225" s="199">
        <v>657.7</v>
      </c>
      <c r="N225" s="199">
        <v>0</v>
      </c>
      <c r="O225" s="199">
        <f t="shared" ref="O225:O234" si="66">M225-N225</f>
        <v>657.7</v>
      </c>
      <c r="P225" s="200">
        <f t="shared" si="65"/>
        <v>34217639.469999999</v>
      </c>
      <c r="Q225" s="200">
        <v>18352986.960000001</v>
      </c>
      <c r="R225" s="200">
        <v>15864652.51</v>
      </c>
    </row>
    <row r="226" spans="1:18" x14ac:dyDescent="0.2">
      <c r="A226" s="234">
        <v>3</v>
      </c>
      <c r="B226" s="233" t="s">
        <v>1569</v>
      </c>
      <c r="C226" s="230" t="s">
        <v>1479</v>
      </c>
      <c r="D226" s="231">
        <v>41613</v>
      </c>
      <c r="E226" s="178" t="s">
        <v>1097</v>
      </c>
      <c r="F226" s="178" t="s">
        <v>1099</v>
      </c>
      <c r="G226" s="171">
        <v>46</v>
      </c>
      <c r="H226" s="171">
        <v>46</v>
      </c>
      <c r="I226" s="199">
        <f>610.2-13.1</f>
        <v>597.1</v>
      </c>
      <c r="J226" s="171">
        <v>17</v>
      </c>
      <c r="K226" s="171">
        <v>9</v>
      </c>
      <c r="L226" s="171">
        <v>8</v>
      </c>
      <c r="M226" s="199">
        <v>573.70000000000005</v>
      </c>
      <c r="N226" s="199">
        <v>221.7</v>
      </c>
      <c r="O226" s="199">
        <f t="shared" si="66"/>
        <v>352</v>
      </c>
      <c r="P226" s="200">
        <f t="shared" si="65"/>
        <v>31989356.649999999</v>
      </c>
      <c r="Q226" s="200">
        <v>15643430.880000001</v>
      </c>
      <c r="R226" s="200">
        <v>16345925.77</v>
      </c>
    </row>
    <row r="227" spans="1:18" x14ac:dyDescent="0.2">
      <c r="A227" s="234">
        <v>4</v>
      </c>
      <c r="B227" s="233" t="s">
        <v>1568</v>
      </c>
      <c r="C227" s="230" t="s">
        <v>1480</v>
      </c>
      <c r="D227" s="231">
        <v>41613</v>
      </c>
      <c r="E227" s="178" t="s">
        <v>1097</v>
      </c>
      <c r="F227" s="178" t="s">
        <v>1099</v>
      </c>
      <c r="G227" s="171">
        <v>33</v>
      </c>
      <c r="H227" s="171">
        <v>33</v>
      </c>
      <c r="I227" s="199">
        <v>610.6</v>
      </c>
      <c r="J227" s="171">
        <v>15</v>
      </c>
      <c r="K227" s="171">
        <v>14</v>
      </c>
      <c r="L227" s="171">
        <v>1</v>
      </c>
      <c r="M227" s="199">
        <v>593.6</v>
      </c>
      <c r="N227" s="199">
        <v>543.4</v>
      </c>
      <c r="O227" s="199">
        <f t="shared" si="66"/>
        <v>50.2</v>
      </c>
      <c r="P227" s="200">
        <f t="shared" si="65"/>
        <v>32754933.300000001</v>
      </c>
      <c r="Q227" s="200">
        <v>16564289.279999999</v>
      </c>
      <c r="R227" s="200">
        <v>16190644.02</v>
      </c>
    </row>
    <row r="228" spans="1:18" x14ac:dyDescent="0.2">
      <c r="A228" s="234">
        <v>5</v>
      </c>
      <c r="B228" s="233" t="s">
        <v>1567</v>
      </c>
      <c r="C228" s="230" t="s">
        <v>1481</v>
      </c>
      <c r="D228" s="231">
        <v>41613</v>
      </c>
      <c r="E228" s="178" t="s">
        <v>1097</v>
      </c>
      <c r="F228" s="178" t="s">
        <v>1099</v>
      </c>
      <c r="G228" s="171">
        <v>39</v>
      </c>
      <c r="H228" s="171">
        <v>39</v>
      </c>
      <c r="I228" s="199">
        <v>614.9</v>
      </c>
      <c r="J228" s="171">
        <v>14</v>
      </c>
      <c r="K228" s="171">
        <v>9</v>
      </c>
      <c r="L228" s="171">
        <v>5</v>
      </c>
      <c r="M228" s="199">
        <v>588.6</v>
      </c>
      <c r="N228" s="199">
        <v>357.7</v>
      </c>
      <c r="O228" s="199">
        <f t="shared" si="66"/>
        <v>230.9</v>
      </c>
      <c r="P228" s="200">
        <f t="shared" si="65"/>
        <v>32595689.899999999</v>
      </c>
      <c r="Q228" s="200">
        <v>16424765.279999999</v>
      </c>
      <c r="R228" s="200">
        <v>16170924.619999999</v>
      </c>
    </row>
    <row r="229" spans="1:18" x14ac:dyDescent="0.2">
      <c r="A229" s="234">
        <v>6</v>
      </c>
      <c r="B229" s="233" t="s">
        <v>1566</v>
      </c>
      <c r="C229" s="230" t="s">
        <v>1482</v>
      </c>
      <c r="D229" s="231">
        <v>41613</v>
      </c>
      <c r="E229" s="178" t="s">
        <v>1097</v>
      </c>
      <c r="F229" s="178" t="s">
        <v>1099</v>
      </c>
      <c r="G229" s="171">
        <v>20</v>
      </c>
      <c r="H229" s="171">
        <v>20</v>
      </c>
      <c r="I229" s="199">
        <v>203.2</v>
      </c>
      <c r="J229" s="171">
        <v>6</v>
      </c>
      <c r="K229" s="171">
        <v>0</v>
      </c>
      <c r="L229" s="171">
        <v>6</v>
      </c>
      <c r="M229" s="199">
        <v>203.2</v>
      </c>
      <c r="N229" s="199">
        <v>0</v>
      </c>
      <c r="O229" s="199">
        <f t="shared" si="66"/>
        <v>203.2</v>
      </c>
      <c r="P229" s="200">
        <f t="shared" si="65"/>
        <v>12440657.449999999</v>
      </c>
      <c r="Q229" s="200">
        <v>5670255.3600000003</v>
      </c>
      <c r="R229" s="200">
        <v>6770402.0899999999</v>
      </c>
    </row>
    <row r="230" spans="1:18" x14ac:dyDescent="0.2">
      <c r="A230" s="234">
        <v>7</v>
      </c>
      <c r="B230" s="233" t="s">
        <v>1565</v>
      </c>
      <c r="C230" s="230" t="s">
        <v>1483</v>
      </c>
      <c r="D230" s="231">
        <v>41613</v>
      </c>
      <c r="E230" s="178" t="s">
        <v>1097</v>
      </c>
      <c r="F230" s="178" t="s">
        <v>1099</v>
      </c>
      <c r="G230" s="171">
        <v>8</v>
      </c>
      <c r="H230" s="171">
        <v>8</v>
      </c>
      <c r="I230" s="199">
        <v>156.69999999999999</v>
      </c>
      <c r="J230" s="171">
        <v>4</v>
      </c>
      <c r="K230" s="171">
        <v>2</v>
      </c>
      <c r="L230" s="171">
        <v>2</v>
      </c>
      <c r="M230" s="199">
        <v>147.4</v>
      </c>
      <c r="N230" s="199">
        <v>71</v>
      </c>
      <c r="O230" s="199">
        <f t="shared" si="66"/>
        <v>76.400000000000006</v>
      </c>
      <c r="P230" s="200">
        <f t="shared" si="65"/>
        <v>9144111.2300000004</v>
      </c>
      <c r="Q230" s="200">
        <v>4113167.52</v>
      </c>
      <c r="R230" s="200">
        <v>5030943.71</v>
      </c>
    </row>
    <row r="231" spans="1:18" x14ac:dyDescent="0.2">
      <c r="A231" s="234">
        <v>8</v>
      </c>
      <c r="B231" s="233" t="s">
        <v>1658</v>
      </c>
      <c r="C231" s="230">
        <v>108</v>
      </c>
      <c r="D231" s="231">
        <v>41984</v>
      </c>
      <c r="E231" s="178" t="s">
        <v>1097</v>
      </c>
      <c r="F231" s="178" t="s">
        <v>1099</v>
      </c>
      <c r="G231" s="171">
        <v>32</v>
      </c>
      <c r="H231" s="171">
        <v>32</v>
      </c>
      <c r="I231" s="199">
        <v>632.20000000000005</v>
      </c>
      <c r="J231" s="171">
        <v>16</v>
      </c>
      <c r="K231" s="171">
        <v>16</v>
      </c>
      <c r="L231" s="171">
        <v>0</v>
      </c>
      <c r="M231" s="199">
        <v>632.20000000000005</v>
      </c>
      <c r="N231" s="199">
        <v>632.20000000000005</v>
      </c>
      <c r="O231" s="199">
        <f t="shared" si="66"/>
        <v>0</v>
      </c>
      <c r="P231" s="200">
        <f t="shared" si="65"/>
        <v>32978400</v>
      </c>
      <c r="Q231" s="200">
        <v>17641414.559999999</v>
      </c>
      <c r="R231" s="200">
        <v>15336985.439999999</v>
      </c>
    </row>
    <row r="232" spans="1:18" x14ac:dyDescent="0.2">
      <c r="A232" s="234">
        <v>9</v>
      </c>
      <c r="B232" s="233" t="s">
        <v>1657</v>
      </c>
      <c r="C232" s="230">
        <v>109</v>
      </c>
      <c r="D232" s="231">
        <v>41984</v>
      </c>
      <c r="E232" s="178" t="s">
        <v>1097</v>
      </c>
      <c r="F232" s="178" t="s">
        <v>1099</v>
      </c>
      <c r="G232" s="171">
        <v>49</v>
      </c>
      <c r="H232" s="171">
        <v>49</v>
      </c>
      <c r="I232" s="199">
        <v>773.9</v>
      </c>
      <c r="J232" s="171">
        <v>19</v>
      </c>
      <c r="K232" s="171">
        <v>5</v>
      </c>
      <c r="L232" s="171">
        <v>14</v>
      </c>
      <c r="M232" s="199">
        <v>680.3</v>
      </c>
      <c r="N232" s="199">
        <v>166.2</v>
      </c>
      <c r="O232" s="199">
        <f t="shared" si="66"/>
        <v>514.1</v>
      </c>
      <c r="P232" s="200">
        <f t="shared" si="65"/>
        <v>40406996</v>
      </c>
      <c r="Q232" s="200">
        <v>18983635.440000001</v>
      </c>
      <c r="R232" s="200">
        <v>21423360.559999999</v>
      </c>
    </row>
    <row r="233" spans="1:18" x14ac:dyDescent="0.2">
      <c r="A233" s="234">
        <v>10</v>
      </c>
      <c r="B233" s="233" t="s">
        <v>1656</v>
      </c>
      <c r="C233" s="230">
        <v>111</v>
      </c>
      <c r="D233" s="231">
        <v>41984</v>
      </c>
      <c r="E233" s="178" t="s">
        <v>1097</v>
      </c>
      <c r="F233" s="178" t="s">
        <v>1099</v>
      </c>
      <c r="G233" s="171">
        <v>61</v>
      </c>
      <c r="H233" s="171">
        <v>61</v>
      </c>
      <c r="I233" s="199">
        <v>779.4</v>
      </c>
      <c r="J233" s="171">
        <v>23</v>
      </c>
      <c r="K233" s="171">
        <v>12</v>
      </c>
      <c r="L233" s="171">
        <v>11</v>
      </c>
      <c r="M233" s="199">
        <v>619.70000000000005</v>
      </c>
      <c r="N233" s="199">
        <v>255.5</v>
      </c>
      <c r="O233" s="199">
        <f t="shared" si="66"/>
        <v>364.2</v>
      </c>
      <c r="P233" s="200">
        <f t="shared" si="65"/>
        <v>41007372</v>
      </c>
      <c r="Q233" s="200">
        <v>17292604.559999999</v>
      </c>
      <c r="R233" s="200">
        <v>23714767.440000001</v>
      </c>
    </row>
    <row r="234" spans="1:18" x14ac:dyDescent="0.2">
      <c r="A234" s="234">
        <v>11</v>
      </c>
      <c r="B234" s="233" t="s">
        <v>1655</v>
      </c>
      <c r="C234" s="230">
        <v>112</v>
      </c>
      <c r="D234" s="231">
        <v>41984</v>
      </c>
      <c r="E234" s="178" t="s">
        <v>1097</v>
      </c>
      <c r="F234" s="178" t="s">
        <v>1099</v>
      </c>
      <c r="G234" s="171">
        <v>49</v>
      </c>
      <c r="H234" s="171">
        <v>49</v>
      </c>
      <c r="I234" s="199">
        <v>790.6</v>
      </c>
      <c r="J234" s="171">
        <v>27</v>
      </c>
      <c r="K234" s="171">
        <v>14</v>
      </c>
      <c r="L234" s="171">
        <v>13</v>
      </c>
      <c r="M234" s="199">
        <v>632.29999999999995</v>
      </c>
      <c r="N234" s="199">
        <v>280.7</v>
      </c>
      <c r="O234" s="199">
        <f t="shared" si="66"/>
        <v>351.6</v>
      </c>
      <c r="P234" s="200">
        <f t="shared" si="65"/>
        <v>46516456</v>
      </c>
      <c r="Q234" s="200">
        <v>17644205.039999999</v>
      </c>
      <c r="R234" s="200">
        <v>28872250.960000001</v>
      </c>
    </row>
    <row r="235" spans="1:18" ht="36" customHeight="1" x14ac:dyDescent="0.2">
      <c r="A235" s="778" t="s">
        <v>1409</v>
      </c>
      <c r="B235" s="778"/>
      <c r="C235" s="778"/>
      <c r="D235" s="778"/>
      <c r="E235" s="778"/>
      <c r="F235" s="778"/>
      <c r="G235" s="176">
        <f t="shared" ref="G235:P235" si="67">G236</f>
        <v>43</v>
      </c>
      <c r="H235" s="176">
        <f t="shared" si="67"/>
        <v>43</v>
      </c>
      <c r="I235" s="179">
        <f t="shared" si="67"/>
        <v>499.7</v>
      </c>
      <c r="J235" s="176">
        <f t="shared" si="67"/>
        <v>12</v>
      </c>
      <c r="K235" s="176">
        <f t="shared" si="67"/>
        <v>2</v>
      </c>
      <c r="L235" s="176">
        <f t="shared" si="67"/>
        <v>10</v>
      </c>
      <c r="M235" s="179">
        <f t="shared" si="67"/>
        <v>499.7</v>
      </c>
      <c r="N235" s="179">
        <f t="shared" si="67"/>
        <v>93.8</v>
      </c>
      <c r="O235" s="179">
        <f t="shared" si="67"/>
        <v>405.9</v>
      </c>
      <c r="P235" s="179">
        <f t="shared" si="67"/>
        <v>22553652.940000001</v>
      </c>
      <c r="Q235" s="179">
        <v>19835215.949999999</v>
      </c>
      <c r="R235" s="179">
        <v>2718436.99</v>
      </c>
    </row>
    <row r="236" spans="1:18" x14ac:dyDescent="0.2">
      <c r="A236" s="178">
        <v>1</v>
      </c>
      <c r="B236" s="207" t="s">
        <v>1654</v>
      </c>
      <c r="C236" s="230">
        <v>2811</v>
      </c>
      <c r="D236" s="231">
        <v>42732</v>
      </c>
      <c r="E236" s="178" t="s">
        <v>1096</v>
      </c>
      <c r="F236" s="178" t="s">
        <v>1097</v>
      </c>
      <c r="G236" s="171">
        <v>43</v>
      </c>
      <c r="H236" s="171">
        <v>43</v>
      </c>
      <c r="I236" s="199">
        <v>499.7</v>
      </c>
      <c r="J236" s="171">
        <v>12</v>
      </c>
      <c r="K236" s="171">
        <v>2</v>
      </c>
      <c r="L236" s="171">
        <v>10</v>
      </c>
      <c r="M236" s="199">
        <v>499.7</v>
      </c>
      <c r="N236" s="199">
        <v>93.8</v>
      </c>
      <c r="O236" s="199">
        <v>405.9</v>
      </c>
      <c r="P236" s="200">
        <f>Q236+R236</f>
        <v>22553652.940000001</v>
      </c>
      <c r="Q236" s="200">
        <v>19835215.949999999</v>
      </c>
      <c r="R236" s="200">
        <v>2718436.99</v>
      </c>
    </row>
    <row r="237" spans="1:18" ht="38.25" customHeight="1" x14ac:dyDescent="0.2">
      <c r="A237" s="778" t="s">
        <v>1354</v>
      </c>
      <c r="B237" s="778"/>
      <c r="C237" s="778"/>
      <c r="D237" s="778"/>
      <c r="E237" s="778"/>
      <c r="F237" s="778"/>
      <c r="G237" s="176">
        <f>SUM(G238:G239)</f>
        <v>72</v>
      </c>
      <c r="H237" s="176">
        <f t="shared" ref="H237:P237" si="68">SUM(H238:H239)</f>
        <v>72</v>
      </c>
      <c r="I237" s="179">
        <f t="shared" si="68"/>
        <v>1206.75</v>
      </c>
      <c r="J237" s="176">
        <f t="shared" si="68"/>
        <v>36</v>
      </c>
      <c r="K237" s="176">
        <f t="shared" si="68"/>
        <v>25</v>
      </c>
      <c r="L237" s="176">
        <f t="shared" si="68"/>
        <v>11</v>
      </c>
      <c r="M237" s="179">
        <f t="shared" si="68"/>
        <v>1206.75</v>
      </c>
      <c r="N237" s="179">
        <f t="shared" si="68"/>
        <v>827.01</v>
      </c>
      <c r="O237" s="179">
        <f t="shared" si="68"/>
        <v>379.74</v>
      </c>
      <c r="P237" s="179">
        <f t="shared" si="68"/>
        <v>51021390</v>
      </c>
      <c r="Q237" s="179">
        <v>35799674.649999999</v>
      </c>
      <c r="R237" s="179">
        <v>15221715.35</v>
      </c>
    </row>
    <row r="238" spans="1:18" x14ac:dyDescent="0.2">
      <c r="A238" s="178">
        <v>1</v>
      </c>
      <c r="B238" s="207" t="s">
        <v>1652</v>
      </c>
      <c r="C238" s="230">
        <v>711</v>
      </c>
      <c r="D238" s="231">
        <v>41984</v>
      </c>
      <c r="E238" s="178" t="s">
        <v>1096</v>
      </c>
      <c r="F238" s="178" t="s">
        <v>1097</v>
      </c>
      <c r="G238" s="171">
        <v>48</v>
      </c>
      <c r="H238" s="172">
        <v>48</v>
      </c>
      <c r="I238" s="199">
        <v>740.05</v>
      </c>
      <c r="J238" s="171">
        <v>25</v>
      </c>
      <c r="K238" s="172">
        <v>17</v>
      </c>
      <c r="L238" s="172">
        <v>8</v>
      </c>
      <c r="M238" s="199">
        <v>740.05</v>
      </c>
      <c r="N238" s="199">
        <v>472.01</v>
      </c>
      <c r="O238" s="199">
        <v>268.04000000000002</v>
      </c>
      <c r="P238" s="200">
        <f>Q238+R238</f>
        <v>31289314</v>
      </c>
      <c r="Q238" s="200">
        <v>21996387.75</v>
      </c>
      <c r="R238" s="200">
        <v>9292926.25</v>
      </c>
    </row>
    <row r="239" spans="1:18" x14ac:dyDescent="0.2">
      <c r="A239" s="178">
        <v>2</v>
      </c>
      <c r="B239" s="207" t="s">
        <v>1653</v>
      </c>
      <c r="C239" s="230" t="s">
        <v>697</v>
      </c>
      <c r="D239" s="231">
        <v>41981</v>
      </c>
      <c r="E239" s="178" t="s">
        <v>1096</v>
      </c>
      <c r="F239" s="178" t="s">
        <v>1097</v>
      </c>
      <c r="G239" s="171">
        <v>24</v>
      </c>
      <c r="H239" s="172">
        <v>24</v>
      </c>
      <c r="I239" s="199">
        <v>466.7</v>
      </c>
      <c r="J239" s="171">
        <v>11</v>
      </c>
      <c r="K239" s="172">
        <v>8</v>
      </c>
      <c r="L239" s="172">
        <v>3</v>
      </c>
      <c r="M239" s="199">
        <v>466.7</v>
      </c>
      <c r="N239" s="199">
        <v>355</v>
      </c>
      <c r="O239" s="199">
        <v>111.7</v>
      </c>
      <c r="P239" s="200">
        <f>Q239+R239</f>
        <v>19732076</v>
      </c>
      <c r="Q239" s="200">
        <v>13803286.9</v>
      </c>
      <c r="R239" s="200">
        <v>5928789.0999999996</v>
      </c>
    </row>
    <row r="240" spans="1:18" ht="30" customHeight="1" x14ac:dyDescent="0.2">
      <c r="A240" s="778" t="s">
        <v>1326</v>
      </c>
      <c r="B240" s="778"/>
      <c r="C240" s="778"/>
      <c r="D240" s="778"/>
      <c r="E240" s="778"/>
      <c r="F240" s="778"/>
      <c r="G240" s="177">
        <f t="shared" ref="G240:O240" si="69">SUM(G241:G245)</f>
        <v>91</v>
      </c>
      <c r="H240" s="177">
        <f t="shared" si="69"/>
        <v>91</v>
      </c>
      <c r="I240" s="179">
        <f>SUM(I241:I245)</f>
        <v>1831.5</v>
      </c>
      <c r="J240" s="177">
        <f t="shared" si="69"/>
        <v>35</v>
      </c>
      <c r="K240" s="177">
        <f t="shared" si="69"/>
        <v>7</v>
      </c>
      <c r="L240" s="177">
        <f t="shared" si="69"/>
        <v>28</v>
      </c>
      <c r="M240" s="179">
        <f t="shared" si="69"/>
        <v>1680.5</v>
      </c>
      <c r="N240" s="228">
        <f t="shared" si="69"/>
        <v>372.6</v>
      </c>
      <c r="O240" s="228">
        <f t="shared" si="69"/>
        <v>1307.9000000000001</v>
      </c>
      <c r="P240" s="179">
        <f>SUM(P241:P245)</f>
        <v>71051540</v>
      </c>
      <c r="Q240" s="179">
        <v>58944704.280000001</v>
      </c>
      <c r="R240" s="179">
        <v>12106835.720000001</v>
      </c>
    </row>
    <row r="241" spans="1:24" x14ac:dyDescent="0.2">
      <c r="A241" s="178">
        <v>1</v>
      </c>
      <c r="B241" s="207" t="s">
        <v>1564</v>
      </c>
      <c r="C241" s="230">
        <v>55</v>
      </c>
      <c r="D241" s="231">
        <v>42032</v>
      </c>
      <c r="E241" s="178" t="s">
        <v>1096</v>
      </c>
      <c r="F241" s="178" t="s">
        <v>1097</v>
      </c>
      <c r="G241" s="171">
        <v>27</v>
      </c>
      <c r="H241" s="172">
        <v>27</v>
      </c>
      <c r="I241" s="199">
        <v>580.29999999999995</v>
      </c>
      <c r="J241" s="171">
        <v>11</v>
      </c>
      <c r="K241" s="172">
        <v>4</v>
      </c>
      <c r="L241" s="172">
        <v>7</v>
      </c>
      <c r="M241" s="199">
        <v>525.9</v>
      </c>
      <c r="N241" s="199">
        <f>M241-O241</f>
        <v>211.1</v>
      </c>
      <c r="O241" s="199">
        <v>314.8</v>
      </c>
      <c r="P241" s="200">
        <f>Q241+R241</f>
        <v>22235052</v>
      </c>
      <c r="Q241" s="200">
        <v>18455093.16</v>
      </c>
      <c r="R241" s="200">
        <v>3779958.84</v>
      </c>
    </row>
    <row r="242" spans="1:24" x14ac:dyDescent="0.2">
      <c r="A242" s="178">
        <v>2</v>
      </c>
      <c r="B242" s="207" t="s">
        <v>1563</v>
      </c>
      <c r="C242" s="230">
        <v>55</v>
      </c>
      <c r="D242" s="231">
        <v>42032</v>
      </c>
      <c r="E242" s="178" t="s">
        <v>1096</v>
      </c>
      <c r="F242" s="178" t="s">
        <v>1097</v>
      </c>
      <c r="G242" s="171">
        <v>27</v>
      </c>
      <c r="H242" s="172">
        <v>27</v>
      </c>
      <c r="I242" s="199">
        <v>595.29999999999995</v>
      </c>
      <c r="J242" s="171">
        <v>11</v>
      </c>
      <c r="K242" s="172">
        <v>2</v>
      </c>
      <c r="L242" s="172">
        <v>9</v>
      </c>
      <c r="M242" s="199">
        <v>539.5</v>
      </c>
      <c r="N242" s="199">
        <v>96.8</v>
      </c>
      <c r="O242" s="199">
        <v>442.7</v>
      </c>
      <c r="P242" s="200">
        <f>Q242+R242</f>
        <v>22810060</v>
      </c>
      <c r="Q242" s="200">
        <v>18904275.879999999</v>
      </c>
      <c r="R242" s="200">
        <v>3905784.12</v>
      </c>
    </row>
    <row r="243" spans="1:24" x14ac:dyDescent="0.2">
      <c r="A243" s="178">
        <v>3</v>
      </c>
      <c r="B243" s="207" t="s">
        <v>1562</v>
      </c>
      <c r="C243" s="230">
        <v>55</v>
      </c>
      <c r="D243" s="231">
        <v>42032</v>
      </c>
      <c r="E243" s="178" t="s">
        <v>1096</v>
      </c>
      <c r="F243" s="178" t="s">
        <v>1097</v>
      </c>
      <c r="G243" s="171">
        <v>2</v>
      </c>
      <c r="H243" s="172">
        <v>2</v>
      </c>
      <c r="I243" s="199">
        <v>76.400000000000006</v>
      </c>
      <c r="J243" s="171">
        <f>K243+L243</f>
        <v>1</v>
      </c>
      <c r="K243" s="172">
        <v>0</v>
      </c>
      <c r="L243" s="172">
        <v>1</v>
      </c>
      <c r="M243" s="199">
        <v>35.6</v>
      </c>
      <c r="N243" s="199">
        <v>0</v>
      </c>
      <c r="O243" s="199">
        <v>35.6</v>
      </c>
      <c r="P243" s="200">
        <f>Q243+R243</f>
        <v>1505168</v>
      </c>
      <c r="Q243" s="200">
        <v>1249289.44</v>
      </c>
      <c r="R243" s="200">
        <v>255878.56</v>
      </c>
    </row>
    <row r="244" spans="1:24" x14ac:dyDescent="0.2">
      <c r="A244" s="178">
        <v>4</v>
      </c>
      <c r="B244" s="207" t="s">
        <v>1561</v>
      </c>
      <c r="C244" s="230">
        <v>55</v>
      </c>
      <c r="D244" s="231">
        <v>42032</v>
      </c>
      <c r="E244" s="178" t="s">
        <v>1097</v>
      </c>
      <c r="F244" s="178" t="s">
        <v>1099</v>
      </c>
      <c r="G244" s="171">
        <v>22</v>
      </c>
      <c r="H244" s="172">
        <v>22</v>
      </c>
      <c r="I244" s="199">
        <v>414.2</v>
      </c>
      <c r="J244" s="171">
        <v>8</v>
      </c>
      <c r="K244" s="172">
        <v>1</v>
      </c>
      <c r="L244" s="172">
        <v>7</v>
      </c>
      <c r="M244" s="199">
        <f>349.5+64.7</f>
        <v>414.2</v>
      </c>
      <c r="N244" s="199">
        <v>64.7</v>
      </c>
      <c r="O244" s="199">
        <f>M244-N244</f>
        <v>349.5</v>
      </c>
      <c r="P244" s="200">
        <f>Q244+R244</f>
        <v>17512376</v>
      </c>
      <c r="Q244" s="200">
        <v>14535272.08</v>
      </c>
      <c r="R244" s="200">
        <v>2977103.92</v>
      </c>
    </row>
    <row r="245" spans="1:24" x14ac:dyDescent="0.2">
      <c r="A245" s="178">
        <v>5</v>
      </c>
      <c r="B245" s="207" t="s">
        <v>1560</v>
      </c>
      <c r="C245" s="230">
        <v>55</v>
      </c>
      <c r="D245" s="231">
        <v>42032</v>
      </c>
      <c r="E245" s="178" t="s">
        <v>1097</v>
      </c>
      <c r="F245" s="178" t="s">
        <v>1099</v>
      </c>
      <c r="G245" s="171">
        <v>13</v>
      </c>
      <c r="H245" s="172">
        <v>13</v>
      </c>
      <c r="I245" s="199">
        <v>165.3</v>
      </c>
      <c r="J245" s="171">
        <v>4</v>
      </c>
      <c r="K245" s="172">
        <v>0</v>
      </c>
      <c r="L245" s="172">
        <v>4</v>
      </c>
      <c r="M245" s="199">
        <f>124.2+41.1</f>
        <v>165.3</v>
      </c>
      <c r="N245" s="199">
        <v>0</v>
      </c>
      <c r="O245" s="199">
        <v>165.3</v>
      </c>
      <c r="P245" s="200">
        <f>Q245+R245</f>
        <v>6988884</v>
      </c>
      <c r="Q245" s="200">
        <v>5800773.7199999997</v>
      </c>
      <c r="R245" s="200">
        <v>1188110.28</v>
      </c>
    </row>
    <row r="246" spans="1:24" ht="33.75" customHeight="1" x14ac:dyDescent="0.2">
      <c r="A246" s="778" t="s">
        <v>1738</v>
      </c>
      <c r="B246" s="778"/>
      <c r="C246" s="778"/>
      <c r="D246" s="778"/>
      <c r="E246" s="778"/>
      <c r="F246" s="778"/>
      <c r="G246" s="177">
        <f t="shared" ref="G246:P246" si="70">SUM(G247:G253)</f>
        <v>63</v>
      </c>
      <c r="H246" s="177">
        <f t="shared" si="70"/>
        <v>63</v>
      </c>
      <c r="I246" s="179">
        <f t="shared" si="70"/>
        <v>1210.2</v>
      </c>
      <c r="J246" s="177">
        <f t="shared" si="70"/>
        <v>21</v>
      </c>
      <c r="K246" s="177">
        <f t="shared" si="70"/>
        <v>10</v>
      </c>
      <c r="L246" s="177">
        <f t="shared" si="70"/>
        <v>11</v>
      </c>
      <c r="M246" s="179">
        <f t="shared" si="70"/>
        <v>1210.2</v>
      </c>
      <c r="N246" s="179">
        <f t="shared" si="70"/>
        <v>553.5</v>
      </c>
      <c r="O246" s="179">
        <f t="shared" si="70"/>
        <v>656.7</v>
      </c>
      <c r="P246" s="179">
        <f t="shared" si="70"/>
        <v>57293628</v>
      </c>
      <c r="Q246" s="179">
        <v>43816548.219999999</v>
      </c>
      <c r="R246" s="179">
        <v>13477079.779999999</v>
      </c>
    </row>
    <row r="247" spans="1:24" x14ac:dyDescent="0.2">
      <c r="A247" s="178">
        <v>1</v>
      </c>
      <c r="B247" s="197" t="s">
        <v>768</v>
      </c>
      <c r="C247" s="235" t="s">
        <v>1273</v>
      </c>
      <c r="D247" s="231">
        <v>40918</v>
      </c>
      <c r="E247" s="178" t="s">
        <v>1096</v>
      </c>
      <c r="F247" s="178" t="s">
        <v>1097</v>
      </c>
      <c r="G247" s="171">
        <v>19</v>
      </c>
      <c r="H247" s="172">
        <v>19</v>
      </c>
      <c r="I247" s="199">
        <v>298.39999999999998</v>
      </c>
      <c r="J247" s="171">
        <v>6</v>
      </c>
      <c r="K247" s="172">
        <v>4</v>
      </c>
      <c r="L247" s="172">
        <v>2</v>
      </c>
      <c r="M247" s="199">
        <v>298.39999999999998</v>
      </c>
      <c r="N247" s="199">
        <v>188.8</v>
      </c>
      <c r="O247" s="199">
        <v>109.6</v>
      </c>
      <c r="P247" s="200">
        <f t="shared" ref="P247:P253" si="71">Q247+R247</f>
        <v>12713596</v>
      </c>
      <c r="Q247" s="200">
        <v>10435126.789999999</v>
      </c>
      <c r="R247" s="200">
        <v>2278469.21</v>
      </c>
    </row>
    <row r="248" spans="1:24" x14ac:dyDescent="0.2">
      <c r="A248" s="178">
        <v>2</v>
      </c>
      <c r="B248" s="197" t="s">
        <v>769</v>
      </c>
      <c r="C248" s="235" t="s">
        <v>1275</v>
      </c>
      <c r="D248" s="231">
        <v>40918</v>
      </c>
      <c r="E248" s="178" t="s">
        <v>1096</v>
      </c>
      <c r="F248" s="178" t="s">
        <v>1097</v>
      </c>
      <c r="G248" s="171">
        <v>6</v>
      </c>
      <c r="H248" s="172">
        <v>6</v>
      </c>
      <c r="I248" s="199">
        <v>88.7</v>
      </c>
      <c r="J248" s="171">
        <v>2</v>
      </c>
      <c r="K248" s="172">
        <v>2</v>
      </c>
      <c r="L248" s="172">
        <v>0</v>
      </c>
      <c r="M248" s="199">
        <v>88.7</v>
      </c>
      <c r="N248" s="199">
        <v>88.7</v>
      </c>
      <c r="O248" s="199">
        <v>0</v>
      </c>
      <c r="P248" s="200">
        <f t="shared" si="71"/>
        <v>4033512</v>
      </c>
      <c r="Q248" s="200">
        <v>3247704.38</v>
      </c>
      <c r="R248" s="200">
        <v>785807.62</v>
      </c>
    </row>
    <row r="249" spans="1:24" x14ac:dyDescent="0.2">
      <c r="A249" s="178">
        <v>3</v>
      </c>
      <c r="B249" s="197" t="s">
        <v>770</v>
      </c>
      <c r="C249" s="235" t="s">
        <v>1274</v>
      </c>
      <c r="D249" s="231">
        <v>40918</v>
      </c>
      <c r="E249" s="178" t="s">
        <v>1096</v>
      </c>
      <c r="F249" s="178" t="s">
        <v>1097</v>
      </c>
      <c r="G249" s="171">
        <v>2</v>
      </c>
      <c r="H249" s="172">
        <v>2</v>
      </c>
      <c r="I249" s="199">
        <v>81.099999999999994</v>
      </c>
      <c r="J249" s="171">
        <v>1</v>
      </c>
      <c r="K249" s="172">
        <v>1</v>
      </c>
      <c r="L249" s="172">
        <v>0</v>
      </c>
      <c r="M249" s="199">
        <v>81.099999999999994</v>
      </c>
      <c r="N249" s="199">
        <v>81.099999999999994</v>
      </c>
      <c r="O249" s="199">
        <v>0</v>
      </c>
      <c r="P249" s="200">
        <f t="shared" si="71"/>
        <v>4316788</v>
      </c>
      <c r="Q249" s="200">
        <v>2969434.33</v>
      </c>
      <c r="R249" s="200">
        <v>1347353.67</v>
      </c>
    </row>
    <row r="250" spans="1:24" x14ac:dyDescent="0.2">
      <c r="A250" s="178">
        <v>4</v>
      </c>
      <c r="B250" s="197" t="s">
        <v>1651</v>
      </c>
      <c r="C250" s="235" t="s">
        <v>1088</v>
      </c>
      <c r="D250" s="231">
        <v>40918</v>
      </c>
      <c r="E250" s="178" t="s">
        <v>1096</v>
      </c>
      <c r="F250" s="178" t="s">
        <v>1097</v>
      </c>
      <c r="G250" s="171">
        <v>22</v>
      </c>
      <c r="H250" s="172">
        <v>22</v>
      </c>
      <c r="I250" s="199">
        <v>458.3</v>
      </c>
      <c r="J250" s="171">
        <v>7</v>
      </c>
      <c r="K250" s="172">
        <v>1</v>
      </c>
      <c r="L250" s="172">
        <v>6</v>
      </c>
      <c r="M250" s="199">
        <v>458.3</v>
      </c>
      <c r="N250" s="199">
        <v>67.7</v>
      </c>
      <c r="O250" s="199">
        <v>390.6</v>
      </c>
      <c r="P250" s="200">
        <f t="shared" si="71"/>
        <v>21190736</v>
      </c>
      <c r="Q250" s="200">
        <v>16776754.74</v>
      </c>
      <c r="R250" s="200">
        <v>4413981.26</v>
      </c>
    </row>
    <row r="251" spans="1:24" x14ac:dyDescent="0.2">
      <c r="A251" s="178">
        <v>5</v>
      </c>
      <c r="B251" s="197" t="s">
        <v>795</v>
      </c>
      <c r="C251" s="235" t="s">
        <v>1277</v>
      </c>
      <c r="D251" s="231">
        <v>40918</v>
      </c>
      <c r="E251" s="178" t="s">
        <v>1096</v>
      </c>
      <c r="F251" s="178" t="s">
        <v>1097</v>
      </c>
      <c r="G251" s="171">
        <v>3</v>
      </c>
      <c r="H251" s="172">
        <v>3</v>
      </c>
      <c r="I251" s="199">
        <v>54.1</v>
      </c>
      <c r="J251" s="171">
        <v>1</v>
      </c>
      <c r="K251" s="172">
        <v>1</v>
      </c>
      <c r="L251" s="172">
        <v>0</v>
      </c>
      <c r="M251" s="199">
        <v>54.1</v>
      </c>
      <c r="N251" s="199">
        <v>54.1</v>
      </c>
      <c r="O251" s="199">
        <v>0</v>
      </c>
      <c r="P251" s="200">
        <f t="shared" si="71"/>
        <v>2595992</v>
      </c>
      <c r="Q251" s="200">
        <v>1980843.37</v>
      </c>
      <c r="R251" s="200">
        <v>615148.63</v>
      </c>
    </row>
    <row r="252" spans="1:24" x14ac:dyDescent="0.2">
      <c r="A252" s="178">
        <v>6</v>
      </c>
      <c r="B252" s="207" t="s">
        <v>792</v>
      </c>
      <c r="C252" s="178" t="s">
        <v>1276</v>
      </c>
      <c r="D252" s="198">
        <v>40918</v>
      </c>
      <c r="E252" s="178" t="s">
        <v>1096</v>
      </c>
      <c r="F252" s="178" t="s">
        <v>1097</v>
      </c>
      <c r="G252" s="171">
        <v>6</v>
      </c>
      <c r="H252" s="172">
        <v>6</v>
      </c>
      <c r="I252" s="200">
        <v>78.7</v>
      </c>
      <c r="J252" s="171">
        <v>2</v>
      </c>
      <c r="K252" s="168">
        <v>0</v>
      </c>
      <c r="L252" s="168">
        <v>2</v>
      </c>
      <c r="M252" s="199">
        <v>78.7</v>
      </c>
      <c r="N252" s="199">
        <v>0</v>
      </c>
      <c r="O252" s="199">
        <v>78.7</v>
      </c>
      <c r="P252" s="200">
        <f t="shared" si="71"/>
        <v>3809428</v>
      </c>
      <c r="Q252" s="200">
        <v>2881559.58</v>
      </c>
      <c r="R252" s="200">
        <v>927868.42</v>
      </c>
    </row>
    <row r="253" spans="1:24" x14ac:dyDescent="0.2">
      <c r="A253" s="178">
        <v>7</v>
      </c>
      <c r="B253" s="207" t="s">
        <v>1650</v>
      </c>
      <c r="C253" s="178" t="s">
        <v>1277</v>
      </c>
      <c r="D253" s="198">
        <v>40918</v>
      </c>
      <c r="E253" s="178" t="s">
        <v>1096</v>
      </c>
      <c r="F253" s="178" t="s">
        <v>1097</v>
      </c>
      <c r="G253" s="171">
        <v>5</v>
      </c>
      <c r="H253" s="172">
        <v>5</v>
      </c>
      <c r="I253" s="200">
        <v>150.9</v>
      </c>
      <c r="J253" s="171">
        <v>2</v>
      </c>
      <c r="K253" s="168">
        <v>1</v>
      </c>
      <c r="L253" s="168">
        <v>1</v>
      </c>
      <c r="M253" s="199">
        <v>150.9</v>
      </c>
      <c r="N253" s="199">
        <v>73.099999999999994</v>
      </c>
      <c r="O253" s="199">
        <v>77.8</v>
      </c>
      <c r="P253" s="200">
        <f t="shared" si="71"/>
        <v>8633576</v>
      </c>
      <c r="Q253" s="200">
        <v>5525125.0300000003</v>
      </c>
      <c r="R253" s="200">
        <v>3108450.97</v>
      </c>
    </row>
    <row r="254" spans="1:24" ht="42" customHeight="1" x14ac:dyDescent="0.2">
      <c r="A254" s="778" t="s">
        <v>1740</v>
      </c>
      <c r="B254" s="778"/>
      <c r="C254" s="778"/>
      <c r="D254" s="778"/>
      <c r="E254" s="778"/>
      <c r="F254" s="778"/>
      <c r="G254" s="177">
        <f t="shared" ref="G254:P254" si="72">SUM(G255:G260)</f>
        <v>139</v>
      </c>
      <c r="H254" s="177">
        <f t="shared" si="72"/>
        <v>139</v>
      </c>
      <c r="I254" s="179">
        <f t="shared" si="72"/>
        <v>2797</v>
      </c>
      <c r="J254" s="177">
        <f t="shared" si="72"/>
        <v>60</v>
      </c>
      <c r="K254" s="177">
        <f t="shared" si="72"/>
        <v>32</v>
      </c>
      <c r="L254" s="177">
        <f t="shared" si="72"/>
        <v>28</v>
      </c>
      <c r="M254" s="179">
        <f t="shared" si="72"/>
        <v>2662.1</v>
      </c>
      <c r="N254" s="179">
        <f t="shared" si="72"/>
        <v>1291.4000000000001</v>
      </c>
      <c r="O254" s="179">
        <f t="shared" si="72"/>
        <v>1370.7</v>
      </c>
      <c r="P254" s="179">
        <f t="shared" si="72"/>
        <v>112553588</v>
      </c>
      <c r="Q254" s="179">
        <v>95107781.859999999</v>
      </c>
      <c r="R254" s="179">
        <v>17445806.140000001</v>
      </c>
    </row>
    <row r="255" spans="1:24" s="159" customFormat="1" x14ac:dyDescent="0.2">
      <c r="A255" s="178">
        <v>1</v>
      </c>
      <c r="B255" s="197" t="s">
        <v>773</v>
      </c>
      <c r="C255" s="220">
        <v>651</v>
      </c>
      <c r="D255" s="198">
        <v>42004</v>
      </c>
      <c r="E255" s="178" t="s">
        <v>1097</v>
      </c>
      <c r="F255" s="178" t="s">
        <v>1099</v>
      </c>
      <c r="G255" s="171">
        <v>9</v>
      </c>
      <c r="H255" s="172">
        <v>9</v>
      </c>
      <c r="I255" s="199">
        <v>218.4</v>
      </c>
      <c r="J255" s="171">
        <v>4</v>
      </c>
      <c r="K255" s="172">
        <v>4</v>
      </c>
      <c r="L255" s="172">
        <v>0</v>
      </c>
      <c r="M255" s="199">
        <v>196.3</v>
      </c>
      <c r="N255" s="199">
        <v>84.8</v>
      </c>
      <c r="O255" s="199">
        <v>111.5</v>
      </c>
      <c r="P255" s="200">
        <v>8299564</v>
      </c>
      <c r="Q255" s="200">
        <v>7013131.5800000001</v>
      </c>
      <c r="R255" s="200">
        <v>1286432.42</v>
      </c>
      <c r="S255" s="201"/>
      <c r="T255" s="202"/>
      <c r="U255" s="250"/>
      <c r="V255" s="250"/>
      <c r="W255" s="250"/>
      <c r="X255" s="250"/>
    </row>
    <row r="256" spans="1:24" s="159" customFormat="1" x14ac:dyDescent="0.2">
      <c r="A256" s="178">
        <v>2</v>
      </c>
      <c r="B256" s="197" t="s">
        <v>774</v>
      </c>
      <c r="C256" s="220">
        <v>652</v>
      </c>
      <c r="D256" s="198">
        <v>42004</v>
      </c>
      <c r="E256" s="178" t="s">
        <v>1097</v>
      </c>
      <c r="F256" s="178" t="s">
        <v>1099</v>
      </c>
      <c r="G256" s="171">
        <v>38</v>
      </c>
      <c r="H256" s="172">
        <v>38</v>
      </c>
      <c r="I256" s="199">
        <v>817.1</v>
      </c>
      <c r="J256" s="171">
        <v>17</v>
      </c>
      <c r="K256" s="172">
        <v>3</v>
      </c>
      <c r="L256" s="172">
        <v>14</v>
      </c>
      <c r="M256" s="199">
        <v>726.4</v>
      </c>
      <c r="N256" s="199">
        <v>113.5</v>
      </c>
      <c r="O256" s="199">
        <v>612.9</v>
      </c>
      <c r="P256" s="200">
        <v>30712192</v>
      </c>
      <c r="Q256" s="200">
        <v>25951802.239999998</v>
      </c>
      <c r="R256" s="200">
        <v>4760389.76</v>
      </c>
      <c r="S256" s="201"/>
      <c r="T256" s="202"/>
      <c r="U256" s="250"/>
      <c r="V256" s="250"/>
      <c r="W256" s="250"/>
      <c r="X256" s="250"/>
    </row>
    <row r="257" spans="1:24" s="159" customFormat="1" x14ac:dyDescent="0.2">
      <c r="A257" s="178">
        <v>3</v>
      </c>
      <c r="B257" s="197" t="s">
        <v>775</v>
      </c>
      <c r="C257" s="220">
        <v>653</v>
      </c>
      <c r="D257" s="198">
        <v>42004</v>
      </c>
      <c r="E257" s="178" t="s">
        <v>1097</v>
      </c>
      <c r="F257" s="178" t="s">
        <v>1099</v>
      </c>
      <c r="G257" s="171">
        <v>32</v>
      </c>
      <c r="H257" s="172">
        <v>32</v>
      </c>
      <c r="I257" s="199">
        <v>707.6</v>
      </c>
      <c r="J257" s="171">
        <v>18</v>
      </c>
      <c r="K257" s="172">
        <v>12</v>
      </c>
      <c r="L257" s="172">
        <v>6</v>
      </c>
      <c r="M257" s="199">
        <v>707.6</v>
      </c>
      <c r="N257" s="199">
        <v>537.5</v>
      </c>
      <c r="O257" s="199">
        <v>170.1</v>
      </c>
      <c r="P257" s="200">
        <v>29917328</v>
      </c>
      <c r="Q257" s="200">
        <v>25280142.16</v>
      </c>
      <c r="R257" s="200">
        <v>4637185.84</v>
      </c>
      <c r="S257" s="201"/>
      <c r="T257" s="202"/>
      <c r="U257" s="250"/>
      <c r="V257" s="250"/>
      <c r="W257" s="250"/>
      <c r="X257" s="250"/>
    </row>
    <row r="258" spans="1:24" s="159" customFormat="1" x14ac:dyDescent="0.2">
      <c r="A258" s="178">
        <v>4</v>
      </c>
      <c r="B258" s="197" t="s">
        <v>777</v>
      </c>
      <c r="C258" s="220">
        <v>660</v>
      </c>
      <c r="D258" s="198">
        <v>42004</v>
      </c>
      <c r="E258" s="178" t="s">
        <v>1097</v>
      </c>
      <c r="F258" s="178" t="s">
        <v>1099</v>
      </c>
      <c r="G258" s="171">
        <v>8</v>
      </c>
      <c r="H258" s="172">
        <v>8</v>
      </c>
      <c r="I258" s="199">
        <v>177.1</v>
      </c>
      <c r="J258" s="171">
        <v>3</v>
      </c>
      <c r="K258" s="172">
        <v>0</v>
      </c>
      <c r="L258" s="172">
        <v>3</v>
      </c>
      <c r="M258" s="199">
        <v>177.1</v>
      </c>
      <c r="N258" s="199">
        <v>0</v>
      </c>
      <c r="O258" s="199">
        <v>177.1</v>
      </c>
      <c r="P258" s="200">
        <v>7487788</v>
      </c>
      <c r="Q258" s="200">
        <v>6327180.8600000003</v>
      </c>
      <c r="R258" s="200">
        <v>1160607.1399999999</v>
      </c>
      <c r="S258" s="201"/>
      <c r="T258" s="202"/>
      <c r="U258" s="250"/>
      <c r="V258" s="250"/>
      <c r="W258" s="250"/>
      <c r="X258" s="250"/>
    </row>
    <row r="259" spans="1:24" s="159" customFormat="1" x14ac:dyDescent="0.2">
      <c r="A259" s="178">
        <v>5</v>
      </c>
      <c r="B259" s="197" t="s">
        <v>1339</v>
      </c>
      <c r="C259" s="220">
        <v>664</v>
      </c>
      <c r="D259" s="198">
        <v>42004</v>
      </c>
      <c r="E259" s="178" t="s">
        <v>1097</v>
      </c>
      <c r="F259" s="178" t="s">
        <v>1099</v>
      </c>
      <c r="G259" s="171">
        <v>22</v>
      </c>
      <c r="H259" s="172">
        <v>22</v>
      </c>
      <c r="I259" s="199">
        <v>276.2</v>
      </c>
      <c r="J259" s="171">
        <v>8</v>
      </c>
      <c r="K259" s="172">
        <v>6</v>
      </c>
      <c r="L259" s="172">
        <v>2</v>
      </c>
      <c r="M259" s="199">
        <v>254.1</v>
      </c>
      <c r="N259" s="199">
        <v>150.19999999999999</v>
      </c>
      <c r="O259" s="199">
        <v>103.9</v>
      </c>
      <c r="P259" s="200">
        <v>10743348</v>
      </c>
      <c r="Q259" s="200">
        <v>9078129.0600000005</v>
      </c>
      <c r="R259" s="200">
        <v>1665218.94</v>
      </c>
      <c r="S259" s="201"/>
      <c r="T259" s="202"/>
      <c r="U259" s="250"/>
      <c r="V259" s="250"/>
      <c r="W259" s="250"/>
      <c r="X259" s="250"/>
    </row>
    <row r="260" spans="1:24" s="159" customFormat="1" x14ac:dyDescent="0.2">
      <c r="A260" s="178">
        <v>6</v>
      </c>
      <c r="B260" s="197" t="s">
        <v>780</v>
      </c>
      <c r="C260" s="220">
        <v>663</v>
      </c>
      <c r="D260" s="198">
        <v>42004</v>
      </c>
      <c r="E260" s="178" t="s">
        <v>1097</v>
      </c>
      <c r="F260" s="178" t="s">
        <v>1099</v>
      </c>
      <c r="G260" s="171">
        <v>30</v>
      </c>
      <c r="H260" s="172">
        <v>30</v>
      </c>
      <c r="I260" s="199">
        <v>600.6</v>
      </c>
      <c r="J260" s="171">
        <v>10</v>
      </c>
      <c r="K260" s="172">
        <v>7</v>
      </c>
      <c r="L260" s="172">
        <v>3</v>
      </c>
      <c r="M260" s="199">
        <v>600.6</v>
      </c>
      <c r="N260" s="199">
        <v>405.4</v>
      </c>
      <c r="O260" s="199">
        <v>195.2</v>
      </c>
      <c r="P260" s="200">
        <v>25393368</v>
      </c>
      <c r="Q260" s="200">
        <v>21457395.960000001</v>
      </c>
      <c r="R260" s="200">
        <v>3935972.04</v>
      </c>
      <c r="S260" s="201"/>
      <c r="T260" s="202"/>
      <c r="U260" s="250"/>
      <c r="V260" s="250"/>
      <c r="W260" s="250"/>
      <c r="X260" s="250"/>
    </row>
    <row r="261" spans="1:24" s="159" customFormat="1" ht="32.25" customHeight="1" x14ac:dyDescent="0.2">
      <c r="A261" s="778" t="s">
        <v>1142</v>
      </c>
      <c r="B261" s="778"/>
      <c r="C261" s="778"/>
      <c r="D261" s="778"/>
      <c r="E261" s="778"/>
      <c r="F261" s="778"/>
      <c r="G261" s="176">
        <f>G262</f>
        <v>33</v>
      </c>
      <c r="H261" s="176">
        <f t="shared" ref="H261:O261" si="73">H262</f>
        <v>33</v>
      </c>
      <c r="I261" s="179">
        <f t="shared" si="73"/>
        <v>585.1</v>
      </c>
      <c r="J261" s="176">
        <f t="shared" si="73"/>
        <v>15</v>
      </c>
      <c r="K261" s="176">
        <f t="shared" si="73"/>
        <v>0</v>
      </c>
      <c r="L261" s="176">
        <f t="shared" si="73"/>
        <v>15</v>
      </c>
      <c r="M261" s="179">
        <f t="shared" si="73"/>
        <v>585.1</v>
      </c>
      <c r="N261" s="179">
        <f t="shared" si="73"/>
        <v>0</v>
      </c>
      <c r="O261" s="179">
        <f t="shared" si="73"/>
        <v>585.1</v>
      </c>
      <c r="P261" s="204">
        <f>P262</f>
        <v>25494840</v>
      </c>
      <c r="Q261" s="179">
        <v>23253746.32</v>
      </c>
      <c r="R261" s="179">
        <v>2241093.6800000002</v>
      </c>
      <c r="S261" s="201"/>
      <c r="T261" s="202"/>
      <c r="U261" s="250"/>
      <c r="V261" s="250"/>
      <c r="W261" s="250"/>
      <c r="X261" s="250"/>
    </row>
    <row r="262" spans="1:24" x14ac:dyDescent="0.2">
      <c r="A262" s="178">
        <v>1</v>
      </c>
      <c r="B262" s="197" t="s">
        <v>1019</v>
      </c>
      <c r="C262" s="230">
        <v>180</v>
      </c>
      <c r="D262" s="231">
        <v>41104</v>
      </c>
      <c r="E262" s="178" t="s">
        <v>1099</v>
      </c>
      <c r="F262" s="178" t="s">
        <v>1801</v>
      </c>
      <c r="G262" s="171">
        <v>33</v>
      </c>
      <c r="H262" s="172">
        <v>33</v>
      </c>
      <c r="I262" s="199">
        <v>585.1</v>
      </c>
      <c r="J262" s="171">
        <v>15</v>
      </c>
      <c r="K262" s="172">
        <v>0</v>
      </c>
      <c r="L262" s="172">
        <v>15</v>
      </c>
      <c r="M262" s="199">
        <v>585.1</v>
      </c>
      <c r="N262" s="199">
        <v>0</v>
      </c>
      <c r="O262" s="199">
        <v>585.1</v>
      </c>
      <c r="P262" s="200">
        <f>Q262+R262</f>
        <v>25494840</v>
      </c>
      <c r="Q262" s="200">
        <v>23253746.32</v>
      </c>
      <c r="R262" s="200">
        <v>2241093.6800000002</v>
      </c>
    </row>
    <row r="263" spans="1:24" s="203" customFormat="1" ht="34.5" customHeight="1" x14ac:dyDescent="0.2">
      <c r="A263" s="778" t="s">
        <v>1742</v>
      </c>
      <c r="B263" s="778"/>
      <c r="C263" s="778"/>
      <c r="D263" s="778"/>
      <c r="E263" s="778"/>
      <c r="F263" s="778"/>
      <c r="G263" s="176">
        <f t="shared" ref="G263:O263" si="74">SUM(G264:G266)</f>
        <v>141</v>
      </c>
      <c r="H263" s="176">
        <f t="shared" si="74"/>
        <v>141</v>
      </c>
      <c r="I263" s="179">
        <f t="shared" si="74"/>
        <v>2015.84</v>
      </c>
      <c r="J263" s="176">
        <f t="shared" si="74"/>
        <v>58</v>
      </c>
      <c r="K263" s="176">
        <f t="shared" si="74"/>
        <v>37</v>
      </c>
      <c r="L263" s="176">
        <f t="shared" si="74"/>
        <v>21</v>
      </c>
      <c r="M263" s="179">
        <f t="shared" si="74"/>
        <v>1998.24</v>
      </c>
      <c r="N263" s="179">
        <f t="shared" si="74"/>
        <v>1436.46</v>
      </c>
      <c r="O263" s="179">
        <f t="shared" si="74"/>
        <v>561.78</v>
      </c>
      <c r="P263" s="179">
        <v>84485587.200000003</v>
      </c>
      <c r="Q263" s="179">
        <v>55338059.619999997</v>
      </c>
      <c r="R263" s="179">
        <v>29147527.579999998</v>
      </c>
      <c r="S263" s="201"/>
      <c r="T263" s="202"/>
      <c r="U263" s="202"/>
      <c r="V263" s="202"/>
      <c r="W263" s="202"/>
      <c r="X263" s="202"/>
    </row>
    <row r="264" spans="1:24" s="203" customFormat="1" x14ac:dyDescent="0.2">
      <c r="A264" s="169">
        <v>1</v>
      </c>
      <c r="B264" s="212" t="s">
        <v>1381</v>
      </c>
      <c r="C264" s="230" t="s">
        <v>1308</v>
      </c>
      <c r="D264" s="231">
        <v>42129</v>
      </c>
      <c r="E264" s="178" t="s">
        <v>1099</v>
      </c>
      <c r="F264" s="178" t="s">
        <v>1801</v>
      </c>
      <c r="G264" s="171">
        <v>72</v>
      </c>
      <c r="H264" s="172">
        <v>72</v>
      </c>
      <c r="I264" s="199">
        <v>1278.9000000000001</v>
      </c>
      <c r="J264" s="171">
        <v>33</v>
      </c>
      <c r="K264" s="172">
        <v>28</v>
      </c>
      <c r="L264" s="172">
        <v>5</v>
      </c>
      <c r="M264" s="199">
        <v>1278.9000000000001</v>
      </c>
      <c r="N264" s="199">
        <v>1082.24</v>
      </c>
      <c r="O264" s="199">
        <v>196.66</v>
      </c>
      <c r="P264" s="200">
        <v>54071892</v>
      </c>
      <c r="Q264" s="200">
        <v>35417089.259999998</v>
      </c>
      <c r="R264" s="200">
        <v>18654802.739999998</v>
      </c>
      <c r="S264" s="201"/>
      <c r="T264" s="202"/>
      <c r="U264" s="202"/>
      <c r="V264" s="202"/>
      <c r="W264" s="202"/>
      <c r="X264" s="202"/>
    </row>
    <row r="265" spans="1:24" s="203" customFormat="1" ht="21.75" customHeight="1" x14ac:dyDescent="0.2">
      <c r="A265" s="169">
        <v>2</v>
      </c>
      <c r="B265" s="212" t="s">
        <v>1382</v>
      </c>
      <c r="C265" s="230" t="s">
        <v>1308</v>
      </c>
      <c r="D265" s="231">
        <v>42129</v>
      </c>
      <c r="E265" s="178" t="s">
        <v>1099</v>
      </c>
      <c r="F265" s="178" t="s">
        <v>1801</v>
      </c>
      <c r="G265" s="171">
        <v>24</v>
      </c>
      <c r="H265" s="172">
        <v>24</v>
      </c>
      <c r="I265" s="199">
        <v>285.60000000000002</v>
      </c>
      <c r="J265" s="171">
        <v>14</v>
      </c>
      <c r="K265" s="172">
        <v>1</v>
      </c>
      <c r="L265" s="172">
        <v>13</v>
      </c>
      <c r="M265" s="199">
        <v>268</v>
      </c>
      <c r="N265" s="199">
        <v>63.45</v>
      </c>
      <c r="O265" s="199">
        <v>204.55</v>
      </c>
      <c r="P265" s="200">
        <v>11331040</v>
      </c>
      <c r="Q265" s="200">
        <v>7421831.2000000002</v>
      </c>
      <c r="R265" s="200">
        <v>3909208.8</v>
      </c>
      <c r="S265" s="201"/>
      <c r="T265" s="202"/>
      <c r="U265" s="202"/>
      <c r="V265" s="202"/>
      <c r="W265" s="202"/>
      <c r="X265" s="202"/>
    </row>
    <row r="266" spans="1:24" s="203" customFormat="1" x14ac:dyDescent="0.2">
      <c r="A266" s="169">
        <v>3</v>
      </c>
      <c r="B266" s="212" t="s">
        <v>1558</v>
      </c>
      <c r="C266" s="230" t="s">
        <v>1308</v>
      </c>
      <c r="D266" s="231">
        <v>42129</v>
      </c>
      <c r="E266" s="178" t="s">
        <v>1099</v>
      </c>
      <c r="F266" s="178" t="s">
        <v>1801</v>
      </c>
      <c r="G266" s="171">
        <v>45</v>
      </c>
      <c r="H266" s="172">
        <v>45</v>
      </c>
      <c r="I266" s="199">
        <v>451.34</v>
      </c>
      <c r="J266" s="171">
        <f>K266+L266</f>
        <v>11</v>
      </c>
      <c r="K266" s="172">
        <v>8</v>
      </c>
      <c r="L266" s="172">
        <v>3</v>
      </c>
      <c r="M266" s="199">
        <v>451.34</v>
      </c>
      <c r="N266" s="199">
        <v>290.77</v>
      </c>
      <c r="O266" s="199">
        <v>160.57</v>
      </c>
      <c r="P266" s="200">
        <v>19082655.199999999</v>
      </c>
      <c r="Q266" s="200">
        <v>12499139.16</v>
      </c>
      <c r="R266" s="200">
        <v>6583516.04</v>
      </c>
      <c r="S266" s="201"/>
      <c r="T266" s="202"/>
      <c r="U266" s="202"/>
      <c r="V266" s="202"/>
      <c r="W266" s="202"/>
      <c r="X266" s="202"/>
    </row>
    <row r="267" spans="1:24" s="159" customFormat="1" ht="30.75" customHeight="1" x14ac:dyDescent="0.2">
      <c r="A267" s="778" t="s">
        <v>1113</v>
      </c>
      <c r="B267" s="778"/>
      <c r="C267" s="778"/>
      <c r="D267" s="778"/>
      <c r="E267" s="778"/>
      <c r="F267" s="778"/>
      <c r="G267" s="176">
        <f>SUM(G268:G270)</f>
        <v>71</v>
      </c>
      <c r="H267" s="176">
        <f t="shared" ref="H267:O267" si="75">SUM(H268:H270)</f>
        <v>71</v>
      </c>
      <c r="I267" s="179">
        <f t="shared" si="75"/>
        <v>1110.3</v>
      </c>
      <c r="J267" s="176">
        <f t="shared" si="75"/>
        <v>19</v>
      </c>
      <c r="K267" s="176">
        <f t="shared" si="75"/>
        <v>0</v>
      </c>
      <c r="L267" s="176">
        <f t="shared" si="75"/>
        <v>19</v>
      </c>
      <c r="M267" s="179">
        <f t="shared" si="75"/>
        <v>906</v>
      </c>
      <c r="N267" s="179">
        <f t="shared" si="75"/>
        <v>0</v>
      </c>
      <c r="O267" s="179">
        <f t="shared" si="75"/>
        <v>906</v>
      </c>
      <c r="P267" s="179">
        <f>SUM(P268:P270)</f>
        <v>38305680</v>
      </c>
      <c r="Q267" s="179">
        <v>33057801.84</v>
      </c>
      <c r="R267" s="179">
        <v>5247878.16</v>
      </c>
      <c r="S267" s="201"/>
      <c r="T267" s="202"/>
      <c r="U267" s="250"/>
      <c r="V267" s="250"/>
      <c r="W267" s="250"/>
      <c r="X267" s="250"/>
    </row>
    <row r="268" spans="1:24" x14ac:dyDescent="0.2">
      <c r="A268" s="178">
        <v>1</v>
      </c>
      <c r="B268" s="197" t="s">
        <v>935</v>
      </c>
      <c r="C268" s="230">
        <v>429</v>
      </c>
      <c r="D268" s="231">
        <v>42002</v>
      </c>
      <c r="E268" s="178" t="s">
        <v>1099</v>
      </c>
      <c r="F268" s="178" t="s">
        <v>1801</v>
      </c>
      <c r="G268" s="171">
        <v>18</v>
      </c>
      <c r="H268" s="172">
        <v>18</v>
      </c>
      <c r="I268" s="199">
        <v>374.2</v>
      </c>
      <c r="J268" s="171">
        <v>5</v>
      </c>
      <c r="K268" s="172">
        <v>0</v>
      </c>
      <c r="L268" s="172">
        <v>5</v>
      </c>
      <c r="M268" s="199">
        <v>250.3</v>
      </c>
      <c r="N268" s="199">
        <v>0</v>
      </c>
      <c r="O268" s="199">
        <v>250.3</v>
      </c>
      <c r="P268" s="200">
        <v>10582684</v>
      </c>
      <c r="Q268" s="200">
        <v>9132856.2899999991</v>
      </c>
      <c r="R268" s="200">
        <v>1449827.71</v>
      </c>
    </row>
    <row r="269" spans="1:24" x14ac:dyDescent="0.2">
      <c r="A269" s="178">
        <v>2</v>
      </c>
      <c r="B269" s="197" t="s">
        <v>936</v>
      </c>
      <c r="C269" s="230">
        <v>429</v>
      </c>
      <c r="D269" s="231">
        <v>42002</v>
      </c>
      <c r="E269" s="178" t="s">
        <v>1099</v>
      </c>
      <c r="F269" s="178" t="s">
        <v>1801</v>
      </c>
      <c r="G269" s="171">
        <v>31</v>
      </c>
      <c r="H269" s="172">
        <v>31</v>
      </c>
      <c r="I269" s="199">
        <v>367.3</v>
      </c>
      <c r="J269" s="171">
        <v>6</v>
      </c>
      <c r="K269" s="172">
        <v>0</v>
      </c>
      <c r="L269" s="172">
        <v>6</v>
      </c>
      <c r="M269" s="199">
        <v>286.89999999999998</v>
      </c>
      <c r="N269" s="199">
        <v>0</v>
      </c>
      <c r="O269" s="199">
        <v>286.89999999999998</v>
      </c>
      <c r="P269" s="200">
        <v>12130132</v>
      </c>
      <c r="Q269" s="200">
        <v>10468303.92</v>
      </c>
      <c r="R269" s="200">
        <v>1661828.08</v>
      </c>
    </row>
    <row r="270" spans="1:24" x14ac:dyDescent="0.2">
      <c r="A270" s="178">
        <v>3</v>
      </c>
      <c r="B270" s="197" t="s">
        <v>937</v>
      </c>
      <c r="C270" s="230">
        <v>429</v>
      </c>
      <c r="D270" s="231">
        <v>42002</v>
      </c>
      <c r="E270" s="178" t="s">
        <v>1099</v>
      </c>
      <c r="F270" s="178" t="s">
        <v>1801</v>
      </c>
      <c r="G270" s="171">
        <v>22</v>
      </c>
      <c r="H270" s="172">
        <v>22</v>
      </c>
      <c r="I270" s="199">
        <v>368.8</v>
      </c>
      <c r="J270" s="171">
        <v>8</v>
      </c>
      <c r="K270" s="172">
        <v>0</v>
      </c>
      <c r="L270" s="172">
        <v>8</v>
      </c>
      <c r="M270" s="199">
        <v>368.8</v>
      </c>
      <c r="N270" s="199">
        <v>0</v>
      </c>
      <c r="O270" s="199">
        <v>368.8</v>
      </c>
      <c r="P270" s="200">
        <v>15592864</v>
      </c>
      <c r="Q270" s="200">
        <v>13456641.630000001</v>
      </c>
      <c r="R270" s="200">
        <v>2136222.37</v>
      </c>
    </row>
    <row r="271" spans="1:24" s="158" customFormat="1" ht="35.25" customHeight="1" x14ac:dyDescent="0.2">
      <c r="A271" s="777" t="s">
        <v>1214</v>
      </c>
      <c r="B271" s="777"/>
      <c r="C271" s="777"/>
      <c r="D271" s="777"/>
      <c r="E271" s="777"/>
      <c r="F271" s="777"/>
      <c r="G271" s="170">
        <f t="shared" ref="G271:O271" si="76">SUM(G272:G277)</f>
        <v>110</v>
      </c>
      <c r="H271" s="170">
        <f t="shared" si="76"/>
        <v>110</v>
      </c>
      <c r="I271" s="204">
        <f t="shared" si="76"/>
        <v>2025.9</v>
      </c>
      <c r="J271" s="170">
        <f t="shared" si="76"/>
        <v>50</v>
      </c>
      <c r="K271" s="170">
        <f t="shared" si="76"/>
        <v>39</v>
      </c>
      <c r="L271" s="170">
        <f t="shared" si="76"/>
        <v>11</v>
      </c>
      <c r="M271" s="204">
        <f t="shared" si="76"/>
        <v>2025.9</v>
      </c>
      <c r="N271" s="204">
        <f t="shared" si="76"/>
        <v>1569.5</v>
      </c>
      <c r="O271" s="204">
        <f t="shared" si="76"/>
        <v>456.4</v>
      </c>
      <c r="P271" s="204">
        <f>SUM(P272:P277)</f>
        <v>85655052</v>
      </c>
      <c r="Q271" s="204">
        <v>74605550.299999997</v>
      </c>
      <c r="R271" s="204">
        <v>11049501.699999999</v>
      </c>
      <c r="S271" s="201"/>
      <c r="T271" s="202"/>
      <c r="U271" s="205"/>
      <c r="V271" s="205"/>
      <c r="W271" s="205"/>
      <c r="X271" s="205"/>
    </row>
    <row r="272" spans="1:24" x14ac:dyDescent="0.2">
      <c r="A272" s="178">
        <v>1</v>
      </c>
      <c r="B272" s="197" t="s">
        <v>1638</v>
      </c>
      <c r="C272" s="178">
        <v>1030</v>
      </c>
      <c r="D272" s="198">
        <v>41639</v>
      </c>
      <c r="E272" s="178" t="s">
        <v>1099</v>
      </c>
      <c r="F272" s="178" t="s">
        <v>1801</v>
      </c>
      <c r="G272" s="171">
        <v>25</v>
      </c>
      <c r="H272" s="172">
        <v>25</v>
      </c>
      <c r="I272" s="199">
        <v>470.7</v>
      </c>
      <c r="J272" s="171">
        <v>10</v>
      </c>
      <c r="K272" s="172">
        <v>9</v>
      </c>
      <c r="L272" s="172">
        <v>1</v>
      </c>
      <c r="M272" s="199">
        <v>470.7</v>
      </c>
      <c r="N272" s="199">
        <v>436</v>
      </c>
      <c r="O272" s="199">
        <v>34.700000000000003</v>
      </c>
      <c r="P272" s="200">
        <v>19901196</v>
      </c>
      <c r="Q272" s="200">
        <v>17333941.719999999</v>
      </c>
      <c r="R272" s="200">
        <v>2567254.2799999998</v>
      </c>
    </row>
    <row r="273" spans="1:25" x14ac:dyDescent="0.2">
      <c r="A273" s="178">
        <v>2</v>
      </c>
      <c r="B273" s="197" t="s">
        <v>1041</v>
      </c>
      <c r="C273" s="172">
        <v>260</v>
      </c>
      <c r="D273" s="198">
        <v>42004</v>
      </c>
      <c r="E273" s="178" t="s">
        <v>1099</v>
      </c>
      <c r="F273" s="178" t="s">
        <v>1801</v>
      </c>
      <c r="G273" s="171">
        <v>22</v>
      </c>
      <c r="H273" s="172">
        <v>22</v>
      </c>
      <c r="I273" s="199">
        <v>412.1</v>
      </c>
      <c r="J273" s="171">
        <v>9</v>
      </c>
      <c r="K273" s="172">
        <v>6</v>
      </c>
      <c r="L273" s="172">
        <v>3</v>
      </c>
      <c r="M273" s="199">
        <v>412.1</v>
      </c>
      <c r="N273" s="199">
        <v>279.39999999999998</v>
      </c>
      <c r="O273" s="199">
        <v>132.69999999999999</v>
      </c>
      <c r="P273" s="200">
        <v>17423588</v>
      </c>
      <c r="Q273" s="200">
        <v>15175945.15</v>
      </c>
      <c r="R273" s="200">
        <v>2247642.85</v>
      </c>
    </row>
    <row r="274" spans="1:25" x14ac:dyDescent="0.2">
      <c r="A274" s="178">
        <v>3</v>
      </c>
      <c r="B274" s="197" t="s">
        <v>1637</v>
      </c>
      <c r="C274" s="172">
        <v>261</v>
      </c>
      <c r="D274" s="198">
        <v>42004</v>
      </c>
      <c r="E274" s="178" t="s">
        <v>1099</v>
      </c>
      <c r="F274" s="178" t="s">
        <v>1801</v>
      </c>
      <c r="G274" s="171">
        <v>20</v>
      </c>
      <c r="H274" s="172">
        <v>20</v>
      </c>
      <c r="I274" s="199">
        <v>260.10000000000002</v>
      </c>
      <c r="J274" s="171">
        <v>8</v>
      </c>
      <c r="K274" s="172">
        <v>6</v>
      </c>
      <c r="L274" s="172">
        <v>2</v>
      </c>
      <c r="M274" s="199">
        <v>260.10000000000002</v>
      </c>
      <c r="N274" s="199">
        <v>192.8</v>
      </c>
      <c r="O274" s="199">
        <v>67.3</v>
      </c>
      <c r="P274" s="200">
        <v>10997028</v>
      </c>
      <c r="Q274" s="200">
        <v>9578411.3900000006</v>
      </c>
      <c r="R274" s="200">
        <v>1418616.61</v>
      </c>
    </row>
    <row r="275" spans="1:25" x14ac:dyDescent="0.2">
      <c r="A275" s="178">
        <v>4</v>
      </c>
      <c r="B275" s="197" t="s">
        <v>1636</v>
      </c>
      <c r="C275" s="172">
        <v>262</v>
      </c>
      <c r="D275" s="198">
        <v>42004</v>
      </c>
      <c r="E275" s="178" t="s">
        <v>1099</v>
      </c>
      <c r="F275" s="178" t="s">
        <v>1801</v>
      </c>
      <c r="G275" s="171">
        <v>18</v>
      </c>
      <c r="H275" s="172">
        <v>18</v>
      </c>
      <c r="I275" s="200">
        <v>295</v>
      </c>
      <c r="J275" s="171">
        <v>8</v>
      </c>
      <c r="K275" s="168">
        <v>5</v>
      </c>
      <c r="L275" s="168">
        <v>3</v>
      </c>
      <c r="M275" s="199">
        <v>295</v>
      </c>
      <c r="N275" s="200">
        <v>180.7</v>
      </c>
      <c r="O275" s="200">
        <v>114.3</v>
      </c>
      <c r="P275" s="200">
        <v>12472600</v>
      </c>
      <c r="Q275" s="200">
        <v>10863634.6</v>
      </c>
      <c r="R275" s="200">
        <v>1608965.4</v>
      </c>
    </row>
    <row r="276" spans="1:25" x14ac:dyDescent="0.2">
      <c r="A276" s="178">
        <v>5</v>
      </c>
      <c r="B276" s="197" t="s">
        <v>1635</v>
      </c>
      <c r="C276" s="172">
        <v>263</v>
      </c>
      <c r="D276" s="198">
        <v>42004</v>
      </c>
      <c r="E276" s="178" t="s">
        <v>1099</v>
      </c>
      <c r="F276" s="178" t="s">
        <v>1801</v>
      </c>
      <c r="G276" s="171">
        <v>10</v>
      </c>
      <c r="H276" s="172">
        <v>10</v>
      </c>
      <c r="I276" s="199">
        <v>296.2</v>
      </c>
      <c r="J276" s="171">
        <v>6</v>
      </c>
      <c r="K276" s="172">
        <v>5</v>
      </c>
      <c r="L276" s="172">
        <v>1</v>
      </c>
      <c r="M276" s="199">
        <v>296.2</v>
      </c>
      <c r="N276" s="199">
        <v>222.5</v>
      </c>
      <c r="O276" s="199">
        <v>73.7</v>
      </c>
      <c r="P276" s="200">
        <v>12523336</v>
      </c>
      <c r="Q276" s="200">
        <v>10907825.66</v>
      </c>
      <c r="R276" s="200">
        <v>1615510.34</v>
      </c>
    </row>
    <row r="277" spans="1:25" x14ac:dyDescent="0.2">
      <c r="A277" s="178">
        <v>6</v>
      </c>
      <c r="B277" s="197" t="s">
        <v>1634</v>
      </c>
      <c r="C277" s="178">
        <v>32</v>
      </c>
      <c r="D277" s="198">
        <v>41921</v>
      </c>
      <c r="E277" s="178" t="s">
        <v>1099</v>
      </c>
      <c r="F277" s="178" t="s">
        <v>1801</v>
      </c>
      <c r="G277" s="171">
        <v>15</v>
      </c>
      <c r="H277" s="172">
        <v>15</v>
      </c>
      <c r="I277" s="199">
        <v>291.8</v>
      </c>
      <c r="J277" s="171">
        <v>9</v>
      </c>
      <c r="K277" s="172">
        <v>8</v>
      </c>
      <c r="L277" s="172">
        <v>1</v>
      </c>
      <c r="M277" s="199">
        <v>291.8</v>
      </c>
      <c r="N277" s="199">
        <v>258.10000000000002</v>
      </c>
      <c r="O277" s="199">
        <v>33.700000000000003</v>
      </c>
      <c r="P277" s="200">
        <v>12337304</v>
      </c>
      <c r="Q277" s="200">
        <v>10745791.779999999</v>
      </c>
      <c r="R277" s="200">
        <v>1591512.22</v>
      </c>
    </row>
    <row r="278" spans="1:25" s="158" customFormat="1" ht="33" customHeight="1" x14ac:dyDescent="0.2">
      <c r="A278" s="777" t="s">
        <v>1267</v>
      </c>
      <c r="B278" s="777"/>
      <c r="C278" s="777"/>
      <c r="D278" s="777"/>
      <c r="E278" s="777"/>
      <c r="F278" s="777"/>
      <c r="G278" s="170">
        <f>SUM(G279:G282)</f>
        <v>0</v>
      </c>
      <c r="H278" s="170">
        <f t="shared" ref="H278:O278" si="77">SUM(H279:H282)</f>
        <v>0</v>
      </c>
      <c r="I278" s="204">
        <f t="shared" si="77"/>
        <v>0</v>
      </c>
      <c r="J278" s="170">
        <f t="shared" si="77"/>
        <v>0</v>
      </c>
      <c r="K278" s="170">
        <f t="shared" si="77"/>
        <v>0</v>
      </c>
      <c r="L278" s="170">
        <f t="shared" si="77"/>
        <v>0</v>
      </c>
      <c r="M278" s="204">
        <f t="shared" si="77"/>
        <v>0</v>
      </c>
      <c r="N278" s="204">
        <f t="shared" si="77"/>
        <v>0</v>
      </c>
      <c r="O278" s="204">
        <f t="shared" si="77"/>
        <v>0</v>
      </c>
      <c r="P278" s="204" t="e">
        <f>SUM(P279:P282)</f>
        <v>#REF!</v>
      </c>
      <c r="Q278" s="204" t="e">
        <f>SUM(Q279:Q282)</f>
        <v>#REF!</v>
      </c>
      <c r="R278" s="204" t="e">
        <f>SUM(R279:R282)</f>
        <v>#REF!</v>
      </c>
      <c r="S278" s="201"/>
      <c r="T278" s="202"/>
      <c r="U278" s="205"/>
      <c r="V278" s="205"/>
      <c r="W278" s="205"/>
      <c r="X278" s="205"/>
    </row>
    <row r="279" spans="1:25" x14ac:dyDescent="0.2">
      <c r="A279" s="178">
        <v>1</v>
      </c>
      <c r="B279" s="197" t="s">
        <v>961</v>
      </c>
      <c r="C279" s="178">
        <v>525</v>
      </c>
      <c r="D279" s="198">
        <v>42004</v>
      </c>
      <c r="E279" s="178" t="s">
        <v>1096</v>
      </c>
      <c r="F279" s="178" t="s">
        <v>1097</v>
      </c>
      <c r="G279" s="171">
        <v>0</v>
      </c>
      <c r="H279" s="172">
        <v>0</v>
      </c>
      <c r="I279" s="199">
        <v>0</v>
      </c>
      <c r="J279" s="171">
        <v>0</v>
      </c>
      <c r="K279" s="172">
        <v>0</v>
      </c>
      <c r="L279" s="172">
        <v>0</v>
      </c>
      <c r="M279" s="199">
        <f>N279+O279</f>
        <v>0</v>
      </c>
      <c r="N279" s="199">
        <v>0</v>
      </c>
      <c r="O279" s="199">
        <v>0</v>
      </c>
      <c r="P279" s="200" t="e">
        <f>Q279+R279</f>
        <v>#REF!</v>
      </c>
      <c r="Q279" s="200" t="e">
        <f>'Приложение № 1'!#REF!+'Приложение № 1'!#REF!</f>
        <v>#REF!</v>
      </c>
      <c r="R279" s="200" t="e">
        <f>'Приложение № 1'!#REF!+'Приложение № 1'!#REF!</f>
        <v>#REF!</v>
      </c>
    </row>
    <row r="280" spans="1:25" x14ac:dyDescent="0.2">
      <c r="A280" s="178">
        <v>2</v>
      </c>
      <c r="B280" s="197" t="s">
        <v>960</v>
      </c>
      <c r="C280" s="178">
        <v>525</v>
      </c>
      <c r="D280" s="198">
        <v>42004</v>
      </c>
      <c r="E280" s="178" t="s">
        <v>1096</v>
      </c>
      <c r="F280" s="178" t="s">
        <v>1097</v>
      </c>
      <c r="G280" s="171">
        <v>0</v>
      </c>
      <c r="H280" s="172">
        <v>0</v>
      </c>
      <c r="I280" s="199">
        <v>0</v>
      </c>
      <c r="J280" s="171">
        <v>0</v>
      </c>
      <c r="K280" s="172">
        <v>0</v>
      </c>
      <c r="L280" s="172">
        <v>0</v>
      </c>
      <c r="M280" s="199">
        <v>0</v>
      </c>
      <c r="N280" s="199">
        <v>0</v>
      </c>
      <c r="O280" s="199">
        <v>0</v>
      </c>
      <c r="P280" s="200" t="e">
        <f>Q280+R280</f>
        <v>#REF!</v>
      </c>
      <c r="Q280" s="200" t="e">
        <f>'Приложение № 1'!#REF!+'Приложение № 1'!#REF!</f>
        <v>#REF!</v>
      </c>
      <c r="R280" s="200" t="e">
        <f>'Приложение № 1'!#REF!+'Приложение № 1'!#REF!</f>
        <v>#REF!</v>
      </c>
    </row>
    <row r="281" spans="1:25" x14ac:dyDescent="0.2">
      <c r="A281" s="178">
        <v>3</v>
      </c>
      <c r="B281" s="197" t="s">
        <v>1247</v>
      </c>
      <c r="C281" s="178">
        <v>525</v>
      </c>
      <c r="D281" s="198">
        <v>42004</v>
      </c>
      <c r="E281" s="178" t="s">
        <v>1096</v>
      </c>
      <c r="F281" s="178" t="s">
        <v>1097</v>
      </c>
      <c r="G281" s="171">
        <v>0</v>
      </c>
      <c r="H281" s="172">
        <v>0</v>
      </c>
      <c r="I281" s="199">
        <v>0</v>
      </c>
      <c r="J281" s="171">
        <v>0</v>
      </c>
      <c r="K281" s="172">
        <v>0</v>
      </c>
      <c r="L281" s="172">
        <v>0</v>
      </c>
      <c r="M281" s="199">
        <f>N281+O281</f>
        <v>0</v>
      </c>
      <c r="N281" s="199">
        <v>0</v>
      </c>
      <c r="O281" s="199">
        <v>0</v>
      </c>
      <c r="P281" s="200" t="e">
        <f>Q281+R281</f>
        <v>#REF!</v>
      </c>
      <c r="Q281" s="200" t="e">
        <f>'Приложение № 1'!#REF!+'Приложение № 1'!#REF!</f>
        <v>#REF!</v>
      </c>
      <c r="R281" s="200" t="e">
        <f>'Приложение № 1'!#REF!+'Приложение № 1'!#REF!</f>
        <v>#REF!</v>
      </c>
    </row>
    <row r="282" spans="1:25" x14ac:dyDescent="0.2">
      <c r="A282" s="178">
        <v>4</v>
      </c>
      <c r="B282" s="197" t="s">
        <v>962</v>
      </c>
      <c r="C282" s="178">
        <v>525</v>
      </c>
      <c r="D282" s="198">
        <v>42004</v>
      </c>
      <c r="E282" s="178" t="s">
        <v>1096</v>
      </c>
      <c r="F282" s="178" t="s">
        <v>1097</v>
      </c>
      <c r="G282" s="171">
        <v>0</v>
      </c>
      <c r="H282" s="172">
        <v>0</v>
      </c>
      <c r="I282" s="199">
        <v>0</v>
      </c>
      <c r="J282" s="171">
        <v>0</v>
      </c>
      <c r="K282" s="172">
        <v>0</v>
      </c>
      <c r="L282" s="172">
        <v>0</v>
      </c>
      <c r="M282" s="199">
        <f>N282+O282</f>
        <v>0</v>
      </c>
      <c r="N282" s="199">
        <v>0</v>
      </c>
      <c r="O282" s="199">
        <v>0</v>
      </c>
      <c r="P282" s="200" t="e">
        <f>Q282+R282</f>
        <v>#REF!</v>
      </c>
      <c r="Q282" s="200" t="e">
        <f>'Приложение № 1'!#REF!+'Приложение № 1'!#REF!</f>
        <v>#REF!</v>
      </c>
      <c r="R282" s="200" t="e">
        <f>'Приложение № 1'!#REF!+'Приложение № 1'!#REF!</f>
        <v>#REF!</v>
      </c>
    </row>
    <row r="283" spans="1:25" s="158" customFormat="1" ht="33" customHeight="1" x14ac:dyDescent="0.2">
      <c r="A283" s="777" t="s">
        <v>1792</v>
      </c>
      <c r="B283" s="777"/>
      <c r="C283" s="777"/>
      <c r="D283" s="777"/>
      <c r="E283" s="777"/>
      <c r="F283" s="777"/>
      <c r="G283" s="170">
        <f>SUM(G284:G287)</f>
        <v>122</v>
      </c>
      <c r="H283" s="170">
        <f t="shared" ref="H283:O283" si="78">SUM(H284:H287)</f>
        <v>122</v>
      </c>
      <c r="I283" s="204">
        <f t="shared" si="78"/>
        <v>2143</v>
      </c>
      <c r="J283" s="170">
        <f t="shared" si="78"/>
        <v>50</v>
      </c>
      <c r="K283" s="170">
        <f t="shared" si="78"/>
        <v>38</v>
      </c>
      <c r="L283" s="170">
        <f t="shared" si="78"/>
        <v>12</v>
      </c>
      <c r="M283" s="204">
        <f t="shared" si="78"/>
        <v>2143</v>
      </c>
      <c r="N283" s="204">
        <f t="shared" si="78"/>
        <v>1644.4</v>
      </c>
      <c r="O283" s="204">
        <f t="shared" si="78"/>
        <v>498.6</v>
      </c>
      <c r="P283" s="204">
        <f>SUM(P284:P287)</f>
        <v>27255614.25</v>
      </c>
      <c r="Q283" s="204">
        <v>13664708.25</v>
      </c>
      <c r="R283" s="204">
        <v>13590906</v>
      </c>
      <c r="S283" s="201"/>
      <c r="T283" s="202"/>
      <c r="U283" s="280"/>
      <c r="V283" s="280"/>
      <c r="W283" s="280"/>
      <c r="X283" s="280"/>
      <c r="Y283" s="165"/>
    </row>
    <row r="284" spans="1:25" x14ac:dyDescent="0.2">
      <c r="A284" s="178">
        <v>1</v>
      </c>
      <c r="B284" s="197" t="s">
        <v>961</v>
      </c>
      <c r="C284" s="178">
        <v>525</v>
      </c>
      <c r="D284" s="198">
        <v>42004</v>
      </c>
      <c r="E284" s="178" t="s">
        <v>1096</v>
      </c>
      <c r="F284" s="178" t="s">
        <v>1097</v>
      </c>
      <c r="G284" s="171">
        <v>37</v>
      </c>
      <c r="H284" s="172">
        <v>37</v>
      </c>
      <c r="I284" s="199">
        <v>758.7</v>
      </c>
      <c r="J284" s="171">
        <v>18</v>
      </c>
      <c r="K284" s="172">
        <v>16</v>
      </c>
      <c r="L284" s="172">
        <v>2</v>
      </c>
      <c r="M284" s="199">
        <f>N284+O284</f>
        <v>758.7</v>
      </c>
      <c r="N284" s="199">
        <v>710</v>
      </c>
      <c r="O284" s="199">
        <v>48.7</v>
      </c>
      <c r="P284" s="200">
        <f>Q284+R284</f>
        <v>9623350.8000000007</v>
      </c>
      <c r="Q284" s="200">
        <v>4811675.4000000004</v>
      </c>
      <c r="R284" s="200">
        <v>4811675.4000000004</v>
      </c>
    </row>
    <row r="285" spans="1:25" x14ac:dyDescent="0.2">
      <c r="A285" s="178">
        <v>2</v>
      </c>
      <c r="B285" s="197" t="s">
        <v>960</v>
      </c>
      <c r="C285" s="178">
        <v>525</v>
      </c>
      <c r="D285" s="198">
        <v>42004</v>
      </c>
      <c r="E285" s="178" t="s">
        <v>1096</v>
      </c>
      <c r="F285" s="178" t="s">
        <v>1097</v>
      </c>
      <c r="G285" s="171">
        <v>38</v>
      </c>
      <c r="H285" s="172">
        <v>38</v>
      </c>
      <c r="I285" s="199">
        <v>366.8</v>
      </c>
      <c r="J285" s="171">
        <v>8</v>
      </c>
      <c r="K285" s="172">
        <v>6</v>
      </c>
      <c r="L285" s="172">
        <v>2</v>
      </c>
      <c r="M285" s="199">
        <v>366.8</v>
      </c>
      <c r="N285" s="199">
        <f>M285-O285</f>
        <v>275.60000000000002</v>
      </c>
      <c r="O285" s="199">
        <v>91.2</v>
      </c>
      <c r="P285" s="200">
        <f>Q285+R285</f>
        <v>4652491.2</v>
      </c>
      <c r="Q285" s="200">
        <v>2326245.6</v>
      </c>
      <c r="R285" s="200">
        <v>2326245.6</v>
      </c>
    </row>
    <row r="286" spans="1:25" x14ac:dyDescent="0.2">
      <c r="A286" s="178">
        <v>3</v>
      </c>
      <c r="B286" s="197" t="s">
        <v>1247</v>
      </c>
      <c r="C286" s="178">
        <v>525</v>
      </c>
      <c r="D286" s="198">
        <v>42004</v>
      </c>
      <c r="E286" s="178" t="s">
        <v>1096</v>
      </c>
      <c r="F286" s="178" t="s">
        <v>1097</v>
      </c>
      <c r="G286" s="171">
        <v>25</v>
      </c>
      <c r="H286" s="172">
        <v>25</v>
      </c>
      <c r="I286" s="199">
        <v>633</v>
      </c>
      <c r="J286" s="171">
        <v>16</v>
      </c>
      <c r="K286" s="172">
        <v>11</v>
      </c>
      <c r="L286" s="172">
        <v>5</v>
      </c>
      <c r="M286" s="199">
        <f>N286+O286</f>
        <v>633</v>
      </c>
      <c r="N286" s="199">
        <v>423.5</v>
      </c>
      <c r="O286" s="199">
        <v>209.5</v>
      </c>
      <c r="P286" s="200">
        <f>Q286+R286</f>
        <v>8028972</v>
      </c>
      <c r="Q286" s="200">
        <v>4014486</v>
      </c>
      <c r="R286" s="200">
        <v>4014486</v>
      </c>
    </row>
    <row r="287" spans="1:25" x14ac:dyDescent="0.2">
      <c r="A287" s="178">
        <v>4</v>
      </c>
      <c r="B287" s="197" t="s">
        <v>962</v>
      </c>
      <c r="C287" s="178">
        <v>525</v>
      </c>
      <c r="D287" s="198">
        <v>42004</v>
      </c>
      <c r="E287" s="178" t="s">
        <v>1096</v>
      </c>
      <c r="F287" s="178" t="s">
        <v>1097</v>
      </c>
      <c r="G287" s="171">
        <v>22</v>
      </c>
      <c r="H287" s="172">
        <v>22</v>
      </c>
      <c r="I287" s="199">
        <v>384.5</v>
      </c>
      <c r="J287" s="171">
        <v>8</v>
      </c>
      <c r="K287" s="172">
        <v>5</v>
      </c>
      <c r="L287" s="172">
        <v>3</v>
      </c>
      <c r="M287" s="199">
        <f>N287+O287</f>
        <v>384.5</v>
      </c>
      <c r="N287" s="199">
        <v>235.3</v>
      </c>
      <c r="O287" s="199">
        <v>149.19999999999999</v>
      </c>
      <c r="P287" s="200">
        <f>Q287+R287</f>
        <v>4950800.25</v>
      </c>
      <c r="Q287" s="200">
        <v>2512301.25</v>
      </c>
      <c r="R287" s="200">
        <v>2438499</v>
      </c>
    </row>
    <row r="288" spans="1:25" ht="43.5" customHeight="1" x14ac:dyDescent="0.2">
      <c r="A288" s="777" t="s">
        <v>1456</v>
      </c>
      <c r="B288" s="781"/>
      <c r="C288" s="781"/>
      <c r="D288" s="781"/>
      <c r="E288" s="781"/>
      <c r="F288" s="781"/>
      <c r="G288" s="176">
        <f>SUM(G289:G291)</f>
        <v>266</v>
      </c>
      <c r="H288" s="176">
        <f t="shared" ref="H288:O288" si="79">SUM(H289:H291)</f>
        <v>266</v>
      </c>
      <c r="I288" s="179">
        <f t="shared" si="79"/>
        <v>4795.7</v>
      </c>
      <c r="J288" s="176">
        <f t="shared" si="79"/>
        <v>100</v>
      </c>
      <c r="K288" s="176">
        <f t="shared" si="79"/>
        <v>67</v>
      </c>
      <c r="L288" s="176">
        <f t="shared" si="79"/>
        <v>33</v>
      </c>
      <c r="M288" s="179">
        <f t="shared" si="79"/>
        <v>3756.47</v>
      </c>
      <c r="N288" s="179">
        <f t="shared" si="79"/>
        <v>2361.83</v>
      </c>
      <c r="O288" s="179">
        <f t="shared" si="79"/>
        <v>1394.64</v>
      </c>
      <c r="P288" s="179">
        <f>SUM(P289:P291)</f>
        <v>158823551.59999999</v>
      </c>
      <c r="Q288" s="179">
        <v>150882374.02000001</v>
      </c>
      <c r="R288" s="179">
        <v>7941177.5800000001</v>
      </c>
    </row>
    <row r="289" spans="1:24" x14ac:dyDescent="0.2">
      <c r="A289" s="178">
        <v>1</v>
      </c>
      <c r="B289" s="207" t="s">
        <v>1484</v>
      </c>
      <c r="C289" s="178">
        <v>301</v>
      </c>
      <c r="D289" s="198">
        <v>41095</v>
      </c>
      <c r="E289" s="178" t="s">
        <v>1097</v>
      </c>
      <c r="F289" s="178" t="s">
        <v>1099</v>
      </c>
      <c r="G289" s="171">
        <v>26</v>
      </c>
      <c r="H289" s="172">
        <v>26</v>
      </c>
      <c r="I289" s="199">
        <v>925.5</v>
      </c>
      <c r="J289" s="171">
        <v>8</v>
      </c>
      <c r="K289" s="172">
        <v>1</v>
      </c>
      <c r="L289" s="172">
        <v>7</v>
      </c>
      <c r="M289" s="199">
        <v>283.3</v>
      </c>
      <c r="N289" s="199">
        <v>26.2</v>
      </c>
      <c r="O289" s="199">
        <v>257.10000000000002</v>
      </c>
      <c r="P289" s="200">
        <v>11977924</v>
      </c>
      <c r="Q289" s="200">
        <v>11379027.800000001</v>
      </c>
      <c r="R289" s="200">
        <v>598896.19999999995</v>
      </c>
    </row>
    <row r="290" spans="1:24" x14ac:dyDescent="0.2">
      <c r="A290" s="178">
        <v>2</v>
      </c>
      <c r="B290" s="207" t="s">
        <v>1472</v>
      </c>
      <c r="C290" s="178">
        <v>194</v>
      </c>
      <c r="D290" s="198">
        <v>40701</v>
      </c>
      <c r="E290" s="178" t="s">
        <v>1099</v>
      </c>
      <c r="F290" s="178" t="s">
        <v>1801</v>
      </c>
      <c r="G290" s="229">
        <v>142</v>
      </c>
      <c r="H290" s="172">
        <v>142</v>
      </c>
      <c r="I290" s="199">
        <v>2041.9</v>
      </c>
      <c r="J290" s="171">
        <v>45</v>
      </c>
      <c r="K290" s="172">
        <v>31</v>
      </c>
      <c r="L290" s="172">
        <v>14</v>
      </c>
      <c r="M290" s="199">
        <v>1744.77</v>
      </c>
      <c r="N290" s="199">
        <v>1105.45</v>
      </c>
      <c r="O290" s="199">
        <v>639.32000000000005</v>
      </c>
      <c r="P290" s="200">
        <f>Q290+R290</f>
        <v>73768875.599999994</v>
      </c>
      <c r="Q290" s="200">
        <v>70080431.819999993</v>
      </c>
      <c r="R290" s="200">
        <v>3688443.78</v>
      </c>
    </row>
    <row r="291" spans="1:24" x14ac:dyDescent="0.2">
      <c r="A291" s="178">
        <v>3</v>
      </c>
      <c r="B291" s="207" t="s">
        <v>1473</v>
      </c>
      <c r="C291" s="178">
        <v>194</v>
      </c>
      <c r="D291" s="198">
        <v>40701</v>
      </c>
      <c r="E291" s="178" t="s">
        <v>1099</v>
      </c>
      <c r="F291" s="178" t="s">
        <v>1801</v>
      </c>
      <c r="G291" s="229">
        <v>98</v>
      </c>
      <c r="H291" s="172">
        <v>98</v>
      </c>
      <c r="I291" s="199">
        <v>1828.3</v>
      </c>
      <c r="J291" s="171">
        <v>47</v>
      </c>
      <c r="K291" s="172">
        <v>35</v>
      </c>
      <c r="L291" s="172">
        <v>12</v>
      </c>
      <c r="M291" s="199">
        <v>1728.4</v>
      </c>
      <c r="N291" s="199">
        <v>1230.18</v>
      </c>
      <c r="O291" s="199">
        <v>498.22</v>
      </c>
      <c r="P291" s="200">
        <f>Q291+R291</f>
        <v>73076752</v>
      </c>
      <c r="Q291" s="200">
        <v>69422914.400000006</v>
      </c>
      <c r="R291" s="200">
        <v>3653837.6</v>
      </c>
    </row>
    <row r="292" spans="1:24" s="158" customFormat="1" ht="39" customHeight="1" x14ac:dyDescent="0.2">
      <c r="A292" s="778" t="s">
        <v>1355</v>
      </c>
      <c r="B292" s="778"/>
      <c r="C292" s="778"/>
      <c r="D292" s="778"/>
      <c r="E292" s="778"/>
      <c r="F292" s="778"/>
      <c r="G292" s="170">
        <f>SUM(G293:G300)</f>
        <v>168</v>
      </c>
      <c r="H292" s="170">
        <f t="shared" ref="H292:O292" si="80">SUM(H293:H300)</f>
        <v>168</v>
      </c>
      <c r="I292" s="204">
        <f t="shared" si="80"/>
        <v>2712.2</v>
      </c>
      <c r="J292" s="170">
        <f t="shared" si="80"/>
        <v>69</v>
      </c>
      <c r="K292" s="170">
        <f t="shared" si="80"/>
        <v>35</v>
      </c>
      <c r="L292" s="170">
        <f t="shared" si="80"/>
        <v>34</v>
      </c>
      <c r="M292" s="204">
        <f t="shared" si="80"/>
        <v>2712.2</v>
      </c>
      <c r="N292" s="204">
        <f t="shared" si="80"/>
        <v>1424.7</v>
      </c>
      <c r="O292" s="204">
        <f t="shared" si="80"/>
        <v>1287.5</v>
      </c>
      <c r="P292" s="204">
        <f>SUM(P293:P300)</f>
        <v>113931916.03</v>
      </c>
      <c r="Q292" s="204">
        <v>82714571.040000007</v>
      </c>
      <c r="R292" s="204">
        <v>31217344.989999998</v>
      </c>
      <c r="S292" s="201"/>
      <c r="T292" s="202"/>
      <c r="U292" s="205"/>
      <c r="V292" s="205"/>
      <c r="W292" s="205"/>
      <c r="X292" s="205"/>
    </row>
    <row r="293" spans="1:24" x14ac:dyDescent="0.2">
      <c r="A293" s="178">
        <v>1</v>
      </c>
      <c r="B293" s="197" t="s">
        <v>840</v>
      </c>
      <c r="C293" s="169" t="s">
        <v>1089</v>
      </c>
      <c r="D293" s="217">
        <v>41697</v>
      </c>
      <c r="E293" s="178" t="s">
        <v>1099</v>
      </c>
      <c r="F293" s="178" t="s">
        <v>1801</v>
      </c>
      <c r="G293" s="171">
        <v>30</v>
      </c>
      <c r="H293" s="172">
        <v>30</v>
      </c>
      <c r="I293" s="199">
        <v>509.4</v>
      </c>
      <c r="J293" s="171">
        <v>14</v>
      </c>
      <c r="K293" s="172">
        <v>9</v>
      </c>
      <c r="L293" s="172">
        <v>5</v>
      </c>
      <c r="M293" s="199">
        <v>509.4</v>
      </c>
      <c r="N293" s="199">
        <v>326</v>
      </c>
      <c r="O293" s="199">
        <v>183.4</v>
      </c>
      <c r="P293" s="200">
        <f t="shared" ref="P293:P300" si="81">Q293+R293</f>
        <v>21537432</v>
      </c>
      <c r="Q293" s="200">
        <v>15636175.630000001</v>
      </c>
      <c r="R293" s="200">
        <v>5901256.3700000001</v>
      </c>
    </row>
    <row r="294" spans="1:24" x14ac:dyDescent="0.2">
      <c r="A294" s="178">
        <v>2</v>
      </c>
      <c r="B294" s="197" t="s">
        <v>841</v>
      </c>
      <c r="C294" s="169" t="s">
        <v>1089</v>
      </c>
      <c r="D294" s="217">
        <v>41697</v>
      </c>
      <c r="E294" s="178" t="s">
        <v>1099</v>
      </c>
      <c r="F294" s="178" t="s">
        <v>1801</v>
      </c>
      <c r="G294" s="171">
        <v>48</v>
      </c>
      <c r="H294" s="172">
        <v>48</v>
      </c>
      <c r="I294" s="199">
        <v>509.7</v>
      </c>
      <c r="J294" s="171">
        <v>14</v>
      </c>
      <c r="K294" s="172">
        <v>4</v>
      </c>
      <c r="L294" s="172">
        <v>10</v>
      </c>
      <c r="M294" s="199">
        <v>509.7</v>
      </c>
      <c r="N294" s="199">
        <v>108.1</v>
      </c>
      <c r="O294" s="199">
        <v>401.6</v>
      </c>
      <c r="P294" s="200">
        <f t="shared" si="81"/>
        <v>21550116.010000002</v>
      </c>
      <c r="Q294" s="200">
        <v>15645384.23</v>
      </c>
      <c r="R294" s="200">
        <v>5904731.7800000003</v>
      </c>
    </row>
    <row r="295" spans="1:24" x14ac:dyDescent="0.2">
      <c r="A295" s="178">
        <v>3</v>
      </c>
      <c r="B295" s="197" t="s">
        <v>843</v>
      </c>
      <c r="C295" s="178" t="s">
        <v>1129</v>
      </c>
      <c r="D295" s="198">
        <v>41389</v>
      </c>
      <c r="E295" s="178" t="s">
        <v>1099</v>
      </c>
      <c r="F295" s="178" t="s">
        <v>1801</v>
      </c>
      <c r="G295" s="171">
        <v>24</v>
      </c>
      <c r="H295" s="172">
        <v>24</v>
      </c>
      <c r="I295" s="199">
        <v>528.6</v>
      </c>
      <c r="J295" s="171">
        <v>12</v>
      </c>
      <c r="K295" s="172">
        <v>9</v>
      </c>
      <c r="L295" s="172">
        <v>3</v>
      </c>
      <c r="M295" s="199">
        <v>528.6</v>
      </c>
      <c r="N295" s="199">
        <v>406.3</v>
      </c>
      <c r="O295" s="199">
        <v>122.3</v>
      </c>
      <c r="P295" s="200">
        <f t="shared" si="81"/>
        <v>22349208</v>
      </c>
      <c r="Q295" s="200">
        <v>16225525.01</v>
      </c>
      <c r="R295" s="200">
        <v>6123682.9900000002</v>
      </c>
    </row>
    <row r="296" spans="1:24" x14ac:dyDescent="0.2">
      <c r="A296" s="178">
        <v>4</v>
      </c>
      <c r="B296" s="197" t="s">
        <v>922</v>
      </c>
      <c r="C296" s="178" t="s">
        <v>1089</v>
      </c>
      <c r="D296" s="198">
        <v>41697</v>
      </c>
      <c r="E296" s="178" t="s">
        <v>1097</v>
      </c>
      <c r="F296" s="178" t="s">
        <v>1099</v>
      </c>
      <c r="G296" s="171">
        <v>28</v>
      </c>
      <c r="H296" s="172">
        <v>28</v>
      </c>
      <c r="I296" s="199">
        <v>468.3</v>
      </c>
      <c r="J296" s="171">
        <v>13</v>
      </c>
      <c r="K296" s="172">
        <v>2</v>
      </c>
      <c r="L296" s="172">
        <v>11</v>
      </c>
      <c r="M296" s="199">
        <v>468.3</v>
      </c>
      <c r="N296" s="199">
        <v>103.4</v>
      </c>
      <c r="O296" s="199">
        <f>M296-N296</f>
        <v>364.9</v>
      </c>
      <c r="P296" s="200">
        <f t="shared" si="81"/>
        <v>19799724.02</v>
      </c>
      <c r="Q296" s="200">
        <v>14374599.630000001</v>
      </c>
      <c r="R296" s="200">
        <v>5425124.3899999997</v>
      </c>
    </row>
    <row r="297" spans="1:24" x14ac:dyDescent="0.2">
      <c r="A297" s="178">
        <v>5</v>
      </c>
      <c r="B297" s="197" t="s">
        <v>902</v>
      </c>
      <c r="C297" s="178" t="s">
        <v>1090</v>
      </c>
      <c r="D297" s="198">
        <v>41626</v>
      </c>
      <c r="E297" s="178" t="s">
        <v>1097</v>
      </c>
      <c r="F297" s="178" t="s">
        <v>1099</v>
      </c>
      <c r="G297" s="171">
        <v>7</v>
      </c>
      <c r="H297" s="172">
        <v>7</v>
      </c>
      <c r="I297" s="199">
        <v>195.8</v>
      </c>
      <c r="J297" s="171">
        <v>4</v>
      </c>
      <c r="K297" s="172">
        <v>3</v>
      </c>
      <c r="L297" s="172">
        <v>1</v>
      </c>
      <c r="M297" s="199">
        <v>195.8</v>
      </c>
      <c r="N297" s="199">
        <v>141.6</v>
      </c>
      <c r="O297" s="199">
        <v>54.2</v>
      </c>
      <c r="P297" s="200">
        <f t="shared" si="81"/>
        <v>8278424</v>
      </c>
      <c r="Q297" s="200">
        <v>6010135.8200000003</v>
      </c>
      <c r="R297" s="200">
        <v>2268288.1800000002</v>
      </c>
    </row>
    <row r="298" spans="1:24" x14ac:dyDescent="0.2">
      <c r="A298" s="178">
        <v>6</v>
      </c>
      <c r="B298" s="197" t="s">
        <v>903</v>
      </c>
      <c r="C298" s="178" t="s">
        <v>1090</v>
      </c>
      <c r="D298" s="198">
        <v>41626</v>
      </c>
      <c r="E298" s="178" t="s">
        <v>1097</v>
      </c>
      <c r="F298" s="178" t="s">
        <v>1099</v>
      </c>
      <c r="G298" s="171">
        <v>9</v>
      </c>
      <c r="H298" s="172">
        <v>9</v>
      </c>
      <c r="I298" s="199">
        <v>155.5</v>
      </c>
      <c r="J298" s="171">
        <v>4</v>
      </c>
      <c r="K298" s="172">
        <v>2</v>
      </c>
      <c r="L298" s="172">
        <v>2</v>
      </c>
      <c r="M298" s="199">
        <v>155.5</v>
      </c>
      <c r="N298" s="199">
        <v>74.599999999999994</v>
      </c>
      <c r="O298" s="199">
        <v>80.900000000000006</v>
      </c>
      <c r="P298" s="200">
        <f t="shared" si="81"/>
        <v>6177108</v>
      </c>
      <c r="Q298" s="200">
        <v>4484580.41</v>
      </c>
      <c r="R298" s="200">
        <v>1692527.59</v>
      </c>
    </row>
    <row r="299" spans="1:24" x14ac:dyDescent="0.2">
      <c r="A299" s="178">
        <v>7</v>
      </c>
      <c r="B299" s="197" t="s">
        <v>905</v>
      </c>
      <c r="C299" s="178" t="s">
        <v>1090</v>
      </c>
      <c r="D299" s="198">
        <v>41626</v>
      </c>
      <c r="E299" s="178" t="s">
        <v>1097</v>
      </c>
      <c r="F299" s="178" t="s">
        <v>1099</v>
      </c>
      <c r="G299" s="171">
        <v>6</v>
      </c>
      <c r="H299" s="172">
        <v>6</v>
      </c>
      <c r="I299" s="199">
        <v>187.5</v>
      </c>
      <c r="J299" s="171">
        <v>4</v>
      </c>
      <c r="K299" s="172">
        <v>4</v>
      </c>
      <c r="L299" s="172">
        <v>0</v>
      </c>
      <c r="M299" s="199">
        <v>187.5</v>
      </c>
      <c r="N299" s="199">
        <v>187.5</v>
      </c>
      <c r="O299" s="199">
        <v>0</v>
      </c>
      <c r="P299" s="200">
        <f t="shared" si="81"/>
        <v>7927500</v>
      </c>
      <c r="Q299" s="200">
        <v>5755365</v>
      </c>
      <c r="R299" s="200">
        <v>2172135</v>
      </c>
    </row>
    <row r="300" spans="1:24" x14ac:dyDescent="0.2">
      <c r="A300" s="178">
        <v>8</v>
      </c>
      <c r="B300" s="197" t="s">
        <v>901</v>
      </c>
      <c r="C300" s="178" t="s">
        <v>1090</v>
      </c>
      <c r="D300" s="198">
        <v>41627</v>
      </c>
      <c r="E300" s="178" t="s">
        <v>1097</v>
      </c>
      <c r="F300" s="178" t="s">
        <v>1099</v>
      </c>
      <c r="G300" s="171">
        <v>16</v>
      </c>
      <c r="H300" s="172">
        <v>16</v>
      </c>
      <c r="I300" s="199">
        <v>157.4</v>
      </c>
      <c r="J300" s="171">
        <v>4</v>
      </c>
      <c r="K300" s="172">
        <v>2</v>
      </c>
      <c r="L300" s="172">
        <v>2</v>
      </c>
      <c r="M300" s="199">
        <v>157.4</v>
      </c>
      <c r="N300" s="199">
        <v>77.2</v>
      </c>
      <c r="O300" s="199">
        <v>80.2</v>
      </c>
      <c r="P300" s="200">
        <f t="shared" si="81"/>
        <v>6312404</v>
      </c>
      <c r="Q300" s="200">
        <v>4582805.3099999996</v>
      </c>
      <c r="R300" s="200">
        <v>1729598.69</v>
      </c>
    </row>
    <row r="301" spans="1:24" s="158" customFormat="1" ht="39.75" customHeight="1" x14ac:dyDescent="0.2">
      <c r="A301" s="778" t="s">
        <v>1680</v>
      </c>
      <c r="B301" s="778"/>
      <c r="C301" s="778"/>
      <c r="D301" s="778"/>
      <c r="E301" s="778"/>
      <c r="F301" s="778"/>
      <c r="G301" s="170">
        <f t="shared" ref="G301:O301" si="82">SUM(G302:G318)</f>
        <v>124</v>
      </c>
      <c r="H301" s="170">
        <f t="shared" si="82"/>
        <v>124</v>
      </c>
      <c r="I301" s="204">
        <f t="shared" si="82"/>
        <v>2609.1999999999998</v>
      </c>
      <c r="J301" s="170">
        <f t="shared" si="82"/>
        <v>61</v>
      </c>
      <c r="K301" s="170">
        <f t="shared" si="82"/>
        <v>60</v>
      </c>
      <c r="L301" s="170">
        <f t="shared" si="82"/>
        <v>1</v>
      </c>
      <c r="M301" s="204">
        <f t="shared" si="82"/>
        <v>2572.98</v>
      </c>
      <c r="N301" s="204">
        <f t="shared" si="82"/>
        <v>2550.1799999999998</v>
      </c>
      <c r="O301" s="204">
        <f t="shared" si="82"/>
        <v>22.8</v>
      </c>
      <c r="P301" s="204">
        <f>SUM(P302:P318)</f>
        <v>109208800</v>
      </c>
      <c r="Q301" s="204">
        <v>79572348.510000005</v>
      </c>
      <c r="R301" s="204">
        <v>29636451.489999998</v>
      </c>
      <c r="S301" s="201"/>
      <c r="T301" s="202"/>
      <c r="U301" s="205"/>
      <c r="V301" s="205"/>
      <c r="W301" s="205"/>
      <c r="X301" s="205"/>
    </row>
    <row r="302" spans="1:24" x14ac:dyDescent="0.2">
      <c r="A302" s="178">
        <v>1</v>
      </c>
      <c r="B302" s="197" t="s">
        <v>1162</v>
      </c>
      <c r="C302" s="178">
        <v>115</v>
      </c>
      <c r="D302" s="198">
        <v>42143</v>
      </c>
      <c r="E302" s="178" t="s">
        <v>1096</v>
      </c>
      <c r="F302" s="178" t="s">
        <v>1097</v>
      </c>
      <c r="G302" s="171">
        <f>H302</f>
        <v>5</v>
      </c>
      <c r="H302" s="172">
        <v>5</v>
      </c>
      <c r="I302" s="199">
        <v>96.3</v>
      </c>
      <c r="J302" s="171">
        <v>2</v>
      </c>
      <c r="K302" s="172">
        <v>2</v>
      </c>
      <c r="L302" s="172">
        <v>0</v>
      </c>
      <c r="M302" s="199">
        <v>95.3</v>
      </c>
      <c r="N302" s="199">
        <v>95.3</v>
      </c>
      <c r="O302" s="199">
        <v>0</v>
      </c>
      <c r="P302" s="200">
        <f t="shared" ref="P302:P318" si="83">Q302+R302</f>
        <v>4136000</v>
      </c>
      <c r="Q302" s="200">
        <v>2973611.59</v>
      </c>
      <c r="R302" s="200">
        <v>1162388.4099999999</v>
      </c>
    </row>
    <row r="303" spans="1:24" x14ac:dyDescent="0.2">
      <c r="A303" s="178">
        <v>2</v>
      </c>
      <c r="B303" s="197" t="s">
        <v>1683</v>
      </c>
      <c r="C303" s="215" t="s">
        <v>1279</v>
      </c>
      <c r="D303" s="198">
        <v>41782</v>
      </c>
      <c r="E303" s="178" t="s">
        <v>1096</v>
      </c>
      <c r="F303" s="178" t="s">
        <v>1097</v>
      </c>
      <c r="G303" s="171">
        <f t="shared" ref="G303:G318" si="84">H303</f>
        <v>9</v>
      </c>
      <c r="H303" s="172">
        <v>9</v>
      </c>
      <c r="I303" s="199">
        <v>215.9</v>
      </c>
      <c r="J303" s="171">
        <v>4</v>
      </c>
      <c r="K303" s="172">
        <v>4</v>
      </c>
      <c r="L303" s="172">
        <v>0</v>
      </c>
      <c r="M303" s="199">
        <v>215.9</v>
      </c>
      <c r="N303" s="199">
        <v>215.9</v>
      </c>
      <c r="O303" s="199">
        <v>0</v>
      </c>
      <c r="P303" s="200">
        <f t="shared" si="83"/>
        <v>9227000</v>
      </c>
      <c r="Q303" s="200">
        <v>6736649.9800000004</v>
      </c>
      <c r="R303" s="200">
        <v>2490350.02</v>
      </c>
    </row>
    <row r="304" spans="1:24" x14ac:dyDescent="0.2">
      <c r="A304" s="178">
        <v>3</v>
      </c>
      <c r="B304" s="197" t="s">
        <v>1556</v>
      </c>
      <c r="C304" s="215" t="s">
        <v>1289</v>
      </c>
      <c r="D304" s="198">
        <v>41782</v>
      </c>
      <c r="E304" s="178" t="s">
        <v>1096</v>
      </c>
      <c r="F304" s="178" t="s">
        <v>1097</v>
      </c>
      <c r="G304" s="171">
        <f t="shared" si="84"/>
        <v>3</v>
      </c>
      <c r="H304" s="172">
        <v>3</v>
      </c>
      <c r="I304" s="199">
        <v>126.1</v>
      </c>
      <c r="J304" s="171">
        <v>3</v>
      </c>
      <c r="K304" s="172">
        <v>3</v>
      </c>
      <c r="L304" s="172">
        <v>0</v>
      </c>
      <c r="M304" s="199">
        <v>126.1</v>
      </c>
      <c r="N304" s="199">
        <v>126.1</v>
      </c>
      <c r="O304" s="199">
        <v>0</v>
      </c>
      <c r="P304" s="200">
        <f t="shared" si="83"/>
        <v>5393000</v>
      </c>
      <c r="Q304" s="200">
        <v>3934652.9</v>
      </c>
      <c r="R304" s="200">
        <v>1458347.1</v>
      </c>
    </row>
    <row r="305" spans="1:18" x14ac:dyDescent="0.2">
      <c r="A305" s="178">
        <v>4</v>
      </c>
      <c r="B305" s="197" t="s">
        <v>1525</v>
      </c>
      <c r="C305" s="215" t="s">
        <v>1686</v>
      </c>
      <c r="D305" s="198">
        <v>42226</v>
      </c>
      <c r="E305" s="178" t="s">
        <v>1096</v>
      </c>
      <c r="F305" s="178" t="s">
        <v>1097</v>
      </c>
      <c r="G305" s="171">
        <f t="shared" si="84"/>
        <v>2</v>
      </c>
      <c r="H305" s="172">
        <v>2</v>
      </c>
      <c r="I305" s="199">
        <v>30.5</v>
      </c>
      <c r="J305" s="171">
        <v>1</v>
      </c>
      <c r="K305" s="172">
        <v>1</v>
      </c>
      <c r="L305" s="172">
        <v>0</v>
      </c>
      <c r="M305" s="199">
        <v>30.5</v>
      </c>
      <c r="N305" s="199">
        <v>30.5</v>
      </c>
      <c r="O305" s="199">
        <v>0</v>
      </c>
      <c r="P305" s="200">
        <f t="shared" si="83"/>
        <v>1301000</v>
      </c>
      <c r="Q305" s="200">
        <v>951680.52</v>
      </c>
      <c r="R305" s="200">
        <v>349319.48</v>
      </c>
    </row>
    <row r="306" spans="1:18" x14ac:dyDescent="0.2">
      <c r="A306" s="178">
        <v>5</v>
      </c>
      <c r="B306" s="197" t="s">
        <v>853</v>
      </c>
      <c r="C306" s="215" t="s">
        <v>1687</v>
      </c>
      <c r="D306" s="198">
        <v>41782</v>
      </c>
      <c r="E306" s="178" t="s">
        <v>1096</v>
      </c>
      <c r="F306" s="178" t="s">
        <v>1097</v>
      </c>
      <c r="G306" s="171">
        <f t="shared" si="84"/>
        <v>25</v>
      </c>
      <c r="H306" s="172">
        <v>25</v>
      </c>
      <c r="I306" s="199">
        <v>459.3</v>
      </c>
      <c r="J306" s="171">
        <v>11</v>
      </c>
      <c r="K306" s="172">
        <v>11</v>
      </c>
      <c r="L306" s="172">
        <v>0</v>
      </c>
      <c r="M306" s="199">
        <v>459.3</v>
      </c>
      <c r="N306" s="199">
        <v>459.3</v>
      </c>
      <c r="O306" s="199">
        <v>0</v>
      </c>
      <c r="P306" s="200">
        <f t="shared" si="83"/>
        <v>19675000</v>
      </c>
      <c r="Q306" s="200">
        <v>14331372.57</v>
      </c>
      <c r="R306" s="200">
        <v>5343627.43</v>
      </c>
    </row>
    <row r="307" spans="1:18" x14ac:dyDescent="0.2">
      <c r="A307" s="178">
        <v>6</v>
      </c>
      <c r="B307" s="197" t="s">
        <v>1539</v>
      </c>
      <c r="C307" s="215" t="s">
        <v>1688</v>
      </c>
      <c r="D307" s="198">
        <v>42143</v>
      </c>
      <c r="E307" s="178" t="s">
        <v>1096</v>
      </c>
      <c r="F307" s="178" t="s">
        <v>1097</v>
      </c>
      <c r="G307" s="171">
        <f t="shared" si="84"/>
        <v>8</v>
      </c>
      <c r="H307" s="172">
        <v>8</v>
      </c>
      <c r="I307" s="199">
        <v>191.3</v>
      </c>
      <c r="J307" s="171">
        <v>4</v>
      </c>
      <c r="K307" s="172">
        <v>4</v>
      </c>
      <c r="L307" s="172">
        <v>0</v>
      </c>
      <c r="M307" s="199">
        <v>191.3</v>
      </c>
      <c r="N307" s="199">
        <v>191.3</v>
      </c>
      <c r="O307" s="199">
        <v>0</v>
      </c>
      <c r="P307" s="200">
        <f t="shared" si="83"/>
        <v>8136000</v>
      </c>
      <c r="Q307" s="200">
        <v>5969065.04</v>
      </c>
      <c r="R307" s="200">
        <v>2166934.96</v>
      </c>
    </row>
    <row r="308" spans="1:18" x14ac:dyDescent="0.2">
      <c r="A308" s="178">
        <v>7</v>
      </c>
      <c r="B308" s="197" t="s">
        <v>1538</v>
      </c>
      <c r="C308" s="215" t="s">
        <v>1689</v>
      </c>
      <c r="D308" s="198">
        <v>42212</v>
      </c>
      <c r="E308" s="178" t="s">
        <v>1096</v>
      </c>
      <c r="F308" s="178" t="s">
        <v>1097</v>
      </c>
      <c r="G308" s="171">
        <f t="shared" si="84"/>
        <v>7</v>
      </c>
      <c r="H308" s="172">
        <v>7</v>
      </c>
      <c r="I308" s="199">
        <v>209.2</v>
      </c>
      <c r="J308" s="171">
        <v>5</v>
      </c>
      <c r="K308" s="172">
        <v>5</v>
      </c>
      <c r="L308" s="172">
        <v>0</v>
      </c>
      <c r="M308" s="199">
        <v>205.7</v>
      </c>
      <c r="N308" s="199">
        <v>205.7</v>
      </c>
      <c r="O308" s="199">
        <v>0</v>
      </c>
      <c r="P308" s="200">
        <f t="shared" si="83"/>
        <v>8852000</v>
      </c>
      <c r="Q308" s="200">
        <v>6418383.0499999998</v>
      </c>
      <c r="R308" s="200">
        <v>2433616.9500000002</v>
      </c>
    </row>
    <row r="309" spans="1:18" x14ac:dyDescent="0.2">
      <c r="A309" s="178">
        <v>8</v>
      </c>
      <c r="B309" s="197" t="s">
        <v>1678</v>
      </c>
      <c r="C309" s="215" t="s">
        <v>1690</v>
      </c>
      <c r="D309" s="198">
        <v>42226</v>
      </c>
      <c r="E309" s="178" t="s">
        <v>1096</v>
      </c>
      <c r="F309" s="178" t="s">
        <v>1097</v>
      </c>
      <c r="G309" s="171">
        <f t="shared" si="84"/>
        <v>9</v>
      </c>
      <c r="H309" s="172">
        <v>9</v>
      </c>
      <c r="I309" s="199">
        <v>206.5</v>
      </c>
      <c r="J309" s="171">
        <v>4</v>
      </c>
      <c r="K309" s="172">
        <v>4</v>
      </c>
      <c r="L309" s="172">
        <v>0</v>
      </c>
      <c r="M309" s="199">
        <v>206.5</v>
      </c>
      <c r="N309" s="199">
        <v>206.5</v>
      </c>
      <c r="O309" s="199">
        <v>0</v>
      </c>
      <c r="P309" s="200">
        <f t="shared" si="83"/>
        <v>8804000</v>
      </c>
      <c r="Q309" s="200">
        <v>6443345.1600000001</v>
      </c>
      <c r="R309" s="200">
        <v>2360654.84</v>
      </c>
    </row>
    <row r="310" spans="1:18" x14ac:dyDescent="0.2">
      <c r="A310" s="178">
        <v>9</v>
      </c>
      <c r="B310" s="197" t="s">
        <v>1579</v>
      </c>
      <c r="C310" s="215" t="s">
        <v>1691</v>
      </c>
      <c r="D310" s="198">
        <v>42226</v>
      </c>
      <c r="E310" s="178" t="s">
        <v>1096</v>
      </c>
      <c r="F310" s="178" t="s">
        <v>1097</v>
      </c>
      <c r="G310" s="171">
        <f t="shared" si="84"/>
        <v>11</v>
      </c>
      <c r="H310" s="172">
        <v>11</v>
      </c>
      <c r="I310" s="199">
        <v>207.9</v>
      </c>
      <c r="J310" s="171">
        <v>5</v>
      </c>
      <c r="K310" s="172">
        <v>5</v>
      </c>
      <c r="L310" s="172">
        <v>0</v>
      </c>
      <c r="M310" s="199">
        <v>207.9</v>
      </c>
      <c r="N310" s="199">
        <v>207.9</v>
      </c>
      <c r="O310" s="199">
        <v>0</v>
      </c>
      <c r="P310" s="200">
        <f t="shared" si="83"/>
        <v>8944000</v>
      </c>
      <c r="Q310" s="200">
        <v>6487028.8600000003</v>
      </c>
      <c r="R310" s="200">
        <v>2456971.14</v>
      </c>
    </row>
    <row r="311" spans="1:18" x14ac:dyDescent="0.2">
      <c r="A311" s="178">
        <v>10</v>
      </c>
      <c r="B311" s="197" t="s">
        <v>1460</v>
      </c>
      <c r="C311" s="215" t="s">
        <v>1692</v>
      </c>
      <c r="D311" s="198">
        <v>42212</v>
      </c>
      <c r="E311" s="178" t="s">
        <v>1096</v>
      </c>
      <c r="F311" s="178" t="s">
        <v>1097</v>
      </c>
      <c r="G311" s="171">
        <f t="shared" si="84"/>
        <v>3</v>
      </c>
      <c r="H311" s="172">
        <v>3</v>
      </c>
      <c r="I311" s="199">
        <v>91.9</v>
      </c>
      <c r="J311" s="171">
        <v>3</v>
      </c>
      <c r="K311" s="172">
        <v>3</v>
      </c>
      <c r="L311" s="172">
        <v>0</v>
      </c>
      <c r="M311" s="199">
        <v>91.9</v>
      </c>
      <c r="N311" s="199">
        <v>91.9</v>
      </c>
      <c r="O311" s="199">
        <v>0</v>
      </c>
      <c r="P311" s="200">
        <f t="shared" si="83"/>
        <v>3928000</v>
      </c>
      <c r="Q311" s="200">
        <v>2867522.61</v>
      </c>
      <c r="R311" s="200">
        <v>1060477.3899999999</v>
      </c>
    </row>
    <row r="312" spans="1:18" x14ac:dyDescent="0.2">
      <c r="A312" s="178">
        <v>11</v>
      </c>
      <c r="B312" s="197" t="s">
        <v>1461</v>
      </c>
      <c r="C312" s="215" t="s">
        <v>1693</v>
      </c>
      <c r="D312" s="198">
        <v>42226</v>
      </c>
      <c r="E312" s="178" t="s">
        <v>1096</v>
      </c>
      <c r="F312" s="178" t="s">
        <v>1097</v>
      </c>
      <c r="G312" s="171">
        <f t="shared" si="84"/>
        <v>2</v>
      </c>
      <c r="H312" s="172">
        <v>2</v>
      </c>
      <c r="I312" s="199">
        <v>97.7</v>
      </c>
      <c r="J312" s="171">
        <v>2</v>
      </c>
      <c r="K312" s="172">
        <v>2</v>
      </c>
      <c r="L312" s="172">
        <v>0</v>
      </c>
      <c r="M312" s="199">
        <v>97.7</v>
      </c>
      <c r="N312" s="199">
        <v>97.7</v>
      </c>
      <c r="O312" s="199">
        <v>0</v>
      </c>
      <c r="P312" s="200">
        <f t="shared" si="83"/>
        <v>4184000</v>
      </c>
      <c r="Q312" s="200">
        <v>3048497.93</v>
      </c>
      <c r="R312" s="200">
        <v>1135502.07</v>
      </c>
    </row>
    <row r="313" spans="1:18" x14ac:dyDescent="0.2">
      <c r="A313" s="178">
        <v>12</v>
      </c>
      <c r="B313" s="197" t="s">
        <v>1679</v>
      </c>
      <c r="C313" s="215" t="s">
        <v>1694</v>
      </c>
      <c r="D313" s="198">
        <v>42226</v>
      </c>
      <c r="E313" s="178" t="s">
        <v>1096</v>
      </c>
      <c r="F313" s="178" t="s">
        <v>1097</v>
      </c>
      <c r="G313" s="171">
        <f t="shared" si="84"/>
        <v>10</v>
      </c>
      <c r="H313" s="172">
        <v>10</v>
      </c>
      <c r="I313" s="199">
        <v>188.1</v>
      </c>
      <c r="J313" s="171">
        <v>4</v>
      </c>
      <c r="K313" s="172">
        <v>4</v>
      </c>
      <c r="L313" s="172">
        <v>0</v>
      </c>
      <c r="M313" s="199">
        <v>187.9</v>
      </c>
      <c r="N313" s="199">
        <v>187.9</v>
      </c>
      <c r="O313" s="199">
        <v>0</v>
      </c>
      <c r="P313" s="200">
        <f t="shared" si="83"/>
        <v>7999000</v>
      </c>
      <c r="Q313" s="200">
        <v>5862976.0599999996</v>
      </c>
      <c r="R313" s="200">
        <v>2136023.94</v>
      </c>
    </row>
    <row r="314" spans="1:18" x14ac:dyDescent="0.2">
      <c r="A314" s="178">
        <v>13</v>
      </c>
      <c r="B314" s="197" t="s">
        <v>1526</v>
      </c>
      <c r="C314" s="215" t="s">
        <v>1695</v>
      </c>
      <c r="D314" s="198">
        <v>42226</v>
      </c>
      <c r="E314" s="178" t="s">
        <v>1096</v>
      </c>
      <c r="F314" s="178" t="s">
        <v>1097</v>
      </c>
      <c r="G314" s="171">
        <f t="shared" si="84"/>
        <v>6</v>
      </c>
      <c r="H314" s="172">
        <v>6</v>
      </c>
      <c r="I314" s="199">
        <v>156.19999999999999</v>
      </c>
      <c r="J314" s="171">
        <v>3</v>
      </c>
      <c r="K314" s="172">
        <v>3</v>
      </c>
      <c r="L314" s="172">
        <v>0</v>
      </c>
      <c r="M314" s="199">
        <v>125.1</v>
      </c>
      <c r="N314" s="199">
        <v>125.1</v>
      </c>
      <c r="O314" s="199">
        <v>0</v>
      </c>
      <c r="P314" s="200">
        <f t="shared" si="83"/>
        <v>5348000</v>
      </c>
      <c r="Q314" s="200">
        <v>3903450.26</v>
      </c>
      <c r="R314" s="200">
        <v>1444549.74</v>
      </c>
    </row>
    <row r="315" spans="1:18" x14ac:dyDescent="0.2">
      <c r="A315" s="178">
        <v>14</v>
      </c>
      <c r="B315" s="197" t="s">
        <v>1536</v>
      </c>
      <c r="C315" s="215" t="s">
        <v>1696</v>
      </c>
      <c r="D315" s="198">
        <v>42226</v>
      </c>
      <c r="E315" s="178" t="s">
        <v>1096</v>
      </c>
      <c r="F315" s="178" t="s">
        <v>1097</v>
      </c>
      <c r="G315" s="171">
        <v>12</v>
      </c>
      <c r="H315" s="172">
        <v>12</v>
      </c>
      <c r="I315" s="199">
        <v>151.1</v>
      </c>
      <c r="J315" s="171">
        <v>5</v>
      </c>
      <c r="K315" s="172">
        <v>4</v>
      </c>
      <c r="L315" s="172">
        <v>1</v>
      </c>
      <c r="M315" s="199">
        <f>128.26+22.8</f>
        <v>151.06</v>
      </c>
      <c r="N315" s="199">
        <v>128.26</v>
      </c>
      <c r="O315" s="199">
        <v>22.8</v>
      </c>
      <c r="P315" s="200">
        <f t="shared" si="83"/>
        <v>5499800</v>
      </c>
      <c r="Q315" s="200">
        <v>4002050.61</v>
      </c>
      <c r="R315" s="200">
        <v>1497749.39</v>
      </c>
    </row>
    <row r="316" spans="1:18" x14ac:dyDescent="0.2">
      <c r="A316" s="178">
        <v>15</v>
      </c>
      <c r="B316" s="197" t="s">
        <v>1535</v>
      </c>
      <c r="C316" s="215" t="s">
        <v>1284</v>
      </c>
      <c r="D316" s="198">
        <v>42212</v>
      </c>
      <c r="E316" s="178" t="s">
        <v>1096</v>
      </c>
      <c r="F316" s="178" t="s">
        <v>1097</v>
      </c>
      <c r="G316" s="171">
        <f t="shared" si="84"/>
        <v>3</v>
      </c>
      <c r="H316" s="172">
        <v>3</v>
      </c>
      <c r="I316" s="199">
        <v>75.3</v>
      </c>
      <c r="J316" s="171">
        <v>2</v>
      </c>
      <c r="K316" s="172">
        <v>2</v>
      </c>
      <c r="L316" s="172">
        <v>0</v>
      </c>
      <c r="M316" s="199">
        <v>74.92</v>
      </c>
      <c r="N316" s="199">
        <v>74.92</v>
      </c>
      <c r="O316" s="199">
        <v>0</v>
      </c>
      <c r="P316" s="200">
        <f t="shared" si="83"/>
        <v>3230000</v>
      </c>
      <c r="Q316" s="200">
        <v>2337701.79</v>
      </c>
      <c r="R316" s="200">
        <v>892298.21</v>
      </c>
    </row>
    <row r="317" spans="1:18" x14ac:dyDescent="0.2">
      <c r="A317" s="178">
        <v>16</v>
      </c>
      <c r="B317" s="197" t="s">
        <v>1682</v>
      </c>
      <c r="C317" s="215" t="s">
        <v>1278</v>
      </c>
      <c r="D317" s="198">
        <v>42144</v>
      </c>
      <c r="E317" s="178" t="s">
        <v>1096</v>
      </c>
      <c r="F317" s="178" t="s">
        <v>1097</v>
      </c>
      <c r="G317" s="171">
        <f t="shared" si="84"/>
        <v>4</v>
      </c>
      <c r="H317" s="172">
        <v>4</v>
      </c>
      <c r="I317" s="199">
        <v>48.7</v>
      </c>
      <c r="J317" s="171">
        <v>1</v>
      </c>
      <c r="K317" s="172">
        <v>1</v>
      </c>
      <c r="L317" s="172">
        <v>0</v>
      </c>
      <c r="M317" s="199">
        <v>48.7</v>
      </c>
      <c r="N317" s="199">
        <v>48.7</v>
      </c>
      <c r="O317" s="199">
        <v>0</v>
      </c>
      <c r="P317" s="200">
        <f t="shared" si="83"/>
        <v>2072000</v>
      </c>
      <c r="Q317" s="200">
        <v>1519568.57</v>
      </c>
      <c r="R317" s="200">
        <v>552431.43000000005</v>
      </c>
    </row>
    <row r="318" spans="1:18" x14ac:dyDescent="0.2">
      <c r="A318" s="178">
        <v>17</v>
      </c>
      <c r="B318" s="197" t="s">
        <v>1684</v>
      </c>
      <c r="C318" s="215" t="s">
        <v>1290</v>
      </c>
      <c r="D318" s="198">
        <v>41782</v>
      </c>
      <c r="E318" s="178" t="s">
        <v>1096</v>
      </c>
      <c r="F318" s="178" t="s">
        <v>1097</v>
      </c>
      <c r="G318" s="171">
        <f t="shared" si="84"/>
        <v>5</v>
      </c>
      <c r="H318" s="172">
        <v>5</v>
      </c>
      <c r="I318" s="199">
        <v>57.2</v>
      </c>
      <c r="J318" s="171">
        <v>2</v>
      </c>
      <c r="K318" s="172">
        <v>2</v>
      </c>
      <c r="L318" s="172">
        <v>0</v>
      </c>
      <c r="M318" s="199">
        <v>57.2</v>
      </c>
      <c r="N318" s="199">
        <v>57.2</v>
      </c>
      <c r="O318" s="199">
        <v>0</v>
      </c>
      <c r="P318" s="200">
        <f t="shared" si="83"/>
        <v>2480000</v>
      </c>
      <c r="Q318" s="200">
        <v>1784791.01</v>
      </c>
      <c r="R318" s="200">
        <v>695208.99</v>
      </c>
    </row>
    <row r="319" spans="1:18" ht="26.25" customHeight="1" x14ac:dyDescent="0.2">
      <c r="A319" s="778" t="s">
        <v>1334</v>
      </c>
      <c r="B319" s="782"/>
      <c r="C319" s="782"/>
      <c r="D319" s="782"/>
      <c r="E319" s="782"/>
      <c r="F319" s="782"/>
      <c r="G319" s="176">
        <f>SUM(G320:G323)</f>
        <v>58</v>
      </c>
      <c r="H319" s="176">
        <f t="shared" ref="H319:O319" si="85">SUM(H320:H323)</f>
        <v>58</v>
      </c>
      <c r="I319" s="179">
        <f t="shared" si="85"/>
        <v>731.7</v>
      </c>
      <c r="J319" s="176">
        <f t="shared" si="85"/>
        <v>25</v>
      </c>
      <c r="K319" s="176">
        <f t="shared" si="85"/>
        <v>7</v>
      </c>
      <c r="L319" s="176">
        <f t="shared" si="85"/>
        <v>18</v>
      </c>
      <c r="M319" s="179">
        <f t="shared" si="85"/>
        <v>731.7</v>
      </c>
      <c r="N319" s="179">
        <f t="shared" si="85"/>
        <v>253.7</v>
      </c>
      <c r="O319" s="179">
        <f t="shared" si="85"/>
        <v>478</v>
      </c>
      <c r="P319" s="179">
        <f>SUM(P320:P323)</f>
        <v>30936276</v>
      </c>
      <c r="Q319" s="179">
        <v>23047525.620000001</v>
      </c>
      <c r="R319" s="179">
        <v>7888750.3799999999</v>
      </c>
    </row>
    <row r="320" spans="1:18" x14ac:dyDescent="0.2">
      <c r="A320" s="178">
        <v>1</v>
      </c>
      <c r="B320" s="207" t="s">
        <v>1633</v>
      </c>
      <c r="C320" s="215">
        <v>6</v>
      </c>
      <c r="D320" s="198">
        <v>41652</v>
      </c>
      <c r="E320" s="178" t="s">
        <v>1096</v>
      </c>
      <c r="F320" s="178" t="s">
        <v>1097</v>
      </c>
      <c r="G320" s="171">
        <f>H320</f>
        <v>34</v>
      </c>
      <c r="H320" s="172">
        <v>34</v>
      </c>
      <c r="I320" s="199">
        <v>388</v>
      </c>
      <c r="J320" s="171">
        <v>13</v>
      </c>
      <c r="K320" s="172">
        <v>5</v>
      </c>
      <c r="L320" s="172">
        <v>8</v>
      </c>
      <c r="M320" s="199">
        <v>388</v>
      </c>
      <c r="N320" s="199">
        <v>91.5</v>
      </c>
      <c r="O320" s="199">
        <v>296.5</v>
      </c>
      <c r="P320" s="200">
        <f>Q320+R320</f>
        <v>16404640</v>
      </c>
      <c r="Q320" s="200">
        <v>12221456.800000001</v>
      </c>
      <c r="R320" s="200">
        <v>4183183.2</v>
      </c>
    </row>
    <row r="321" spans="1:24" x14ac:dyDescent="0.2">
      <c r="A321" s="178">
        <v>2</v>
      </c>
      <c r="B321" s="207" t="s">
        <v>1126</v>
      </c>
      <c r="C321" s="215">
        <v>44</v>
      </c>
      <c r="D321" s="198">
        <v>42034</v>
      </c>
      <c r="E321" s="178" t="s">
        <v>1097</v>
      </c>
      <c r="F321" s="178" t="s">
        <v>1099</v>
      </c>
      <c r="G321" s="171">
        <v>9</v>
      </c>
      <c r="H321" s="172">
        <v>9</v>
      </c>
      <c r="I321" s="199">
        <v>123.7</v>
      </c>
      <c r="J321" s="171">
        <v>6</v>
      </c>
      <c r="K321" s="172">
        <v>1</v>
      </c>
      <c r="L321" s="172">
        <v>5</v>
      </c>
      <c r="M321" s="199">
        <v>123.7</v>
      </c>
      <c r="N321" s="199">
        <v>64.099999999999994</v>
      </c>
      <c r="O321" s="199">
        <v>59.6</v>
      </c>
      <c r="P321" s="200">
        <f>Q321+R321</f>
        <v>5230036</v>
      </c>
      <c r="Q321" s="200">
        <v>3896376.82</v>
      </c>
      <c r="R321" s="200">
        <v>1333659.18</v>
      </c>
    </row>
    <row r="322" spans="1:24" x14ac:dyDescent="0.2">
      <c r="A322" s="178">
        <v>3</v>
      </c>
      <c r="B322" s="207" t="s">
        <v>1127</v>
      </c>
      <c r="C322" s="215">
        <v>45</v>
      </c>
      <c r="D322" s="198">
        <v>42034</v>
      </c>
      <c r="E322" s="178" t="s">
        <v>1097</v>
      </c>
      <c r="F322" s="178" t="s">
        <v>1099</v>
      </c>
      <c r="G322" s="171">
        <v>6</v>
      </c>
      <c r="H322" s="172">
        <v>6</v>
      </c>
      <c r="I322" s="199">
        <v>97.2</v>
      </c>
      <c r="J322" s="171">
        <v>3</v>
      </c>
      <c r="K322" s="172">
        <v>0</v>
      </c>
      <c r="L322" s="172">
        <v>3</v>
      </c>
      <c r="M322" s="199">
        <v>97.2</v>
      </c>
      <c r="N322" s="199">
        <v>0</v>
      </c>
      <c r="O322" s="199">
        <v>97.2</v>
      </c>
      <c r="P322" s="200">
        <f>Q322+R322</f>
        <v>4109616</v>
      </c>
      <c r="Q322" s="200">
        <v>3061663.92</v>
      </c>
      <c r="R322" s="200">
        <v>1047952.08</v>
      </c>
    </row>
    <row r="323" spans="1:24" x14ac:dyDescent="0.2">
      <c r="A323" s="178">
        <v>4</v>
      </c>
      <c r="B323" s="207" t="s">
        <v>1128</v>
      </c>
      <c r="C323" s="215">
        <v>43</v>
      </c>
      <c r="D323" s="198">
        <v>42034</v>
      </c>
      <c r="E323" s="178" t="s">
        <v>1097</v>
      </c>
      <c r="F323" s="178" t="s">
        <v>1099</v>
      </c>
      <c r="G323" s="171">
        <v>9</v>
      </c>
      <c r="H323" s="172">
        <v>9</v>
      </c>
      <c r="I323" s="199">
        <v>122.8</v>
      </c>
      <c r="J323" s="171">
        <v>3</v>
      </c>
      <c r="K323" s="172">
        <v>1</v>
      </c>
      <c r="L323" s="172">
        <v>2</v>
      </c>
      <c r="M323" s="199">
        <v>122.8</v>
      </c>
      <c r="N323" s="199">
        <v>98.1</v>
      </c>
      <c r="O323" s="199">
        <v>24.7</v>
      </c>
      <c r="P323" s="200">
        <f>Q323+R323</f>
        <v>5191984</v>
      </c>
      <c r="Q323" s="200">
        <v>3868028.08</v>
      </c>
      <c r="R323" s="200">
        <v>1323955.92</v>
      </c>
    </row>
    <row r="324" spans="1:24" s="158" customFormat="1" ht="39.950000000000003" customHeight="1" x14ac:dyDescent="0.2">
      <c r="A324" s="777" t="s">
        <v>801</v>
      </c>
      <c r="B324" s="777"/>
      <c r="C324" s="777"/>
      <c r="D324" s="777"/>
      <c r="E324" s="777"/>
      <c r="F324" s="777"/>
      <c r="G324" s="170">
        <f>G325</f>
        <v>171</v>
      </c>
      <c r="H324" s="170">
        <f t="shared" ref="H324:O324" si="86">H325</f>
        <v>171</v>
      </c>
      <c r="I324" s="204">
        <f t="shared" si="86"/>
        <v>4130</v>
      </c>
      <c r="J324" s="170">
        <f t="shared" si="86"/>
        <v>89</v>
      </c>
      <c r="K324" s="170">
        <f t="shared" si="86"/>
        <v>76</v>
      </c>
      <c r="L324" s="170">
        <f t="shared" si="86"/>
        <v>13</v>
      </c>
      <c r="M324" s="204">
        <f t="shared" si="86"/>
        <v>4130</v>
      </c>
      <c r="N324" s="204">
        <f t="shared" si="86"/>
        <v>3405.5</v>
      </c>
      <c r="O324" s="204">
        <f t="shared" si="86"/>
        <v>724.5</v>
      </c>
      <c r="P324" s="204">
        <f>P325</f>
        <v>176238700.50999999</v>
      </c>
      <c r="Q324" s="204">
        <v>142962649.31</v>
      </c>
      <c r="R324" s="204">
        <v>33276051.199999999</v>
      </c>
      <c r="S324" s="201"/>
      <c r="T324" s="202"/>
      <c r="U324" s="205"/>
      <c r="V324" s="205"/>
      <c r="W324" s="205"/>
      <c r="X324" s="205"/>
    </row>
    <row r="325" spans="1:24" x14ac:dyDescent="0.3">
      <c r="A325" s="178">
        <v>1</v>
      </c>
      <c r="B325" s="207" t="s">
        <v>906</v>
      </c>
      <c r="C325" s="215" t="s">
        <v>1144</v>
      </c>
      <c r="D325" s="198">
        <v>41800</v>
      </c>
      <c r="E325" s="178" t="s">
        <v>1099</v>
      </c>
      <c r="F325" s="178" t="s">
        <v>1801</v>
      </c>
      <c r="G325" s="171">
        <v>171</v>
      </c>
      <c r="H325" s="171">
        <v>171</v>
      </c>
      <c r="I325" s="213">
        <v>4130</v>
      </c>
      <c r="J325" s="171">
        <v>89</v>
      </c>
      <c r="K325" s="227">
        <v>76</v>
      </c>
      <c r="L325" s="227">
        <v>13</v>
      </c>
      <c r="M325" s="199">
        <v>4130</v>
      </c>
      <c r="N325" s="213">
        <v>3405.5</v>
      </c>
      <c r="O325" s="213">
        <f>M325-N325</f>
        <v>724.5</v>
      </c>
      <c r="P325" s="200">
        <f>Q325+R325</f>
        <v>176238700.50999999</v>
      </c>
      <c r="Q325" s="200">
        <v>142962649.31</v>
      </c>
      <c r="R325" s="200">
        <v>33276051.199999999</v>
      </c>
    </row>
    <row r="326" spans="1:24" ht="39.75" customHeight="1" x14ac:dyDescent="0.2">
      <c r="A326" s="777" t="s">
        <v>1832</v>
      </c>
      <c r="B326" s="777"/>
      <c r="C326" s="777"/>
      <c r="D326" s="777"/>
      <c r="E326" s="777"/>
      <c r="F326" s="777"/>
      <c r="G326" s="176">
        <f>SUM(G327:G328)</f>
        <v>0</v>
      </c>
      <c r="H326" s="176">
        <f t="shared" ref="H326:O326" si="87">SUM(H327:H328)</f>
        <v>0</v>
      </c>
      <c r="I326" s="179">
        <f t="shared" si="87"/>
        <v>0</v>
      </c>
      <c r="J326" s="176">
        <f t="shared" si="87"/>
        <v>0</v>
      </c>
      <c r="K326" s="176">
        <f t="shared" si="87"/>
        <v>0</v>
      </c>
      <c r="L326" s="176">
        <f t="shared" si="87"/>
        <v>0</v>
      </c>
      <c r="M326" s="179">
        <f t="shared" si="87"/>
        <v>0</v>
      </c>
      <c r="N326" s="179">
        <f t="shared" si="87"/>
        <v>0</v>
      </c>
      <c r="O326" s="179">
        <f t="shared" si="87"/>
        <v>0</v>
      </c>
      <c r="P326" s="179">
        <f>SUM(P327:P328)</f>
        <v>37673866.990000002</v>
      </c>
      <c r="Q326" s="179">
        <v>32321947.219999999</v>
      </c>
      <c r="R326" s="179">
        <v>5351919.7699999996</v>
      </c>
    </row>
    <row r="327" spans="1:24" x14ac:dyDescent="0.3">
      <c r="A327" s="178">
        <v>1</v>
      </c>
      <c r="B327" s="207" t="s">
        <v>907</v>
      </c>
      <c r="C327" s="215" t="s">
        <v>1121</v>
      </c>
      <c r="D327" s="198">
        <v>42004</v>
      </c>
      <c r="E327" s="178" t="s">
        <v>1096</v>
      </c>
      <c r="F327" s="178" t="s">
        <v>1097</v>
      </c>
      <c r="G327" s="171">
        <v>0</v>
      </c>
      <c r="H327" s="171">
        <v>0</v>
      </c>
      <c r="I327" s="213">
        <v>0</v>
      </c>
      <c r="J327" s="171">
        <v>0</v>
      </c>
      <c r="K327" s="227">
        <v>0</v>
      </c>
      <c r="L327" s="227">
        <v>0</v>
      </c>
      <c r="M327" s="199">
        <v>0</v>
      </c>
      <c r="N327" s="213">
        <v>0</v>
      </c>
      <c r="O327" s="213">
        <v>0</v>
      </c>
      <c r="P327" s="200">
        <f>Q327+R327</f>
        <v>18423363.879999999</v>
      </c>
      <c r="Q327" s="200">
        <v>15801930.140000001</v>
      </c>
      <c r="R327" s="200">
        <v>2621433.7400000002</v>
      </c>
    </row>
    <row r="328" spans="1:24" x14ac:dyDescent="0.3">
      <c r="A328" s="178">
        <v>2</v>
      </c>
      <c r="B328" s="207" t="s">
        <v>908</v>
      </c>
      <c r="C328" s="215" t="s">
        <v>1121</v>
      </c>
      <c r="D328" s="198">
        <v>42004</v>
      </c>
      <c r="E328" s="178" t="s">
        <v>1096</v>
      </c>
      <c r="F328" s="178" t="s">
        <v>1097</v>
      </c>
      <c r="G328" s="171">
        <v>0</v>
      </c>
      <c r="H328" s="171">
        <v>0</v>
      </c>
      <c r="I328" s="213">
        <v>0</v>
      </c>
      <c r="J328" s="171">
        <v>0</v>
      </c>
      <c r="K328" s="227">
        <v>0</v>
      </c>
      <c r="L328" s="227">
        <v>0</v>
      </c>
      <c r="M328" s="199">
        <v>0</v>
      </c>
      <c r="N328" s="213">
        <v>0</v>
      </c>
      <c r="O328" s="213">
        <v>0</v>
      </c>
      <c r="P328" s="200">
        <f>Q328+R328</f>
        <v>19250503.109999999</v>
      </c>
      <c r="Q328" s="200">
        <v>16520017.08</v>
      </c>
      <c r="R328" s="200">
        <v>2730486.03</v>
      </c>
    </row>
    <row r="329" spans="1:24" s="158" customFormat="1" ht="39.950000000000003" customHeight="1" x14ac:dyDescent="0.2">
      <c r="A329" s="778" t="s">
        <v>1193</v>
      </c>
      <c r="B329" s="778"/>
      <c r="C329" s="778"/>
      <c r="D329" s="778"/>
      <c r="E329" s="778"/>
      <c r="F329" s="778"/>
      <c r="G329" s="170">
        <f t="shared" ref="G329:P329" si="88">SUM(G330:G333)</f>
        <v>0</v>
      </c>
      <c r="H329" s="170">
        <f t="shared" si="88"/>
        <v>0</v>
      </c>
      <c r="I329" s="204">
        <f t="shared" si="88"/>
        <v>0</v>
      </c>
      <c r="J329" s="170">
        <f t="shared" si="88"/>
        <v>0</v>
      </c>
      <c r="K329" s="170">
        <f t="shared" si="88"/>
        <v>0</v>
      </c>
      <c r="L329" s="170">
        <f t="shared" si="88"/>
        <v>0</v>
      </c>
      <c r="M329" s="204">
        <f t="shared" si="88"/>
        <v>0</v>
      </c>
      <c r="N329" s="204">
        <f t="shared" si="88"/>
        <v>0</v>
      </c>
      <c r="O329" s="204">
        <f t="shared" si="88"/>
        <v>0</v>
      </c>
      <c r="P329" s="204">
        <f t="shared" si="88"/>
        <v>13076771.33</v>
      </c>
      <c r="Q329" s="204">
        <v>9060949.8599999994</v>
      </c>
      <c r="R329" s="204">
        <v>4015821.47</v>
      </c>
      <c r="S329" s="201"/>
      <c r="T329" s="202"/>
      <c r="U329" s="205"/>
      <c r="V329" s="205"/>
      <c r="W329" s="205"/>
      <c r="X329" s="205"/>
    </row>
    <row r="330" spans="1:24" x14ac:dyDescent="0.3">
      <c r="A330" s="178">
        <v>1</v>
      </c>
      <c r="B330" s="197" t="s">
        <v>1248</v>
      </c>
      <c r="C330" s="178" t="s">
        <v>1280</v>
      </c>
      <c r="D330" s="198">
        <v>40919</v>
      </c>
      <c r="E330" s="178" t="s">
        <v>1097</v>
      </c>
      <c r="F330" s="178" t="s">
        <v>1099</v>
      </c>
      <c r="G330" s="171">
        <v>0</v>
      </c>
      <c r="H330" s="171">
        <v>0</v>
      </c>
      <c r="I330" s="213">
        <v>0</v>
      </c>
      <c r="J330" s="171">
        <v>0</v>
      </c>
      <c r="K330" s="227">
        <v>0</v>
      </c>
      <c r="L330" s="227">
        <v>0</v>
      </c>
      <c r="M330" s="199">
        <v>0</v>
      </c>
      <c r="N330" s="213">
        <v>0</v>
      </c>
      <c r="O330" s="213">
        <v>0</v>
      </c>
      <c r="P330" s="200">
        <f>Q330+R330</f>
        <v>2042114.58</v>
      </c>
      <c r="Q330" s="200">
        <v>1238950.29</v>
      </c>
      <c r="R330" s="200">
        <v>803164.29</v>
      </c>
    </row>
    <row r="331" spans="1:24" x14ac:dyDescent="0.3">
      <c r="A331" s="178">
        <v>2</v>
      </c>
      <c r="B331" s="197" t="s">
        <v>890</v>
      </c>
      <c r="C331" s="178" t="s">
        <v>1280</v>
      </c>
      <c r="D331" s="198">
        <v>40919</v>
      </c>
      <c r="E331" s="178" t="s">
        <v>1097</v>
      </c>
      <c r="F331" s="178" t="s">
        <v>1099</v>
      </c>
      <c r="G331" s="171">
        <v>0</v>
      </c>
      <c r="H331" s="171">
        <v>0</v>
      </c>
      <c r="I331" s="213">
        <v>0</v>
      </c>
      <c r="J331" s="171">
        <v>0</v>
      </c>
      <c r="K331" s="227">
        <v>0</v>
      </c>
      <c r="L331" s="227">
        <v>0</v>
      </c>
      <c r="M331" s="199">
        <v>0</v>
      </c>
      <c r="N331" s="213">
        <v>0</v>
      </c>
      <c r="O331" s="213">
        <v>0</v>
      </c>
      <c r="P331" s="200">
        <f>Q331+R331</f>
        <v>3879798.24</v>
      </c>
      <c r="Q331" s="200">
        <v>2675051.7999999998</v>
      </c>
      <c r="R331" s="200">
        <v>1204746.44</v>
      </c>
    </row>
    <row r="332" spans="1:24" x14ac:dyDescent="0.3">
      <c r="A332" s="178">
        <v>3</v>
      </c>
      <c r="B332" s="197" t="s">
        <v>891</v>
      </c>
      <c r="C332" s="178" t="s">
        <v>1280</v>
      </c>
      <c r="D332" s="198">
        <v>40919</v>
      </c>
      <c r="E332" s="178" t="s">
        <v>1097</v>
      </c>
      <c r="F332" s="178" t="s">
        <v>1099</v>
      </c>
      <c r="G332" s="171">
        <v>0</v>
      </c>
      <c r="H332" s="171">
        <v>0</v>
      </c>
      <c r="I332" s="213">
        <v>0</v>
      </c>
      <c r="J332" s="171">
        <v>0</v>
      </c>
      <c r="K332" s="227">
        <v>0</v>
      </c>
      <c r="L332" s="227">
        <v>0</v>
      </c>
      <c r="M332" s="199">
        <v>0</v>
      </c>
      <c r="N332" s="213">
        <v>0</v>
      </c>
      <c r="O332" s="213">
        <v>0</v>
      </c>
      <c r="P332" s="200">
        <f>Q332+R332</f>
        <v>1286260.71</v>
      </c>
      <c r="Q332" s="200">
        <v>884678.56</v>
      </c>
      <c r="R332" s="200">
        <v>401582.15</v>
      </c>
    </row>
    <row r="333" spans="1:24" x14ac:dyDescent="0.3">
      <c r="A333" s="178">
        <v>4</v>
      </c>
      <c r="B333" s="197" t="s">
        <v>885</v>
      </c>
      <c r="C333" s="215" t="s">
        <v>1091</v>
      </c>
      <c r="D333" s="198">
        <v>41976</v>
      </c>
      <c r="E333" s="178" t="s">
        <v>1097</v>
      </c>
      <c r="F333" s="178" t="s">
        <v>1099</v>
      </c>
      <c r="G333" s="171">
        <v>0</v>
      </c>
      <c r="H333" s="171">
        <v>0</v>
      </c>
      <c r="I333" s="213">
        <v>0</v>
      </c>
      <c r="J333" s="171">
        <v>0</v>
      </c>
      <c r="K333" s="227">
        <v>0</v>
      </c>
      <c r="L333" s="227">
        <v>0</v>
      </c>
      <c r="M333" s="199">
        <v>0</v>
      </c>
      <c r="N333" s="213">
        <v>0</v>
      </c>
      <c r="O333" s="213">
        <v>0</v>
      </c>
      <c r="P333" s="200">
        <f>Q333+R333</f>
        <v>5868597.7999999998</v>
      </c>
      <c r="Q333" s="200">
        <v>4262269.21</v>
      </c>
      <c r="R333" s="200">
        <v>1606328.59</v>
      </c>
    </row>
    <row r="334" spans="1:24" ht="30" customHeight="1" x14ac:dyDescent="0.2">
      <c r="A334" s="778" t="s">
        <v>1331</v>
      </c>
      <c r="B334" s="778"/>
      <c r="C334" s="778"/>
      <c r="D334" s="778"/>
      <c r="E334" s="778"/>
      <c r="F334" s="778"/>
      <c r="G334" s="176">
        <f>SUM(G335:G348)</f>
        <v>0</v>
      </c>
      <c r="H334" s="176">
        <f t="shared" ref="H334:O334" si="89">SUM(H335:H348)</f>
        <v>0</v>
      </c>
      <c r="I334" s="179">
        <f t="shared" si="89"/>
        <v>0</v>
      </c>
      <c r="J334" s="176">
        <f t="shared" si="89"/>
        <v>0</v>
      </c>
      <c r="K334" s="176">
        <f t="shared" si="89"/>
        <v>0</v>
      </c>
      <c r="L334" s="176">
        <f t="shared" si="89"/>
        <v>0</v>
      </c>
      <c r="M334" s="179">
        <f t="shared" si="89"/>
        <v>0</v>
      </c>
      <c r="N334" s="179">
        <f t="shared" si="89"/>
        <v>0</v>
      </c>
      <c r="O334" s="179">
        <f t="shared" si="89"/>
        <v>0</v>
      </c>
      <c r="P334" s="179">
        <f>SUM(P335:P348)</f>
        <v>62023530.119999997</v>
      </c>
      <c r="Q334" s="179">
        <v>37533703.460000001</v>
      </c>
      <c r="R334" s="179">
        <v>24489826.66</v>
      </c>
    </row>
    <row r="335" spans="1:24" x14ac:dyDescent="0.3">
      <c r="A335" s="178">
        <v>1</v>
      </c>
      <c r="B335" s="207" t="s">
        <v>1632</v>
      </c>
      <c r="C335" s="215">
        <v>1</v>
      </c>
      <c r="D335" s="198">
        <v>41971</v>
      </c>
      <c r="E335" s="178" t="s">
        <v>1097</v>
      </c>
      <c r="F335" s="178" t="s">
        <v>1099</v>
      </c>
      <c r="G335" s="171">
        <v>0</v>
      </c>
      <c r="H335" s="171">
        <v>0</v>
      </c>
      <c r="I335" s="213">
        <v>0</v>
      </c>
      <c r="J335" s="171">
        <v>0</v>
      </c>
      <c r="K335" s="227">
        <v>0</v>
      </c>
      <c r="L335" s="227">
        <v>0</v>
      </c>
      <c r="M335" s="199">
        <v>0</v>
      </c>
      <c r="N335" s="213">
        <v>0</v>
      </c>
      <c r="O335" s="213">
        <v>0</v>
      </c>
      <c r="P335" s="200">
        <f t="shared" ref="P335:P348" si="90">Q335+R335</f>
        <v>3836656.32</v>
      </c>
      <c r="Q335" s="200">
        <v>2175107.62</v>
      </c>
      <c r="R335" s="200">
        <v>1661548.7</v>
      </c>
    </row>
    <row r="336" spans="1:24" x14ac:dyDescent="0.3">
      <c r="A336" s="178">
        <v>2</v>
      </c>
      <c r="B336" s="207" t="s">
        <v>1631</v>
      </c>
      <c r="C336" s="215">
        <v>2</v>
      </c>
      <c r="D336" s="198">
        <v>41971</v>
      </c>
      <c r="E336" s="178" t="s">
        <v>1097</v>
      </c>
      <c r="F336" s="178" t="s">
        <v>1099</v>
      </c>
      <c r="G336" s="171">
        <v>0</v>
      </c>
      <c r="H336" s="171">
        <v>0</v>
      </c>
      <c r="I336" s="213">
        <v>0</v>
      </c>
      <c r="J336" s="171">
        <v>0</v>
      </c>
      <c r="K336" s="227">
        <v>0</v>
      </c>
      <c r="L336" s="227">
        <v>0</v>
      </c>
      <c r="M336" s="199">
        <v>0</v>
      </c>
      <c r="N336" s="213">
        <v>0</v>
      </c>
      <c r="O336" s="213">
        <v>0</v>
      </c>
      <c r="P336" s="200">
        <f t="shared" si="90"/>
        <v>5214519.24</v>
      </c>
      <c r="Q336" s="200">
        <v>3162831.52</v>
      </c>
      <c r="R336" s="200">
        <v>2051687.72</v>
      </c>
    </row>
    <row r="337" spans="1:24" x14ac:dyDescent="0.3">
      <c r="A337" s="178">
        <v>3</v>
      </c>
      <c r="B337" s="207" t="s">
        <v>1630</v>
      </c>
      <c r="C337" s="215">
        <v>3</v>
      </c>
      <c r="D337" s="198">
        <v>41971</v>
      </c>
      <c r="E337" s="178" t="s">
        <v>1097</v>
      </c>
      <c r="F337" s="178" t="s">
        <v>1099</v>
      </c>
      <c r="G337" s="171">
        <v>0</v>
      </c>
      <c r="H337" s="171">
        <v>0</v>
      </c>
      <c r="I337" s="213">
        <v>0</v>
      </c>
      <c r="J337" s="171">
        <v>0</v>
      </c>
      <c r="K337" s="227">
        <v>0</v>
      </c>
      <c r="L337" s="227">
        <v>0</v>
      </c>
      <c r="M337" s="199">
        <v>0</v>
      </c>
      <c r="N337" s="213">
        <v>0</v>
      </c>
      <c r="O337" s="213">
        <v>0</v>
      </c>
      <c r="P337" s="200">
        <f t="shared" si="90"/>
        <v>5380425.96</v>
      </c>
      <c r="Q337" s="200">
        <v>3410570.32</v>
      </c>
      <c r="R337" s="200">
        <v>1969855.64</v>
      </c>
    </row>
    <row r="338" spans="1:24" x14ac:dyDescent="0.3">
      <c r="A338" s="178">
        <v>4</v>
      </c>
      <c r="B338" s="207" t="s">
        <v>1629</v>
      </c>
      <c r="C338" s="215">
        <v>4</v>
      </c>
      <c r="D338" s="198">
        <v>41971</v>
      </c>
      <c r="E338" s="178" t="s">
        <v>1097</v>
      </c>
      <c r="F338" s="178" t="s">
        <v>1099</v>
      </c>
      <c r="G338" s="171">
        <v>0</v>
      </c>
      <c r="H338" s="171">
        <v>0</v>
      </c>
      <c r="I338" s="213">
        <v>0</v>
      </c>
      <c r="J338" s="171">
        <v>0</v>
      </c>
      <c r="K338" s="227">
        <v>0</v>
      </c>
      <c r="L338" s="227">
        <v>0</v>
      </c>
      <c r="M338" s="199">
        <v>0</v>
      </c>
      <c r="N338" s="213">
        <v>0</v>
      </c>
      <c r="O338" s="213">
        <v>0</v>
      </c>
      <c r="P338" s="200">
        <f t="shared" si="90"/>
        <v>4483794</v>
      </c>
      <c r="Q338" s="200">
        <v>2788775.28</v>
      </c>
      <c r="R338" s="200">
        <v>1695018.72</v>
      </c>
    </row>
    <row r="339" spans="1:24" x14ac:dyDescent="0.3">
      <c r="A339" s="178">
        <v>5</v>
      </c>
      <c r="B339" s="207" t="s">
        <v>1628</v>
      </c>
      <c r="C339" s="215">
        <v>5</v>
      </c>
      <c r="D339" s="198">
        <v>41971</v>
      </c>
      <c r="E339" s="178" t="s">
        <v>1097</v>
      </c>
      <c r="F339" s="178" t="s">
        <v>1099</v>
      </c>
      <c r="G339" s="171">
        <v>0</v>
      </c>
      <c r="H339" s="171">
        <v>0</v>
      </c>
      <c r="I339" s="213">
        <v>0</v>
      </c>
      <c r="J339" s="171">
        <v>0</v>
      </c>
      <c r="K339" s="227">
        <v>0</v>
      </c>
      <c r="L339" s="227">
        <v>0</v>
      </c>
      <c r="M339" s="199">
        <v>0</v>
      </c>
      <c r="N339" s="213">
        <v>0</v>
      </c>
      <c r="O339" s="213">
        <v>0</v>
      </c>
      <c r="P339" s="200">
        <f t="shared" si="90"/>
        <v>3385740.12</v>
      </c>
      <c r="Q339" s="200">
        <v>2246295.81</v>
      </c>
      <c r="R339" s="200">
        <v>1139444.31</v>
      </c>
    </row>
    <row r="340" spans="1:24" x14ac:dyDescent="0.3">
      <c r="A340" s="178">
        <v>6</v>
      </c>
      <c r="B340" s="207" t="s">
        <v>1626</v>
      </c>
      <c r="C340" s="215">
        <v>6</v>
      </c>
      <c r="D340" s="198">
        <v>41971</v>
      </c>
      <c r="E340" s="178" t="s">
        <v>1097</v>
      </c>
      <c r="F340" s="178" t="s">
        <v>1099</v>
      </c>
      <c r="G340" s="171">
        <v>0</v>
      </c>
      <c r="H340" s="171">
        <v>0</v>
      </c>
      <c r="I340" s="213">
        <v>0</v>
      </c>
      <c r="J340" s="171">
        <v>0</v>
      </c>
      <c r="K340" s="227">
        <v>0</v>
      </c>
      <c r="L340" s="227">
        <v>0</v>
      </c>
      <c r="M340" s="199">
        <v>0</v>
      </c>
      <c r="N340" s="213">
        <v>0</v>
      </c>
      <c r="O340" s="213">
        <v>0</v>
      </c>
      <c r="P340" s="200">
        <f t="shared" si="90"/>
        <v>3374197.68</v>
      </c>
      <c r="Q340" s="200">
        <v>2172855.46</v>
      </c>
      <c r="R340" s="200">
        <v>1201342.22</v>
      </c>
    </row>
    <row r="341" spans="1:24" x14ac:dyDescent="0.3">
      <c r="A341" s="178">
        <v>7</v>
      </c>
      <c r="B341" s="207" t="s">
        <v>1625</v>
      </c>
      <c r="C341" s="215">
        <v>7</v>
      </c>
      <c r="D341" s="198">
        <v>41971</v>
      </c>
      <c r="E341" s="178" t="s">
        <v>1097</v>
      </c>
      <c r="F341" s="178" t="s">
        <v>1099</v>
      </c>
      <c r="G341" s="171">
        <v>0</v>
      </c>
      <c r="H341" s="171">
        <v>0</v>
      </c>
      <c r="I341" s="213">
        <v>0</v>
      </c>
      <c r="J341" s="171">
        <v>0</v>
      </c>
      <c r="K341" s="227">
        <v>0</v>
      </c>
      <c r="L341" s="227">
        <v>0</v>
      </c>
      <c r="M341" s="199">
        <v>0</v>
      </c>
      <c r="N341" s="213">
        <v>0</v>
      </c>
      <c r="O341" s="213">
        <v>0</v>
      </c>
      <c r="P341" s="200">
        <f t="shared" si="90"/>
        <v>3504589.2</v>
      </c>
      <c r="Q341" s="200">
        <v>2238462.1800000002</v>
      </c>
      <c r="R341" s="200">
        <v>1266127.02</v>
      </c>
    </row>
    <row r="342" spans="1:24" x14ac:dyDescent="0.3">
      <c r="A342" s="178">
        <v>8</v>
      </c>
      <c r="B342" s="207" t="s">
        <v>1627</v>
      </c>
      <c r="C342" s="215">
        <v>8</v>
      </c>
      <c r="D342" s="198">
        <v>41971</v>
      </c>
      <c r="E342" s="178" t="s">
        <v>1097</v>
      </c>
      <c r="F342" s="178" t="s">
        <v>1099</v>
      </c>
      <c r="G342" s="171">
        <v>0</v>
      </c>
      <c r="H342" s="171">
        <v>0</v>
      </c>
      <c r="I342" s="213">
        <v>0</v>
      </c>
      <c r="J342" s="171">
        <v>0</v>
      </c>
      <c r="K342" s="227">
        <v>0</v>
      </c>
      <c r="L342" s="227">
        <v>0</v>
      </c>
      <c r="M342" s="199">
        <v>0</v>
      </c>
      <c r="N342" s="213">
        <v>0</v>
      </c>
      <c r="O342" s="213">
        <v>0</v>
      </c>
      <c r="P342" s="200">
        <f t="shared" si="90"/>
        <v>3370011.96</v>
      </c>
      <c r="Q342" s="200">
        <v>2118999.2000000002</v>
      </c>
      <c r="R342" s="200">
        <v>1251012.76</v>
      </c>
    </row>
    <row r="343" spans="1:24" x14ac:dyDescent="0.3">
      <c r="A343" s="178">
        <v>9</v>
      </c>
      <c r="B343" s="207" t="s">
        <v>1624</v>
      </c>
      <c r="C343" s="215">
        <v>11</v>
      </c>
      <c r="D343" s="198">
        <v>41971</v>
      </c>
      <c r="E343" s="178" t="s">
        <v>1097</v>
      </c>
      <c r="F343" s="178" t="s">
        <v>1099</v>
      </c>
      <c r="G343" s="171">
        <v>0</v>
      </c>
      <c r="H343" s="171">
        <v>0</v>
      </c>
      <c r="I343" s="213">
        <v>0</v>
      </c>
      <c r="J343" s="171">
        <v>0</v>
      </c>
      <c r="K343" s="227">
        <v>0</v>
      </c>
      <c r="L343" s="227">
        <v>0</v>
      </c>
      <c r="M343" s="199">
        <v>0</v>
      </c>
      <c r="N343" s="213">
        <v>0</v>
      </c>
      <c r="O343" s="213">
        <v>0</v>
      </c>
      <c r="P343" s="200">
        <f t="shared" si="90"/>
        <v>4079554.92</v>
      </c>
      <c r="Q343" s="200">
        <v>2591955.12</v>
      </c>
      <c r="R343" s="200">
        <v>1487599.8</v>
      </c>
    </row>
    <row r="344" spans="1:24" x14ac:dyDescent="0.3">
      <c r="A344" s="178">
        <v>10</v>
      </c>
      <c r="B344" s="207" t="s">
        <v>1623</v>
      </c>
      <c r="C344" s="215">
        <v>14</v>
      </c>
      <c r="D344" s="198">
        <v>41971</v>
      </c>
      <c r="E344" s="178" t="s">
        <v>1097</v>
      </c>
      <c r="F344" s="178" t="s">
        <v>1099</v>
      </c>
      <c r="G344" s="171">
        <v>0</v>
      </c>
      <c r="H344" s="171">
        <v>0</v>
      </c>
      <c r="I344" s="213">
        <v>0</v>
      </c>
      <c r="J344" s="171">
        <v>0</v>
      </c>
      <c r="K344" s="227">
        <v>0</v>
      </c>
      <c r="L344" s="227">
        <v>0</v>
      </c>
      <c r="M344" s="199">
        <v>0</v>
      </c>
      <c r="N344" s="213">
        <v>0</v>
      </c>
      <c r="O344" s="213">
        <v>0</v>
      </c>
      <c r="P344" s="200">
        <f t="shared" si="90"/>
        <v>4319409.3600000003</v>
      </c>
      <c r="Q344" s="200">
        <v>2505785.09</v>
      </c>
      <c r="R344" s="200">
        <v>1813624.27</v>
      </c>
    </row>
    <row r="345" spans="1:24" x14ac:dyDescent="0.3">
      <c r="A345" s="178">
        <v>11</v>
      </c>
      <c r="B345" s="207" t="s">
        <v>1622</v>
      </c>
      <c r="C345" s="215">
        <v>25</v>
      </c>
      <c r="D345" s="198">
        <v>41971</v>
      </c>
      <c r="E345" s="178" t="s">
        <v>1097</v>
      </c>
      <c r="F345" s="178" t="s">
        <v>1099</v>
      </c>
      <c r="G345" s="171">
        <v>0</v>
      </c>
      <c r="H345" s="171">
        <v>0</v>
      </c>
      <c r="I345" s="213">
        <v>0</v>
      </c>
      <c r="J345" s="171">
        <v>0</v>
      </c>
      <c r="K345" s="227">
        <v>0</v>
      </c>
      <c r="L345" s="227">
        <v>0</v>
      </c>
      <c r="M345" s="199">
        <v>0</v>
      </c>
      <c r="N345" s="213">
        <v>0</v>
      </c>
      <c r="O345" s="213">
        <v>0</v>
      </c>
      <c r="P345" s="200">
        <f t="shared" si="90"/>
        <v>6184337.8799999999</v>
      </c>
      <c r="Q345" s="200">
        <v>3467266.28</v>
      </c>
      <c r="R345" s="200">
        <v>2717071.6</v>
      </c>
    </row>
    <row r="346" spans="1:24" x14ac:dyDescent="0.3">
      <c r="A346" s="178">
        <v>12</v>
      </c>
      <c r="B346" s="207" t="s">
        <v>1555</v>
      </c>
      <c r="C346" s="215">
        <v>26</v>
      </c>
      <c r="D346" s="198">
        <v>41971</v>
      </c>
      <c r="E346" s="178" t="s">
        <v>1097</v>
      </c>
      <c r="F346" s="178" t="s">
        <v>1099</v>
      </c>
      <c r="G346" s="171">
        <v>0</v>
      </c>
      <c r="H346" s="171">
        <v>0</v>
      </c>
      <c r="I346" s="213">
        <v>0</v>
      </c>
      <c r="J346" s="171">
        <v>0</v>
      </c>
      <c r="K346" s="227">
        <v>0</v>
      </c>
      <c r="L346" s="227">
        <v>0</v>
      </c>
      <c r="M346" s="199">
        <v>0</v>
      </c>
      <c r="N346" s="213">
        <v>0</v>
      </c>
      <c r="O346" s="213">
        <v>0</v>
      </c>
      <c r="P346" s="200">
        <f t="shared" si="90"/>
        <v>4995631.92</v>
      </c>
      <c r="Q346" s="200">
        <v>3092720.45</v>
      </c>
      <c r="R346" s="200">
        <v>1902911.47</v>
      </c>
    </row>
    <row r="347" spans="1:24" x14ac:dyDescent="0.3">
      <c r="A347" s="178">
        <v>13</v>
      </c>
      <c r="B347" s="207" t="s">
        <v>1621</v>
      </c>
      <c r="C347" s="215" t="s">
        <v>869</v>
      </c>
      <c r="D347" s="198">
        <v>41971</v>
      </c>
      <c r="E347" s="178" t="s">
        <v>1097</v>
      </c>
      <c r="F347" s="178" t="s">
        <v>1099</v>
      </c>
      <c r="G347" s="171">
        <v>0</v>
      </c>
      <c r="H347" s="171">
        <v>0</v>
      </c>
      <c r="I347" s="213">
        <v>0</v>
      </c>
      <c r="J347" s="171">
        <v>0</v>
      </c>
      <c r="K347" s="227">
        <v>0</v>
      </c>
      <c r="L347" s="227">
        <v>0</v>
      </c>
      <c r="M347" s="199">
        <v>0</v>
      </c>
      <c r="N347" s="213">
        <v>0</v>
      </c>
      <c r="O347" s="213">
        <v>0</v>
      </c>
      <c r="P347" s="200">
        <f t="shared" si="90"/>
        <v>5189278.08</v>
      </c>
      <c r="Q347" s="200">
        <v>3000577.27</v>
      </c>
      <c r="R347" s="200">
        <v>2188700.81</v>
      </c>
    </row>
    <row r="348" spans="1:24" x14ac:dyDescent="0.3">
      <c r="A348" s="178">
        <v>14</v>
      </c>
      <c r="B348" s="207" t="s">
        <v>1620</v>
      </c>
      <c r="C348" s="215" t="s">
        <v>870</v>
      </c>
      <c r="D348" s="198">
        <v>41971</v>
      </c>
      <c r="E348" s="178" t="s">
        <v>1097</v>
      </c>
      <c r="F348" s="178" t="s">
        <v>1099</v>
      </c>
      <c r="G348" s="171">
        <v>0</v>
      </c>
      <c r="H348" s="171">
        <v>0</v>
      </c>
      <c r="I348" s="213">
        <v>0</v>
      </c>
      <c r="J348" s="171">
        <v>0</v>
      </c>
      <c r="K348" s="227">
        <v>0</v>
      </c>
      <c r="L348" s="227">
        <v>0</v>
      </c>
      <c r="M348" s="199">
        <v>0</v>
      </c>
      <c r="N348" s="213">
        <v>0</v>
      </c>
      <c r="O348" s="213">
        <v>0</v>
      </c>
      <c r="P348" s="200">
        <f t="shared" si="90"/>
        <v>4705383.4800000004</v>
      </c>
      <c r="Q348" s="200">
        <v>2561501.86</v>
      </c>
      <c r="R348" s="200">
        <v>2143881.62</v>
      </c>
    </row>
    <row r="349" spans="1:24" ht="30" customHeight="1" x14ac:dyDescent="0.2">
      <c r="A349" s="778" t="s">
        <v>1793</v>
      </c>
      <c r="B349" s="778"/>
      <c r="C349" s="778"/>
      <c r="D349" s="778"/>
      <c r="E349" s="778"/>
      <c r="F349" s="778"/>
      <c r="G349" s="176">
        <f t="shared" ref="G349:P349" si="91">SUM(G350:G370)</f>
        <v>552</v>
      </c>
      <c r="H349" s="176">
        <f t="shared" si="91"/>
        <v>552</v>
      </c>
      <c r="I349" s="179">
        <f t="shared" si="91"/>
        <v>7686.54</v>
      </c>
      <c r="J349" s="176">
        <f t="shared" si="91"/>
        <v>234</v>
      </c>
      <c r="K349" s="176">
        <f t="shared" si="91"/>
        <v>53</v>
      </c>
      <c r="L349" s="176">
        <f t="shared" si="91"/>
        <v>181</v>
      </c>
      <c r="M349" s="179">
        <f t="shared" si="91"/>
        <v>7515.93</v>
      </c>
      <c r="N349" s="179">
        <f t="shared" si="91"/>
        <v>1646.26</v>
      </c>
      <c r="O349" s="179">
        <f t="shared" si="91"/>
        <v>5869.67</v>
      </c>
      <c r="P349" s="179">
        <f t="shared" si="91"/>
        <v>269417348.77999997</v>
      </c>
      <c r="Q349" s="179">
        <v>174400916.75</v>
      </c>
      <c r="R349" s="179">
        <v>95016432.030000001</v>
      </c>
    </row>
    <row r="350" spans="1:24" x14ac:dyDescent="0.3">
      <c r="A350" s="178">
        <v>1</v>
      </c>
      <c r="B350" s="207" t="s">
        <v>907</v>
      </c>
      <c r="C350" s="215" t="s">
        <v>1121</v>
      </c>
      <c r="D350" s="198">
        <v>42004</v>
      </c>
      <c r="E350" s="178" t="s">
        <v>1097</v>
      </c>
      <c r="F350" s="178" t="s">
        <v>1099</v>
      </c>
      <c r="G350" s="171">
        <v>20</v>
      </c>
      <c r="H350" s="171">
        <v>20</v>
      </c>
      <c r="I350" s="213">
        <v>474.6</v>
      </c>
      <c r="J350" s="171">
        <v>12</v>
      </c>
      <c r="K350" s="227">
        <v>10</v>
      </c>
      <c r="L350" s="227">
        <v>2</v>
      </c>
      <c r="M350" s="199">
        <f>435.6+39</f>
        <v>474.6</v>
      </c>
      <c r="N350" s="213">
        <v>396.4</v>
      </c>
      <c r="O350" s="213">
        <v>78.2</v>
      </c>
      <c r="P350" s="200">
        <f t="shared" ref="P350:P370" si="92">Q350+R350</f>
        <v>1642724.12</v>
      </c>
      <c r="Q350" s="200">
        <v>1414773.36</v>
      </c>
      <c r="R350" s="200">
        <v>227950.76</v>
      </c>
    </row>
    <row r="351" spans="1:24" x14ac:dyDescent="0.3">
      <c r="A351" s="178">
        <v>2</v>
      </c>
      <c r="B351" s="207" t="s">
        <v>908</v>
      </c>
      <c r="C351" s="215" t="s">
        <v>1121</v>
      </c>
      <c r="D351" s="198">
        <v>42004</v>
      </c>
      <c r="E351" s="178" t="s">
        <v>1097</v>
      </c>
      <c r="F351" s="178" t="s">
        <v>1099</v>
      </c>
      <c r="G351" s="171">
        <v>22</v>
      </c>
      <c r="H351" s="171">
        <v>22</v>
      </c>
      <c r="I351" s="213">
        <v>616.1</v>
      </c>
      <c r="J351" s="171">
        <v>11</v>
      </c>
      <c r="K351" s="227">
        <v>6</v>
      </c>
      <c r="L351" s="227">
        <v>5</v>
      </c>
      <c r="M351" s="199">
        <f>383.5+232.6</f>
        <v>616.1</v>
      </c>
      <c r="N351" s="213">
        <f>M351-O351</f>
        <v>319</v>
      </c>
      <c r="O351" s="213">
        <v>297.10000000000002</v>
      </c>
      <c r="P351" s="200">
        <f t="shared" si="92"/>
        <v>9449160.8900000006</v>
      </c>
      <c r="Q351" s="200">
        <v>8104294.6299999999</v>
      </c>
      <c r="R351" s="200">
        <v>1344866.26</v>
      </c>
    </row>
    <row r="352" spans="1:24" s="159" customFormat="1" x14ac:dyDescent="0.2">
      <c r="A352" s="178">
        <v>3</v>
      </c>
      <c r="B352" s="197" t="s">
        <v>813</v>
      </c>
      <c r="C352" s="178">
        <v>5</v>
      </c>
      <c r="D352" s="198" t="s">
        <v>1120</v>
      </c>
      <c r="E352" s="178" t="s">
        <v>1098</v>
      </c>
      <c r="F352" s="178" t="s">
        <v>1096</v>
      </c>
      <c r="G352" s="171">
        <v>0</v>
      </c>
      <c r="H352" s="172">
        <v>0</v>
      </c>
      <c r="I352" s="199">
        <v>0</v>
      </c>
      <c r="J352" s="171">
        <v>0</v>
      </c>
      <c r="K352" s="172">
        <v>0</v>
      </c>
      <c r="L352" s="172">
        <v>0</v>
      </c>
      <c r="M352" s="199">
        <v>0</v>
      </c>
      <c r="N352" s="199">
        <v>0</v>
      </c>
      <c r="O352" s="199">
        <v>0</v>
      </c>
      <c r="P352" s="200">
        <f t="shared" si="92"/>
        <v>1641000</v>
      </c>
      <c r="Q352" s="200">
        <v>1105201.5</v>
      </c>
      <c r="R352" s="200">
        <v>535798.5</v>
      </c>
      <c r="S352" s="201"/>
      <c r="T352" s="202"/>
      <c r="U352" s="250"/>
      <c r="V352" s="250"/>
      <c r="W352" s="250"/>
      <c r="X352" s="250"/>
    </row>
    <row r="353" spans="1:18" x14ac:dyDescent="0.2">
      <c r="A353" s="178">
        <v>4</v>
      </c>
      <c r="B353" s="197" t="s">
        <v>1248</v>
      </c>
      <c r="C353" s="178" t="s">
        <v>1280</v>
      </c>
      <c r="D353" s="198">
        <v>40919</v>
      </c>
      <c r="E353" s="178" t="s">
        <v>1097</v>
      </c>
      <c r="F353" s="178" t="s">
        <v>1099</v>
      </c>
      <c r="G353" s="171">
        <v>3</v>
      </c>
      <c r="H353" s="172">
        <v>3</v>
      </c>
      <c r="I353" s="199">
        <v>123.8</v>
      </c>
      <c r="J353" s="171">
        <v>1</v>
      </c>
      <c r="K353" s="172">
        <v>0</v>
      </c>
      <c r="L353" s="172">
        <v>1</v>
      </c>
      <c r="M353" s="199">
        <v>123.8</v>
      </c>
      <c r="N353" s="199">
        <v>0</v>
      </c>
      <c r="O353" s="199">
        <v>123.8</v>
      </c>
      <c r="P353" s="200">
        <f t="shared" si="92"/>
        <v>3663984.8</v>
      </c>
      <c r="Q353" s="200">
        <v>2890884.01</v>
      </c>
      <c r="R353" s="200">
        <v>773100.79</v>
      </c>
    </row>
    <row r="354" spans="1:18" x14ac:dyDescent="0.2">
      <c r="A354" s="178">
        <v>5</v>
      </c>
      <c r="B354" s="197" t="s">
        <v>890</v>
      </c>
      <c r="C354" s="178" t="s">
        <v>1280</v>
      </c>
      <c r="D354" s="198">
        <v>40919</v>
      </c>
      <c r="E354" s="178" t="s">
        <v>1097</v>
      </c>
      <c r="F354" s="178" t="s">
        <v>1099</v>
      </c>
      <c r="G354" s="171">
        <v>21</v>
      </c>
      <c r="H354" s="172">
        <v>21</v>
      </c>
      <c r="I354" s="199">
        <v>267.3</v>
      </c>
      <c r="J354" s="171">
        <v>8</v>
      </c>
      <c r="K354" s="172">
        <v>0</v>
      </c>
      <c r="L354" s="172">
        <v>8</v>
      </c>
      <c r="M354" s="199">
        <v>267.3</v>
      </c>
      <c r="N354" s="199">
        <v>0</v>
      </c>
      <c r="O354" s="199">
        <v>267.3</v>
      </c>
      <c r="P354" s="200">
        <f t="shared" si="92"/>
        <v>7911010.7999999998</v>
      </c>
      <c r="Q354" s="200">
        <v>6241787.5199999996</v>
      </c>
      <c r="R354" s="200">
        <v>1669223.28</v>
      </c>
    </row>
    <row r="355" spans="1:18" x14ac:dyDescent="0.2">
      <c r="A355" s="178">
        <v>6</v>
      </c>
      <c r="B355" s="197" t="s">
        <v>891</v>
      </c>
      <c r="C355" s="178" t="s">
        <v>1280</v>
      </c>
      <c r="D355" s="198">
        <v>40919</v>
      </c>
      <c r="E355" s="178" t="s">
        <v>1097</v>
      </c>
      <c r="F355" s="178" t="s">
        <v>1099</v>
      </c>
      <c r="G355" s="171">
        <v>4</v>
      </c>
      <c r="H355" s="172">
        <v>4</v>
      </c>
      <c r="I355" s="199">
        <v>88.4</v>
      </c>
      <c r="J355" s="171">
        <v>2</v>
      </c>
      <c r="K355" s="172">
        <v>1</v>
      </c>
      <c r="L355" s="172">
        <v>1</v>
      </c>
      <c r="M355" s="199">
        <v>88.4</v>
      </c>
      <c r="N355" s="199">
        <v>43.4</v>
      </c>
      <c r="O355" s="199">
        <v>45</v>
      </c>
      <c r="P355" s="200">
        <f t="shared" si="92"/>
        <v>2616286.4</v>
      </c>
      <c r="Q355" s="200">
        <v>2064249.97</v>
      </c>
      <c r="R355" s="200">
        <v>552036.43000000005</v>
      </c>
    </row>
    <row r="356" spans="1:18" x14ac:dyDescent="0.2">
      <c r="A356" s="178">
        <v>7</v>
      </c>
      <c r="B356" s="197" t="s">
        <v>885</v>
      </c>
      <c r="C356" s="215" t="s">
        <v>1091</v>
      </c>
      <c r="D356" s="198">
        <v>41976</v>
      </c>
      <c r="E356" s="178" t="s">
        <v>1097</v>
      </c>
      <c r="F356" s="178" t="s">
        <v>1099</v>
      </c>
      <c r="G356" s="171">
        <v>20</v>
      </c>
      <c r="H356" s="172">
        <v>20</v>
      </c>
      <c r="I356" s="199">
        <v>425.9</v>
      </c>
      <c r="J356" s="171">
        <v>11</v>
      </c>
      <c r="K356" s="172">
        <v>4</v>
      </c>
      <c r="L356" s="172">
        <v>7</v>
      </c>
      <c r="M356" s="199">
        <v>425.9</v>
      </c>
      <c r="N356" s="199">
        <v>187.2</v>
      </c>
      <c r="O356" s="199">
        <v>238.7</v>
      </c>
      <c r="P356" s="200">
        <f t="shared" si="92"/>
        <v>12604936.4</v>
      </c>
      <c r="Q356" s="200">
        <v>9945294.8200000003</v>
      </c>
      <c r="R356" s="200">
        <v>2659641.58</v>
      </c>
    </row>
    <row r="357" spans="1:18" x14ac:dyDescent="0.2">
      <c r="A357" s="178">
        <v>8</v>
      </c>
      <c r="B357" s="207" t="s">
        <v>1632</v>
      </c>
      <c r="C357" s="215">
        <v>1</v>
      </c>
      <c r="D357" s="198">
        <v>41971</v>
      </c>
      <c r="E357" s="178" t="s">
        <v>1099</v>
      </c>
      <c r="F357" s="178" t="s">
        <v>1801</v>
      </c>
      <c r="G357" s="171">
        <v>48</v>
      </c>
      <c r="H357" s="172">
        <v>48</v>
      </c>
      <c r="I357" s="199">
        <v>421.9</v>
      </c>
      <c r="J357" s="171">
        <v>18</v>
      </c>
      <c r="K357" s="172">
        <v>5</v>
      </c>
      <c r="L357" s="172">
        <v>13</v>
      </c>
      <c r="M357" s="199">
        <v>421.9</v>
      </c>
      <c r="N357" s="199">
        <v>110.4</v>
      </c>
      <c r="O357" s="199">
        <v>311.5</v>
      </c>
      <c r="P357" s="200">
        <f t="shared" si="92"/>
        <v>19663823.899999999</v>
      </c>
      <c r="Q357" s="200">
        <v>11595775.880000001</v>
      </c>
      <c r="R357" s="200">
        <v>8068048.0199999996</v>
      </c>
    </row>
    <row r="358" spans="1:18" x14ac:dyDescent="0.2">
      <c r="A358" s="178">
        <v>9</v>
      </c>
      <c r="B358" s="207" t="s">
        <v>1631</v>
      </c>
      <c r="C358" s="215">
        <v>2</v>
      </c>
      <c r="D358" s="198">
        <v>41971</v>
      </c>
      <c r="E358" s="178" t="s">
        <v>1099</v>
      </c>
      <c r="F358" s="178" t="s">
        <v>1801</v>
      </c>
      <c r="G358" s="171">
        <v>29</v>
      </c>
      <c r="H358" s="172">
        <v>29</v>
      </c>
      <c r="I358" s="199">
        <v>398.5</v>
      </c>
      <c r="J358" s="171">
        <v>13</v>
      </c>
      <c r="K358" s="172">
        <v>4</v>
      </c>
      <c r="L358" s="172">
        <v>9</v>
      </c>
      <c r="M358" s="199">
        <v>398.5</v>
      </c>
      <c r="N358" s="199">
        <v>94.3</v>
      </c>
      <c r="O358" s="199">
        <f>M358-N358</f>
        <v>304.2</v>
      </c>
      <c r="P358" s="200">
        <f t="shared" si="92"/>
        <v>16513531.619999999</v>
      </c>
      <c r="Q358" s="200">
        <v>9844272.2599999998</v>
      </c>
      <c r="R358" s="200">
        <v>6669259.3600000003</v>
      </c>
    </row>
    <row r="359" spans="1:18" x14ac:dyDescent="0.2">
      <c r="A359" s="178">
        <v>10</v>
      </c>
      <c r="B359" s="207" t="s">
        <v>1630</v>
      </c>
      <c r="C359" s="215">
        <v>3</v>
      </c>
      <c r="D359" s="198">
        <v>41971</v>
      </c>
      <c r="E359" s="178" t="s">
        <v>1099</v>
      </c>
      <c r="F359" s="178" t="s">
        <v>1801</v>
      </c>
      <c r="G359" s="171">
        <v>31</v>
      </c>
      <c r="H359" s="172">
        <v>31</v>
      </c>
      <c r="I359" s="199">
        <v>400.7</v>
      </c>
      <c r="J359" s="171">
        <v>12</v>
      </c>
      <c r="K359" s="172">
        <v>0</v>
      </c>
      <c r="L359" s="172">
        <v>12</v>
      </c>
      <c r="M359" s="199">
        <v>400.7</v>
      </c>
      <c r="N359" s="199">
        <v>0</v>
      </c>
      <c r="O359" s="199">
        <v>400.7</v>
      </c>
      <c r="P359" s="200">
        <f t="shared" si="92"/>
        <v>15310452.199999999</v>
      </c>
      <c r="Q359" s="200">
        <v>9668341.8000000007</v>
      </c>
      <c r="R359" s="200">
        <v>5642110.4000000004</v>
      </c>
    </row>
    <row r="360" spans="1:18" x14ac:dyDescent="0.2">
      <c r="A360" s="178">
        <v>11</v>
      </c>
      <c r="B360" s="207" t="s">
        <v>1629</v>
      </c>
      <c r="C360" s="215">
        <v>4</v>
      </c>
      <c r="D360" s="198">
        <v>41971</v>
      </c>
      <c r="E360" s="178" t="s">
        <v>1099</v>
      </c>
      <c r="F360" s="178" t="s">
        <v>1801</v>
      </c>
      <c r="G360" s="171">
        <v>25</v>
      </c>
      <c r="H360" s="172">
        <v>25</v>
      </c>
      <c r="I360" s="199">
        <v>320.39999999999998</v>
      </c>
      <c r="J360" s="171">
        <v>10</v>
      </c>
      <c r="K360" s="172">
        <v>1</v>
      </c>
      <c r="L360" s="172">
        <v>9</v>
      </c>
      <c r="M360" s="199">
        <v>320.39999999999998</v>
      </c>
      <c r="N360" s="199">
        <v>22.7</v>
      </c>
      <c r="O360" s="199">
        <f>M360-N360</f>
        <v>297.7</v>
      </c>
      <c r="P360" s="200">
        <f t="shared" si="92"/>
        <v>13086238.039999999</v>
      </c>
      <c r="Q360" s="200">
        <v>7669131.9800000004</v>
      </c>
      <c r="R360" s="200">
        <v>5417106.0599999996</v>
      </c>
    </row>
    <row r="361" spans="1:18" x14ac:dyDescent="0.2">
      <c r="A361" s="178">
        <v>12</v>
      </c>
      <c r="B361" s="207" t="s">
        <v>1628</v>
      </c>
      <c r="C361" s="215">
        <v>5</v>
      </c>
      <c r="D361" s="198">
        <v>41971</v>
      </c>
      <c r="E361" s="178" t="s">
        <v>1099</v>
      </c>
      <c r="F361" s="178" t="s">
        <v>1801</v>
      </c>
      <c r="G361" s="171">
        <v>35</v>
      </c>
      <c r="H361" s="172">
        <v>35</v>
      </c>
      <c r="I361" s="199">
        <v>421.5</v>
      </c>
      <c r="J361" s="171">
        <v>14</v>
      </c>
      <c r="K361" s="172">
        <v>3</v>
      </c>
      <c r="L361" s="172">
        <v>11</v>
      </c>
      <c r="M361" s="199">
        <v>421.5</v>
      </c>
      <c r="N361" s="199">
        <v>53</v>
      </c>
      <c r="O361" s="199">
        <v>368.5</v>
      </c>
      <c r="P361" s="200">
        <f t="shared" si="92"/>
        <v>16592645.630000001</v>
      </c>
      <c r="Q361" s="200">
        <v>11511531.630000001</v>
      </c>
      <c r="R361" s="200">
        <v>5081114</v>
      </c>
    </row>
    <row r="362" spans="1:18" x14ac:dyDescent="0.2">
      <c r="A362" s="178">
        <v>13</v>
      </c>
      <c r="B362" s="207" t="s">
        <v>1626</v>
      </c>
      <c r="C362" s="215">
        <v>6</v>
      </c>
      <c r="D362" s="198">
        <v>41971</v>
      </c>
      <c r="E362" s="178" t="s">
        <v>1099</v>
      </c>
      <c r="F362" s="178" t="s">
        <v>1801</v>
      </c>
      <c r="G362" s="171">
        <v>42</v>
      </c>
      <c r="H362" s="172">
        <v>42</v>
      </c>
      <c r="I362" s="199">
        <v>420.1</v>
      </c>
      <c r="J362" s="171">
        <v>14</v>
      </c>
      <c r="K362" s="172">
        <v>1</v>
      </c>
      <c r="L362" s="172">
        <v>13</v>
      </c>
      <c r="M362" s="199">
        <v>420.1</v>
      </c>
      <c r="N362" s="199">
        <v>22.8</v>
      </c>
      <c r="O362" s="199">
        <v>397.3</v>
      </c>
      <c r="P362" s="200">
        <f t="shared" si="92"/>
        <v>16684923.75</v>
      </c>
      <c r="Q362" s="200">
        <v>11539275.76</v>
      </c>
      <c r="R362" s="200">
        <v>5145647.99</v>
      </c>
    </row>
    <row r="363" spans="1:18" x14ac:dyDescent="0.2">
      <c r="A363" s="178">
        <v>14</v>
      </c>
      <c r="B363" s="207" t="s">
        <v>1625</v>
      </c>
      <c r="C363" s="215">
        <v>7</v>
      </c>
      <c r="D363" s="198">
        <v>41971</v>
      </c>
      <c r="E363" s="178" t="s">
        <v>1099</v>
      </c>
      <c r="F363" s="178" t="s">
        <v>1801</v>
      </c>
      <c r="G363" s="171">
        <v>28</v>
      </c>
      <c r="H363" s="172">
        <v>28</v>
      </c>
      <c r="I363" s="199">
        <v>421.4</v>
      </c>
      <c r="J363" s="171">
        <v>12</v>
      </c>
      <c r="K363" s="172">
        <v>5</v>
      </c>
      <c r="L363" s="172">
        <v>7</v>
      </c>
      <c r="M363" s="199">
        <v>421.4</v>
      </c>
      <c r="N363" s="199">
        <v>140.5</v>
      </c>
      <c r="O363" s="199">
        <v>280.89999999999998</v>
      </c>
      <c r="P363" s="200">
        <f t="shared" si="92"/>
        <v>16498284.1</v>
      </c>
      <c r="Q363" s="200">
        <v>11516101.24</v>
      </c>
      <c r="R363" s="200">
        <v>4982182.8600000003</v>
      </c>
    </row>
    <row r="364" spans="1:18" x14ac:dyDescent="0.2">
      <c r="A364" s="178">
        <v>15</v>
      </c>
      <c r="B364" s="207" t="s">
        <v>1627</v>
      </c>
      <c r="C364" s="215">
        <v>8</v>
      </c>
      <c r="D364" s="198">
        <v>41971</v>
      </c>
      <c r="E364" s="178" t="s">
        <v>1099</v>
      </c>
      <c r="F364" s="178" t="s">
        <v>1801</v>
      </c>
      <c r="G364" s="171">
        <v>21</v>
      </c>
      <c r="H364" s="172">
        <v>21</v>
      </c>
      <c r="I364" s="199">
        <v>419.9</v>
      </c>
      <c r="J364" s="171">
        <v>12</v>
      </c>
      <c r="K364" s="172">
        <v>3</v>
      </c>
      <c r="L364" s="172">
        <v>9</v>
      </c>
      <c r="M364" s="199">
        <v>401.1</v>
      </c>
      <c r="N364" s="199">
        <v>62.4</v>
      </c>
      <c r="O364" s="199">
        <f>M364-N364</f>
        <v>338.7</v>
      </c>
      <c r="P364" s="200">
        <f t="shared" si="92"/>
        <v>16531341.310000001</v>
      </c>
      <c r="Q364" s="200">
        <v>10972968.98</v>
      </c>
      <c r="R364" s="200">
        <v>5558372.3300000001</v>
      </c>
    </row>
    <row r="365" spans="1:18" x14ac:dyDescent="0.2">
      <c r="A365" s="178">
        <v>16</v>
      </c>
      <c r="B365" s="207" t="s">
        <v>1624</v>
      </c>
      <c r="C365" s="215">
        <v>11</v>
      </c>
      <c r="D365" s="198">
        <v>41971</v>
      </c>
      <c r="E365" s="178" t="s">
        <v>1099</v>
      </c>
      <c r="F365" s="178" t="s">
        <v>1801</v>
      </c>
      <c r="G365" s="171">
        <v>35</v>
      </c>
      <c r="H365" s="172">
        <v>35</v>
      </c>
      <c r="I365" s="199">
        <v>422.9</v>
      </c>
      <c r="J365" s="171">
        <v>16</v>
      </c>
      <c r="K365" s="172">
        <v>2</v>
      </c>
      <c r="L365" s="172">
        <v>14</v>
      </c>
      <c r="M365" s="199">
        <v>422.9</v>
      </c>
      <c r="N365" s="199">
        <v>30.1</v>
      </c>
      <c r="O365" s="199">
        <v>392.8</v>
      </c>
      <c r="P365" s="200">
        <f t="shared" si="92"/>
        <v>17042987.149999999</v>
      </c>
      <c r="Q365" s="200">
        <v>11211568.539999999</v>
      </c>
      <c r="R365" s="200">
        <v>5831418.6100000003</v>
      </c>
    </row>
    <row r="366" spans="1:18" x14ac:dyDescent="0.2">
      <c r="A366" s="178">
        <v>17</v>
      </c>
      <c r="B366" s="207" t="s">
        <v>1623</v>
      </c>
      <c r="C366" s="215">
        <v>14</v>
      </c>
      <c r="D366" s="198">
        <v>41971</v>
      </c>
      <c r="E366" s="178" t="s">
        <v>1099</v>
      </c>
      <c r="F366" s="178" t="s">
        <v>1801</v>
      </c>
      <c r="G366" s="171">
        <v>27</v>
      </c>
      <c r="H366" s="172">
        <v>27</v>
      </c>
      <c r="I366" s="199">
        <v>426.1</v>
      </c>
      <c r="J366" s="171">
        <v>13</v>
      </c>
      <c r="K366" s="172">
        <v>3</v>
      </c>
      <c r="L366" s="172">
        <v>10</v>
      </c>
      <c r="M366" s="199">
        <v>386.7</v>
      </c>
      <c r="N366" s="199">
        <v>66.5</v>
      </c>
      <c r="O366" s="199">
        <v>320.2</v>
      </c>
      <c r="P366" s="200">
        <f t="shared" si="92"/>
        <v>17305980.420000002</v>
      </c>
      <c r="Q366" s="200">
        <v>10116164.779999999</v>
      </c>
      <c r="R366" s="200">
        <v>7189815.6399999997</v>
      </c>
    </row>
    <row r="367" spans="1:18" x14ac:dyDescent="0.2">
      <c r="A367" s="178">
        <v>18</v>
      </c>
      <c r="B367" s="207" t="s">
        <v>1622</v>
      </c>
      <c r="C367" s="215">
        <v>25</v>
      </c>
      <c r="D367" s="198">
        <v>41971</v>
      </c>
      <c r="E367" s="178" t="s">
        <v>1099</v>
      </c>
      <c r="F367" s="178" t="s">
        <v>1801</v>
      </c>
      <c r="G367" s="171">
        <v>41</v>
      </c>
      <c r="H367" s="172">
        <v>41</v>
      </c>
      <c r="I367" s="199">
        <v>424.3</v>
      </c>
      <c r="J367" s="171">
        <v>14</v>
      </c>
      <c r="K367" s="172">
        <v>1</v>
      </c>
      <c r="L367" s="172">
        <v>13</v>
      </c>
      <c r="M367" s="199">
        <v>376.45</v>
      </c>
      <c r="N367" s="199">
        <v>18.2</v>
      </c>
      <c r="O367" s="199">
        <v>358.25</v>
      </c>
      <c r="P367" s="200">
        <f t="shared" si="92"/>
        <v>17548236.449999999</v>
      </c>
      <c r="Q367" s="200">
        <v>8820121.9499999993</v>
      </c>
      <c r="R367" s="200">
        <v>8728114.5</v>
      </c>
    </row>
    <row r="368" spans="1:18" x14ac:dyDescent="0.2">
      <c r="A368" s="178">
        <v>19</v>
      </c>
      <c r="B368" s="207" t="s">
        <v>1555</v>
      </c>
      <c r="C368" s="215">
        <v>26</v>
      </c>
      <c r="D368" s="198">
        <v>41971</v>
      </c>
      <c r="E368" s="178" t="s">
        <v>1099</v>
      </c>
      <c r="F368" s="178" t="s">
        <v>1801</v>
      </c>
      <c r="G368" s="171">
        <v>31</v>
      </c>
      <c r="H368" s="172">
        <v>31</v>
      </c>
      <c r="I368" s="199">
        <v>411.41</v>
      </c>
      <c r="J368" s="171">
        <v>15</v>
      </c>
      <c r="K368" s="172">
        <v>2</v>
      </c>
      <c r="L368" s="172">
        <v>13</v>
      </c>
      <c r="M368" s="199">
        <v>381.91</v>
      </c>
      <c r="N368" s="199">
        <v>39.090000000000003</v>
      </c>
      <c r="O368" s="199">
        <f>M368-N368</f>
        <v>342.82</v>
      </c>
      <c r="P368" s="200">
        <f t="shared" si="92"/>
        <v>14676410.859999999</v>
      </c>
      <c r="Q368" s="200">
        <v>9372883.0500000007</v>
      </c>
      <c r="R368" s="200">
        <v>5303527.8099999996</v>
      </c>
    </row>
    <row r="369" spans="1:25" x14ac:dyDescent="0.2">
      <c r="A369" s="178">
        <v>20</v>
      </c>
      <c r="B369" s="207" t="s">
        <v>1621</v>
      </c>
      <c r="C369" s="215" t="s">
        <v>869</v>
      </c>
      <c r="D369" s="198">
        <v>41971</v>
      </c>
      <c r="E369" s="178" t="s">
        <v>1099</v>
      </c>
      <c r="F369" s="178" t="s">
        <v>1801</v>
      </c>
      <c r="G369" s="171">
        <v>38</v>
      </c>
      <c r="H369" s="172">
        <v>38</v>
      </c>
      <c r="I369" s="199">
        <v>381.99</v>
      </c>
      <c r="J369" s="171">
        <v>12</v>
      </c>
      <c r="K369" s="172">
        <v>0</v>
      </c>
      <c r="L369" s="172">
        <v>12</v>
      </c>
      <c r="M369" s="199">
        <v>381.99</v>
      </c>
      <c r="N369" s="199">
        <v>0</v>
      </c>
      <c r="O369" s="199">
        <v>381.99</v>
      </c>
      <c r="P369" s="200">
        <f t="shared" si="92"/>
        <v>17247728.059999999</v>
      </c>
      <c r="Q369" s="200">
        <v>9467637.4499999993</v>
      </c>
      <c r="R369" s="200">
        <v>7780090.6100000003</v>
      </c>
    </row>
    <row r="370" spans="1:25" x14ac:dyDescent="0.2">
      <c r="A370" s="178">
        <v>21</v>
      </c>
      <c r="B370" s="207" t="s">
        <v>1620</v>
      </c>
      <c r="C370" s="215" t="s">
        <v>870</v>
      </c>
      <c r="D370" s="198">
        <v>41971</v>
      </c>
      <c r="E370" s="178" t="s">
        <v>1099</v>
      </c>
      <c r="F370" s="178" t="s">
        <v>1801</v>
      </c>
      <c r="G370" s="171">
        <v>31</v>
      </c>
      <c r="H370" s="172">
        <v>31</v>
      </c>
      <c r="I370" s="199">
        <v>399.34</v>
      </c>
      <c r="J370" s="171">
        <v>14</v>
      </c>
      <c r="K370" s="172">
        <v>2</v>
      </c>
      <c r="L370" s="172">
        <v>12</v>
      </c>
      <c r="M370" s="199">
        <v>364.28</v>
      </c>
      <c r="N370" s="199">
        <v>40.270000000000003</v>
      </c>
      <c r="O370" s="199">
        <f>M370-N370</f>
        <v>324.01</v>
      </c>
      <c r="P370" s="200">
        <f t="shared" si="92"/>
        <v>15185661.880000001</v>
      </c>
      <c r="Q370" s="200">
        <v>9328655.6400000006</v>
      </c>
      <c r="R370" s="200">
        <v>5857006.2400000002</v>
      </c>
    </row>
    <row r="371" spans="1:25" s="158" customFormat="1" ht="32.25" customHeight="1" x14ac:dyDescent="0.2">
      <c r="A371" s="778" t="s">
        <v>1743</v>
      </c>
      <c r="B371" s="778"/>
      <c r="C371" s="778"/>
      <c r="D371" s="778"/>
      <c r="E371" s="778"/>
      <c r="F371" s="778"/>
      <c r="G371" s="170">
        <f t="shared" ref="G371:P371" si="93">SUM(G372:G374)</f>
        <v>20</v>
      </c>
      <c r="H371" s="170">
        <f t="shared" si="93"/>
        <v>20</v>
      </c>
      <c r="I371" s="204">
        <f t="shared" si="93"/>
        <v>533.72</v>
      </c>
      <c r="J371" s="170">
        <f t="shared" si="93"/>
        <v>15</v>
      </c>
      <c r="K371" s="170">
        <f t="shared" si="93"/>
        <v>15</v>
      </c>
      <c r="L371" s="170">
        <f t="shared" si="93"/>
        <v>0</v>
      </c>
      <c r="M371" s="204">
        <f t="shared" si="93"/>
        <v>533.72</v>
      </c>
      <c r="N371" s="204">
        <f t="shared" si="93"/>
        <v>533.72</v>
      </c>
      <c r="O371" s="204">
        <f t="shared" si="93"/>
        <v>0</v>
      </c>
      <c r="P371" s="204">
        <f t="shared" si="93"/>
        <v>22565681.600000001</v>
      </c>
      <c r="Q371" s="204">
        <v>21437397.52</v>
      </c>
      <c r="R371" s="204">
        <v>1128284.08</v>
      </c>
      <c r="S371" s="201"/>
      <c r="T371" s="202"/>
      <c r="U371" s="205"/>
      <c r="V371" s="205"/>
      <c r="W371" s="205"/>
      <c r="X371" s="205"/>
    </row>
    <row r="372" spans="1:25" x14ac:dyDescent="0.2">
      <c r="A372" s="178">
        <v>1</v>
      </c>
      <c r="B372" s="197" t="s">
        <v>782</v>
      </c>
      <c r="C372" s="178">
        <v>1163</v>
      </c>
      <c r="D372" s="198">
        <v>41850</v>
      </c>
      <c r="E372" s="178" t="s">
        <v>1097</v>
      </c>
      <c r="F372" s="178" t="s">
        <v>1099</v>
      </c>
      <c r="G372" s="171">
        <v>6</v>
      </c>
      <c r="H372" s="172">
        <v>6</v>
      </c>
      <c r="I372" s="199">
        <v>140.63</v>
      </c>
      <c r="J372" s="171">
        <v>6</v>
      </c>
      <c r="K372" s="172">
        <v>6</v>
      </c>
      <c r="L372" s="172">
        <v>0</v>
      </c>
      <c r="M372" s="199">
        <v>140.63</v>
      </c>
      <c r="N372" s="199">
        <v>140.63</v>
      </c>
      <c r="O372" s="199">
        <v>0</v>
      </c>
      <c r="P372" s="200">
        <v>5945836.4000000004</v>
      </c>
      <c r="Q372" s="200">
        <v>5648544.5800000001</v>
      </c>
      <c r="R372" s="200">
        <v>297291.82</v>
      </c>
    </row>
    <row r="373" spans="1:25" x14ac:dyDescent="0.2">
      <c r="A373" s="178">
        <v>2</v>
      </c>
      <c r="B373" s="197" t="s">
        <v>1111</v>
      </c>
      <c r="C373" s="178">
        <v>91</v>
      </c>
      <c r="D373" s="198">
        <v>42054</v>
      </c>
      <c r="E373" s="178" t="s">
        <v>1097</v>
      </c>
      <c r="F373" s="178" t="s">
        <v>1099</v>
      </c>
      <c r="G373" s="171">
        <v>8</v>
      </c>
      <c r="H373" s="172">
        <v>8</v>
      </c>
      <c r="I373" s="199">
        <v>120.69</v>
      </c>
      <c r="J373" s="171">
        <v>4</v>
      </c>
      <c r="K373" s="172">
        <v>4</v>
      </c>
      <c r="L373" s="172">
        <v>0</v>
      </c>
      <c r="M373" s="199">
        <v>120.69</v>
      </c>
      <c r="N373" s="199">
        <v>120.69</v>
      </c>
      <c r="O373" s="199">
        <v>0</v>
      </c>
      <c r="P373" s="200">
        <v>5102773.2</v>
      </c>
      <c r="Q373" s="200">
        <v>4847634.54</v>
      </c>
      <c r="R373" s="200">
        <v>255138.66</v>
      </c>
    </row>
    <row r="374" spans="1:25" x14ac:dyDescent="0.2">
      <c r="A374" s="178">
        <v>3</v>
      </c>
      <c r="B374" s="197" t="s">
        <v>1110</v>
      </c>
      <c r="C374" s="178">
        <v>94</v>
      </c>
      <c r="D374" s="198">
        <v>42054</v>
      </c>
      <c r="E374" s="178" t="s">
        <v>1097</v>
      </c>
      <c r="F374" s="178" t="s">
        <v>1099</v>
      </c>
      <c r="G374" s="171">
        <v>6</v>
      </c>
      <c r="H374" s="172">
        <v>6</v>
      </c>
      <c r="I374" s="199">
        <v>272.39999999999998</v>
      </c>
      <c r="J374" s="171">
        <v>5</v>
      </c>
      <c r="K374" s="172">
        <v>5</v>
      </c>
      <c r="L374" s="172">
        <v>0</v>
      </c>
      <c r="M374" s="199">
        <v>272.39999999999998</v>
      </c>
      <c r="N374" s="199">
        <v>272.39999999999998</v>
      </c>
      <c r="O374" s="199">
        <v>0</v>
      </c>
      <c r="P374" s="200">
        <v>11517072</v>
      </c>
      <c r="Q374" s="200">
        <v>10941218.4</v>
      </c>
      <c r="R374" s="200">
        <v>575853.6</v>
      </c>
    </row>
    <row r="375" spans="1:25" ht="30.75" customHeight="1" x14ac:dyDescent="0.2">
      <c r="A375" s="778" t="s">
        <v>1075</v>
      </c>
      <c r="B375" s="778"/>
      <c r="C375" s="778"/>
      <c r="D375" s="778"/>
      <c r="E375" s="778"/>
      <c r="F375" s="778"/>
      <c r="G375" s="176">
        <f>SUM(G376:G377)</f>
        <v>23</v>
      </c>
      <c r="H375" s="176">
        <f t="shared" ref="H375:O375" si="94">SUM(H376:H377)</f>
        <v>23</v>
      </c>
      <c r="I375" s="179">
        <f t="shared" si="94"/>
        <v>322.89999999999998</v>
      </c>
      <c r="J375" s="176">
        <f t="shared" si="94"/>
        <v>6</v>
      </c>
      <c r="K375" s="176">
        <f t="shared" si="94"/>
        <v>3</v>
      </c>
      <c r="L375" s="176">
        <f t="shared" si="94"/>
        <v>3</v>
      </c>
      <c r="M375" s="179">
        <f t="shared" si="94"/>
        <v>322.89999999999998</v>
      </c>
      <c r="N375" s="179">
        <f t="shared" si="94"/>
        <v>155</v>
      </c>
      <c r="O375" s="179">
        <f t="shared" si="94"/>
        <v>167.9</v>
      </c>
      <c r="P375" s="179">
        <f>SUM(P376:P377)</f>
        <v>13453496</v>
      </c>
      <c r="Q375" s="179">
        <v>11368204.119999999</v>
      </c>
      <c r="R375" s="179">
        <v>2085291.88</v>
      </c>
    </row>
    <row r="376" spans="1:25" s="159" customFormat="1" x14ac:dyDescent="0.2">
      <c r="A376" s="178">
        <v>1</v>
      </c>
      <c r="B376" s="197" t="s">
        <v>781</v>
      </c>
      <c r="C376" s="178">
        <v>214</v>
      </c>
      <c r="D376" s="198">
        <v>41272</v>
      </c>
      <c r="E376" s="178" t="s">
        <v>1096</v>
      </c>
      <c r="F376" s="178" t="s">
        <v>1097</v>
      </c>
      <c r="G376" s="171">
        <v>4</v>
      </c>
      <c r="H376" s="172">
        <v>4</v>
      </c>
      <c r="I376" s="199">
        <v>50.5</v>
      </c>
      <c r="J376" s="171">
        <v>1</v>
      </c>
      <c r="K376" s="172">
        <v>0</v>
      </c>
      <c r="L376" s="172">
        <v>1</v>
      </c>
      <c r="M376" s="199">
        <v>50.5</v>
      </c>
      <c r="N376" s="199">
        <v>0</v>
      </c>
      <c r="O376" s="199">
        <v>50.5</v>
      </c>
      <c r="P376" s="200">
        <f>Q376+R376</f>
        <v>2135140</v>
      </c>
      <c r="Q376" s="200">
        <v>1804193.3</v>
      </c>
      <c r="R376" s="200">
        <v>330946.7</v>
      </c>
      <c r="S376" s="201"/>
      <c r="T376" s="202"/>
      <c r="U376" s="250"/>
      <c r="V376" s="250"/>
      <c r="W376" s="250"/>
      <c r="X376" s="250"/>
    </row>
    <row r="377" spans="1:25" x14ac:dyDescent="0.2">
      <c r="A377" s="178">
        <v>2</v>
      </c>
      <c r="B377" s="197" t="s">
        <v>1242</v>
      </c>
      <c r="C377" s="178">
        <v>213</v>
      </c>
      <c r="D377" s="198">
        <v>41272</v>
      </c>
      <c r="E377" s="178" t="s">
        <v>1096</v>
      </c>
      <c r="F377" s="178" t="s">
        <v>1097</v>
      </c>
      <c r="G377" s="171">
        <v>19</v>
      </c>
      <c r="H377" s="172">
        <v>19</v>
      </c>
      <c r="I377" s="199">
        <v>272.39999999999998</v>
      </c>
      <c r="J377" s="171">
        <v>5</v>
      </c>
      <c r="K377" s="172">
        <v>3</v>
      </c>
      <c r="L377" s="172">
        <v>2</v>
      </c>
      <c r="M377" s="199">
        <v>272.39999999999998</v>
      </c>
      <c r="N377" s="199">
        <v>155</v>
      </c>
      <c r="O377" s="199">
        <v>117.4</v>
      </c>
      <c r="P377" s="200">
        <f>Q377+R377</f>
        <v>11318356</v>
      </c>
      <c r="Q377" s="200">
        <v>9564010.8200000003</v>
      </c>
      <c r="R377" s="200">
        <v>1754345.18</v>
      </c>
    </row>
    <row r="378" spans="1:25" s="158" customFormat="1" ht="36" customHeight="1" x14ac:dyDescent="0.2">
      <c r="A378" s="778" t="s">
        <v>1297</v>
      </c>
      <c r="B378" s="778"/>
      <c r="C378" s="778"/>
      <c r="D378" s="778"/>
      <c r="E378" s="778"/>
      <c r="F378" s="778"/>
      <c r="G378" s="170">
        <f t="shared" ref="G378:P378" si="95">SUM(G379:G385)</f>
        <v>62</v>
      </c>
      <c r="H378" s="170">
        <f t="shared" si="95"/>
        <v>62</v>
      </c>
      <c r="I378" s="204">
        <f t="shared" si="95"/>
        <v>1628.16</v>
      </c>
      <c r="J378" s="170">
        <f t="shared" si="95"/>
        <v>31</v>
      </c>
      <c r="K378" s="170">
        <f t="shared" si="95"/>
        <v>24</v>
      </c>
      <c r="L378" s="170">
        <f t="shared" si="95"/>
        <v>7</v>
      </c>
      <c r="M378" s="204">
        <f t="shared" si="95"/>
        <v>1628.16</v>
      </c>
      <c r="N378" s="204">
        <f t="shared" si="95"/>
        <v>1260.7</v>
      </c>
      <c r="O378" s="204">
        <f t="shared" si="95"/>
        <v>367.46</v>
      </c>
      <c r="P378" s="204">
        <f t="shared" si="95"/>
        <v>68838604.799999997</v>
      </c>
      <c r="Q378" s="204">
        <v>61569529.560000002</v>
      </c>
      <c r="R378" s="204">
        <v>7269075.2400000002</v>
      </c>
      <c r="S378" s="201"/>
      <c r="T378" s="202"/>
      <c r="U378" s="280"/>
      <c r="V378" s="280"/>
      <c r="W378" s="280"/>
      <c r="X378" s="280"/>
      <c r="Y378" s="165"/>
    </row>
    <row r="379" spans="1:25" x14ac:dyDescent="0.2">
      <c r="A379" s="178">
        <v>1</v>
      </c>
      <c r="B379" s="207" t="s">
        <v>911</v>
      </c>
      <c r="C379" s="215" t="s">
        <v>1303</v>
      </c>
      <c r="D379" s="198">
        <v>42002</v>
      </c>
      <c r="E379" s="178" t="s">
        <v>1096</v>
      </c>
      <c r="F379" s="178" t="s">
        <v>1097</v>
      </c>
      <c r="G379" s="171">
        <v>11</v>
      </c>
      <c r="H379" s="171">
        <v>11</v>
      </c>
      <c r="I379" s="199">
        <v>263.2</v>
      </c>
      <c r="J379" s="171">
        <v>6</v>
      </c>
      <c r="K379" s="172">
        <v>4</v>
      </c>
      <c r="L379" s="172">
        <v>2</v>
      </c>
      <c r="M379" s="199">
        <v>263.2</v>
      </c>
      <c r="N379" s="199">
        <v>164</v>
      </c>
      <c r="O379" s="199">
        <f>M379-N379</f>
        <v>99.2</v>
      </c>
      <c r="P379" s="200">
        <v>11128096</v>
      </c>
      <c r="Q379" s="200">
        <v>9970774.0199999996</v>
      </c>
      <c r="R379" s="200">
        <v>1157321.98</v>
      </c>
    </row>
    <row r="380" spans="1:25" x14ac:dyDescent="0.2">
      <c r="A380" s="178">
        <v>2</v>
      </c>
      <c r="B380" s="207" t="s">
        <v>1553</v>
      </c>
      <c r="C380" s="215" t="s">
        <v>1303</v>
      </c>
      <c r="D380" s="198">
        <v>42002</v>
      </c>
      <c r="E380" s="178" t="s">
        <v>1096</v>
      </c>
      <c r="F380" s="178" t="s">
        <v>1097</v>
      </c>
      <c r="G380" s="171">
        <v>6</v>
      </c>
      <c r="H380" s="171">
        <v>6</v>
      </c>
      <c r="I380" s="199">
        <v>116.7</v>
      </c>
      <c r="J380" s="171">
        <v>3</v>
      </c>
      <c r="K380" s="172">
        <v>2</v>
      </c>
      <c r="L380" s="172">
        <v>1</v>
      </c>
      <c r="M380" s="199">
        <f>114.5+2.2</f>
        <v>116.7</v>
      </c>
      <c r="N380" s="199">
        <v>77.7</v>
      </c>
      <c r="O380" s="199">
        <f t="shared" ref="O380:O385" si="96">M380-N380</f>
        <v>39</v>
      </c>
      <c r="P380" s="200">
        <v>4934076</v>
      </c>
      <c r="Q380" s="200">
        <v>4420932.0999999996</v>
      </c>
      <c r="R380" s="200">
        <v>513143.9</v>
      </c>
    </row>
    <row r="381" spans="1:25" x14ac:dyDescent="0.2">
      <c r="A381" s="178">
        <v>3</v>
      </c>
      <c r="B381" s="207" t="s">
        <v>1552</v>
      </c>
      <c r="C381" s="215" t="s">
        <v>1303</v>
      </c>
      <c r="D381" s="198">
        <v>42002</v>
      </c>
      <c r="E381" s="178" t="s">
        <v>1096</v>
      </c>
      <c r="F381" s="178" t="s">
        <v>1097</v>
      </c>
      <c r="G381" s="171">
        <v>2</v>
      </c>
      <c r="H381" s="171">
        <v>2</v>
      </c>
      <c r="I381" s="199">
        <v>105.4</v>
      </c>
      <c r="J381" s="171">
        <v>2</v>
      </c>
      <c r="K381" s="172">
        <v>2</v>
      </c>
      <c r="L381" s="172">
        <v>0</v>
      </c>
      <c r="M381" s="199">
        <v>105.4</v>
      </c>
      <c r="N381" s="199">
        <v>105.4</v>
      </c>
      <c r="O381" s="199">
        <f t="shared" si="96"/>
        <v>0</v>
      </c>
      <c r="P381" s="200">
        <v>4456312</v>
      </c>
      <c r="Q381" s="200">
        <v>3992855.55</v>
      </c>
      <c r="R381" s="200">
        <v>463456.45</v>
      </c>
    </row>
    <row r="382" spans="1:25" x14ac:dyDescent="0.2">
      <c r="A382" s="178">
        <v>4</v>
      </c>
      <c r="B382" s="207" t="s">
        <v>1554</v>
      </c>
      <c r="C382" s="215" t="s">
        <v>1303</v>
      </c>
      <c r="D382" s="198">
        <v>42002</v>
      </c>
      <c r="E382" s="178" t="s">
        <v>1096</v>
      </c>
      <c r="F382" s="178" t="s">
        <v>1097</v>
      </c>
      <c r="G382" s="171">
        <v>9</v>
      </c>
      <c r="H382" s="171">
        <v>9</v>
      </c>
      <c r="I382" s="199">
        <v>232.6</v>
      </c>
      <c r="J382" s="171">
        <v>4</v>
      </c>
      <c r="K382" s="172">
        <v>3</v>
      </c>
      <c r="L382" s="172">
        <v>1</v>
      </c>
      <c r="M382" s="199">
        <v>232.6</v>
      </c>
      <c r="N382" s="199">
        <v>177.6</v>
      </c>
      <c r="O382" s="199">
        <f t="shared" si="96"/>
        <v>55</v>
      </c>
      <c r="P382" s="200">
        <v>9834328</v>
      </c>
      <c r="Q382" s="200">
        <v>8811557.8900000006</v>
      </c>
      <c r="R382" s="200">
        <v>1022770.11</v>
      </c>
    </row>
    <row r="383" spans="1:25" x14ac:dyDescent="0.2">
      <c r="A383" s="178">
        <v>5</v>
      </c>
      <c r="B383" s="197" t="s">
        <v>912</v>
      </c>
      <c r="C383" s="178">
        <v>267</v>
      </c>
      <c r="D383" s="198">
        <v>42002</v>
      </c>
      <c r="E383" s="178" t="s">
        <v>1096</v>
      </c>
      <c r="F383" s="178" t="s">
        <v>1097</v>
      </c>
      <c r="G383" s="171">
        <v>7</v>
      </c>
      <c r="H383" s="172">
        <v>7</v>
      </c>
      <c r="I383" s="199">
        <v>173.1</v>
      </c>
      <c r="J383" s="171">
        <v>4</v>
      </c>
      <c r="K383" s="172">
        <v>4</v>
      </c>
      <c r="L383" s="172">
        <v>0</v>
      </c>
      <c r="M383" s="199">
        <v>173.1</v>
      </c>
      <c r="N383" s="199">
        <v>173.1</v>
      </c>
      <c r="O383" s="199">
        <f t="shared" si="96"/>
        <v>0</v>
      </c>
      <c r="P383" s="200">
        <f>Q383+R383</f>
        <v>7318668</v>
      </c>
      <c r="Q383" s="200">
        <v>6557526.5300000003</v>
      </c>
      <c r="R383" s="200">
        <v>761141.47</v>
      </c>
    </row>
    <row r="384" spans="1:25" ht="21" customHeight="1" x14ac:dyDescent="0.2">
      <c r="A384" s="178">
        <v>6</v>
      </c>
      <c r="B384" s="207" t="s">
        <v>913</v>
      </c>
      <c r="C384" s="215" t="s">
        <v>1303</v>
      </c>
      <c r="D384" s="198">
        <v>42002</v>
      </c>
      <c r="E384" s="178" t="s">
        <v>1096</v>
      </c>
      <c r="F384" s="178" t="s">
        <v>1097</v>
      </c>
      <c r="G384" s="171">
        <v>7</v>
      </c>
      <c r="H384" s="171">
        <v>7</v>
      </c>
      <c r="I384" s="199">
        <v>225.9</v>
      </c>
      <c r="J384" s="171">
        <v>4</v>
      </c>
      <c r="K384" s="172">
        <v>3</v>
      </c>
      <c r="L384" s="172">
        <v>1</v>
      </c>
      <c r="M384" s="199">
        <v>225.9</v>
      </c>
      <c r="N384" s="199">
        <v>170.7</v>
      </c>
      <c r="O384" s="199">
        <f t="shared" si="96"/>
        <v>55.2</v>
      </c>
      <c r="P384" s="200">
        <f>Q384+R384</f>
        <v>9551052</v>
      </c>
      <c r="Q384" s="200">
        <v>8447882.2400000002</v>
      </c>
      <c r="R384" s="200">
        <v>1103169.76</v>
      </c>
    </row>
    <row r="385" spans="1:24" x14ac:dyDescent="0.2">
      <c r="A385" s="178">
        <v>7</v>
      </c>
      <c r="B385" s="197" t="s">
        <v>1551</v>
      </c>
      <c r="C385" s="178">
        <v>267</v>
      </c>
      <c r="D385" s="198">
        <v>42002</v>
      </c>
      <c r="E385" s="178" t="s">
        <v>1096</v>
      </c>
      <c r="F385" s="178" t="s">
        <v>1097</v>
      </c>
      <c r="G385" s="171">
        <v>20</v>
      </c>
      <c r="H385" s="172">
        <v>20</v>
      </c>
      <c r="I385" s="199">
        <v>511.26</v>
      </c>
      <c r="J385" s="171">
        <v>8</v>
      </c>
      <c r="K385" s="172">
        <v>6</v>
      </c>
      <c r="L385" s="172">
        <v>2</v>
      </c>
      <c r="M385" s="199">
        <v>511.26</v>
      </c>
      <c r="N385" s="199">
        <v>392.2</v>
      </c>
      <c r="O385" s="199">
        <f t="shared" si="96"/>
        <v>119.06</v>
      </c>
      <c r="P385" s="200">
        <v>21616072.800000001</v>
      </c>
      <c r="Q385" s="200">
        <v>19368001.23</v>
      </c>
      <c r="R385" s="200">
        <v>2248071.5699999998</v>
      </c>
    </row>
    <row r="386" spans="1:24" s="158" customFormat="1" ht="34.5" customHeight="1" x14ac:dyDescent="0.2">
      <c r="A386" s="777" t="s">
        <v>1745</v>
      </c>
      <c r="B386" s="777"/>
      <c r="C386" s="777"/>
      <c r="D386" s="777"/>
      <c r="E386" s="777"/>
      <c r="F386" s="777"/>
      <c r="G386" s="170">
        <f>SUM(G387:G390)</f>
        <v>51</v>
      </c>
      <c r="H386" s="170">
        <f t="shared" ref="H386:P386" si="97">SUM(H387:H390)</f>
        <v>51</v>
      </c>
      <c r="I386" s="204">
        <f t="shared" si="97"/>
        <v>732.3</v>
      </c>
      <c r="J386" s="170">
        <f t="shared" si="97"/>
        <v>28</v>
      </c>
      <c r="K386" s="170">
        <f t="shared" si="97"/>
        <v>23</v>
      </c>
      <c r="L386" s="170">
        <f t="shared" si="97"/>
        <v>5</v>
      </c>
      <c r="M386" s="204">
        <f t="shared" si="97"/>
        <v>732.2</v>
      </c>
      <c r="N386" s="204">
        <f t="shared" si="97"/>
        <v>565.4</v>
      </c>
      <c r="O386" s="204">
        <f t="shared" si="97"/>
        <v>166.8</v>
      </c>
      <c r="P386" s="204">
        <f t="shared" si="97"/>
        <v>30957416</v>
      </c>
      <c r="Q386" s="204">
        <v>26592420.350000001</v>
      </c>
      <c r="R386" s="204">
        <v>4364995.6500000004</v>
      </c>
      <c r="S386" s="201"/>
      <c r="T386" s="202"/>
      <c r="U386" s="205"/>
      <c r="V386" s="205"/>
      <c r="W386" s="205"/>
      <c r="X386" s="205"/>
    </row>
    <row r="387" spans="1:24" ht="18" customHeight="1" x14ac:dyDescent="0.2">
      <c r="A387" s="178">
        <v>1</v>
      </c>
      <c r="B387" s="197" t="s">
        <v>1042</v>
      </c>
      <c r="C387" s="221" t="s">
        <v>1092</v>
      </c>
      <c r="D387" s="217">
        <v>41992</v>
      </c>
      <c r="E387" s="178" t="s">
        <v>1097</v>
      </c>
      <c r="F387" s="178" t="s">
        <v>1099</v>
      </c>
      <c r="G387" s="171">
        <v>11</v>
      </c>
      <c r="H387" s="172">
        <v>11</v>
      </c>
      <c r="I387" s="199">
        <v>193.3</v>
      </c>
      <c r="J387" s="171">
        <v>5</v>
      </c>
      <c r="K387" s="172">
        <v>3</v>
      </c>
      <c r="L387" s="172">
        <v>2</v>
      </c>
      <c r="M387" s="199">
        <v>193.3</v>
      </c>
      <c r="N387" s="199">
        <v>129.69999999999999</v>
      </c>
      <c r="O387" s="199">
        <v>63.6</v>
      </c>
      <c r="P387" s="200">
        <f>Q387+R387</f>
        <v>8172724</v>
      </c>
      <c r="Q387" s="200">
        <v>7020369.9199999999</v>
      </c>
      <c r="R387" s="200">
        <v>1152354.08</v>
      </c>
    </row>
    <row r="388" spans="1:24" ht="18" customHeight="1" x14ac:dyDescent="0.2">
      <c r="A388" s="178">
        <v>2</v>
      </c>
      <c r="B388" s="197" t="s">
        <v>1045</v>
      </c>
      <c r="C388" s="221" t="s">
        <v>1092</v>
      </c>
      <c r="D388" s="217">
        <v>41992</v>
      </c>
      <c r="E388" s="178" t="s">
        <v>1097</v>
      </c>
      <c r="F388" s="178" t="s">
        <v>1099</v>
      </c>
      <c r="G388" s="171">
        <v>17</v>
      </c>
      <c r="H388" s="172">
        <v>17</v>
      </c>
      <c r="I388" s="199">
        <v>226.5</v>
      </c>
      <c r="J388" s="171">
        <v>7</v>
      </c>
      <c r="K388" s="172">
        <v>7</v>
      </c>
      <c r="L388" s="172">
        <v>0</v>
      </c>
      <c r="M388" s="199">
        <v>226.5</v>
      </c>
      <c r="N388" s="199">
        <v>187</v>
      </c>
      <c r="O388" s="199">
        <v>39.5</v>
      </c>
      <c r="P388" s="200">
        <f>Q388+R388</f>
        <v>9576420</v>
      </c>
      <c r="Q388" s="200">
        <v>8226144.7800000003</v>
      </c>
      <c r="R388" s="200">
        <v>1350275.22</v>
      </c>
    </row>
    <row r="389" spans="1:24" ht="18" customHeight="1" x14ac:dyDescent="0.2">
      <c r="A389" s="178">
        <v>3</v>
      </c>
      <c r="B389" s="197" t="s">
        <v>1050</v>
      </c>
      <c r="C389" s="221" t="s">
        <v>1092</v>
      </c>
      <c r="D389" s="217">
        <v>41992</v>
      </c>
      <c r="E389" s="178" t="s">
        <v>1097</v>
      </c>
      <c r="F389" s="178" t="s">
        <v>1099</v>
      </c>
      <c r="G389" s="171">
        <v>15</v>
      </c>
      <c r="H389" s="172">
        <v>15</v>
      </c>
      <c r="I389" s="199">
        <v>154</v>
      </c>
      <c r="J389" s="171">
        <v>8</v>
      </c>
      <c r="K389" s="172">
        <v>7</v>
      </c>
      <c r="L389" s="172">
        <v>1</v>
      </c>
      <c r="M389" s="199">
        <v>154</v>
      </c>
      <c r="N389" s="199">
        <v>132.30000000000001</v>
      </c>
      <c r="O389" s="199">
        <v>21.7</v>
      </c>
      <c r="P389" s="200">
        <f>Q389+R389</f>
        <v>6511120</v>
      </c>
      <c r="Q389" s="200">
        <v>5593052.0800000001</v>
      </c>
      <c r="R389" s="200">
        <v>918067.92</v>
      </c>
    </row>
    <row r="390" spans="1:24" ht="18" customHeight="1" x14ac:dyDescent="0.2">
      <c r="A390" s="178">
        <v>4</v>
      </c>
      <c r="B390" s="197" t="s">
        <v>1216</v>
      </c>
      <c r="C390" s="221" t="s">
        <v>1092</v>
      </c>
      <c r="D390" s="217">
        <v>41992</v>
      </c>
      <c r="E390" s="178" t="s">
        <v>1097</v>
      </c>
      <c r="F390" s="178" t="s">
        <v>1099</v>
      </c>
      <c r="G390" s="171">
        <v>8</v>
      </c>
      <c r="H390" s="172">
        <v>8</v>
      </c>
      <c r="I390" s="199">
        <v>158.5</v>
      </c>
      <c r="J390" s="171">
        <v>8</v>
      </c>
      <c r="K390" s="172">
        <v>6</v>
      </c>
      <c r="L390" s="172">
        <v>2</v>
      </c>
      <c r="M390" s="199">
        <v>158.4</v>
      </c>
      <c r="N390" s="199">
        <v>116.4</v>
      </c>
      <c r="O390" s="199">
        <v>42</v>
      </c>
      <c r="P390" s="200">
        <f>Q390+R390</f>
        <v>6697152</v>
      </c>
      <c r="Q390" s="200">
        <v>5752853.5700000003</v>
      </c>
      <c r="R390" s="200">
        <v>944298.43</v>
      </c>
    </row>
    <row r="391" spans="1:24" ht="32.25" customHeight="1" x14ac:dyDescent="0.2">
      <c r="A391" s="777" t="s">
        <v>1795</v>
      </c>
      <c r="B391" s="777"/>
      <c r="C391" s="777"/>
      <c r="D391" s="777"/>
      <c r="E391" s="777"/>
      <c r="F391" s="777"/>
      <c r="G391" s="176">
        <f t="shared" ref="G391:O391" si="98">SUM(G392:G414)</f>
        <v>320</v>
      </c>
      <c r="H391" s="176">
        <f t="shared" si="98"/>
        <v>320</v>
      </c>
      <c r="I391" s="179">
        <f t="shared" si="98"/>
        <v>4852.3900000000003</v>
      </c>
      <c r="J391" s="176">
        <f t="shared" si="98"/>
        <v>153</v>
      </c>
      <c r="K391" s="176">
        <f t="shared" si="98"/>
        <v>85</v>
      </c>
      <c r="L391" s="176">
        <f t="shared" si="98"/>
        <v>68</v>
      </c>
      <c r="M391" s="179">
        <f t="shared" si="98"/>
        <v>4852.3900000000003</v>
      </c>
      <c r="N391" s="179">
        <f t="shared" si="98"/>
        <v>2745.9</v>
      </c>
      <c r="O391" s="179">
        <f t="shared" si="98"/>
        <v>2106.4899999999998</v>
      </c>
      <c r="P391" s="179">
        <f>SUM(P392:P414)</f>
        <v>205159049.19999999</v>
      </c>
      <c r="Q391" s="179">
        <v>167614943.22</v>
      </c>
      <c r="R391" s="179">
        <v>37544105.979999997</v>
      </c>
    </row>
    <row r="392" spans="1:24" x14ac:dyDescent="0.2">
      <c r="A392" s="178">
        <v>1</v>
      </c>
      <c r="B392" s="197" t="s">
        <v>1474</v>
      </c>
      <c r="C392" s="178" t="s">
        <v>1304</v>
      </c>
      <c r="D392" s="198">
        <v>42004</v>
      </c>
      <c r="E392" s="178" t="s">
        <v>1099</v>
      </c>
      <c r="F392" s="178" t="s">
        <v>1801</v>
      </c>
      <c r="G392" s="171">
        <v>10</v>
      </c>
      <c r="H392" s="172">
        <v>10</v>
      </c>
      <c r="I392" s="200">
        <v>204.9</v>
      </c>
      <c r="J392" s="171">
        <v>8</v>
      </c>
      <c r="K392" s="168">
        <v>6</v>
      </c>
      <c r="L392" s="168">
        <v>2</v>
      </c>
      <c r="M392" s="199">
        <v>204.9</v>
      </c>
      <c r="N392" s="200">
        <v>147</v>
      </c>
      <c r="O392" s="200">
        <v>57.9</v>
      </c>
      <c r="P392" s="200">
        <f t="shared" ref="P392:P414" si="99">Q392+R392</f>
        <v>8663172</v>
      </c>
      <c r="Q392" s="200">
        <v>7077811.5199999996</v>
      </c>
      <c r="R392" s="200">
        <v>1585360.48</v>
      </c>
    </row>
    <row r="393" spans="1:24" x14ac:dyDescent="0.2">
      <c r="A393" s="178">
        <v>2</v>
      </c>
      <c r="B393" s="197" t="s">
        <v>1232</v>
      </c>
      <c r="C393" s="178" t="s">
        <v>1270</v>
      </c>
      <c r="D393" s="198">
        <v>42059</v>
      </c>
      <c r="E393" s="178" t="s">
        <v>1099</v>
      </c>
      <c r="F393" s="178" t="s">
        <v>1801</v>
      </c>
      <c r="G393" s="171">
        <v>10</v>
      </c>
      <c r="H393" s="172">
        <v>10</v>
      </c>
      <c r="I393" s="200">
        <v>154.69999999999999</v>
      </c>
      <c r="J393" s="171">
        <v>6</v>
      </c>
      <c r="K393" s="168">
        <v>2</v>
      </c>
      <c r="L393" s="168">
        <v>4</v>
      </c>
      <c r="M393" s="199">
        <v>154.69999999999999</v>
      </c>
      <c r="N393" s="200">
        <v>52.1</v>
      </c>
      <c r="O393" s="200">
        <f>M393-N393</f>
        <v>102.6</v>
      </c>
      <c r="P393" s="200">
        <f t="shared" si="99"/>
        <v>6870500</v>
      </c>
      <c r="Q393" s="200">
        <v>5613198.5</v>
      </c>
      <c r="R393" s="200">
        <v>1257301.5</v>
      </c>
    </row>
    <row r="394" spans="1:24" x14ac:dyDescent="0.2">
      <c r="A394" s="178">
        <v>3</v>
      </c>
      <c r="B394" s="197" t="s">
        <v>1233</v>
      </c>
      <c r="C394" s="178" t="s">
        <v>1270</v>
      </c>
      <c r="D394" s="198">
        <v>42059</v>
      </c>
      <c r="E394" s="178" t="s">
        <v>1099</v>
      </c>
      <c r="F394" s="178" t="s">
        <v>1801</v>
      </c>
      <c r="G394" s="171">
        <v>10</v>
      </c>
      <c r="H394" s="172">
        <v>10</v>
      </c>
      <c r="I394" s="200">
        <v>206.6</v>
      </c>
      <c r="J394" s="171">
        <v>8</v>
      </c>
      <c r="K394" s="168">
        <v>3</v>
      </c>
      <c r="L394" s="168">
        <v>5</v>
      </c>
      <c r="M394" s="199">
        <v>206.6</v>
      </c>
      <c r="N394" s="200">
        <v>81.599999999999994</v>
      </c>
      <c r="O394" s="200">
        <v>125</v>
      </c>
      <c r="P394" s="200">
        <f t="shared" si="99"/>
        <v>8735048</v>
      </c>
      <c r="Q394" s="200">
        <v>7136534.2199999997</v>
      </c>
      <c r="R394" s="200">
        <v>1598513.78</v>
      </c>
    </row>
    <row r="395" spans="1:24" x14ac:dyDescent="0.2">
      <c r="A395" s="178">
        <v>4</v>
      </c>
      <c r="B395" s="197" t="s">
        <v>1234</v>
      </c>
      <c r="C395" s="178" t="s">
        <v>1270</v>
      </c>
      <c r="D395" s="198">
        <v>42059</v>
      </c>
      <c r="E395" s="178" t="s">
        <v>1099</v>
      </c>
      <c r="F395" s="178" t="s">
        <v>1801</v>
      </c>
      <c r="G395" s="171">
        <v>6</v>
      </c>
      <c r="H395" s="172">
        <v>6</v>
      </c>
      <c r="I395" s="200">
        <v>147.30000000000001</v>
      </c>
      <c r="J395" s="171">
        <v>5</v>
      </c>
      <c r="K395" s="168">
        <v>2</v>
      </c>
      <c r="L395" s="168">
        <v>3</v>
      </c>
      <c r="M395" s="199">
        <v>147.30000000000001</v>
      </c>
      <c r="N395" s="200">
        <v>50.6</v>
      </c>
      <c r="O395" s="200">
        <v>96.7</v>
      </c>
      <c r="P395" s="200">
        <f t="shared" si="99"/>
        <v>6227844</v>
      </c>
      <c r="Q395" s="200">
        <v>5088148.55</v>
      </c>
      <c r="R395" s="200">
        <v>1139695.45</v>
      </c>
    </row>
    <row r="396" spans="1:24" x14ac:dyDescent="0.2">
      <c r="A396" s="178">
        <v>5</v>
      </c>
      <c r="B396" s="197" t="s">
        <v>1235</v>
      </c>
      <c r="C396" s="178" t="s">
        <v>1270</v>
      </c>
      <c r="D396" s="198">
        <v>42059</v>
      </c>
      <c r="E396" s="178" t="s">
        <v>1099</v>
      </c>
      <c r="F396" s="178" t="s">
        <v>1801</v>
      </c>
      <c r="G396" s="171">
        <v>12</v>
      </c>
      <c r="H396" s="172">
        <v>12</v>
      </c>
      <c r="I396" s="200">
        <v>207.3</v>
      </c>
      <c r="J396" s="171">
        <v>6</v>
      </c>
      <c r="K396" s="168">
        <v>0</v>
      </c>
      <c r="L396" s="168">
        <v>6</v>
      </c>
      <c r="M396" s="199">
        <v>207.3</v>
      </c>
      <c r="N396" s="200">
        <v>0</v>
      </c>
      <c r="O396" s="200">
        <v>207.3</v>
      </c>
      <c r="P396" s="200">
        <f t="shared" si="99"/>
        <v>8764644</v>
      </c>
      <c r="Q396" s="200">
        <v>7160714.1500000004</v>
      </c>
      <c r="R396" s="200">
        <v>1603929.85</v>
      </c>
    </row>
    <row r="397" spans="1:24" x14ac:dyDescent="0.2">
      <c r="A397" s="178">
        <v>6</v>
      </c>
      <c r="B397" s="197" t="s">
        <v>1236</v>
      </c>
      <c r="C397" s="178" t="s">
        <v>1270</v>
      </c>
      <c r="D397" s="198">
        <v>42059</v>
      </c>
      <c r="E397" s="178" t="s">
        <v>1099</v>
      </c>
      <c r="F397" s="178" t="s">
        <v>1801</v>
      </c>
      <c r="G397" s="171">
        <v>11</v>
      </c>
      <c r="H397" s="172">
        <v>11</v>
      </c>
      <c r="I397" s="200">
        <v>162.19999999999999</v>
      </c>
      <c r="J397" s="171">
        <v>6</v>
      </c>
      <c r="K397" s="168">
        <v>4</v>
      </c>
      <c r="L397" s="168">
        <v>2</v>
      </c>
      <c r="M397" s="199">
        <v>162.19999999999999</v>
      </c>
      <c r="N397" s="200">
        <v>112.2</v>
      </c>
      <c r="O397" s="200">
        <v>50</v>
      </c>
      <c r="P397" s="200">
        <f t="shared" si="99"/>
        <v>6528032</v>
      </c>
      <c r="Q397" s="200">
        <v>5333402.1500000004</v>
      </c>
      <c r="R397" s="200">
        <v>1194629.8500000001</v>
      </c>
    </row>
    <row r="398" spans="1:24" x14ac:dyDescent="0.2">
      <c r="A398" s="178">
        <v>7</v>
      </c>
      <c r="B398" s="197" t="s">
        <v>1137</v>
      </c>
      <c r="C398" s="178" t="s">
        <v>1270</v>
      </c>
      <c r="D398" s="198">
        <v>42059</v>
      </c>
      <c r="E398" s="178" t="s">
        <v>1099</v>
      </c>
      <c r="F398" s="178" t="s">
        <v>1801</v>
      </c>
      <c r="G398" s="171">
        <v>8</v>
      </c>
      <c r="H398" s="172">
        <v>8</v>
      </c>
      <c r="I398" s="200">
        <v>111.8</v>
      </c>
      <c r="J398" s="171">
        <v>4</v>
      </c>
      <c r="K398" s="168">
        <v>0</v>
      </c>
      <c r="L398" s="168">
        <v>4</v>
      </c>
      <c r="M398" s="199">
        <v>111.8</v>
      </c>
      <c r="N398" s="200">
        <v>0</v>
      </c>
      <c r="O398" s="200">
        <v>111.8</v>
      </c>
      <c r="P398" s="200">
        <f t="shared" si="99"/>
        <v>4726904</v>
      </c>
      <c r="Q398" s="200">
        <v>3861880.57</v>
      </c>
      <c r="R398" s="200">
        <v>865023.43</v>
      </c>
    </row>
    <row r="399" spans="1:24" x14ac:dyDescent="0.2">
      <c r="A399" s="178">
        <v>8</v>
      </c>
      <c r="B399" s="197" t="s">
        <v>1237</v>
      </c>
      <c r="C399" s="178" t="s">
        <v>1270</v>
      </c>
      <c r="D399" s="198">
        <v>42059</v>
      </c>
      <c r="E399" s="178" t="s">
        <v>1099</v>
      </c>
      <c r="F399" s="178" t="s">
        <v>1801</v>
      </c>
      <c r="G399" s="171">
        <v>6</v>
      </c>
      <c r="H399" s="172">
        <v>6</v>
      </c>
      <c r="I399" s="200">
        <v>118.8</v>
      </c>
      <c r="J399" s="171">
        <v>4</v>
      </c>
      <c r="K399" s="168">
        <v>3</v>
      </c>
      <c r="L399" s="168">
        <v>1</v>
      </c>
      <c r="M399" s="199">
        <v>118.8</v>
      </c>
      <c r="N399" s="200">
        <v>80.5</v>
      </c>
      <c r="O399" s="200">
        <v>38.299999999999997</v>
      </c>
      <c r="P399" s="200">
        <f t="shared" si="99"/>
        <v>5022864</v>
      </c>
      <c r="Q399" s="200">
        <v>4103679.89</v>
      </c>
      <c r="R399" s="200">
        <v>919184.11</v>
      </c>
    </row>
    <row r="400" spans="1:24" x14ac:dyDescent="0.2">
      <c r="A400" s="178">
        <v>9</v>
      </c>
      <c r="B400" s="197" t="s">
        <v>1228</v>
      </c>
      <c r="C400" s="178" t="s">
        <v>1270</v>
      </c>
      <c r="D400" s="198">
        <v>42059</v>
      </c>
      <c r="E400" s="178" t="s">
        <v>1099</v>
      </c>
      <c r="F400" s="178" t="s">
        <v>1801</v>
      </c>
      <c r="G400" s="171">
        <v>3</v>
      </c>
      <c r="H400" s="172">
        <v>3</v>
      </c>
      <c r="I400" s="200">
        <v>216.6</v>
      </c>
      <c r="J400" s="171">
        <v>4</v>
      </c>
      <c r="K400" s="168">
        <v>3</v>
      </c>
      <c r="L400" s="168">
        <v>1</v>
      </c>
      <c r="M400" s="199">
        <v>216.6</v>
      </c>
      <c r="N400" s="200">
        <v>162.9</v>
      </c>
      <c r="O400" s="200">
        <v>53.7</v>
      </c>
      <c r="P400" s="200">
        <f t="shared" si="99"/>
        <v>9157848</v>
      </c>
      <c r="Q400" s="200">
        <v>7481961.8200000003</v>
      </c>
      <c r="R400" s="200">
        <v>1675886.18</v>
      </c>
    </row>
    <row r="401" spans="1:24" x14ac:dyDescent="0.2">
      <c r="A401" s="178">
        <v>10</v>
      </c>
      <c r="B401" s="197" t="s">
        <v>1226</v>
      </c>
      <c r="C401" s="178" t="s">
        <v>1270</v>
      </c>
      <c r="D401" s="198">
        <v>42059</v>
      </c>
      <c r="E401" s="178" t="s">
        <v>1099</v>
      </c>
      <c r="F401" s="178" t="s">
        <v>1801</v>
      </c>
      <c r="G401" s="171">
        <v>8</v>
      </c>
      <c r="H401" s="172">
        <v>8</v>
      </c>
      <c r="I401" s="200">
        <v>177.5</v>
      </c>
      <c r="J401" s="171">
        <v>4</v>
      </c>
      <c r="K401" s="168">
        <v>2</v>
      </c>
      <c r="L401" s="168">
        <v>2</v>
      </c>
      <c r="M401" s="199">
        <v>177.5</v>
      </c>
      <c r="N401" s="200">
        <v>87.2</v>
      </c>
      <c r="O401" s="200">
        <v>90.3</v>
      </c>
      <c r="P401" s="200">
        <f t="shared" si="99"/>
        <v>7504700</v>
      </c>
      <c r="Q401" s="200">
        <v>6131339.9000000004</v>
      </c>
      <c r="R401" s="200">
        <v>1373360.1</v>
      </c>
    </row>
    <row r="402" spans="1:24" x14ac:dyDescent="0.2">
      <c r="A402" s="178">
        <v>11</v>
      </c>
      <c r="B402" s="197" t="s">
        <v>1465</v>
      </c>
      <c r="C402" s="178" t="s">
        <v>1304</v>
      </c>
      <c r="D402" s="198">
        <v>42004</v>
      </c>
      <c r="E402" s="178" t="s">
        <v>1099</v>
      </c>
      <c r="F402" s="178" t="s">
        <v>1801</v>
      </c>
      <c r="G402" s="171">
        <v>5</v>
      </c>
      <c r="H402" s="172">
        <v>5</v>
      </c>
      <c r="I402" s="200">
        <v>88.5</v>
      </c>
      <c r="J402" s="171">
        <v>4</v>
      </c>
      <c r="K402" s="168">
        <v>0</v>
      </c>
      <c r="L402" s="168">
        <v>4</v>
      </c>
      <c r="M402" s="199">
        <v>88.5</v>
      </c>
      <c r="N402" s="200">
        <v>0</v>
      </c>
      <c r="O402" s="200">
        <v>88.5</v>
      </c>
      <c r="P402" s="200">
        <f t="shared" si="99"/>
        <v>3741780</v>
      </c>
      <c r="Q402" s="200">
        <v>3057034.26</v>
      </c>
      <c r="R402" s="200">
        <v>684745.74</v>
      </c>
    </row>
    <row r="403" spans="1:24" x14ac:dyDescent="0.2">
      <c r="A403" s="178">
        <v>12</v>
      </c>
      <c r="B403" s="197" t="s">
        <v>1467</v>
      </c>
      <c r="C403" s="178" t="s">
        <v>1304</v>
      </c>
      <c r="D403" s="198">
        <v>42004</v>
      </c>
      <c r="E403" s="178" t="s">
        <v>1099</v>
      </c>
      <c r="F403" s="178" t="s">
        <v>1801</v>
      </c>
      <c r="G403" s="171">
        <v>5</v>
      </c>
      <c r="H403" s="172">
        <v>5</v>
      </c>
      <c r="I403" s="200">
        <v>40</v>
      </c>
      <c r="J403" s="171">
        <v>2</v>
      </c>
      <c r="K403" s="168">
        <v>2</v>
      </c>
      <c r="L403" s="168">
        <v>0</v>
      </c>
      <c r="M403" s="199">
        <v>40</v>
      </c>
      <c r="N403" s="200">
        <v>40</v>
      </c>
      <c r="O403" s="200">
        <v>0</v>
      </c>
      <c r="P403" s="200">
        <f t="shared" si="99"/>
        <v>1691200</v>
      </c>
      <c r="Q403" s="200">
        <v>1381710.4</v>
      </c>
      <c r="R403" s="200">
        <v>309489.59999999998</v>
      </c>
    </row>
    <row r="404" spans="1:24" x14ac:dyDescent="0.2">
      <c r="A404" s="178">
        <v>13</v>
      </c>
      <c r="B404" s="197" t="s">
        <v>1223</v>
      </c>
      <c r="C404" s="178" t="s">
        <v>1270</v>
      </c>
      <c r="D404" s="198">
        <v>42059</v>
      </c>
      <c r="E404" s="178" t="s">
        <v>1099</v>
      </c>
      <c r="F404" s="178" t="s">
        <v>1801</v>
      </c>
      <c r="G404" s="171">
        <v>13</v>
      </c>
      <c r="H404" s="172">
        <v>13</v>
      </c>
      <c r="I404" s="200">
        <v>197.9</v>
      </c>
      <c r="J404" s="171">
        <v>6</v>
      </c>
      <c r="K404" s="168">
        <v>2</v>
      </c>
      <c r="L404" s="168">
        <v>4</v>
      </c>
      <c r="M404" s="199">
        <v>197.9</v>
      </c>
      <c r="N404" s="200">
        <v>88.5</v>
      </c>
      <c r="O404" s="200">
        <v>109.4</v>
      </c>
      <c r="P404" s="200">
        <f t="shared" si="99"/>
        <v>8367212</v>
      </c>
      <c r="Q404" s="200">
        <v>6836012.2000000002</v>
      </c>
      <c r="R404" s="200">
        <v>1531199.8</v>
      </c>
    </row>
    <row r="405" spans="1:24" x14ac:dyDescent="0.2">
      <c r="A405" s="178">
        <v>14</v>
      </c>
      <c r="B405" s="197" t="s">
        <v>1457</v>
      </c>
      <c r="C405" s="178" t="s">
        <v>1270</v>
      </c>
      <c r="D405" s="198">
        <v>42059</v>
      </c>
      <c r="E405" s="178" t="s">
        <v>1099</v>
      </c>
      <c r="F405" s="178" t="s">
        <v>1801</v>
      </c>
      <c r="G405" s="171">
        <v>16</v>
      </c>
      <c r="H405" s="172">
        <v>16</v>
      </c>
      <c r="I405" s="200">
        <v>290</v>
      </c>
      <c r="J405" s="171">
        <v>8</v>
      </c>
      <c r="K405" s="168">
        <v>4</v>
      </c>
      <c r="L405" s="168">
        <v>4</v>
      </c>
      <c r="M405" s="199">
        <v>290</v>
      </c>
      <c r="N405" s="200">
        <v>125.9</v>
      </c>
      <c r="O405" s="200">
        <v>164.1</v>
      </c>
      <c r="P405" s="200">
        <f t="shared" si="99"/>
        <v>12261200</v>
      </c>
      <c r="Q405" s="200">
        <v>10017400.4</v>
      </c>
      <c r="R405" s="200">
        <v>2243799.6</v>
      </c>
    </row>
    <row r="406" spans="1:24" x14ac:dyDescent="0.2">
      <c r="A406" s="178">
        <v>15</v>
      </c>
      <c r="B406" s="197" t="s">
        <v>1466</v>
      </c>
      <c r="C406" s="178" t="s">
        <v>1304</v>
      </c>
      <c r="D406" s="198">
        <v>42004</v>
      </c>
      <c r="E406" s="178" t="s">
        <v>1099</v>
      </c>
      <c r="F406" s="178" t="s">
        <v>1801</v>
      </c>
      <c r="G406" s="171">
        <v>29</v>
      </c>
      <c r="H406" s="172">
        <v>29</v>
      </c>
      <c r="I406" s="200">
        <v>206.1</v>
      </c>
      <c r="J406" s="171">
        <v>8</v>
      </c>
      <c r="K406" s="168">
        <v>8</v>
      </c>
      <c r="L406" s="168">
        <v>0</v>
      </c>
      <c r="M406" s="199">
        <v>206.1</v>
      </c>
      <c r="N406" s="200">
        <v>206.1</v>
      </c>
      <c r="O406" s="200">
        <v>0</v>
      </c>
      <c r="P406" s="200">
        <f t="shared" si="99"/>
        <v>8713908</v>
      </c>
      <c r="Q406" s="200">
        <v>7119262.8399999999</v>
      </c>
      <c r="R406" s="200">
        <v>1594645.16</v>
      </c>
    </row>
    <row r="407" spans="1:24" x14ac:dyDescent="0.2">
      <c r="A407" s="178">
        <v>16</v>
      </c>
      <c r="B407" s="197" t="s">
        <v>1224</v>
      </c>
      <c r="C407" s="178" t="s">
        <v>1270</v>
      </c>
      <c r="D407" s="198">
        <v>42059</v>
      </c>
      <c r="E407" s="178" t="s">
        <v>1099</v>
      </c>
      <c r="F407" s="178" t="s">
        <v>1801</v>
      </c>
      <c r="G407" s="171">
        <v>32</v>
      </c>
      <c r="H407" s="172">
        <v>32</v>
      </c>
      <c r="I407" s="200">
        <v>344</v>
      </c>
      <c r="J407" s="171">
        <v>13</v>
      </c>
      <c r="K407" s="168">
        <v>7</v>
      </c>
      <c r="L407" s="168">
        <v>6</v>
      </c>
      <c r="M407" s="199">
        <v>344</v>
      </c>
      <c r="N407" s="200">
        <v>180.9</v>
      </c>
      <c r="O407" s="200">
        <v>163.1</v>
      </c>
      <c r="P407" s="200">
        <f t="shared" si="99"/>
        <v>14544320</v>
      </c>
      <c r="Q407" s="200">
        <v>11882709.439999999</v>
      </c>
      <c r="R407" s="200">
        <v>2661610.56</v>
      </c>
    </row>
    <row r="408" spans="1:24" x14ac:dyDescent="0.2">
      <c r="A408" s="178">
        <v>17</v>
      </c>
      <c r="B408" s="197" t="s">
        <v>1227</v>
      </c>
      <c r="C408" s="178" t="s">
        <v>1270</v>
      </c>
      <c r="D408" s="198">
        <v>42059</v>
      </c>
      <c r="E408" s="178" t="s">
        <v>1099</v>
      </c>
      <c r="F408" s="178" t="s">
        <v>1801</v>
      </c>
      <c r="G408" s="171">
        <v>14</v>
      </c>
      <c r="H408" s="172">
        <v>14</v>
      </c>
      <c r="I408" s="200">
        <v>222.7</v>
      </c>
      <c r="J408" s="171">
        <v>7</v>
      </c>
      <c r="K408" s="168">
        <v>3</v>
      </c>
      <c r="L408" s="168">
        <v>4</v>
      </c>
      <c r="M408" s="199">
        <v>222.7</v>
      </c>
      <c r="N408" s="200">
        <v>93.6</v>
      </c>
      <c r="O408" s="200">
        <v>129.1</v>
      </c>
      <c r="P408" s="200">
        <f t="shared" si="99"/>
        <v>9415756</v>
      </c>
      <c r="Q408" s="200">
        <v>7692672.6500000004</v>
      </c>
      <c r="R408" s="200">
        <v>1723083.35</v>
      </c>
    </row>
    <row r="409" spans="1:24" x14ac:dyDescent="0.2">
      <c r="A409" s="178">
        <v>18</v>
      </c>
      <c r="B409" s="197" t="s">
        <v>1229</v>
      </c>
      <c r="C409" s="178" t="s">
        <v>1270</v>
      </c>
      <c r="D409" s="198">
        <v>42059</v>
      </c>
      <c r="E409" s="178" t="s">
        <v>1099</v>
      </c>
      <c r="F409" s="178" t="s">
        <v>1801</v>
      </c>
      <c r="G409" s="171">
        <v>11</v>
      </c>
      <c r="H409" s="172">
        <v>11</v>
      </c>
      <c r="I409" s="200">
        <v>187.1</v>
      </c>
      <c r="J409" s="171">
        <v>7</v>
      </c>
      <c r="K409" s="168">
        <v>1</v>
      </c>
      <c r="L409" s="168">
        <v>6</v>
      </c>
      <c r="M409" s="199">
        <v>187.1</v>
      </c>
      <c r="N409" s="200">
        <v>19.600000000000001</v>
      </c>
      <c r="O409" s="200">
        <v>167.5</v>
      </c>
      <c r="P409" s="200">
        <f t="shared" si="99"/>
        <v>7910588</v>
      </c>
      <c r="Q409" s="200">
        <v>6462950.4000000004</v>
      </c>
      <c r="R409" s="200">
        <v>1447637.6</v>
      </c>
    </row>
    <row r="410" spans="1:24" x14ac:dyDescent="0.2">
      <c r="A410" s="178">
        <v>19</v>
      </c>
      <c r="B410" s="197" t="s">
        <v>1230</v>
      </c>
      <c r="C410" s="178" t="s">
        <v>1270</v>
      </c>
      <c r="D410" s="198">
        <v>42059</v>
      </c>
      <c r="E410" s="178" t="s">
        <v>1099</v>
      </c>
      <c r="F410" s="178" t="s">
        <v>1801</v>
      </c>
      <c r="G410" s="171">
        <v>12</v>
      </c>
      <c r="H410" s="172">
        <v>12</v>
      </c>
      <c r="I410" s="200">
        <v>120</v>
      </c>
      <c r="J410" s="171">
        <v>3</v>
      </c>
      <c r="K410" s="168">
        <v>2</v>
      </c>
      <c r="L410" s="168">
        <v>1</v>
      </c>
      <c r="M410" s="199">
        <v>120</v>
      </c>
      <c r="N410" s="200">
        <v>79.2</v>
      </c>
      <c r="O410" s="200">
        <v>40.799999999999997</v>
      </c>
      <c r="P410" s="200">
        <f t="shared" si="99"/>
        <v>5073600</v>
      </c>
      <c r="Q410" s="200">
        <v>4145131.2</v>
      </c>
      <c r="R410" s="200">
        <v>928468.8</v>
      </c>
    </row>
    <row r="411" spans="1:24" x14ac:dyDescent="0.2">
      <c r="A411" s="178">
        <v>20</v>
      </c>
      <c r="B411" s="197" t="s">
        <v>1231</v>
      </c>
      <c r="C411" s="178" t="s">
        <v>1270</v>
      </c>
      <c r="D411" s="198">
        <v>42059</v>
      </c>
      <c r="E411" s="178" t="s">
        <v>1099</v>
      </c>
      <c r="F411" s="178" t="s">
        <v>1801</v>
      </c>
      <c r="G411" s="171">
        <v>18</v>
      </c>
      <c r="H411" s="172">
        <v>18</v>
      </c>
      <c r="I411" s="200">
        <v>254.59</v>
      </c>
      <c r="J411" s="171">
        <v>10</v>
      </c>
      <c r="K411" s="168">
        <v>5</v>
      </c>
      <c r="L411" s="168">
        <v>5</v>
      </c>
      <c r="M411" s="199">
        <v>254.59</v>
      </c>
      <c r="N411" s="200">
        <v>99.1</v>
      </c>
      <c r="O411" s="200">
        <v>155.49</v>
      </c>
      <c r="P411" s="200">
        <f t="shared" si="99"/>
        <v>10764065.199999999</v>
      </c>
      <c r="Q411" s="200">
        <v>8794241.2699999996</v>
      </c>
      <c r="R411" s="200">
        <v>1969823.93</v>
      </c>
    </row>
    <row r="412" spans="1:24" x14ac:dyDescent="0.2">
      <c r="A412" s="178">
        <v>21</v>
      </c>
      <c r="B412" s="197" t="s">
        <v>1458</v>
      </c>
      <c r="C412" s="178" t="s">
        <v>1304</v>
      </c>
      <c r="D412" s="198">
        <v>42004</v>
      </c>
      <c r="E412" s="178" t="s">
        <v>1099</v>
      </c>
      <c r="F412" s="178" t="s">
        <v>1801</v>
      </c>
      <c r="G412" s="171">
        <v>32</v>
      </c>
      <c r="H412" s="172">
        <v>32</v>
      </c>
      <c r="I412" s="200">
        <v>618.70000000000005</v>
      </c>
      <c r="J412" s="171">
        <v>16</v>
      </c>
      <c r="K412" s="168">
        <v>14</v>
      </c>
      <c r="L412" s="168">
        <v>2</v>
      </c>
      <c r="M412" s="199">
        <v>618.70000000000005</v>
      </c>
      <c r="N412" s="200">
        <v>523.79999999999995</v>
      </c>
      <c r="O412" s="200">
        <v>94.9</v>
      </c>
      <c r="P412" s="200">
        <f t="shared" si="99"/>
        <v>26158636</v>
      </c>
      <c r="Q412" s="200">
        <v>21371605.609999999</v>
      </c>
      <c r="R412" s="200">
        <v>4787030.3899999997</v>
      </c>
    </row>
    <row r="413" spans="1:24" x14ac:dyDescent="0.2">
      <c r="A413" s="178">
        <v>22</v>
      </c>
      <c r="B413" s="197" t="s">
        <v>1459</v>
      </c>
      <c r="C413" s="178" t="s">
        <v>1304</v>
      </c>
      <c r="D413" s="198">
        <v>42004</v>
      </c>
      <c r="E413" s="178" t="s">
        <v>1099</v>
      </c>
      <c r="F413" s="178" t="s">
        <v>1801</v>
      </c>
      <c r="G413" s="171">
        <v>33</v>
      </c>
      <c r="H413" s="172">
        <v>33</v>
      </c>
      <c r="I413" s="200">
        <v>502.5</v>
      </c>
      <c r="J413" s="171">
        <v>12</v>
      </c>
      <c r="K413" s="168">
        <v>10</v>
      </c>
      <c r="L413" s="168">
        <v>2</v>
      </c>
      <c r="M413" s="199">
        <v>502.5</v>
      </c>
      <c r="N413" s="200">
        <v>442.5</v>
      </c>
      <c r="O413" s="200">
        <v>60</v>
      </c>
      <c r="P413" s="200">
        <f t="shared" si="99"/>
        <v>21245700</v>
      </c>
      <c r="Q413" s="200">
        <v>17357736.899999999</v>
      </c>
      <c r="R413" s="200">
        <v>3887963.1</v>
      </c>
    </row>
    <row r="414" spans="1:24" x14ac:dyDescent="0.2">
      <c r="A414" s="178">
        <v>23</v>
      </c>
      <c r="B414" s="197" t="s">
        <v>1251</v>
      </c>
      <c r="C414" s="178" t="s">
        <v>1304</v>
      </c>
      <c r="D414" s="198">
        <v>42004</v>
      </c>
      <c r="E414" s="178" t="s">
        <v>1099</v>
      </c>
      <c r="F414" s="178" t="s">
        <v>1801</v>
      </c>
      <c r="G414" s="171">
        <v>16</v>
      </c>
      <c r="H414" s="172">
        <v>16</v>
      </c>
      <c r="I414" s="200">
        <v>72.599999999999994</v>
      </c>
      <c r="J414" s="171">
        <v>2</v>
      </c>
      <c r="K414" s="168">
        <v>2</v>
      </c>
      <c r="L414" s="168">
        <v>0</v>
      </c>
      <c r="M414" s="199">
        <v>72.599999999999994</v>
      </c>
      <c r="N414" s="200">
        <v>72.599999999999994</v>
      </c>
      <c r="O414" s="200">
        <v>0</v>
      </c>
      <c r="P414" s="200">
        <f t="shared" si="99"/>
        <v>3069528</v>
      </c>
      <c r="Q414" s="200">
        <v>2507804.38</v>
      </c>
      <c r="R414" s="200">
        <v>561723.62</v>
      </c>
    </row>
    <row r="415" spans="1:24" s="158" customFormat="1" ht="37.5" customHeight="1" x14ac:dyDescent="0.2">
      <c r="A415" s="777" t="s">
        <v>1195</v>
      </c>
      <c r="B415" s="777"/>
      <c r="C415" s="777"/>
      <c r="D415" s="777"/>
      <c r="E415" s="777"/>
      <c r="F415" s="777"/>
      <c r="G415" s="170">
        <f>SUM(G416:G418)</f>
        <v>87</v>
      </c>
      <c r="H415" s="170">
        <f t="shared" ref="H415:O415" si="100">SUM(H416:H418)</f>
        <v>87</v>
      </c>
      <c r="I415" s="204">
        <f t="shared" si="100"/>
        <v>1138.3</v>
      </c>
      <c r="J415" s="170">
        <f t="shared" si="100"/>
        <v>32</v>
      </c>
      <c r="K415" s="170">
        <f t="shared" si="100"/>
        <v>17</v>
      </c>
      <c r="L415" s="170">
        <f t="shared" si="100"/>
        <v>15</v>
      </c>
      <c r="M415" s="204">
        <f t="shared" si="100"/>
        <v>1138.3</v>
      </c>
      <c r="N415" s="204">
        <f t="shared" si="100"/>
        <v>651.70000000000005</v>
      </c>
      <c r="O415" s="204">
        <f t="shared" si="100"/>
        <v>486.6</v>
      </c>
      <c r="P415" s="204">
        <f>SUM(P416:P418)</f>
        <v>48127324</v>
      </c>
      <c r="Q415" s="204">
        <v>39897551.590000004</v>
      </c>
      <c r="R415" s="204">
        <v>8229772.4100000001</v>
      </c>
      <c r="S415" s="201"/>
      <c r="T415" s="202"/>
      <c r="U415" s="205"/>
      <c r="V415" s="205"/>
      <c r="W415" s="205"/>
      <c r="X415" s="205"/>
    </row>
    <row r="416" spans="1:24" s="159" customFormat="1" x14ac:dyDescent="0.2">
      <c r="A416" s="178">
        <v>1</v>
      </c>
      <c r="B416" s="197" t="s">
        <v>1100</v>
      </c>
      <c r="C416" s="178">
        <v>1085</v>
      </c>
      <c r="D416" s="198">
        <v>42004</v>
      </c>
      <c r="E416" s="178" t="s">
        <v>1764</v>
      </c>
      <c r="F416" s="178" t="s">
        <v>1099</v>
      </c>
      <c r="G416" s="171">
        <v>22</v>
      </c>
      <c r="H416" s="172">
        <v>22</v>
      </c>
      <c r="I416" s="199">
        <v>407.6</v>
      </c>
      <c r="J416" s="171">
        <v>8</v>
      </c>
      <c r="K416" s="172">
        <v>6</v>
      </c>
      <c r="L416" s="172">
        <v>2</v>
      </c>
      <c r="M416" s="199">
        <v>407.6</v>
      </c>
      <c r="N416" s="199">
        <v>293.5</v>
      </c>
      <c r="O416" s="199">
        <v>114.1</v>
      </c>
      <c r="P416" s="200">
        <v>17233328</v>
      </c>
      <c r="Q416" s="200">
        <v>14286428.91</v>
      </c>
      <c r="R416" s="200">
        <v>2946899.09</v>
      </c>
      <c r="S416" s="201"/>
      <c r="T416" s="202"/>
      <c r="U416" s="250"/>
      <c r="V416" s="250"/>
      <c r="W416" s="250"/>
      <c r="X416" s="250"/>
    </row>
    <row r="417" spans="1:24" s="159" customFormat="1" x14ac:dyDescent="0.2">
      <c r="A417" s="178">
        <v>2</v>
      </c>
      <c r="B417" s="197" t="s">
        <v>1101</v>
      </c>
      <c r="C417" s="178">
        <v>1085</v>
      </c>
      <c r="D417" s="198">
        <v>42004</v>
      </c>
      <c r="E417" s="178" t="s">
        <v>1764</v>
      </c>
      <c r="F417" s="178" t="s">
        <v>1099</v>
      </c>
      <c r="G417" s="171">
        <v>24</v>
      </c>
      <c r="H417" s="172">
        <v>24</v>
      </c>
      <c r="I417" s="199">
        <v>313.10000000000002</v>
      </c>
      <c r="J417" s="171">
        <v>8</v>
      </c>
      <c r="K417" s="172">
        <v>7</v>
      </c>
      <c r="L417" s="172">
        <v>1</v>
      </c>
      <c r="M417" s="199">
        <v>313.10000000000002</v>
      </c>
      <c r="N417" s="199">
        <v>270.39999999999998</v>
      </c>
      <c r="O417" s="199">
        <v>42.7</v>
      </c>
      <c r="P417" s="200">
        <v>13237868</v>
      </c>
      <c r="Q417" s="200">
        <v>10974192.57</v>
      </c>
      <c r="R417" s="200">
        <v>2263675.4300000002</v>
      </c>
      <c r="S417" s="201"/>
      <c r="T417" s="202"/>
      <c r="U417" s="250"/>
      <c r="V417" s="250"/>
      <c r="W417" s="250"/>
      <c r="X417" s="250"/>
    </row>
    <row r="418" spans="1:24" s="159" customFormat="1" x14ac:dyDescent="0.2">
      <c r="A418" s="178">
        <v>3</v>
      </c>
      <c r="B418" s="197" t="s">
        <v>1132</v>
      </c>
      <c r="C418" s="169">
        <v>1085</v>
      </c>
      <c r="D418" s="198">
        <v>42004</v>
      </c>
      <c r="E418" s="178" t="s">
        <v>1764</v>
      </c>
      <c r="F418" s="178" t="s">
        <v>1099</v>
      </c>
      <c r="G418" s="171">
        <v>41</v>
      </c>
      <c r="H418" s="172">
        <v>41</v>
      </c>
      <c r="I418" s="199">
        <v>417.6</v>
      </c>
      <c r="J418" s="171">
        <v>16</v>
      </c>
      <c r="K418" s="172">
        <v>4</v>
      </c>
      <c r="L418" s="172">
        <v>12</v>
      </c>
      <c r="M418" s="199">
        <v>417.6</v>
      </c>
      <c r="N418" s="199">
        <v>87.8</v>
      </c>
      <c r="O418" s="199">
        <v>329.8</v>
      </c>
      <c r="P418" s="200">
        <v>17656128</v>
      </c>
      <c r="Q418" s="200">
        <v>14636930.109999999</v>
      </c>
      <c r="R418" s="200">
        <v>3019197.89</v>
      </c>
      <c r="S418" s="201"/>
      <c r="T418" s="202"/>
      <c r="U418" s="250"/>
      <c r="V418" s="250"/>
      <c r="W418" s="250"/>
      <c r="X418" s="250"/>
    </row>
    <row r="419" spans="1:24" s="159" customFormat="1" ht="63.75" customHeight="1" x14ac:dyDescent="0.2">
      <c r="A419" s="777" t="s">
        <v>1841</v>
      </c>
      <c r="B419" s="777"/>
      <c r="C419" s="777"/>
      <c r="D419" s="777"/>
      <c r="E419" s="777"/>
      <c r="F419" s="777"/>
      <c r="G419" s="176">
        <f t="shared" ref="G419:L419" si="101">G420+G433+G438+G440+G443+G445</f>
        <v>387</v>
      </c>
      <c r="H419" s="176">
        <f t="shared" si="101"/>
        <v>387</v>
      </c>
      <c r="I419" s="179">
        <f t="shared" si="101"/>
        <v>5813.29</v>
      </c>
      <c r="J419" s="176">
        <f t="shared" si="101"/>
        <v>145</v>
      </c>
      <c r="K419" s="176">
        <f t="shared" si="101"/>
        <v>65</v>
      </c>
      <c r="L419" s="176">
        <f t="shared" si="101"/>
        <v>80</v>
      </c>
      <c r="M419" s="179">
        <f>M420+M433+M438+M440+M443+M445</f>
        <v>5571.81</v>
      </c>
      <c r="N419" s="179">
        <f>N420+N433+N438+N440+N443+N445</f>
        <v>2673.94</v>
      </c>
      <c r="O419" s="179">
        <f>O420+O433+O438+O440+O443+O445</f>
        <v>2897.87</v>
      </c>
      <c r="P419" s="179">
        <f>P420+P433+P445+P443+P438+P440</f>
        <v>8390466</v>
      </c>
      <c r="Q419" s="179">
        <f>Q420+Q433+Q445+Q443+Q438+Q440</f>
        <v>0</v>
      </c>
      <c r="R419" s="179">
        <f>R420+R433+R445+R443+R438+R440</f>
        <v>8390466</v>
      </c>
      <c r="S419" s="201"/>
      <c r="T419" s="202"/>
      <c r="U419" s="250"/>
      <c r="V419" s="250"/>
      <c r="W419" s="250"/>
      <c r="X419" s="250"/>
    </row>
    <row r="420" spans="1:24" s="159" customFormat="1" ht="44.25" customHeight="1" x14ac:dyDescent="0.2">
      <c r="A420" s="777" t="s">
        <v>1780</v>
      </c>
      <c r="B420" s="777"/>
      <c r="C420" s="777"/>
      <c r="D420" s="777"/>
      <c r="E420" s="777"/>
      <c r="F420" s="777"/>
      <c r="G420" s="176">
        <f>SUM(G421:G432)</f>
        <v>323</v>
      </c>
      <c r="H420" s="176">
        <f t="shared" ref="H420:P420" si="102">SUM(H421:H432)</f>
        <v>323</v>
      </c>
      <c r="I420" s="179">
        <f t="shared" si="102"/>
        <v>5151.75</v>
      </c>
      <c r="J420" s="176">
        <f t="shared" si="102"/>
        <v>121</v>
      </c>
      <c r="K420" s="176">
        <f t="shared" si="102"/>
        <v>64</v>
      </c>
      <c r="L420" s="176">
        <f t="shared" si="102"/>
        <v>57</v>
      </c>
      <c r="M420" s="179">
        <f t="shared" si="102"/>
        <v>5151.75</v>
      </c>
      <c r="N420" s="179">
        <f t="shared" si="102"/>
        <v>2673.94</v>
      </c>
      <c r="O420" s="179">
        <f t="shared" si="102"/>
        <v>2477.81</v>
      </c>
      <c r="P420" s="179">
        <f t="shared" si="102"/>
        <v>0</v>
      </c>
      <c r="Q420" s="179">
        <v>0</v>
      </c>
      <c r="R420" s="179">
        <v>0</v>
      </c>
      <c r="S420" s="201"/>
      <c r="T420" s="202"/>
      <c r="U420" s="250"/>
      <c r="V420" s="250"/>
      <c r="W420" s="250"/>
      <c r="X420" s="250"/>
    </row>
    <row r="421" spans="1:24" s="159" customFormat="1" ht="23.25" customHeight="1" x14ac:dyDescent="0.2">
      <c r="A421" s="178">
        <v>1</v>
      </c>
      <c r="B421" s="197" t="s">
        <v>755</v>
      </c>
      <c r="C421" s="169">
        <v>703</v>
      </c>
      <c r="D421" s="198">
        <v>41272</v>
      </c>
      <c r="E421" s="178" t="s">
        <v>1096</v>
      </c>
      <c r="F421" s="178" t="s">
        <v>1097</v>
      </c>
      <c r="G421" s="171">
        <v>33</v>
      </c>
      <c r="H421" s="172">
        <v>33</v>
      </c>
      <c r="I421" s="199">
        <v>675.8</v>
      </c>
      <c r="J421" s="171">
        <v>13</v>
      </c>
      <c r="K421" s="172">
        <v>1</v>
      </c>
      <c r="L421" s="172">
        <v>12</v>
      </c>
      <c r="M421" s="199">
        <v>675.8</v>
      </c>
      <c r="N421" s="199">
        <v>68.2</v>
      </c>
      <c r="O421" s="199">
        <v>607.6</v>
      </c>
      <c r="P421" s="200">
        <f t="shared" ref="P421:P431" si="103">Q421+R421</f>
        <v>0</v>
      </c>
      <c r="Q421" s="200">
        <v>0</v>
      </c>
      <c r="R421" s="200">
        <v>0</v>
      </c>
      <c r="S421" s="201"/>
      <c r="T421" s="202"/>
      <c r="U421" s="250"/>
      <c r="V421" s="250"/>
      <c r="W421" s="250"/>
      <c r="X421" s="250"/>
    </row>
    <row r="422" spans="1:24" s="159" customFormat="1" ht="24.75" customHeight="1" x14ac:dyDescent="0.2">
      <c r="A422" s="178">
        <v>2</v>
      </c>
      <c r="B422" s="197" t="s">
        <v>757</v>
      </c>
      <c r="C422" s="169">
        <v>720</v>
      </c>
      <c r="D422" s="198">
        <v>41638</v>
      </c>
      <c r="E422" s="178" t="s">
        <v>1096</v>
      </c>
      <c r="F422" s="178" t="s">
        <v>1097</v>
      </c>
      <c r="G422" s="171">
        <v>13</v>
      </c>
      <c r="H422" s="172">
        <v>13</v>
      </c>
      <c r="I422" s="199">
        <v>151.33000000000001</v>
      </c>
      <c r="J422" s="171">
        <v>5</v>
      </c>
      <c r="K422" s="172">
        <v>3</v>
      </c>
      <c r="L422" s="172">
        <v>2</v>
      </c>
      <c r="M422" s="199">
        <v>151.33000000000001</v>
      </c>
      <c r="N422" s="199">
        <v>88.5</v>
      </c>
      <c r="O422" s="199">
        <v>62.83</v>
      </c>
      <c r="P422" s="200">
        <f t="shared" si="103"/>
        <v>0</v>
      </c>
      <c r="Q422" s="200">
        <v>0</v>
      </c>
      <c r="R422" s="200">
        <v>0</v>
      </c>
      <c r="S422" s="201"/>
      <c r="T422" s="202"/>
      <c r="U422" s="250"/>
      <c r="V422" s="250"/>
      <c r="W422" s="250"/>
      <c r="X422" s="250"/>
    </row>
    <row r="423" spans="1:24" s="159" customFormat="1" ht="23.25" customHeight="1" x14ac:dyDescent="0.2">
      <c r="A423" s="178">
        <v>3</v>
      </c>
      <c r="B423" s="197" t="s">
        <v>756</v>
      </c>
      <c r="C423" s="169">
        <v>709</v>
      </c>
      <c r="D423" s="198">
        <v>41635</v>
      </c>
      <c r="E423" s="178" t="s">
        <v>1096</v>
      </c>
      <c r="F423" s="178" t="s">
        <v>1097</v>
      </c>
      <c r="G423" s="171">
        <v>97</v>
      </c>
      <c r="H423" s="172">
        <v>97</v>
      </c>
      <c r="I423" s="199">
        <v>1669.3</v>
      </c>
      <c r="J423" s="171">
        <v>39</v>
      </c>
      <c r="K423" s="172">
        <v>28</v>
      </c>
      <c r="L423" s="172">
        <v>11</v>
      </c>
      <c r="M423" s="199">
        <v>1669.3</v>
      </c>
      <c r="N423" s="199">
        <v>1282.79</v>
      </c>
      <c r="O423" s="199">
        <v>386.51</v>
      </c>
      <c r="P423" s="200">
        <f t="shared" si="103"/>
        <v>0</v>
      </c>
      <c r="Q423" s="200">
        <v>0</v>
      </c>
      <c r="R423" s="200">
        <v>0</v>
      </c>
      <c r="S423" s="201"/>
      <c r="T423" s="202"/>
      <c r="U423" s="250"/>
      <c r="V423" s="250"/>
      <c r="W423" s="250"/>
      <c r="X423" s="250"/>
    </row>
    <row r="424" spans="1:24" s="159" customFormat="1" ht="23.25" customHeight="1" x14ac:dyDescent="0.2">
      <c r="A424" s="178">
        <v>4</v>
      </c>
      <c r="B424" s="197" t="s">
        <v>758</v>
      </c>
      <c r="C424" s="169">
        <v>721</v>
      </c>
      <c r="D424" s="198">
        <v>41638</v>
      </c>
      <c r="E424" s="178" t="s">
        <v>1096</v>
      </c>
      <c r="F424" s="178" t="s">
        <v>1097</v>
      </c>
      <c r="G424" s="171">
        <v>21</v>
      </c>
      <c r="H424" s="172">
        <v>21</v>
      </c>
      <c r="I424" s="199">
        <v>404.34</v>
      </c>
      <c r="J424" s="171">
        <v>10</v>
      </c>
      <c r="K424" s="172">
        <v>6</v>
      </c>
      <c r="L424" s="172">
        <v>4</v>
      </c>
      <c r="M424" s="199">
        <v>404.34</v>
      </c>
      <c r="N424" s="199">
        <v>255.98</v>
      </c>
      <c r="O424" s="199">
        <v>148.36000000000001</v>
      </c>
      <c r="P424" s="200">
        <f t="shared" si="103"/>
        <v>0</v>
      </c>
      <c r="Q424" s="200">
        <v>0</v>
      </c>
      <c r="R424" s="200">
        <v>0</v>
      </c>
      <c r="S424" s="201"/>
      <c r="T424" s="202"/>
      <c r="U424" s="250"/>
      <c r="V424" s="250"/>
      <c r="W424" s="250"/>
      <c r="X424" s="250"/>
    </row>
    <row r="425" spans="1:24" s="159" customFormat="1" ht="23.25" customHeight="1" x14ac:dyDescent="0.2">
      <c r="A425" s="178">
        <v>5</v>
      </c>
      <c r="B425" s="197" t="s">
        <v>759</v>
      </c>
      <c r="C425" s="169">
        <v>190</v>
      </c>
      <c r="D425" s="198">
        <v>41747</v>
      </c>
      <c r="E425" s="178" t="s">
        <v>1096</v>
      </c>
      <c r="F425" s="178" t="s">
        <v>1097</v>
      </c>
      <c r="G425" s="171">
        <v>48</v>
      </c>
      <c r="H425" s="172">
        <v>48</v>
      </c>
      <c r="I425" s="199">
        <v>608.29999999999995</v>
      </c>
      <c r="J425" s="171">
        <v>17</v>
      </c>
      <c r="K425" s="172">
        <v>10</v>
      </c>
      <c r="L425" s="172">
        <v>7</v>
      </c>
      <c r="M425" s="199">
        <v>608.29999999999995</v>
      </c>
      <c r="N425" s="199">
        <v>330.79</v>
      </c>
      <c r="O425" s="199">
        <v>277.51</v>
      </c>
      <c r="P425" s="200">
        <f t="shared" si="103"/>
        <v>0</v>
      </c>
      <c r="Q425" s="200">
        <v>0</v>
      </c>
      <c r="R425" s="200">
        <v>0</v>
      </c>
      <c r="S425" s="201"/>
      <c r="T425" s="202"/>
      <c r="U425" s="250"/>
      <c r="V425" s="250"/>
      <c r="W425" s="250"/>
      <c r="X425" s="250"/>
    </row>
    <row r="426" spans="1:24" s="159" customFormat="1" ht="23.25" customHeight="1" x14ac:dyDescent="0.2">
      <c r="A426" s="178">
        <v>6</v>
      </c>
      <c r="B426" s="197" t="s">
        <v>1443</v>
      </c>
      <c r="C426" s="169">
        <v>271</v>
      </c>
      <c r="D426" s="198">
        <v>41794</v>
      </c>
      <c r="E426" s="178" t="s">
        <v>1096</v>
      </c>
      <c r="F426" s="178" t="s">
        <v>1097</v>
      </c>
      <c r="G426" s="171">
        <v>6</v>
      </c>
      <c r="H426" s="172">
        <v>6</v>
      </c>
      <c r="I426" s="199">
        <v>94.4</v>
      </c>
      <c r="J426" s="171">
        <v>2</v>
      </c>
      <c r="K426" s="172">
        <v>1</v>
      </c>
      <c r="L426" s="172">
        <v>1</v>
      </c>
      <c r="M426" s="199">
        <v>94.4</v>
      </c>
      <c r="N426" s="199">
        <v>52.4</v>
      </c>
      <c r="O426" s="199">
        <v>42</v>
      </c>
      <c r="P426" s="200">
        <f t="shared" si="103"/>
        <v>0</v>
      </c>
      <c r="Q426" s="200">
        <v>0</v>
      </c>
      <c r="R426" s="200">
        <v>0</v>
      </c>
      <c r="S426" s="201"/>
      <c r="T426" s="202"/>
      <c r="U426" s="250"/>
      <c r="V426" s="250"/>
      <c r="W426" s="250"/>
      <c r="X426" s="250"/>
    </row>
    <row r="427" spans="1:24" s="159" customFormat="1" ht="23.25" customHeight="1" x14ac:dyDescent="0.2">
      <c r="A427" s="178">
        <v>7</v>
      </c>
      <c r="B427" s="197" t="s">
        <v>1550</v>
      </c>
      <c r="C427" s="169">
        <v>440</v>
      </c>
      <c r="D427" s="198">
        <v>41873</v>
      </c>
      <c r="E427" s="178" t="s">
        <v>1096</v>
      </c>
      <c r="F427" s="178" t="s">
        <v>1097</v>
      </c>
      <c r="G427" s="171">
        <v>23</v>
      </c>
      <c r="H427" s="172">
        <v>23</v>
      </c>
      <c r="I427" s="199">
        <v>371</v>
      </c>
      <c r="J427" s="171">
        <v>8</v>
      </c>
      <c r="K427" s="172">
        <v>2</v>
      </c>
      <c r="L427" s="172">
        <v>6</v>
      </c>
      <c r="M427" s="199">
        <v>371</v>
      </c>
      <c r="N427" s="199">
        <v>88.8</v>
      </c>
      <c r="O427" s="199">
        <v>282.2</v>
      </c>
      <c r="P427" s="200">
        <f t="shared" si="103"/>
        <v>0</v>
      </c>
      <c r="Q427" s="200">
        <v>0</v>
      </c>
      <c r="R427" s="200">
        <v>0</v>
      </c>
      <c r="S427" s="201"/>
      <c r="T427" s="202"/>
      <c r="U427" s="250"/>
      <c r="V427" s="250"/>
      <c r="W427" s="250"/>
      <c r="X427" s="250"/>
    </row>
    <row r="428" spans="1:24" s="159" customFormat="1" ht="23.25" customHeight="1" x14ac:dyDescent="0.2">
      <c r="A428" s="178">
        <v>8</v>
      </c>
      <c r="B428" s="197" t="s">
        <v>1618</v>
      </c>
      <c r="C428" s="169">
        <v>702</v>
      </c>
      <c r="D428" s="198">
        <v>41272</v>
      </c>
      <c r="E428" s="178" t="s">
        <v>1096</v>
      </c>
      <c r="F428" s="178" t="s">
        <v>1097</v>
      </c>
      <c r="G428" s="171">
        <v>27</v>
      </c>
      <c r="H428" s="172">
        <v>27</v>
      </c>
      <c r="I428" s="199">
        <v>471.5</v>
      </c>
      <c r="J428" s="171">
        <v>9</v>
      </c>
      <c r="K428" s="172">
        <v>3</v>
      </c>
      <c r="L428" s="172">
        <v>6</v>
      </c>
      <c r="M428" s="199">
        <v>471.5</v>
      </c>
      <c r="N428" s="199">
        <v>95.5</v>
      </c>
      <c r="O428" s="199">
        <v>376</v>
      </c>
      <c r="P428" s="200">
        <f t="shared" si="103"/>
        <v>0</v>
      </c>
      <c r="Q428" s="200">
        <v>0</v>
      </c>
      <c r="R428" s="200">
        <v>0</v>
      </c>
      <c r="S428" s="201"/>
      <c r="T428" s="202"/>
      <c r="U428" s="250"/>
      <c r="V428" s="250"/>
      <c r="W428" s="250"/>
      <c r="X428" s="250"/>
    </row>
    <row r="429" spans="1:24" x14ac:dyDescent="0.3">
      <c r="A429" s="178">
        <v>9</v>
      </c>
      <c r="B429" s="212" t="s">
        <v>753</v>
      </c>
      <c r="C429" s="178">
        <v>573</v>
      </c>
      <c r="D429" s="198">
        <v>41225</v>
      </c>
      <c r="E429" s="178" t="s">
        <v>1096</v>
      </c>
      <c r="F429" s="178" t="s">
        <v>1097</v>
      </c>
      <c r="G429" s="171">
        <v>8</v>
      </c>
      <c r="H429" s="172">
        <v>8</v>
      </c>
      <c r="I429" s="213">
        <v>22.6</v>
      </c>
      <c r="J429" s="173">
        <v>1</v>
      </c>
      <c r="K429" s="227">
        <v>0</v>
      </c>
      <c r="L429" s="227">
        <v>1</v>
      </c>
      <c r="M429" s="199">
        <v>22.6</v>
      </c>
      <c r="N429" s="199">
        <v>22.6</v>
      </c>
      <c r="O429" s="199">
        <f>M429-N429</f>
        <v>0</v>
      </c>
      <c r="P429" s="200">
        <f t="shared" si="103"/>
        <v>0</v>
      </c>
      <c r="Q429" s="200">
        <v>0</v>
      </c>
      <c r="R429" s="200">
        <v>0</v>
      </c>
    </row>
    <row r="430" spans="1:24" x14ac:dyDescent="0.3">
      <c r="A430" s="178">
        <v>10</v>
      </c>
      <c r="B430" s="212" t="s">
        <v>754</v>
      </c>
      <c r="C430" s="178">
        <v>714</v>
      </c>
      <c r="D430" s="198">
        <v>41635</v>
      </c>
      <c r="E430" s="178" t="s">
        <v>1096</v>
      </c>
      <c r="F430" s="178" t="s">
        <v>1097</v>
      </c>
      <c r="G430" s="171">
        <v>4</v>
      </c>
      <c r="H430" s="172">
        <v>4</v>
      </c>
      <c r="I430" s="213">
        <v>45.5</v>
      </c>
      <c r="J430" s="173">
        <v>1</v>
      </c>
      <c r="K430" s="227">
        <v>1</v>
      </c>
      <c r="L430" s="227">
        <v>0</v>
      </c>
      <c r="M430" s="199">
        <v>45.5</v>
      </c>
      <c r="N430" s="199">
        <v>45.5</v>
      </c>
      <c r="O430" s="199">
        <v>0</v>
      </c>
      <c r="P430" s="200">
        <f t="shared" si="103"/>
        <v>0</v>
      </c>
      <c r="Q430" s="200">
        <v>0</v>
      </c>
      <c r="R430" s="200">
        <v>0</v>
      </c>
    </row>
    <row r="431" spans="1:24" s="159" customFormat="1" ht="23.25" customHeight="1" x14ac:dyDescent="0.2">
      <c r="A431" s="178">
        <v>11</v>
      </c>
      <c r="B431" s="197" t="s">
        <v>1619</v>
      </c>
      <c r="C431" s="169">
        <v>13</v>
      </c>
      <c r="D431" s="198">
        <v>42166</v>
      </c>
      <c r="E431" s="178" t="s">
        <v>1096</v>
      </c>
      <c r="F431" s="178" t="s">
        <v>1097</v>
      </c>
      <c r="G431" s="171">
        <v>41</v>
      </c>
      <c r="H431" s="172">
        <v>41</v>
      </c>
      <c r="I431" s="199">
        <v>593.38</v>
      </c>
      <c r="J431" s="171">
        <v>15</v>
      </c>
      <c r="K431" s="172">
        <v>8</v>
      </c>
      <c r="L431" s="172">
        <v>7</v>
      </c>
      <c r="M431" s="199">
        <v>593.38</v>
      </c>
      <c r="N431" s="199">
        <v>298.58</v>
      </c>
      <c r="O431" s="199">
        <v>294.8</v>
      </c>
      <c r="P431" s="200">
        <f t="shared" si="103"/>
        <v>0</v>
      </c>
      <c r="Q431" s="200">
        <v>0</v>
      </c>
      <c r="R431" s="200">
        <v>0</v>
      </c>
      <c r="S431" s="201"/>
      <c r="T431" s="202"/>
      <c r="U431" s="250"/>
      <c r="V431" s="250"/>
      <c r="W431" s="250"/>
      <c r="X431" s="250"/>
    </row>
    <row r="432" spans="1:24" x14ac:dyDescent="0.3">
      <c r="A432" s="178">
        <v>12</v>
      </c>
      <c r="B432" s="212" t="s">
        <v>805</v>
      </c>
      <c r="C432" s="178">
        <v>574</v>
      </c>
      <c r="D432" s="198">
        <v>41225</v>
      </c>
      <c r="E432" s="178" t="s">
        <v>1096</v>
      </c>
      <c r="F432" s="178" t="s">
        <v>1097</v>
      </c>
      <c r="G432" s="171">
        <v>2</v>
      </c>
      <c r="H432" s="172">
        <v>2</v>
      </c>
      <c r="I432" s="213">
        <v>44.3</v>
      </c>
      <c r="J432" s="173">
        <v>1</v>
      </c>
      <c r="K432" s="227">
        <v>1</v>
      </c>
      <c r="L432" s="227">
        <v>0</v>
      </c>
      <c r="M432" s="199">
        <v>44.3</v>
      </c>
      <c r="N432" s="199">
        <v>44.3</v>
      </c>
      <c r="O432" s="199">
        <v>0</v>
      </c>
      <c r="P432" s="200">
        <v>0</v>
      </c>
      <c r="Q432" s="200">
        <v>0</v>
      </c>
      <c r="R432" s="200">
        <v>0</v>
      </c>
    </row>
    <row r="433" spans="1:24" s="159" customFormat="1" ht="44.25" customHeight="1" x14ac:dyDescent="0.2">
      <c r="A433" s="777" t="s">
        <v>1733</v>
      </c>
      <c r="B433" s="777"/>
      <c r="C433" s="777"/>
      <c r="D433" s="777"/>
      <c r="E433" s="777"/>
      <c r="F433" s="777"/>
      <c r="G433" s="176">
        <f>SUM(G434:G437)</f>
        <v>16</v>
      </c>
      <c r="H433" s="176">
        <f t="shared" ref="H433:P433" si="104">SUM(H434:H437)</f>
        <v>16</v>
      </c>
      <c r="I433" s="179">
        <f t="shared" si="104"/>
        <v>130.51</v>
      </c>
      <c r="J433" s="176">
        <f t="shared" si="104"/>
        <v>4</v>
      </c>
      <c r="K433" s="176">
        <f t="shared" si="104"/>
        <v>0</v>
      </c>
      <c r="L433" s="176">
        <f t="shared" si="104"/>
        <v>4</v>
      </c>
      <c r="M433" s="179">
        <f t="shared" si="104"/>
        <v>130.51</v>
      </c>
      <c r="N433" s="179">
        <f t="shared" si="104"/>
        <v>0</v>
      </c>
      <c r="O433" s="179">
        <f t="shared" si="104"/>
        <v>130.51</v>
      </c>
      <c r="P433" s="179">
        <f t="shared" si="104"/>
        <v>0</v>
      </c>
      <c r="Q433" s="179">
        <v>0</v>
      </c>
      <c r="R433" s="179">
        <v>0</v>
      </c>
      <c r="S433" s="201"/>
      <c r="T433" s="202"/>
      <c r="U433" s="250"/>
      <c r="V433" s="250"/>
      <c r="W433" s="250"/>
      <c r="X433" s="250"/>
    </row>
    <row r="434" spans="1:24" s="159" customFormat="1" ht="23.25" customHeight="1" x14ac:dyDescent="0.2">
      <c r="A434" s="178">
        <v>1</v>
      </c>
      <c r="B434" s="197" t="s">
        <v>931</v>
      </c>
      <c r="C434" s="169">
        <v>272</v>
      </c>
      <c r="D434" s="198">
        <v>41799</v>
      </c>
      <c r="E434" s="178" t="s">
        <v>1096</v>
      </c>
      <c r="F434" s="178" t="s">
        <v>1097</v>
      </c>
      <c r="G434" s="171">
        <v>1</v>
      </c>
      <c r="H434" s="172">
        <v>1</v>
      </c>
      <c r="I434" s="199">
        <v>20.21</v>
      </c>
      <c r="J434" s="171">
        <v>1</v>
      </c>
      <c r="K434" s="172">
        <v>0</v>
      </c>
      <c r="L434" s="172">
        <v>1</v>
      </c>
      <c r="M434" s="199">
        <v>20.21</v>
      </c>
      <c r="N434" s="199">
        <v>0</v>
      </c>
      <c r="O434" s="199">
        <v>20.21</v>
      </c>
      <c r="P434" s="200">
        <f>Q434+R434</f>
        <v>0</v>
      </c>
      <c r="Q434" s="200">
        <v>0</v>
      </c>
      <c r="R434" s="200">
        <v>0</v>
      </c>
      <c r="S434" s="201"/>
      <c r="T434" s="202"/>
      <c r="U434" s="250"/>
      <c r="V434" s="250"/>
      <c r="W434" s="250"/>
      <c r="X434" s="250"/>
    </row>
    <row r="435" spans="1:24" s="159" customFormat="1" ht="23.25" customHeight="1" x14ac:dyDescent="0.2">
      <c r="A435" s="178">
        <v>2</v>
      </c>
      <c r="B435" s="197" t="s">
        <v>932</v>
      </c>
      <c r="C435" s="169">
        <v>273</v>
      </c>
      <c r="D435" s="198">
        <v>41799</v>
      </c>
      <c r="E435" s="178" t="s">
        <v>1096</v>
      </c>
      <c r="F435" s="178" t="s">
        <v>1097</v>
      </c>
      <c r="G435" s="171">
        <v>5</v>
      </c>
      <c r="H435" s="172">
        <v>5</v>
      </c>
      <c r="I435" s="199">
        <v>37.1</v>
      </c>
      <c r="J435" s="171">
        <v>1</v>
      </c>
      <c r="K435" s="172">
        <v>0</v>
      </c>
      <c r="L435" s="172">
        <v>1</v>
      </c>
      <c r="M435" s="199">
        <v>37.1</v>
      </c>
      <c r="N435" s="199">
        <v>0</v>
      </c>
      <c r="O435" s="199">
        <v>37.1</v>
      </c>
      <c r="P435" s="200">
        <f>Q435+R435</f>
        <v>0</v>
      </c>
      <c r="Q435" s="200">
        <v>0</v>
      </c>
      <c r="R435" s="200">
        <v>0</v>
      </c>
      <c r="S435" s="201"/>
      <c r="T435" s="202"/>
      <c r="U435" s="250"/>
      <c r="V435" s="250"/>
      <c r="W435" s="250"/>
      <c r="X435" s="250"/>
    </row>
    <row r="436" spans="1:24" s="159" customFormat="1" ht="23.25" customHeight="1" x14ac:dyDescent="0.2">
      <c r="A436" s="178">
        <v>3</v>
      </c>
      <c r="B436" s="197" t="s">
        <v>1575</v>
      </c>
      <c r="C436" s="169">
        <v>274</v>
      </c>
      <c r="D436" s="198">
        <v>41799</v>
      </c>
      <c r="E436" s="178" t="s">
        <v>1096</v>
      </c>
      <c r="F436" s="178" t="s">
        <v>1097</v>
      </c>
      <c r="G436" s="171">
        <v>5</v>
      </c>
      <c r="H436" s="172">
        <v>5</v>
      </c>
      <c r="I436" s="199">
        <v>39.200000000000003</v>
      </c>
      <c r="J436" s="171">
        <v>1</v>
      </c>
      <c r="K436" s="172">
        <v>0</v>
      </c>
      <c r="L436" s="172">
        <v>1</v>
      </c>
      <c r="M436" s="199">
        <v>39.200000000000003</v>
      </c>
      <c r="N436" s="199">
        <v>0</v>
      </c>
      <c r="O436" s="199">
        <v>39.200000000000003</v>
      </c>
      <c r="P436" s="200">
        <f>Q436+R436</f>
        <v>0</v>
      </c>
      <c r="Q436" s="200">
        <v>0</v>
      </c>
      <c r="R436" s="200">
        <v>0</v>
      </c>
      <c r="S436" s="201"/>
      <c r="T436" s="202"/>
      <c r="U436" s="250"/>
      <c r="V436" s="250"/>
      <c r="W436" s="250"/>
      <c r="X436" s="250"/>
    </row>
    <row r="437" spans="1:24" ht="19.5" customHeight="1" x14ac:dyDescent="0.2">
      <c r="A437" s="178">
        <v>4</v>
      </c>
      <c r="B437" s="197" t="s">
        <v>1732</v>
      </c>
      <c r="C437" s="230">
        <v>138</v>
      </c>
      <c r="D437" s="231">
        <v>41729</v>
      </c>
      <c r="E437" s="178" t="s">
        <v>1096</v>
      </c>
      <c r="F437" s="178" t="s">
        <v>1097</v>
      </c>
      <c r="G437" s="171">
        <v>5</v>
      </c>
      <c r="H437" s="172">
        <v>5</v>
      </c>
      <c r="I437" s="199">
        <v>34</v>
      </c>
      <c r="J437" s="171">
        <v>1</v>
      </c>
      <c r="K437" s="172">
        <v>0</v>
      </c>
      <c r="L437" s="172">
        <v>1</v>
      </c>
      <c r="M437" s="199">
        <v>34</v>
      </c>
      <c r="N437" s="199">
        <v>0</v>
      </c>
      <c r="O437" s="199">
        <v>34</v>
      </c>
      <c r="P437" s="200">
        <v>0</v>
      </c>
      <c r="Q437" s="200">
        <v>0</v>
      </c>
      <c r="R437" s="200">
        <v>0</v>
      </c>
    </row>
    <row r="438" spans="1:24" s="159" customFormat="1" ht="47.25" customHeight="1" x14ac:dyDescent="0.2">
      <c r="A438" s="778" t="s">
        <v>1777</v>
      </c>
      <c r="B438" s="778"/>
      <c r="C438" s="778"/>
      <c r="D438" s="778"/>
      <c r="E438" s="778"/>
      <c r="F438" s="778"/>
      <c r="G438" s="176">
        <f>G439</f>
        <v>1</v>
      </c>
      <c r="H438" s="176">
        <f t="shared" ref="H438:P438" si="105">H439</f>
        <v>1</v>
      </c>
      <c r="I438" s="179">
        <f t="shared" si="105"/>
        <v>13.1</v>
      </c>
      <c r="J438" s="176">
        <f t="shared" si="105"/>
        <v>1</v>
      </c>
      <c r="K438" s="176">
        <f t="shared" si="105"/>
        <v>0</v>
      </c>
      <c r="L438" s="176">
        <f t="shared" si="105"/>
        <v>1</v>
      </c>
      <c r="M438" s="179">
        <f t="shared" si="105"/>
        <v>13.1</v>
      </c>
      <c r="N438" s="179">
        <f t="shared" si="105"/>
        <v>0</v>
      </c>
      <c r="O438" s="179">
        <f t="shared" si="105"/>
        <v>13.1</v>
      </c>
      <c r="P438" s="179">
        <f t="shared" si="105"/>
        <v>1454432</v>
      </c>
      <c r="Q438" s="179">
        <v>0</v>
      </c>
      <c r="R438" s="179">
        <v>1454432</v>
      </c>
      <c r="S438" s="201"/>
      <c r="T438" s="202"/>
      <c r="U438" s="250"/>
      <c r="V438" s="250"/>
      <c r="W438" s="250"/>
      <c r="X438" s="250"/>
    </row>
    <row r="439" spans="1:24" ht="22.5" customHeight="1" x14ac:dyDescent="0.2">
      <c r="A439" s="234">
        <v>1</v>
      </c>
      <c r="B439" s="233" t="s">
        <v>1569</v>
      </c>
      <c r="C439" s="230" t="s">
        <v>1479</v>
      </c>
      <c r="D439" s="231">
        <v>41613</v>
      </c>
      <c r="E439" s="178" t="s">
        <v>1097</v>
      </c>
      <c r="F439" s="178" t="s">
        <v>1099</v>
      </c>
      <c r="G439" s="171">
        <v>1</v>
      </c>
      <c r="H439" s="171">
        <v>1</v>
      </c>
      <c r="I439" s="199">
        <v>13.1</v>
      </c>
      <c r="J439" s="171">
        <v>1</v>
      </c>
      <c r="K439" s="171">
        <v>0</v>
      </c>
      <c r="L439" s="171">
        <v>1</v>
      </c>
      <c r="M439" s="199">
        <v>13.1</v>
      </c>
      <c r="N439" s="199">
        <v>0</v>
      </c>
      <c r="O439" s="199">
        <v>13.1</v>
      </c>
      <c r="P439" s="200">
        <f>Q439+R439</f>
        <v>1454432</v>
      </c>
      <c r="Q439" s="200">
        <v>0</v>
      </c>
      <c r="R439" s="200">
        <v>1454432</v>
      </c>
    </row>
    <row r="440" spans="1:24" ht="34.5" customHeight="1" x14ac:dyDescent="0.2">
      <c r="A440" s="778" t="s">
        <v>1778</v>
      </c>
      <c r="B440" s="778"/>
      <c r="C440" s="778"/>
      <c r="D440" s="778"/>
      <c r="E440" s="778"/>
      <c r="F440" s="778"/>
      <c r="G440" s="176">
        <f>SUM(G441:G442)</f>
        <v>37</v>
      </c>
      <c r="H440" s="176">
        <f t="shared" ref="H440:P440" si="106">SUM(H441:H442)</f>
        <v>37</v>
      </c>
      <c r="I440" s="179">
        <f t="shared" si="106"/>
        <v>405.53</v>
      </c>
      <c r="J440" s="176">
        <f t="shared" si="106"/>
        <v>17</v>
      </c>
      <c r="K440" s="176">
        <f t="shared" si="106"/>
        <v>1</v>
      </c>
      <c r="L440" s="176">
        <f t="shared" si="106"/>
        <v>16</v>
      </c>
      <c r="M440" s="179">
        <f t="shared" si="106"/>
        <v>164.05</v>
      </c>
      <c r="N440" s="179">
        <f t="shared" si="106"/>
        <v>0</v>
      </c>
      <c r="O440" s="179">
        <f t="shared" si="106"/>
        <v>164.05</v>
      </c>
      <c r="P440" s="179">
        <f t="shared" si="106"/>
        <v>6936034</v>
      </c>
      <c r="Q440" s="179">
        <v>0</v>
      </c>
      <c r="R440" s="179">
        <v>6936034</v>
      </c>
    </row>
    <row r="441" spans="1:24" x14ac:dyDescent="0.2">
      <c r="A441" s="169">
        <v>1</v>
      </c>
      <c r="B441" s="212" t="s">
        <v>1381</v>
      </c>
      <c r="C441" s="230" t="s">
        <v>1308</v>
      </c>
      <c r="D441" s="231">
        <v>42129</v>
      </c>
      <c r="E441" s="178" t="s">
        <v>1099</v>
      </c>
      <c r="F441" s="178" t="s">
        <v>1801</v>
      </c>
      <c r="G441" s="171">
        <v>13</v>
      </c>
      <c r="H441" s="172">
        <v>13</v>
      </c>
      <c r="I441" s="199">
        <v>119.93</v>
      </c>
      <c r="J441" s="171">
        <v>3</v>
      </c>
      <c r="K441" s="172">
        <v>0</v>
      </c>
      <c r="L441" s="172">
        <v>3</v>
      </c>
      <c r="M441" s="199">
        <v>119.93</v>
      </c>
      <c r="N441" s="199">
        <v>0</v>
      </c>
      <c r="O441" s="199">
        <v>119.93</v>
      </c>
      <c r="P441" s="200">
        <f>Q441+R441</f>
        <v>5070640.4000000004</v>
      </c>
      <c r="Q441" s="200">
        <v>0</v>
      </c>
      <c r="R441" s="200">
        <v>5070640.4000000004</v>
      </c>
    </row>
    <row r="442" spans="1:24" ht="21.75" customHeight="1" x14ac:dyDescent="0.2">
      <c r="A442" s="169">
        <v>2</v>
      </c>
      <c r="B442" s="212" t="s">
        <v>1382</v>
      </c>
      <c r="C442" s="230" t="s">
        <v>1308</v>
      </c>
      <c r="D442" s="231">
        <v>42129</v>
      </c>
      <c r="E442" s="178" t="s">
        <v>1099</v>
      </c>
      <c r="F442" s="178" t="s">
        <v>1801</v>
      </c>
      <c r="G442" s="171">
        <v>24</v>
      </c>
      <c r="H442" s="172">
        <v>24</v>
      </c>
      <c r="I442" s="199">
        <v>285.60000000000002</v>
      </c>
      <c r="J442" s="171">
        <v>14</v>
      </c>
      <c r="K442" s="172">
        <v>1</v>
      </c>
      <c r="L442" s="172">
        <v>13</v>
      </c>
      <c r="M442" s="199">
        <v>44.12</v>
      </c>
      <c r="N442" s="199">
        <v>0</v>
      </c>
      <c r="O442" s="199">
        <v>44.12</v>
      </c>
      <c r="P442" s="200">
        <f>Q442+R442</f>
        <v>1865393.6</v>
      </c>
      <c r="Q442" s="200">
        <v>0</v>
      </c>
      <c r="R442" s="200">
        <v>1865393.6</v>
      </c>
    </row>
    <row r="443" spans="1:24" ht="33" customHeight="1" x14ac:dyDescent="0.2">
      <c r="A443" s="777" t="s">
        <v>1776</v>
      </c>
      <c r="B443" s="777"/>
      <c r="C443" s="777"/>
      <c r="D443" s="777"/>
      <c r="E443" s="777"/>
      <c r="F443" s="777"/>
      <c r="G443" s="176">
        <f>G444</f>
        <v>5</v>
      </c>
      <c r="H443" s="176">
        <f t="shared" ref="H443:P443" si="107">H444</f>
        <v>5</v>
      </c>
      <c r="I443" s="179">
        <f t="shared" si="107"/>
        <v>49.5</v>
      </c>
      <c r="J443" s="176">
        <f t="shared" si="107"/>
        <v>1</v>
      </c>
      <c r="K443" s="176">
        <f t="shared" si="107"/>
        <v>0</v>
      </c>
      <c r="L443" s="176">
        <f t="shared" si="107"/>
        <v>1</v>
      </c>
      <c r="M443" s="179">
        <f t="shared" si="107"/>
        <v>49.5</v>
      </c>
      <c r="N443" s="179">
        <f t="shared" si="107"/>
        <v>0</v>
      </c>
      <c r="O443" s="179">
        <f t="shared" si="107"/>
        <v>49.5</v>
      </c>
      <c r="P443" s="179">
        <f t="shared" si="107"/>
        <v>0</v>
      </c>
      <c r="Q443" s="179">
        <v>0</v>
      </c>
      <c r="R443" s="179">
        <v>0</v>
      </c>
    </row>
    <row r="444" spans="1:24" x14ac:dyDescent="0.2">
      <c r="A444" s="178">
        <v>1</v>
      </c>
      <c r="B444" s="207" t="s">
        <v>1523</v>
      </c>
      <c r="C444" s="178">
        <v>1327</v>
      </c>
      <c r="D444" s="198">
        <v>40984</v>
      </c>
      <c r="E444" s="178" t="s">
        <v>1096</v>
      </c>
      <c r="F444" s="178" t="s">
        <v>1097</v>
      </c>
      <c r="G444" s="171">
        <v>5</v>
      </c>
      <c r="H444" s="172">
        <v>5</v>
      </c>
      <c r="I444" s="199">
        <v>49.5</v>
      </c>
      <c r="J444" s="171">
        <v>1</v>
      </c>
      <c r="K444" s="172">
        <v>0</v>
      </c>
      <c r="L444" s="172">
        <v>1</v>
      </c>
      <c r="M444" s="199">
        <v>49.5</v>
      </c>
      <c r="N444" s="199">
        <v>0</v>
      </c>
      <c r="O444" s="199">
        <v>49.5</v>
      </c>
      <c r="P444" s="200">
        <v>0</v>
      </c>
      <c r="Q444" s="200">
        <v>0</v>
      </c>
      <c r="R444" s="200">
        <v>0</v>
      </c>
    </row>
    <row r="445" spans="1:24" ht="47.25" customHeight="1" x14ac:dyDescent="0.2">
      <c r="A445" s="777" t="s">
        <v>1773</v>
      </c>
      <c r="B445" s="777"/>
      <c r="C445" s="777"/>
      <c r="D445" s="777"/>
      <c r="E445" s="777"/>
      <c r="F445" s="777"/>
      <c r="G445" s="176">
        <f>G446</f>
        <v>5</v>
      </c>
      <c r="H445" s="176">
        <f t="shared" ref="H445:P445" si="108">H446</f>
        <v>5</v>
      </c>
      <c r="I445" s="179">
        <f t="shared" si="108"/>
        <v>62.9</v>
      </c>
      <c r="J445" s="176">
        <f t="shared" si="108"/>
        <v>1</v>
      </c>
      <c r="K445" s="176">
        <f t="shared" si="108"/>
        <v>0</v>
      </c>
      <c r="L445" s="176">
        <f t="shared" si="108"/>
        <v>1</v>
      </c>
      <c r="M445" s="179">
        <f t="shared" si="108"/>
        <v>62.9</v>
      </c>
      <c r="N445" s="179">
        <f t="shared" si="108"/>
        <v>0</v>
      </c>
      <c r="O445" s="179">
        <f t="shared" si="108"/>
        <v>62.9</v>
      </c>
      <c r="P445" s="179">
        <f t="shared" si="108"/>
        <v>0</v>
      </c>
      <c r="Q445" s="179">
        <v>0</v>
      </c>
      <c r="R445" s="179">
        <v>0</v>
      </c>
    </row>
    <row r="446" spans="1:24" ht="19.5" customHeight="1" x14ac:dyDescent="0.2">
      <c r="A446" s="178">
        <v>1</v>
      </c>
      <c r="B446" s="197" t="s">
        <v>908</v>
      </c>
      <c r="C446" s="230" t="s">
        <v>1121</v>
      </c>
      <c r="D446" s="231">
        <v>42004</v>
      </c>
      <c r="E446" s="178" t="s">
        <v>1096</v>
      </c>
      <c r="F446" s="178" t="s">
        <v>1097</v>
      </c>
      <c r="G446" s="171">
        <v>5</v>
      </c>
      <c r="H446" s="172">
        <v>5</v>
      </c>
      <c r="I446" s="199">
        <v>62.9</v>
      </c>
      <c r="J446" s="171">
        <v>1</v>
      </c>
      <c r="K446" s="172">
        <v>0</v>
      </c>
      <c r="L446" s="172">
        <v>1</v>
      </c>
      <c r="M446" s="199">
        <v>62.9</v>
      </c>
      <c r="N446" s="199">
        <v>0</v>
      </c>
      <c r="O446" s="199">
        <v>62.9</v>
      </c>
      <c r="P446" s="200">
        <v>0</v>
      </c>
      <c r="Q446" s="200">
        <v>0</v>
      </c>
      <c r="R446" s="200">
        <v>0</v>
      </c>
    </row>
    <row r="447" spans="1:24" s="159" customFormat="1" ht="51.75" customHeight="1" x14ac:dyDescent="0.2">
      <c r="A447" s="777" t="s">
        <v>1849</v>
      </c>
      <c r="B447" s="777"/>
      <c r="C447" s="777"/>
      <c r="D447" s="777"/>
      <c r="E447" s="777"/>
      <c r="F447" s="777"/>
      <c r="G447" s="176" t="e">
        <f t="shared" ref="G447:L447" si="109">G448+G826</f>
        <v>#REF!</v>
      </c>
      <c r="H447" s="176" t="e">
        <f t="shared" si="109"/>
        <v>#REF!</v>
      </c>
      <c r="I447" s="179" t="e">
        <f>I448+I826</f>
        <v>#REF!</v>
      </c>
      <c r="J447" s="176" t="e">
        <f t="shared" si="109"/>
        <v>#REF!</v>
      </c>
      <c r="K447" s="176" t="e">
        <f t="shared" si="109"/>
        <v>#REF!</v>
      </c>
      <c r="L447" s="176" t="e">
        <f t="shared" si="109"/>
        <v>#REF!</v>
      </c>
      <c r="M447" s="179" t="e">
        <f t="shared" ref="M447:R447" si="110">M448+M826</f>
        <v>#REF!</v>
      </c>
      <c r="N447" s="179" t="e">
        <f t="shared" si="110"/>
        <v>#REF!</v>
      </c>
      <c r="O447" s="179" t="e">
        <f t="shared" si="110"/>
        <v>#REF!</v>
      </c>
      <c r="P447" s="179" t="e">
        <f t="shared" si="110"/>
        <v>#REF!</v>
      </c>
      <c r="Q447" s="179" t="e">
        <f t="shared" si="110"/>
        <v>#REF!</v>
      </c>
      <c r="R447" s="179" t="e">
        <f t="shared" si="110"/>
        <v>#REF!</v>
      </c>
      <c r="S447" s="201" t="e">
        <f>P447=Q447+R447</f>
        <v>#REF!</v>
      </c>
      <c r="T447" s="202"/>
      <c r="U447" s="250"/>
      <c r="V447" s="250"/>
      <c r="W447" s="250"/>
      <c r="X447" s="250"/>
    </row>
    <row r="448" spans="1:24" s="158" customFormat="1" ht="79.5" customHeight="1" x14ac:dyDescent="0.2">
      <c r="A448" s="777" t="s">
        <v>1848</v>
      </c>
      <c r="B448" s="777"/>
      <c r="C448" s="777"/>
      <c r="D448" s="777"/>
      <c r="E448" s="777"/>
      <c r="F448" s="777"/>
      <c r="G448" s="170" t="e">
        <f>G509+G533+G539+G547+G563+G593+G656+G668+G671+G757+G778+G804+G821+G606+G743+G494+G579+G572+G715+G635+G818+G500+G753+G566+G470+G637+G602+G609+G531+G570+G449+G467+G475+G526+G561+G583+G613+G633+G801+G453+G462+G465+G749+G568</f>
        <v>#REF!</v>
      </c>
      <c r="H448" s="170" t="e">
        <f>H509+H533+H539+H547+H563+H593+H656+H668+H671+H757+H778+H804+H821+H606+H743+H494+H579+H572+H715+H635+H818+H500+H753+H566+H470+H637+H602+H609+H531+H570+H449+H467+H475+H526+H561+H583+H613+H633+H801+H453+H462+H465+H749+H568</f>
        <v>#REF!</v>
      </c>
      <c r="I448" s="179" t="e">
        <f t="shared" ref="I448:R448" si="111">I509+I533+I539+I547+I563+I593+I656+I668+I671+I757+I778+I804+I821+I606+I743+I494+I579+I572+I715+I635+I818+I500+I753+I566+I470+I637+I602+I609+I531+I570+I449+I467+I475+I526+I561+I583+I613+I633+I801+I453+I462+I465+I749+I568</f>
        <v>#REF!</v>
      </c>
      <c r="J448" s="176" t="e">
        <f t="shared" si="111"/>
        <v>#REF!</v>
      </c>
      <c r="K448" s="176" t="e">
        <f t="shared" si="111"/>
        <v>#REF!</v>
      </c>
      <c r="L448" s="176" t="e">
        <f t="shared" si="111"/>
        <v>#REF!</v>
      </c>
      <c r="M448" s="179" t="e">
        <f t="shared" si="111"/>
        <v>#REF!</v>
      </c>
      <c r="N448" s="179" t="e">
        <f t="shared" si="111"/>
        <v>#REF!</v>
      </c>
      <c r="O448" s="179" t="e">
        <f t="shared" si="111"/>
        <v>#REF!</v>
      </c>
      <c r="P448" s="179" t="e">
        <f>P509+P533+P539+P547+P563+P593+P656+P668+P671+P757+P778+P804+P821+P606+P743+P494+P579+P572+P715+P635+P818+P500+P753+P566+P470+P637+P602+P609+P531+P570+P449+P467+P475+P526+P561+P583+P613+P633+P801+P453+P462+P465+P749+P568</f>
        <v>#REF!</v>
      </c>
      <c r="Q448" s="179" t="e">
        <f t="shared" si="111"/>
        <v>#REF!</v>
      </c>
      <c r="R448" s="179" t="e">
        <f t="shared" si="111"/>
        <v>#REF!</v>
      </c>
      <c r="S448" s="201" t="e">
        <f>R448='Приложение № 1'!#REF!+'Приложение № 1'!#REF!</f>
        <v>#REF!</v>
      </c>
      <c r="T448" s="202"/>
      <c r="U448" s="205"/>
      <c r="V448" s="205"/>
      <c r="W448" s="205"/>
      <c r="X448" s="205"/>
    </row>
    <row r="449" spans="1:24" s="158" customFormat="1" ht="37.5" customHeight="1" x14ac:dyDescent="0.2">
      <c r="A449" s="777" t="s">
        <v>1243</v>
      </c>
      <c r="B449" s="777"/>
      <c r="C449" s="777"/>
      <c r="D449" s="777"/>
      <c r="E449" s="777"/>
      <c r="F449" s="777"/>
      <c r="G449" s="170">
        <f t="shared" ref="G449:P449" si="112">SUM(G450:G452)</f>
        <v>88</v>
      </c>
      <c r="H449" s="170">
        <f t="shared" si="112"/>
        <v>88</v>
      </c>
      <c r="I449" s="204">
        <f t="shared" si="112"/>
        <v>1686.2</v>
      </c>
      <c r="J449" s="170">
        <f t="shared" si="112"/>
        <v>39</v>
      </c>
      <c r="K449" s="170">
        <f t="shared" si="112"/>
        <v>30</v>
      </c>
      <c r="L449" s="170">
        <f t="shared" si="112"/>
        <v>9</v>
      </c>
      <c r="M449" s="204">
        <f t="shared" si="112"/>
        <v>1686.2</v>
      </c>
      <c r="N449" s="204">
        <f t="shared" si="112"/>
        <v>1295.9000000000001</v>
      </c>
      <c r="O449" s="204">
        <f t="shared" si="112"/>
        <v>390.3</v>
      </c>
      <c r="P449" s="204">
        <f t="shared" si="112"/>
        <v>71292536</v>
      </c>
      <c r="Q449" s="204">
        <v>56249810.899999999</v>
      </c>
      <c r="R449" s="204">
        <v>15042725.1</v>
      </c>
      <c r="S449" s="201" t="e">
        <f>R449='Приложение № 1'!#REF!+'Приложение № 1'!#REF!</f>
        <v>#REF!</v>
      </c>
      <c r="T449" s="202"/>
      <c r="U449" s="205"/>
      <c r="V449" s="205"/>
      <c r="W449" s="205"/>
      <c r="X449" s="205"/>
    </row>
    <row r="450" spans="1:24" s="159" customFormat="1" x14ac:dyDescent="0.3">
      <c r="A450" s="178">
        <v>1</v>
      </c>
      <c r="B450" s="197" t="s">
        <v>1030</v>
      </c>
      <c r="C450" s="178">
        <v>63</v>
      </c>
      <c r="D450" s="198">
        <v>41689</v>
      </c>
      <c r="E450" s="178" t="s">
        <v>1097</v>
      </c>
      <c r="F450" s="178" t="s">
        <v>1099</v>
      </c>
      <c r="G450" s="171">
        <v>20</v>
      </c>
      <c r="H450" s="172">
        <v>20</v>
      </c>
      <c r="I450" s="199">
        <v>292.7</v>
      </c>
      <c r="J450" s="172">
        <v>7</v>
      </c>
      <c r="K450" s="227">
        <v>4</v>
      </c>
      <c r="L450" s="227">
        <v>3</v>
      </c>
      <c r="M450" s="199">
        <v>292.7</v>
      </c>
      <c r="N450" s="199">
        <f>M450-O450</f>
        <v>144.1</v>
      </c>
      <c r="O450" s="199">
        <v>148.6</v>
      </c>
      <c r="P450" s="200">
        <f>Q450+R450</f>
        <v>12375356</v>
      </c>
      <c r="Q450" s="200">
        <v>9764155.8800000008</v>
      </c>
      <c r="R450" s="200">
        <v>2611200.12</v>
      </c>
      <c r="S450" s="201" t="e">
        <f>R450='Приложение № 1'!#REF!+'Приложение № 1'!#REF!</f>
        <v>#REF!</v>
      </c>
      <c r="T450" s="202"/>
      <c r="U450" s="250"/>
      <c r="V450" s="250"/>
      <c r="W450" s="250"/>
      <c r="X450" s="250"/>
    </row>
    <row r="451" spans="1:24" x14ac:dyDescent="0.2">
      <c r="A451" s="178">
        <v>2</v>
      </c>
      <c r="B451" s="197" t="s">
        <v>1077</v>
      </c>
      <c r="C451" s="178">
        <v>134</v>
      </c>
      <c r="D451" s="198">
        <v>41729</v>
      </c>
      <c r="E451" s="178" t="s">
        <v>1097</v>
      </c>
      <c r="F451" s="178" t="s">
        <v>1099</v>
      </c>
      <c r="G451" s="171">
        <v>58</v>
      </c>
      <c r="H451" s="172">
        <v>58</v>
      </c>
      <c r="I451" s="200">
        <v>1245.4000000000001</v>
      </c>
      <c r="J451" s="172">
        <v>26</v>
      </c>
      <c r="K451" s="168">
        <v>23</v>
      </c>
      <c r="L451" s="168">
        <v>3</v>
      </c>
      <c r="M451" s="199">
        <v>1245.4000000000001</v>
      </c>
      <c r="N451" s="200">
        <f>M451-O451</f>
        <v>1070</v>
      </c>
      <c r="O451" s="200">
        <v>175.4</v>
      </c>
      <c r="P451" s="200">
        <f>Q451+R451</f>
        <v>52655512</v>
      </c>
      <c r="Q451" s="200">
        <v>41545198.969999999</v>
      </c>
      <c r="R451" s="200">
        <v>11110313.029999999</v>
      </c>
      <c r="S451" s="201" t="e">
        <f>R451='Приложение № 1'!#REF!+'Приложение № 1'!#REF!</f>
        <v>#REF!</v>
      </c>
    </row>
    <row r="452" spans="1:24" x14ac:dyDescent="0.2">
      <c r="A452" s="178">
        <v>3</v>
      </c>
      <c r="B452" s="197" t="s">
        <v>1080</v>
      </c>
      <c r="C452" s="178">
        <v>143</v>
      </c>
      <c r="D452" s="198">
        <v>41731</v>
      </c>
      <c r="E452" s="178" t="s">
        <v>1097</v>
      </c>
      <c r="F452" s="178" t="s">
        <v>1099</v>
      </c>
      <c r="G452" s="171">
        <v>10</v>
      </c>
      <c r="H452" s="172">
        <v>10</v>
      </c>
      <c r="I452" s="200">
        <v>148.1</v>
      </c>
      <c r="J452" s="172">
        <f>K452+L452</f>
        <v>6</v>
      </c>
      <c r="K452" s="168">
        <v>3</v>
      </c>
      <c r="L452" s="168">
        <v>3</v>
      </c>
      <c r="M452" s="199">
        <f>N452+O452</f>
        <v>148.1</v>
      </c>
      <c r="N452" s="200">
        <v>81.8</v>
      </c>
      <c r="O452" s="200">
        <v>66.3</v>
      </c>
      <c r="P452" s="200">
        <f>Q452+R452</f>
        <v>6261668</v>
      </c>
      <c r="Q452" s="200">
        <v>4940456.05</v>
      </c>
      <c r="R452" s="200">
        <v>1321211.95</v>
      </c>
      <c r="S452" s="201" t="e">
        <f>R452='Приложение № 1'!#REF!+'Приложение № 1'!#REF!</f>
        <v>#REF!</v>
      </c>
    </row>
    <row r="453" spans="1:24" s="158" customFormat="1" ht="37.5" customHeight="1" x14ac:dyDescent="0.2">
      <c r="A453" s="777" t="s">
        <v>1766</v>
      </c>
      <c r="B453" s="777"/>
      <c r="C453" s="777"/>
      <c r="D453" s="777"/>
      <c r="E453" s="777"/>
      <c r="F453" s="777"/>
      <c r="G453" s="170">
        <f>SUM(G454:G461)</f>
        <v>131</v>
      </c>
      <c r="H453" s="170">
        <f t="shared" ref="H453:P453" si="113">SUM(H454:H461)</f>
        <v>131</v>
      </c>
      <c r="I453" s="204">
        <f t="shared" si="113"/>
        <v>1943.7</v>
      </c>
      <c r="J453" s="170">
        <f t="shared" si="113"/>
        <v>52</v>
      </c>
      <c r="K453" s="170">
        <f t="shared" si="113"/>
        <v>21</v>
      </c>
      <c r="L453" s="170">
        <f t="shared" si="113"/>
        <v>31</v>
      </c>
      <c r="M453" s="204">
        <f t="shared" si="113"/>
        <v>1943.7</v>
      </c>
      <c r="N453" s="204">
        <f t="shared" si="113"/>
        <v>638.79999999999995</v>
      </c>
      <c r="O453" s="204">
        <f t="shared" si="113"/>
        <v>1304.9000000000001</v>
      </c>
      <c r="P453" s="204">
        <f t="shared" si="113"/>
        <v>82179636</v>
      </c>
      <c r="Q453" s="204">
        <v>78070654.200000003</v>
      </c>
      <c r="R453" s="204">
        <v>4108981.8</v>
      </c>
      <c r="S453" s="201" t="e">
        <f>R453='Приложение № 1'!#REF!+'Приложение № 1'!#REF!</f>
        <v>#REF!</v>
      </c>
      <c r="T453" s="202"/>
      <c r="U453" s="205"/>
      <c r="V453" s="205"/>
      <c r="W453" s="205"/>
      <c r="X453" s="205"/>
    </row>
    <row r="454" spans="1:24" ht="37.5" x14ac:dyDescent="0.3">
      <c r="A454" s="178">
        <v>1</v>
      </c>
      <c r="B454" s="236" t="s">
        <v>1753</v>
      </c>
      <c r="C454" s="178">
        <v>179</v>
      </c>
      <c r="D454" s="198">
        <v>42835</v>
      </c>
      <c r="E454" s="178" t="s">
        <v>1099</v>
      </c>
      <c r="F454" s="178" t="s">
        <v>1801</v>
      </c>
      <c r="G454" s="171">
        <v>10</v>
      </c>
      <c r="H454" s="172">
        <v>10</v>
      </c>
      <c r="I454" s="199">
        <v>301.5</v>
      </c>
      <c r="J454" s="171">
        <v>8</v>
      </c>
      <c r="K454" s="172">
        <v>6</v>
      </c>
      <c r="L454" s="172">
        <v>2</v>
      </c>
      <c r="M454" s="199">
        <f>N454+O454</f>
        <v>301.5</v>
      </c>
      <c r="N454" s="199">
        <v>208.3</v>
      </c>
      <c r="O454" s="237">
        <v>93.2</v>
      </c>
      <c r="P454" s="200">
        <f t="shared" ref="P454:P461" si="114">Q454+R454</f>
        <v>12747420</v>
      </c>
      <c r="Q454" s="200">
        <v>12110049</v>
      </c>
      <c r="R454" s="200">
        <v>637371</v>
      </c>
      <c r="S454" s="201" t="e">
        <f>R454='Приложение № 1'!#REF!+'Приложение № 1'!#REF!</f>
        <v>#REF!</v>
      </c>
    </row>
    <row r="455" spans="1:24" ht="37.5" x14ac:dyDescent="0.3">
      <c r="A455" s="178">
        <v>2</v>
      </c>
      <c r="B455" s="236" t="s">
        <v>1754</v>
      </c>
      <c r="C455" s="178">
        <v>179</v>
      </c>
      <c r="D455" s="198">
        <v>42835</v>
      </c>
      <c r="E455" s="178" t="s">
        <v>1099</v>
      </c>
      <c r="F455" s="178" t="s">
        <v>1801</v>
      </c>
      <c r="G455" s="171">
        <v>12</v>
      </c>
      <c r="H455" s="172">
        <v>12</v>
      </c>
      <c r="I455" s="199">
        <v>62.9</v>
      </c>
      <c r="J455" s="171">
        <v>3</v>
      </c>
      <c r="K455" s="172">
        <v>1</v>
      </c>
      <c r="L455" s="172">
        <v>2</v>
      </c>
      <c r="M455" s="199">
        <f>N455+O455</f>
        <v>62.9</v>
      </c>
      <c r="N455" s="199">
        <v>25.9</v>
      </c>
      <c r="O455" s="237">
        <v>37</v>
      </c>
      <c r="P455" s="200">
        <f t="shared" si="114"/>
        <v>2659412</v>
      </c>
      <c r="Q455" s="200">
        <v>2526441.4</v>
      </c>
      <c r="R455" s="200">
        <v>132970.6</v>
      </c>
      <c r="S455" s="201" t="e">
        <f>R455='Приложение № 1'!#REF!+'Приложение № 1'!#REF!</f>
        <v>#REF!</v>
      </c>
    </row>
    <row r="456" spans="1:24" ht="37.5" x14ac:dyDescent="0.3">
      <c r="A456" s="178">
        <v>3</v>
      </c>
      <c r="B456" s="236" t="s">
        <v>1755</v>
      </c>
      <c r="C456" s="178">
        <v>179</v>
      </c>
      <c r="D456" s="198">
        <v>42835</v>
      </c>
      <c r="E456" s="178" t="s">
        <v>1099</v>
      </c>
      <c r="F456" s="178" t="s">
        <v>1801</v>
      </c>
      <c r="G456" s="171">
        <v>7</v>
      </c>
      <c r="H456" s="172">
        <v>7</v>
      </c>
      <c r="I456" s="200">
        <v>153.80000000000001</v>
      </c>
      <c r="J456" s="171">
        <v>3</v>
      </c>
      <c r="K456" s="168">
        <v>2</v>
      </c>
      <c r="L456" s="168">
        <v>1</v>
      </c>
      <c r="M456" s="199">
        <f t="shared" ref="M456:M466" si="115">N456+O456</f>
        <v>153.80000000000001</v>
      </c>
      <c r="N456" s="200">
        <v>73.900000000000006</v>
      </c>
      <c r="O456" s="238">
        <v>79.900000000000006</v>
      </c>
      <c r="P456" s="200">
        <f t="shared" si="114"/>
        <v>6502664</v>
      </c>
      <c r="Q456" s="200">
        <v>6177530.7999999998</v>
      </c>
      <c r="R456" s="200">
        <v>325133.2</v>
      </c>
      <c r="S456" s="201" t="e">
        <f>R456='Приложение № 1'!#REF!+'Приложение № 1'!#REF!</f>
        <v>#REF!</v>
      </c>
    </row>
    <row r="457" spans="1:24" ht="37.5" x14ac:dyDescent="0.3">
      <c r="A457" s="178">
        <v>4</v>
      </c>
      <c r="B457" s="236" t="s">
        <v>1756</v>
      </c>
      <c r="C457" s="178">
        <v>967</v>
      </c>
      <c r="D457" s="198">
        <v>42461</v>
      </c>
      <c r="E457" s="178" t="s">
        <v>1099</v>
      </c>
      <c r="F457" s="178" t="s">
        <v>1801</v>
      </c>
      <c r="G457" s="171">
        <v>28</v>
      </c>
      <c r="H457" s="172">
        <v>28</v>
      </c>
      <c r="I457" s="199">
        <v>379</v>
      </c>
      <c r="J457" s="171">
        <v>8</v>
      </c>
      <c r="K457" s="172">
        <v>0</v>
      </c>
      <c r="L457" s="172">
        <v>8</v>
      </c>
      <c r="M457" s="199">
        <f t="shared" si="115"/>
        <v>379</v>
      </c>
      <c r="N457" s="229">
        <v>0</v>
      </c>
      <c r="O457" s="237">
        <v>379</v>
      </c>
      <c r="P457" s="200">
        <f t="shared" si="114"/>
        <v>16024120</v>
      </c>
      <c r="Q457" s="200">
        <v>15222914</v>
      </c>
      <c r="R457" s="200">
        <v>801206</v>
      </c>
      <c r="S457" s="201" t="e">
        <f>R457='Приложение № 1'!#REF!+'Приложение № 1'!#REF!</f>
        <v>#REF!</v>
      </c>
    </row>
    <row r="458" spans="1:24" ht="37.5" x14ac:dyDescent="0.3">
      <c r="A458" s="178">
        <v>5</v>
      </c>
      <c r="B458" s="236" t="s">
        <v>1757</v>
      </c>
      <c r="C458" s="178">
        <v>179</v>
      </c>
      <c r="D458" s="198">
        <v>42835</v>
      </c>
      <c r="E458" s="178" t="s">
        <v>1099</v>
      </c>
      <c r="F458" s="178" t="s">
        <v>1801</v>
      </c>
      <c r="G458" s="171">
        <v>6</v>
      </c>
      <c r="H458" s="172">
        <v>6</v>
      </c>
      <c r="I458" s="199">
        <v>68.900000000000006</v>
      </c>
      <c r="J458" s="171">
        <v>3</v>
      </c>
      <c r="K458" s="172">
        <v>1</v>
      </c>
      <c r="L458" s="172">
        <v>2</v>
      </c>
      <c r="M458" s="199">
        <f t="shared" si="115"/>
        <v>68.900000000000006</v>
      </c>
      <c r="N458" s="199">
        <v>21.1</v>
      </c>
      <c r="O458" s="237">
        <v>47.8</v>
      </c>
      <c r="P458" s="200">
        <f t="shared" si="114"/>
        <v>2913092</v>
      </c>
      <c r="Q458" s="200">
        <v>2767437.4</v>
      </c>
      <c r="R458" s="200">
        <v>145654.6</v>
      </c>
      <c r="S458" s="201" t="b">
        <f>R458='Приложение № 1'!V19+'Приложение № 1'!AB19</f>
        <v>0</v>
      </c>
    </row>
    <row r="459" spans="1:24" ht="37.5" x14ac:dyDescent="0.3">
      <c r="A459" s="178">
        <v>6</v>
      </c>
      <c r="B459" s="236" t="s">
        <v>1758</v>
      </c>
      <c r="C459" s="178">
        <v>179</v>
      </c>
      <c r="D459" s="198">
        <v>42835</v>
      </c>
      <c r="E459" s="178" t="s">
        <v>1099</v>
      </c>
      <c r="F459" s="178" t="s">
        <v>1801</v>
      </c>
      <c r="G459" s="171">
        <v>36</v>
      </c>
      <c r="H459" s="172">
        <v>36</v>
      </c>
      <c r="I459" s="199">
        <v>355.1</v>
      </c>
      <c r="J459" s="171">
        <v>11</v>
      </c>
      <c r="K459" s="172">
        <v>6</v>
      </c>
      <c r="L459" s="172">
        <v>5</v>
      </c>
      <c r="M459" s="199">
        <f t="shared" si="115"/>
        <v>355.1</v>
      </c>
      <c r="N459" s="199">
        <v>166.8</v>
      </c>
      <c r="O459" s="237">
        <v>188.3</v>
      </c>
      <c r="P459" s="200">
        <f t="shared" si="114"/>
        <v>15013628</v>
      </c>
      <c r="Q459" s="200">
        <v>14262946.6</v>
      </c>
      <c r="R459" s="200">
        <v>750681.4</v>
      </c>
      <c r="S459" s="201" t="e">
        <f>R459='Приложение № 1'!#REF!+'Приложение № 1'!#REF!</f>
        <v>#REF!</v>
      </c>
    </row>
    <row r="460" spans="1:24" ht="37.5" x14ac:dyDescent="0.3">
      <c r="A460" s="178">
        <v>7</v>
      </c>
      <c r="B460" s="236" t="s">
        <v>1759</v>
      </c>
      <c r="C460" s="178">
        <v>179</v>
      </c>
      <c r="D460" s="198">
        <v>42835</v>
      </c>
      <c r="E460" s="178" t="s">
        <v>1099</v>
      </c>
      <c r="F460" s="178" t="s">
        <v>1801</v>
      </c>
      <c r="G460" s="171">
        <v>12</v>
      </c>
      <c r="H460" s="172">
        <v>12</v>
      </c>
      <c r="I460" s="199">
        <v>210.4</v>
      </c>
      <c r="J460" s="171">
        <v>8</v>
      </c>
      <c r="K460" s="172">
        <v>4</v>
      </c>
      <c r="L460" s="172">
        <v>4</v>
      </c>
      <c r="M460" s="199">
        <f t="shared" si="115"/>
        <v>210.4</v>
      </c>
      <c r="N460" s="199">
        <v>97</v>
      </c>
      <c r="O460" s="237">
        <v>113.4</v>
      </c>
      <c r="P460" s="200">
        <f t="shared" si="114"/>
        <v>8895712</v>
      </c>
      <c r="Q460" s="200">
        <v>8450926.4000000004</v>
      </c>
      <c r="R460" s="200">
        <v>444785.6</v>
      </c>
      <c r="S460" s="201" t="e">
        <f>R460='Приложение № 1'!#REF!+'Приложение № 1'!#REF!</f>
        <v>#REF!</v>
      </c>
    </row>
    <row r="461" spans="1:24" ht="37.5" x14ac:dyDescent="0.3">
      <c r="A461" s="178">
        <v>8</v>
      </c>
      <c r="B461" s="236" t="s">
        <v>1760</v>
      </c>
      <c r="C461" s="178">
        <v>179</v>
      </c>
      <c r="D461" s="198">
        <v>42835</v>
      </c>
      <c r="E461" s="178" t="s">
        <v>1099</v>
      </c>
      <c r="F461" s="178" t="s">
        <v>1801</v>
      </c>
      <c r="G461" s="171">
        <v>20</v>
      </c>
      <c r="H461" s="172">
        <v>20</v>
      </c>
      <c r="I461" s="199">
        <v>412.1</v>
      </c>
      <c r="J461" s="171">
        <v>8</v>
      </c>
      <c r="K461" s="172">
        <v>1</v>
      </c>
      <c r="L461" s="172">
        <v>7</v>
      </c>
      <c r="M461" s="199">
        <v>412.1</v>
      </c>
      <c r="N461" s="199">
        <v>45.8</v>
      </c>
      <c r="O461" s="237">
        <f>M461-N461</f>
        <v>366.3</v>
      </c>
      <c r="P461" s="200">
        <f t="shared" si="114"/>
        <v>17423588</v>
      </c>
      <c r="Q461" s="200">
        <v>16552408.6</v>
      </c>
      <c r="R461" s="200">
        <v>871179.4</v>
      </c>
      <c r="S461" s="201" t="e">
        <f>R461='Приложение № 1'!#REF!+'Приложение № 1'!#REF!</f>
        <v>#REF!</v>
      </c>
    </row>
    <row r="462" spans="1:24" s="158" customFormat="1" ht="37.5" customHeight="1" x14ac:dyDescent="0.2">
      <c r="A462" s="777" t="s">
        <v>1768</v>
      </c>
      <c r="B462" s="777"/>
      <c r="C462" s="777"/>
      <c r="D462" s="777"/>
      <c r="E462" s="777"/>
      <c r="F462" s="777"/>
      <c r="G462" s="170">
        <f>SUM(G463:G464)</f>
        <v>61</v>
      </c>
      <c r="H462" s="170">
        <f t="shared" ref="H462:P462" si="116">SUM(H463:H464)</f>
        <v>61</v>
      </c>
      <c r="I462" s="204">
        <f t="shared" si="116"/>
        <v>797.1</v>
      </c>
      <c r="J462" s="170">
        <f t="shared" si="116"/>
        <v>26</v>
      </c>
      <c r="K462" s="170">
        <f t="shared" si="116"/>
        <v>8</v>
      </c>
      <c r="L462" s="170">
        <f t="shared" si="116"/>
        <v>18</v>
      </c>
      <c r="M462" s="204">
        <f t="shared" si="116"/>
        <v>797.1</v>
      </c>
      <c r="N462" s="204">
        <f t="shared" si="116"/>
        <v>228.9</v>
      </c>
      <c r="O462" s="204">
        <f t="shared" si="116"/>
        <v>568.20000000000005</v>
      </c>
      <c r="P462" s="204">
        <f t="shared" si="116"/>
        <v>33701388</v>
      </c>
      <c r="Q462" s="204">
        <v>31274888.059999999</v>
      </c>
      <c r="R462" s="204">
        <v>2426499.94</v>
      </c>
      <c r="S462" s="201" t="e">
        <f>R462='Приложение № 1'!#REF!+'Приложение № 1'!#REF!</f>
        <v>#REF!</v>
      </c>
      <c r="T462" s="202"/>
      <c r="U462" s="205"/>
      <c r="V462" s="205"/>
      <c r="W462" s="205"/>
      <c r="X462" s="205"/>
    </row>
    <row r="463" spans="1:24" ht="37.5" x14ac:dyDescent="0.3">
      <c r="A463" s="178">
        <v>1</v>
      </c>
      <c r="B463" s="236" t="s">
        <v>1761</v>
      </c>
      <c r="C463" s="178">
        <v>7</v>
      </c>
      <c r="D463" s="198">
        <v>42800</v>
      </c>
      <c r="E463" s="178" t="s">
        <v>1099</v>
      </c>
      <c r="F463" s="178" t="s">
        <v>1801</v>
      </c>
      <c r="G463" s="171">
        <v>24</v>
      </c>
      <c r="H463" s="172">
        <v>24</v>
      </c>
      <c r="I463" s="199">
        <v>494.8</v>
      </c>
      <c r="J463" s="171">
        <v>13</v>
      </c>
      <c r="K463" s="172">
        <v>7</v>
      </c>
      <c r="L463" s="172">
        <v>6</v>
      </c>
      <c r="M463" s="199">
        <f t="shared" si="115"/>
        <v>494.8</v>
      </c>
      <c r="N463" s="199">
        <v>202.1</v>
      </c>
      <c r="O463" s="237">
        <v>292.7</v>
      </c>
      <c r="P463" s="200">
        <f>Q463+R463</f>
        <v>20920144</v>
      </c>
      <c r="Q463" s="200">
        <v>19413893.629999999</v>
      </c>
      <c r="R463" s="200">
        <v>1506250.37</v>
      </c>
      <c r="S463" s="201" t="e">
        <f>R463='Приложение № 1'!#REF!+'Приложение № 1'!#REF!</f>
        <v>#REF!</v>
      </c>
    </row>
    <row r="464" spans="1:24" ht="37.5" x14ac:dyDescent="0.3">
      <c r="A464" s="178">
        <v>2</v>
      </c>
      <c r="B464" s="236" t="s">
        <v>1762</v>
      </c>
      <c r="C464" s="178">
        <v>6</v>
      </c>
      <c r="D464" s="198">
        <v>42800</v>
      </c>
      <c r="E464" s="178" t="s">
        <v>1099</v>
      </c>
      <c r="F464" s="178" t="s">
        <v>1801</v>
      </c>
      <c r="G464" s="178">
        <v>37</v>
      </c>
      <c r="H464" s="178">
        <v>37</v>
      </c>
      <c r="I464" s="239">
        <v>302.3</v>
      </c>
      <c r="J464" s="178">
        <v>13</v>
      </c>
      <c r="K464" s="178">
        <v>1</v>
      </c>
      <c r="L464" s="178">
        <v>12</v>
      </c>
      <c r="M464" s="199">
        <f t="shared" si="115"/>
        <v>302.3</v>
      </c>
      <c r="N464" s="239">
        <v>26.8</v>
      </c>
      <c r="O464" s="240">
        <v>275.5</v>
      </c>
      <c r="P464" s="200">
        <f>Q464+R464</f>
        <v>12781244</v>
      </c>
      <c r="Q464" s="200">
        <v>11860994.43</v>
      </c>
      <c r="R464" s="200">
        <v>920249.57</v>
      </c>
      <c r="S464" s="201" t="e">
        <f>R464='Приложение № 1'!#REF!+'Приложение № 1'!#REF!</f>
        <v>#REF!</v>
      </c>
    </row>
    <row r="465" spans="1:24" s="158" customFormat="1" ht="37.5" customHeight="1" x14ac:dyDescent="0.2">
      <c r="A465" s="777" t="s">
        <v>1767</v>
      </c>
      <c r="B465" s="777"/>
      <c r="C465" s="777"/>
      <c r="D465" s="777"/>
      <c r="E465" s="777"/>
      <c r="F465" s="777"/>
      <c r="G465" s="170">
        <f>SUM(G466)</f>
        <v>40</v>
      </c>
      <c r="H465" s="170">
        <f t="shared" ref="H465:P465" si="117">SUM(H466)</f>
        <v>40</v>
      </c>
      <c r="I465" s="204">
        <f t="shared" si="117"/>
        <v>693.4</v>
      </c>
      <c r="J465" s="170">
        <f t="shared" si="117"/>
        <v>17</v>
      </c>
      <c r="K465" s="170">
        <f t="shared" si="117"/>
        <v>14</v>
      </c>
      <c r="L465" s="170">
        <f t="shared" si="117"/>
        <v>3</v>
      </c>
      <c r="M465" s="204">
        <f t="shared" si="117"/>
        <v>693.4</v>
      </c>
      <c r="N465" s="204">
        <f t="shared" si="117"/>
        <v>572</v>
      </c>
      <c r="O465" s="204">
        <f t="shared" si="117"/>
        <v>121.4</v>
      </c>
      <c r="P465" s="204">
        <f t="shared" si="117"/>
        <v>29316952</v>
      </c>
      <c r="Q465" s="204">
        <v>23131075.129999999</v>
      </c>
      <c r="R465" s="204">
        <v>6185876.8700000001</v>
      </c>
      <c r="S465" s="201" t="e">
        <f>R465='Приложение № 1'!#REF!+'Приложение № 1'!#REF!</f>
        <v>#REF!</v>
      </c>
      <c r="T465" s="202"/>
      <c r="U465" s="205"/>
      <c r="V465" s="205"/>
      <c r="W465" s="205"/>
      <c r="X465" s="205"/>
    </row>
    <row r="466" spans="1:24" ht="39" customHeight="1" x14ac:dyDescent="0.2">
      <c r="A466" s="178">
        <v>1</v>
      </c>
      <c r="B466" s="218" t="s">
        <v>1763</v>
      </c>
      <c r="C466" s="178">
        <v>29</v>
      </c>
      <c r="D466" s="198">
        <v>42774</v>
      </c>
      <c r="E466" s="178" t="s">
        <v>1099</v>
      </c>
      <c r="F466" s="178" t="s">
        <v>1801</v>
      </c>
      <c r="G466" s="171">
        <v>40</v>
      </c>
      <c r="H466" s="172">
        <v>40</v>
      </c>
      <c r="I466" s="199">
        <v>693.4</v>
      </c>
      <c r="J466" s="171">
        <v>17</v>
      </c>
      <c r="K466" s="172">
        <v>14</v>
      </c>
      <c r="L466" s="172">
        <v>3</v>
      </c>
      <c r="M466" s="199">
        <f t="shared" si="115"/>
        <v>693.4</v>
      </c>
      <c r="N466" s="199">
        <v>572</v>
      </c>
      <c r="O466" s="237">
        <v>121.4</v>
      </c>
      <c r="P466" s="200">
        <f>Q466+R466</f>
        <v>29316952</v>
      </c>
      <c r="Q466" s="200">
        <v>23131075.129999999</v>
      </c>
      <c r="R466" s="200">
        <v>6185876.8700000001</v>
      </c>
      <c r="S466" s="201" t="e">
        <f>R466='Приложение № 1'!#REF!+'Приложение № 1'!#REF!</f>
        <v>#REF!</v>
      </c>
    </row>
    <row r="467" spans="1:24" s="159" customFormat="1" ht="36" customHeight="1" x14ac:dyDescent="0.2">
      <c r="A467" s="777" t="s">
        <v>1348</v>
      </c>
      <c r="B467" s="777"/>
      <c r="C467" s="777"/>
      <c r="D467" s="777"/>
      <c r="E467" s="777"/>
      <c r="F467" s="777"/>
      <c r="G467" s="176">
        <f t="shared" ref="G467:P467" si="118">SUM(G468:G469)</f>
        <v>44</v>
      </c>
      <c r="H467" s="176">
        <f t="shared" si="118"/>
        <v>44</v>
      </c>
      <c r="I467" s="179">
        <f t="shared" si="118"/>
        <v>898.5</v>
      </c>
      <c r="J467" s="176">
        <f t="shared" si="118"/>
        <v>24</v>
      </c>
      <c r="K467" s="176">
        <f t="shared" si="118"/>
        <v>15</v>
      </c>
      <c r="L467" s="176">
        <f t="shared" si="118"/>
        <v>9</v>
      </c>
      <c r="M467" s="179">
        <f t="shared" si="118"/>
        <v>898.5</v>
      </c>
      <c r="N467" s="179">
        <f t="shared" si="118"/>
        <v>601.5</v>
      </c>
      <c r="O467" s="179">
        <f t="shared" si="118"/>
        <v>297</v>
      </c>
      <c r="P467" s="179">
        <f t="shared" si="118"/>
        <v>37988580</v>
      </c>
      <c r="Q467" s="179">
        <v>30884715.539999999</v>
      </c>
      <c r="R467" s="179">
        <v>7103864.46</v>
      </c>
      <c r="S467" s="201" t="e">
        <f>R467='Приложение № 1'!#REF!+'Приложение № 1'!#REF!</f>
        <v>#REF!</v>
      </c>
      <c r="T467" s="202"/>
      <c r="U467" s="250"/>
      <c r="V467" s="250"/>
      <c r="W467" s="250"/>
      <c r="X467" s="250"/>
    </row>
    <row r="468" spans="1:24" x14ac:dyDescent="0.2">
      <c r="A468" s="178">
        <v>1</v>
      </c>
      <c r="B468" s="211" t="s">
        <v>1345</v>
      </c>
      <c r="C468" s="178" t="s">
        <v>1346</v>
      </c>
      <c r="D468" s="198">
        <v>42685</v>
      </c>
      <c r="E468" s="178" t="s">
        <v>1801</v>
      </c>
      <c r="F468" s="178" t="s">
        <v>1846</v>
      </c>
      <c r="G468" s="171">
        <v>20</v>
      </c>
      <c r="H468" s="172">
        <v>20</v>
      </c>
      <c r="I468" s="200">
        <v>530.79999999999995</v>
      </c>
      <c r="J468" s="171">
        <v>8</v>
      </c>
      <c r="K468" s="168">
        <v>4</v>
      </c>
      <c r="L468" s="168">
        <v>4</v>
      </c>
      <c r="M468" s="199">
        <v>530.79999999999995</v>
      </c>
      <c r="N468" s="200">
        <v>347.7</v>
      </c>
      <c r="O468" s="200">
        <v>183.1</v>
      </c>
      <c r="P468" s="200">
        <f>Q468+R468</f>
        <v>22442224</v>
      </c>
      <c r="Q468" s="200">
        <v>18245528.109999999</v>
      </c>
      <c r="R468" s="200">
        <v>4196695.8899999997</v>
      </c>
      <c r="S468" s="201" t="e">
        <f>R468='Приложение № 1'!#REF!+'Приложение № 1'!#REF!</f>
        <v>#REF!</v>
      </c>
    </row>
    <row r="469" spans="1:24" x14ac:dyDescent="0.2">
      <c r="A469" s="178">
        <v>2</v>
      </c>
      <c r="B469" s="211" t="s">
        <v>1347</v>
      </c>
      <c r="C469" s="178" t="s">
        <v>1346</v>
      </c>
      <c r="D469" s="198">
        <v>42685</v>
      </c>
      <c r="E469" s="178" t="s">
        <v>1801</v>
      </c>
      <c r="F469" s="178" t="s">
        <v>1846</v>
      </c>
      <c r="G469" s="171">
        <v>24</v>
      </c>
      <c r="H469" s="172">
        <v>24</v>
      </c>
      <c r="I469" s="200">
        <v>367.7</v>
      </c>
      <c r="J469" s="171">
        <v>16</v>
      </c>
      <c r="K469" s="168">
        <v>11</v>
      </c>
      <c r="L469" s="168">
        <v>5</v>
      </c>
      <c r="M469" s="199">
        <v>367.7</v>
      </c>
      <c r="N469" s="200">
        <v>253.8</v>
      </c>
      <c r="O469" s="200">
        <v>113.9</v>
      </c>
      <c r="P469" s="200">
        <f>Q469+R469</f>
        <v>15546356</v>
      </c>
      <c r="Q469" s="200">
        <v>12639187.43</v>
      </c>
      <c r="R469" s="200">
        <v>2907168.57</v>
      </c>
      <c r="S469" s="201" t="e">
        <f>R469='Приложение № 1'!#REF!+'Приложение № 1'!#REF!</f>
        <v>#REF!</v>
      </c>
    </row>
    <row r="470" spans="1:24" s="158" customFormat="1" ht="33" customHeight="1" x14ac:dyDescent="0.2">
      <c r="A470" s="777" t="s">
        <v>1735</v>
      </c>
      <c r="B470" s="781"/>
      <c r="C470" s="781"/>
      <c r="D470" s="781"/>
      <c r="E470" s="781"/>
      <c r="F470" s="781"/>
      <c r="G470" s="170">
        <f>SUM(G471:G474)</f>
        <v>108</v>
      </c>
      <c r="H470" s="170">
        <f t="shared" ref="H470:P470" si="119">SUM(H471:H474)</f>
        <v>108</v>
      </c>
      <c r="I470" s="204">
        <f t="shared" si="119"/>
        <v>1545.4</v>
      </c>
      <c r="J470" s="170">
        <f t="shared" si="119"/>
        <v>41</v>
      </c>
      <c r="K470" s="170">
        <f t="shared" si="119"/>
        <v>10</v>
      </c>
      <c r="L470" s="170">
        <f t="shared" si="119"/>
        <v>31</v>
      </c>
      <c r="M470" s="204">
        <f t="shared" si="119"/>
        <v>1545.4</v>
      </c>
      <c r="N470" s="204">
        <f t="shared" si="119"/>
        <v>350.7</v>
      </c>
      <c r="O470" s="204">
        <f t="shared" si="119"/>
        <v>1194.7</v>
      </c>
      <c r="P470" s="204">
        <f t="shared" si="119"/>
        <v>65339512</v>
      </c>
      <c r="Q470" s="204">
        <v>54493153.020000003</v>
      </c>
      <c r="R470" s="204">
        <v>10846358.98</v>
      </c>
      <c r="S470" s="201" t="e">
        <f>R470='Приложение № 1'!#REF!+'Приложение № 1'!#REF!</f>
        <v>#REF!</v>
      </c>
      <c r="T470" s="202"/>
      <c r="U470" s="205"/>
      <c r="V470" s="205"/>
      <c r="W470" s="205"/>
      <c r="X470" s="205"/>
    </row>
    <row r="471" spans="1:24" x14ac:dyDescent="0.2">
      <c r="A471" s="178">
        <v>1</v>
      </c>
      <c r="B471" s="211" t="s">
        <v>1374</v>
      </c>
      <c r="C471" s="178" t="s">
        <v>1373</v>
      </c>
      <c r="D471" s="198">
        <v>41997</v>
      </c>
      <c r="E471" s="178" t="s">
        <v>1099</v>
      </c>
      <c r="F471" s="178" t="s">
        <v>1801</v>
      </c>
      <c r="G471" s="171">
        <v>34</v>
      </c>
      <c r="H471" s="172">
        <v>34</v>
      </c>
      <c r="I471" s="200">
        <v>488.4</v>
      </c>
      <c r="J471" s="171">
        <v>9</v>
      </c>
      <c r="K471" s="168">
        <v>0</v>
      </c>
      <c r="L471" s="168">
        <v>9</v>
      </c>
      <c r="M471" s="199">
        <v>488.4</v>
      </c>
      <c r="N471" s="200">
        <v>0</v>
      </c>
      <c r="O471" s="200">
        <v>488.4</v>
      </c>
      <c r="P471" s="200">
        <f>Q471+R471</f>
        <v>20649552</v>
      </c>
      <c r="Q471" s="200">
        <v>17221726.370000001</v>
      </c>
      <c r="R471" s="200">
        <v>3427825.63</v>
      </c>
      <c r="S471" s="201" t="e">
        <f>R471='Приложение № 1'!#REF!+'Приложение № 1'!#REF!</f>
        <v>#REF!</v>
      </c>
    </row>
    <row r="472" spans="1:24" x14ac:dyDescent="0.2">
      <c r="A472" s="178">
        <v>2</v>
      </c>
      <c r="B472" s="211" t="s">
        <v>1375</v>
      </c>
      <c r="C472" s="178" t="s">
        <v>1373</v>
      </c>
      <c r="D472" s="198">
        <v>41997</v>
      </c>
      <c r="E472" s="178" t="s">
        <v>1099</v>
      </c>
      <c r="F472" s="178" t="s">
        <v>1801</v>
      </c>
      <c r="G472" s="171">
        <v>48</v>
      </c>
      <c r="H472" s="172">
        <v>48</v>
      </c>
      <c r="I472" s="200">
        <v>566.9</v>
      </c>
      <c r="J472" s="171">
        <v>20</v>
      </c>
      <c r="K472" s="168">
        <v>0</v>
      </c>
      <c r="L472" s="168">
        <v>20</v>
      </c>
      <c r="M472" s="199">
        <v>566.9</v>
      </c>
      <c r="N472" s="200">
        <v>0</v>
      </c>
      <c r="O472" s="200">
        <v>566.9</v>
      </c>
      <c r="P472" s="200">
        <f>Q472+R472</f>
        <v>23968532</v>
      </c>
      <c r="Q472" s="200">
        <v>19989755.690000001</v>
      </c>
      <c r="R472" s="200">
        <v>3978776.31</v>
      </c>
      <c r="S472" s="201" t="e">
        <f>R472='Приложение № 1'!#REF!+'Приложение № 1'!#REF!</f>
        <v>#REF!</v>
      </c>
    </row>
    <row r="473" spans="1:24" s="160" customFormat="1" x14ac:dyDescent="0.2">
      <c r="A473" s="178">
        <v>3</v>
      </c>
      <c r="B473" s="212" t="s">
        <v>1209</v>
      </c>
      <c r="C473" s="169" t="s">
        <v>1025</v>
      </c>
      <c r="D473" s="198">
        <v>40988</v>
      </c>
      <c r="E473" s="178" t="s">
        <v>1099</v>
      </c>
      <c r="F473" s="178" t="s">
        <v>1801</v>
      </c>
      <c r="G473" s="175">
        <v>16</v>
      </c>
      <c r="H473" s="175">
        <v>16</v>
      </c>
      <c r="I473" s="200">
        <v>284.3</v>
      </c>
      <c r="J473" s="175">
        <v>8</v>
      </c>
      <c r="K473" s="175">
        <v>7</v>
      </c>
      <c r="L473" s="175">
        <v>1</v>
      </c>
      <c r="M473" s="200">
        <v>284.3</v>
      </c>
      <c r="N473" s="200">
        <v>211.9</v>
      </c>
      <c r="O473" s="200">
        <v>72.400000000000006</v>
      </c>
      <c r="P473" s="200">
        <f>Q473+R473</f>
        <v>12020204</v>
      </c>
      <c r="Q473" s="200">
        <v>10024850.140000001</v>
      </c>
      <c r="R473" s="200">
        <v>1995353.86</v>
      </c>
      <c r="S473" s="201" t="e">
        <f>R473='Приложение № 1'!#REF!+'Приложение № 1'!#REF!</f>
        <v>#REF!</v>
      </c>
      <c r="T473" s="202"/>
      <c r="U473" s="276"/>
      <c r="V473" s="276"/>
      <c r="W473" s="276"/>
      <c r="X473" s="276"/>
    </row>
    <row r="474" spans="1:24" s="160" customFormat="1" x14ac:dyDescent="0.2">
      <c r="A474" s="178">
        <v>4</v>
      </c>
      <c r="B474" s="212" t="s">
        <v>1329</v>
      </c>
      <c r="C474" s="169" t="s">
        <v>1025</v>
      </c>
      <c r="D474" s="198">
        <v>40988</v>
      </c>
      <c r="E474" s="178" t="s">
        <v>1099</v>
      </c>
      <c r="F474" s="178" t="s">
        <v>1801</v>
      </c>
      <c r="G474" s="175">
        <v>10</v>
      </c>
      <c r="H474" s="175">
        <v>10</v>
      </c>
      <c r="I474" s="200">
        <v>205.8</v>
      </c>
      <c r="J474" s="175">
        <v>4</v>
      </c>
      <c r="K474" s="175">
        <v>3</v>
      </c>
      <c r="L474" s="175">
        <v>1</v>
      </c>
      <c r="M474" s="200">
        <v>205.8</v>
      </c>
      <c r="N474" s="200">
        <v>138.80000000000001</v>
      </c>
      <c r="O474" s="200">
        <v>67</v>
      </c>
      <c r="P474" s="200">
        <f>Q474+R474</f>
        <v>8701224</v>
      </c>
      <c r="Q474" s="200">
        <v>7256820.8200000003</v>
      </c>
      <c r="R474" s="200">
        <v>1444403.18</v>
      </c>
      <c r="S474" s="201" t="e">
        <f>R474='Приложение № 1'!#REF!+'Приложение № 1'!#REF!</f>
        <v>#REF!</v>
      </c>
      <c r="T474" s="202"/>
      <c r="U474" s="276"/>
      <c r="V474" s="276"/>
      <c r="W474" s="276"/>
      <c r="X474" s="276"/>
    </row>
    <row r="475" spans="1:24" ht="37.5" customHeight="1" x14ac:dyDescent="0.2">
      <c r="A475" s="777" t="s">
        <v>1831</v>
      </c>
      <c r="B475" s="777"/>
      <c r="C475" s="777"/>
      <c r="D475" s="777"/>
      <c r="E475" s="777"/>
      <c r="F475" s="777"/>
      <c r="G475" s="176">
        <f t="shared" ref="G475:P475" si="120">SUM(G476:G493)</f>
        <v>235</v>
      </c>
      <c r="H475" s="176">
        <f t="shared" si="120"/>
        <v>235</v>
      </c>
      <c r="I475" s="179">
        <f t="shared" si="120"/>
        <v>3602.8</v>
      </c>
      <c r="J475" s="176">
        <f t="shared" si="120"/>
        <v>96</v>
      </c>
      <c r="K475" s="176">
        <f t="shared" si="120"/>
        <v>34</v>
      </c>
      <c r="L475" s="176">
        <f t="shared" si="120"/>
        <v>62</v>
      </c>
      <c r="M475" s="179">
        <f>SUM(M476:M493)</f>
        <v>3602.8</v>
      </c>
      <c r="N475" s="179">
        <f t="shared" si="120"/>
        <v>1385.22</v>
      </c>
      <c r="O475" s="179">
        <f t="shared" si="120"/>
        <v>2217.58</v>
      </c>
      <c r="P475" s="179">
        <f t="shared" si="120"/>
        <v>152326384</v>
      </c>
      <c r="Q475" s="179">
        <v>106476142.43000001</v>
      </c>
      <c r="R475" s="179">
        <v>45850241.57</v>
      </c>
      <c r="S475" s="201" t="e">
        <f>R475='Приложение № 1'!#REF!+'Приложение № 1'!#REF!</f>
        <v>#REF!</v>
      </c>
    </row>
    <row r="476" spans="1:24" x14ac:dyDescent="0.2">
      <c r="A476" s="178">
        <v>1</v>
      </c>
      <c r="B476" s="211" t="s">
        <v>1503</v>
      </c>
      <c r="C476" s="178" t="s">
        <v>1272</v>
      </c>
      <c r="D476" s="198">
        <v>42138</v>
      </c>
      <c r="E476" s="178" t="s">
        <v>1801</v>
      </c>
      <c r="F476" s="178" t="s">
        <v>1846</v>
      </c>
      <c r="G476" s="171">
        <v>14</v>
      </c>
      <c r="H476" s="172">
        <v>14</v>
      </c>
      <c r="I476" s="200">
        <v>132.6</v>
      </c>
      <c r="J476" s="171">
        <v>4</v>
      </c>
      <c r="K476" s="168">
        <v>2</v>
      </c>
      <c r="L476" s="168">
        <v>2</v>
      </c>
      <c r="M476" s="199">
        <v>132.6</v>
      </c>
      <c r="N476" s="200">
        <v>67.599999999999994</v>
      </c>
      <c r="O476" s="200">
        <f>M476-N476</f>
        <v>65</v>
      </c>
      <c r="P476" s="200">
        <f t="shared" ref="P476:P493" si="121">Q476+R476</f>
        <v>5606328</v>
      </c>
      <c r="Q476" s="200">
        <v>3918823.27</v>
      </c>
      <c r="R476" s="200">
        <v>1687504.73</v>
      </c>
      <c r="S476" s="201" t="e">
        <f>R476='Приложение № 1'!#REF!+'Приложение № 1'!#REF!</f>
        <v>#REF!</v>
      </c>
    </row>
    <row r="477" spans="1:24" x14ac:dyDescent="0.2">
      <c r="A477" s="178">
        <v>2</v>
      </c>
      <c r="B477" s="211" t="s">
        <v>1504</v>
      </c>
      <c r="C477" s="178" t="s">
        <v>1272</v>
      </c>
      <c r="D477" s="198">
        <v>42138</v>
      </c>
      <c r="E477" s="178" t="s">
        <v>1801</v>
      </c>
      <c r="F477" s="178" t="s">
        <v>1846</v>
      </c>
      <c r="G477" s="171">
        <v>11</v>
      </c>
      <c r="H477" s="172">
        <v>11</v>
      </c>
      <c r="I477" s="200">
        <v>168.3</v>
      </c>
      <c r="J477" s="171">
        <v>4</v>
      </c>
      <c r="K477" s="168">
        <v>2</v>
      </c>
      <c r="L477" s="168">
        <v>2</v>
      </c>
      <c r="M477" s="199">
        <v>168.3</v>
      </c>
      <c r="N477" s="200">
        <v>129.69999999999999</v>
      </c>
      <c r="O477" s="200">
        <f>M477-N477</f>
        <v>38.6</v>
      </c>
      <c r="P477" s="200">
        <f t="shared" si="121"/>
        <v>7115724</v>
      </c>
      <c r="Q477" s="200">
        <v>4973891.08</v>
      </c>
      <c r="R477" s="200">
        <v>2141832.92</v>
      </c>
      <c r="S477" s="201" t="e">
        <f>R477='Приложение № 1'!#REF!+'Приложение № 1'!#REF!</f>
        <v>#REF!</v>
      </c>
    </row>
    <row r="478" spans="1:24" x14ac:dyDescent="0.2">
      <c r="A478" s="178">
        <v>3</v>
      </c>
      <c r="B478" s="211" t="s">
        <v>1505</v>
      </c>
      <c r="C478" s="178" t="s">
        <v>1272</v>
      </c>
      <c r="D478" s="198">
        <v>42138</v>
      </c>
      <c r="E478" s="178" t="s">
        <v>1801</v>
      </c>
      <c r="F478" s="178" t="s">
        <v>1846</v>
      </c>
      <c r="G478" s="171">
        <v>20</v>
      </c>
      <c r="H478" s="172">
        <v>20</v>
      </c>
      <c r="I478" s="200">
        <v>137.30000000000001</v>
      </c>
      <c r="J478" s="171">
        <v>3</v>
      </c>
      <c r="K478" s="168">
        <v>1</v>
      </c>
      <c r="L478" s="168">
        <v>2</v>
      </c>
      <c r="M478" s="199">
        <v>137.30000000000001</v>
      </c>
      <c r="N478" s="200">
        <v>44.4</v>
      </c>
      <c r="O478" s="200">
        <f>M478-N478</f>
        <v>92.9</v>
      </c>
      <c r="P478" s="200">
        <f t="shared" si="121"/>
        <v>5805044</v>
      </c>
      <c r="Q478" s="200">
        <v>4057725.76</v>
      </c>
      <c r="R478" s="200">
        <v>1747318.24</v>
      </c>
      <c r="S478" s="201" t="e">
        <f>R478='Приложение № 1'!#REF!+'Приложение № 1'!#REF!</f>
        <v>#REF!</v>
      </c>
    </row>
    <row r="479" spans="1:24" x14ac:dyDescent="0.2">
      <c r="A479" s="178">
        <v>4</v>
      </c>
      <c r="B479" s="212" t="s">
        <v>1310</v>
      </c>
      <c r="C479" s="178">
        <v>16</v>
      </c>
      <c r="D479" s="198">
        <v>42138</v>
      </c>
      <c r="E479" s="178" t="s">
        <v>1099</v>
      </c>
      <c r="F479" s="178" t="s">
        <v>1801</v>
      </c>
      <c r="G479" s="171">
        <v>20</v>
      </c>
      <c r="H479" s="171">
        <v>20</v>
      </c>
      <c r="I479" s="199">
        <v>381.8</v>
      </c>
      <c r="J479" s="171">
        <v>9</v>
      </c>
      <c r="K479" s="172">
        <v>1</v>
      </c>
      <c r="L479" s="172">
        <v>8</v>
      </c>
      <c r="M479" s="199">
        <v>381.8</v>
      </c>
      <c r="N479" s="199">
        <v>41.6</v>
      </c>
      <c r="O479" s="199">
        <v>340.2</v>
      </c>
      <c r="P479" s="200">
        <f t="shared" si="121"/>
        <v>16142504</v>
      </c>
      <c r="Q479" s="200">
        <v>11283610.300000001</v>
      </c>
      <c r="R479" s="200">
        <v>4858893.7</v>
      </c>
      <c r="S479" s="201" t="e">
        <f>R479='Приложение № 1'!#REF!+'Приложение № 1'!#REF!</f>
        <v>#REF!</v>
      </c>
    </row>
    <row r="480" spans="1:24" ht="24.75" customHeight="1" x14ac:dyDescent="0.2">
      <c r="A480" s="178">
        <v>5</v>
      </c>
      <c r="B480" s="212" t="s">
        <v>1163</v>
      </c>
      <c r="C480" s="178">
        <v>17</v>
      </c>
      <c r="D480" s="198">
        <v>42138</v>
      </c>
      <c r="E480" s="178" t="s">
        <v>1099</v>
      </c>
      <c r="F480" s="178" t="s">
        <v>1801</v>
      </c>
      <c r="G480" s="171">
        <v>11</v>
      </c>
      <c r="H480" s="171">
        <v>11</v>
      </c>
      <c r="I480" s="199">
        <v>66</v>
      </c>
      <c r="J480" s="171">
        <v>2</v>
      </c>
      <c r="K480" s="172">
        <v>0</v>
      </c>
      <c r="L480" s="172">
        <v>2</v>
      </c>
      <c r="M480" s="199">
        <v>66</v>
      </c>
      <c r="N480" s="199">
        <v>0</v>
      </c>
      <c r="O480" s="199">
        <v>66</v>
      </c>
      <c r="P480" s="200">
        <f t="shared" si="121"/>
        <v>2790480</v>
      </c>
      <c r="Q480" s="200">
        <v>1950545.52</v>
      </c>
      <c r="R480" s="200">
        <v>839934.48</v>
      </c>
      <c r="S480" s="201" t="e">
        <f>R480='Приложение № 1'!#REF!+'Приложение № 1'!#REF!</f>
        <v>#REF!</v>
      </c>
    </row>
    <row r="481" spans="1:24" x14ac:dyDescent="0.2">
      <c r="A481" s="178">
        <v>6</v>
      </c>
      <c r="B481" s="212" t="s">
        <v>1164</v>
      </c>
      <c r="C481" s="178">
        <v>18</v>
      </c>
      <c r="D481" s="198">
        <v>42138</v>
      </c>
      <c r="E481" s="178" t="s">
        <v>1099</v>
      </c>
      <c r="F481" s="178" t="s">
        <v>1801</v>
      </c>
      <c r="G481" s="171">
        <v>7</v>
      </c>
      <c r="H481" s="171">
        <v>7</v>
      </c>
      <c r="I481" s="199">
        <v>115.7</v>
      </c>
      <c r="J481" s="171">
        <v>4</v>
      </c>
      <c r="K481" s="172">
        <v>1</v>
      </c>
      <c r="L481" s="172">
        <v>3</v>
      </c>
      <c r="M481" s="199">
        <v>115.7</v>
      </c>
      <c r="N481" s="199">
        <v>45.6</v>
      </c>
      <c r="O481" s="199">
        <v>70.099999999999994</v>
      </c>
      <c r="P481" s="200">
        <f t="shared" si="121"/>
        <v>4891796</v>
      </c>
      <c r="Q481" s="200">
        <v>3419365.4</v>
      </c>
      <c r="R481" s="200">
        <v>1472430.6</v>
      </c>
      <c r="S481" s="201" t="e">
        <f>R481='Приложение № 1'!#REF!+'Приложение № 1'!#REF!</f>
        <v>#REF!</v>
      </c>
    </row>
    <row r="482" spans="1:24" x14ac:dyDescent="0.2">
      <c r="A482" s="178">
        <v>7</v>
      </c>
      <c r="B482" s="212" t="s">
        <v>1165</v>
      </c>
      <c r="C482" s="178">
        <v>7</v>
      </c>
      <c r="D482" s="198">
        <v>42138</v>
      </c>
      <c r="E482" s="178" t="s">
        <v>1801</v>
      </c>
      <c r="F482" s="178" t="s">
        <v>1846</v>
      </c>
      <c r="G482" s="171">
        <v>7</v>
      </c>
      <c r="H482" s="171">
        <v>7</v>
      </c>
      <c r="I482" s="199">
        <v>86.08</v>
      </c>
      <c r="J482" s="171">
        <v>2</v>
      </c>
      <c r="K482" s="172">
        <v>0</v>
      </c>
      <c r="L482" s="172">
        <v>2</v>
      </c>
      <c r="M482" s="199">
        <v>86.08</v>
      </c>
      <c r="N482" s="199">
        <v>0</v>
      </c>
      <c r="O482" s="199">
        <v>86.08</v>
      </c>
      <c r="P482" s="200">
        <f t="shared" si="121"/>
        <v>3639462.4</v>
      </c>
      <c r="Q482" s="200">
        <v>2543984.2200000002</v>
      </c>
      <c r="R482" s="200">
        <v>1095478.18</v>
      </c>
      <c r="S482" s="201" t="e">
        <f>R482='Приложение № 1'!#REF!+'Приложение № 1'!#REF!</f>
        <v>#REF!</v>
      </c>
    </row>
    <row r="483" spans="1:24" x14ac:dyDescent="0.2">
      <c r="A483" s="178">
        <v>8</v>
      </c>
      <c r="B483" s="212" t="s">
        <v>1166</v>
      </c>
      <c r="C483" s="178">
        <v>20</v>
      </c>
      <c r="D483" s="198">
        <v>42138</v>
      </c>
      <c r="E483" s="178" t="s">
        <v>1801</v>
      </c>
      <c r="F483" s="178" t="s">
        <v>1846</v>
      </c>
      <c r="G483" s="171">
        <v>24</v>
      </c>
      <c r="H483" s="171">
        <v>24</v>
      </c>
      <c r="I483" s="199">
        <v>488.2</v>
      </c>
      <c r="J483" s="171">
        <v>12</v>
      </c>
      <c r="K483" s="172">
        <v>4</v>
      </c>
      <c r="L483" s="172">
        <v>8</v>
      </c>
      <c r="M483" s="199">
        <v>488.2</v>
      </c>
      <c r="N483" s="199">
        <v>165</v>
      </c>
      <c r="O483" s="199">
        <v>323.2</v>
      </c>
      <c r="P483" s="200">
        <f t="shared" si="121"/>
        <v>20641096</v>
      </c>
      <c r="Q483" s="200">
        <v>14428126.1</v>
      </c>
      <c r="R483" s="200">
        <v>6212969.9000000004</v>
      </c>
      <c r="S483" s="201" t="e">
        <f>R483='Приложение № 1'!#REF!+'Приложение № 1'!#REF!</f>
        <v>#REF!</v>
      </c>
    </row>
    <row r="484" spans="1:24" x14ac:dyDescent="0.2">
      <c r="A484" s="178">
        <v>9</v>
      </c>
      <c r="B484" s="212" t="s">
        <v>1167</v>
      </c>
      <c r="C484" s="178">
        <v>24</v>
      </c>
      <c r="D484" s="198">
        <v>42139</v>
      </c>
      <c r="E484" s="178" t="s">
        <v>1099</v>
      </c>
      <c r="F484" s="178" t="s">
        <v>1801</v>
      </c>
      <c r="G484" s="171">
        <v>7</v>
      </c>
      <c r="H484" s="171">
        <v>7</v>
      </c>
      <c r="I484" s="199">
        <v>85.4</v>
      </c>
      <c r="J484" s="171">
        <v>2</v>
      </c>
      <c r="K484" s="172">
        <v>1</v>
      </c>
      <c r="L484" s="172">
        <v>1</v>
      </c>
      <c r="M484" s="199">
        <v>85.4</v>
      </c>
      <c r="N484" s="199">
        <v>47.9</v>
      </c>
      <c r="O484" s="199">
        <v>37.5</v>
      </c>
      <c r="P484" s="200">
        <f t="shared" si="121"/>
        <v>3610712</v>
      </c>
      <c r="Q484" s="200">
        <v>2523887.69</v>
      </c>
      <c r="R484" s="200">
        <v>1086824.31</v>
      </c>
      <c r="S484" s="201" t="e">
        <f>R484='Приложение № 1'!#REF!+'Приложение № 1'!#REF!</f>
        <v>#REF!</v>
      </c>
    </row>
    <row r="485" spans="1:24" x14ac:dyDescent="0.2">
      <c r="A485" s="178">
        <v>10</v>
      </c>
      <c r="B485" s="212" t="s">
        <v>1168</v>
      </c>
      <c r="C485" s="178">
        <v>25</v>
      </c>
      <c r="D485" s="198">
        <v>42139</v>
      </c>
      <c r="E485" s="178" t="s">
        <v>1099</v>
      </c>
      <c r="F485" s="178" t="s">
        <v>1801</v>
      </c>
      <c r="G485" s="171">
        <v>5</v>
      </c>
      <c r="H485" s="171">
        <v>5</v>
      </c>
      <c r="I485" s="199">
        <v>75</v>
      </c>
      <c r="J485" s="171">
        <v>2</v>
      </c>
      <c r="K485" s="172">
        <v>0</v>
      </c>
      <c r="L485" s="172">
        <v>2</v>
      </c>
      <c r="M485" s="199">
        <v>75</v>
      </c>
      <c r="N485" s="199">
        <v>0</v>
      </c>
      <c r="O485" s="199">
        <v>75</v>
      </c>
      <c r="P485" s="200">
        <f t="shared" si="121"/>
        <v>3171000</v>
      </c>
      <c r="Q485" s="200">
        <v>2216529</v>
      </c>
      <c r="R485" s="200">
        <v>954471</v>
      </c>
      <c r="S485" s="201" t="e">
        <f>R485='Приложение № 1'!#REF!+'Приложение № 1'!#REF!</f>
        <v>#REF!</v>
      </c>
    </row>
    <row r="486" spans="1:24" x14ac:dyDescent="0.2">
      <c r="A486" s="178">
        <v>11</v>
      </c>
      <c r="B486" s="212" t="s">
        <v>1217</v>
      </c>
      <c r="C486" s="178">
        <v>29</v>
      </c>
      <c r="D486" s="198">
        <v>42139</v>
      </c>
      <c r="E486" s="178" t="s">
        <v>1099</v>
      </c>
      <c r="F486" s="178" t="s">
        <v>1801</v>
      </c>
      <c r="G486" s="171">
        <v>30</v>
      </c>
      <c r="H486" s="171">
        <v>30</v>
      </c>
      <c r="I486" s="199">
        <v>631.82000000000005</v>
      </c>
      <c r="J486" s="171">
        <v>16</v>
      </c>
      <c r="K486" s="172">
        <v>12</v>
      </c>
      <c r="L486" s="172">
        <v>4</v>
      </c>
      <c r="M486" s="199">
        <v>631.82000000000005</v>
      </c>
      <c r="N486" s="199">
        <v>449.22</v>
      </c>
      <c r="O486" s="199">
        <v>182.6</v>
      </c>
      <c r="P486" s="200">
        <f t="shared" si="121"/>
        <v>26713349.600000001</v>
      </c>
      <c r="Q486" s="200">
        <v>18672631.370000001</v>
      </c>
      <c r="R486" s="200">
        <v>8040718.2300000004</v>
      </c>
      <c r="S486" s="201" t="e">
        <f>R486='Приложение № 1'!#REF!+'Приложение № 1'!#REF!</f>
        <v>#REF!</v>
      </c>
    </row>
    <row r="487" spans="1:24" x14ac:dyDescent="0.2">
      <c r="A487" s="178">
        <v>12</v>
      </c>
      <c r="B487" s="212" t="s">
        <v>1172</v>
      </c>
      <c r="C487" s="178">
        <v>35</v>
      </c>
      <c r="D487" s="198">
        <v>42139</v>
      </c>
      <c r="E487" s="178" t="s">
        <v>1099</v>
      </c>
      <c r="F487" s="178" t="s">
        <v>1801</v>
      </c>
      <c r="G487" s="171">
        <v>20</v>
      </c>
      <c r="H487" s="171">
        <v>20</v>
      </c>
      <c r="I487" s="199">
        <v>203.8</v>
      </c>
      <c r="J487" s="171">
        <v>6</v>
      </c>
      <c r="K487" s="172">
        <v>3</v>
      </c>
      <c r="L487" s="172">
        <v>3</v>
      </c>
      <c r="M487" s="199">
        <v>203.8</v>
      </c>
      <c r="N487" s="199">
        <v>128.5</v>
      </c>
      <c r="O487" s="199">
        <v>75.3</v>
      </c>
      <c r="P487" s="200">
        <f t="shared" si="121"/>
        <v>8616664</v>
      </c>
      <c r="Q487" s="200">
        <v>6023048.1399999997</v>
      </c>
      <c r="R487" s="200">
        <v>2593615.86</v>
      </c>
      <c r="S487" s="201" t="e">
        <f>R487='Приложение № 1'!#REF!+'Приложение № 1'!#REF!</f>
        <v>#REF!</v>
      </c>
    </row>
    <row r="488" spans="1:24" x14ac:dyDescent="0.2">
      <c r="A488" s="178">
        <v>13</v>
      </c>
      <c r="B488" s="212" t="s">
        <v>1173</v>
      </c>
      <c r="C488" s="178">
        <v>36</v>
      </c>
      <c r="D488" s="198">
        <v>42139</v>
      </c>
      <c r="E488" s="178" t="s">
        <v>1099</v>
      </c>
      <c r="F488" s="178" t="s">
        <v>1801</v>
      </c>
      <c r="G488" s="171">
        <v>12</v>
      </c>
      <c r="H488" s="171">
        <v>12</v>
      </c>
      <c r="I488" s="199">
        <v>228.8</v>
      </c>
      <c r="J488" s="171">
        <v>6</v>
      </c>
      <c r="K488" s="172">
        <v>3</v>
      </c>
      <c r="L488" s="172">
        <v>3</v>
      </c>
      <c r="M488" s="199">
        <v>228.8</v>
      </c>
      <c r="N488" s="199">
        <v>114.3</v>
      </c>
      <c r="O488" s="199">
        <v>114.5</v>
      </c>
      <c r="P488" s="200">
        <f t="shared" si="121"/>
        <v>9673664</v>
      </c>
      <c r="Q488" s="200">
        <v>6761891.1399999997</v>
      </c>
      <c r="R488" s="200">
        <v>2911772.86</v>
      </c>
      <c r="S488" s="201" t="e">
        <f>R488='Приложение № 1'!#REF!+'Приложение № 1'!#REF!</f>
        <v>#REF!</v>
      </c>
    </row>
    <row r="489" spans="1:24" x14ac:dyDescent="0.2">
      <c r="A489" s="178">
        <v>14</v>
      </c>
      <c r="B489" s="212" t="s">
        <v>1174</v>
      </c>
      <c r="C489" s="178">
        <v>37</v>
      </c>
      <c r="D489" s="198">
        <v>42139</v>
      </c>
      <c r="E489" s="178" t="s">
        <v>1099</v>
      </c>
      <c r="F489" s="178" t="s">
        <v>1801</v>
      </c>
      <c r="G489" s="171">
        <v>11</v>
      </c>
      <c r="H489" s="171">
        <v>11</v>
      </c>
      <c r="I489" s="199">
        <v>217</v>
      </c>
      <c r="J489" s="171">
        <v>7</v>
      </c>
      <c r="K489" s="172">
        <v>0</v>
      </c>
      <c r="L489" s="172">
        <v>7</v>
      </c>
      <c r="M489" s="199">
        <v>217</v>
      </c>
      <c r="N489" s="199">
        <v>0</v>
      </c>
      <c r="O489" s="199">
        <v>217</v>
      </c>
      <c r="P489" s="200">
        <f t="shared" si="121"/>
        <v>9174760</v>
      </c>
      <c r="Q489" s="200">
        <v>6413157.2400000002</v>
      </c>
      <c r="R489" s="200">
        <v>2761602.76</v>
      </c>
      <c r="S489" s="201" t="e">
        <f>R489='Приложение № 1'!#REF!+'Приложение № 1'!#REF!</f>
        <v>#REF!</v>
      </c>
    </row>
    <row r="490" spans="1:24" ht="37.5" x14ac:dyDescent="0.2">
      <c r="A490" s="178">
        <v>15</v>
      </c>
      <c r="B490" s="212" t="s">
        <v>1428</v>
      </c>
      <c r="C490" s="178">
        <v>19</v>
      </c>
      <c r="D490" s="198">
        <v>42138</v>
      </c>
      <c r="E490" s="178" t="s">
        <v>1801</v>
      </c>
      <c r="F490" s="178" t="s">
        <v>1846</v>
      </c>
      <c r="G490" s="171">
        <v>5</v>
      </c>
      <c r="H490" s="171">
        <v>5</v>
      </c>
      <c r="I490" s="199">
        <v>129.1</v>
      </c>
      <c r="J490" s="171">
        <v>5</v>
      </c>
      <c r="K490" s="172">
        <v>3</v>
      </c>
      <c r="L490" s="172">
        <v>2</v>
      </c>
      <c r="M490" s="199">
        <v>129.1</v>
      </c>
      <c r="N490" s="199">
        <v>87.1</v>
      </c>
      <c r="O490" s="199">
        <v>42</v>
      </c>
      <c r="P490" s="200">
        <f t="shared" si="121"/>
        <v>5458348</v>
      </c>
      <c r="Q490" s="200">
        <v>3815385.25</v>
      </c>
      <c r="R490" s="200">
        <v>1642962.75</v>
      </c>
      <c r="S490" s="201" t="e">
        <f>R490='Приложение № 1'!#REF!+'Приложение № 1'!#REF!</f>
        <v>#REF!</v>
      </c>
    </row>
    <row r="491" spans="1:24" x14ac:dyDescent="0.2">
      <c r="A491" s="178">
        <v>16</v>
      </c>
      <c r="B491" s="212" t="s">
        <v>1218</v>
      </c>
      <c r="C491" s="178">
        <v>40</v>
      </c>
      <c r="D491" s="198">
        <v>42139</v>
      </c>
      <c r="E491" s="178" t="s">
        <v>1099</v>
      </c>
      <c r="F491" s="178" t="s">
        <v>1801</v>
      </c>
      <c r="G491" s="171">
        <v>5</v>
      </c>
      <c r="H491" s="171">
        <v>5</v>
      </c>
      <c r="I491" s="199">
        <v>122</v>
      </c>
      <c r="J491" s="171">
        <v>2</v>
      </c>
      <c r="K491" s="172">
        <v>0</v>
      </c>
      <c r="L491" s="172">
        <v>2</v>
      </c>
      <c r="M491" s="199">
        <v>122</v>
      </c>
      <c r="N491" s="199">
        <v>0</v>
      </c>
      <c r="O491" s="199">
        <v>122</v>
      </c>
      <c r="P491" s="200">
        <f t="shared" si="121"/>
        <v>5158160</v>
      </c>
      <c r="Q491" s="200">
        <v>3605553.84</v>
      </c>
      <c r="R491" s="200">
        <v>1552606.16</v>
      </c>
      <c r="S491" s="201" t="e">
        <f>R491='Приложение № 1'!#REF!+'Приложение № 1'!#REF!</f>
        <v>#REF!</v>
      </c>
    </row>
    <row r="492" spans="1:24" s="159" customFormat="1" ht="22.5" customHeight="1" x14ac:dyDescent="0.2">
      <c r="A492" s="178">
        <v>17</v>
      </c>
      <c r="B492" s="212" t="s">
        <v>1219</v>
      </c>
      <c r="C492" s="178">
        <v>41</v>
      </c>
      <c r="D492" s="198">
        <v>42139</v>
      </c>
      <c r="E492" s="178" t="s">
        <v>1099</v>
      </c>
      <c r="F492" s="178" t="s">
        <v>1801</v>
      </c>
      <c r="G492" s="171">
        <v>19</v>
      </c>
      <c r="H492" s="171">
        <v>19</v>
      </c>
      <c r="I492" s="199">
        <v>165.4</v>
      </c>
      <c r="J492" s="171">
        <v>5</v>
      </c>
      <c r="K492" s="172">
        <v>0</v>
      </c>
      <c r="L492" s="172">
        <v>5</v>
      </c>
      <c r="M492" s="199">
        <v>165.4</v>
      </c>
      <c r="N492" s="199">
        <v>0</v>
      </c>
      <c r="O492" s="199">
        <v>165.4</v>
      </c>
      <c r="P492" s="200">
        <f t="shared" si="121"/>
        <v>6993112</v>
      </c>
      <c r="Q492" s="200">
        <v>4888185.29</v>
      </c>
      <c r="R492" s="200">
        <v>2104926.71</v>
      </c>
      <c r="S492" s="201" t="e">
        <f>R492='Приложение № 1'!#REF!+'Приложение № 1'!#REF!</f>
        <v>#REF!</v>
      </c>
      <c r="T492" s="202"/>
      <c r="U492" s="250"/>
      <c r="V492" s="250"/>
      <c r="W492" s="250"/>
      <c r="X492" s="250"/>
    </row>
    <row r="493" spans="1:24" x14ac:dyDescent="0.2">
      <c r="A493" s="178">
        <v>18</v>
      </c>
      <c r="B493" s="212" t="s">
        <v>1176</v>
      </c>
      <c r="C493" s="178">
        <v>42</v>
      </c>
      <c r="D493" s="198">
        <v>42139</v>
      </c>
      <c r="E493" s="178" t="s">
        <v>1099</v>
      </c>
      <c r="F493" s="178" t="s">
        <v>1801</v>
      </c>
      <c r="G493" s="171">
        <v>7</v>
      </c>
      <c r="H493" s="171">
        <v>7</v>
      </c>
      <c r="I493" s="199">
        <v>168.5</v>
      </c>
      <c r="J493" s="171">
        <v>5</v>
      </c>
      <c r="K493" s="172">
        <v>1</v>
      </c>
      <c r="L493" s="172">
        <v>4</v>
      </c>
      <c r="M493" s="199">
        <v>168.5</v>
      </c>
      <c r="N493" s="199">
        <v>64.3</v>
      </c>
      <c r="O493" s="199">
        <v>104.2</v>
      </c>
      <c r="P493" s="200">
        <f t="shared" si="121"/>
        <v>7124180</v>
      </c>
      <c r="Q493" s="200">
        <v>4979801.82</v>
      </c>
      <c r="R493" s="200">
        <v>2144378.1800000002</v>
      </c>
      <c r="S493" s="201" t="e">
        <f>R493='Приложение № 1'!#REF!+'Приложение № 1'!#REF!</f>
        <v>#REF!</v>
      </c>
    </row>
    <row r="494" spans="1:24" s="158" customFormat="1" ht="36.75" customHeight="1" x14ac:dyDescent="0.2">
      <c r="A494" s="777" t="s">
        <v>1407</v>
      </c>
      <c r="B494" s="781"/>
      <c r="C494" s="781"/>
      <c r="D494" s="781"/>
      <c r="E494" s="781"/>
      <c r="F494" s="781"/>
      <c r="G494" s="170">
        <f t="shared" ref="G494:O494" si="122">SUM(G495:G499)</f>
        <v>134</v>
      </c>
      <c r="H494" s="170">
        <f t="shared" si="122"/>
        <v>134</v>
      </c>
      <c r="I494" s="204">
        <f t="shared" si="122"/>
        <v>2180.1799999999998</v>
      </c>
      <c r="J494" s="170">
        <f t="shared" si="122"/>
        <v>62</v>
      </c>
      <c r="K494" s="170">
        <f t="shared" si="122"/>
        <v>24</v>
      </c>
      <c r="L494" s="170">
        <f t="shared" si="122"/>
        <v>38</v>
      </c>
      <c r="M494" s="204">
        <f t="shared" si="122"/>
        <v>2180.1799999999998</v>
      </c>
      <c r="N494" s="204">
        <f t="shared" si="122"/>
        <v>1046.7</v>
      </c>
      <c r="O494" s="204">
        <f t="shared" si="122"/>
        <v>1133.48</v>
      </c>
      <c r="P494" s="204">
        <f>SUM(P495:P499)</f>
        <v>92178010.400000006</v>
      </c>
      <c r="Q494" s="204">
        <v>75217256.480000004</v>
      </c>
      <c r="R494" s="204">
        <v>16960753.920000002</v>
      </c>
      <c r="S494" s="201" t="e">
        <f>R494='Приложение № 1'!#REF!+'Приложение № 1'!#REF!</f>
        <v>#REF!</v>
      </c>
      <c r="T494" s="202"/>
      <c r="U494" s="205"/>
      <c r="V494" s="205"/>
      <c r="W494" s="205"/>
      <c r="X494" s="205"/>
    </row>
    <row r="495" spans="1:24" s="158" customFormat="1" x14ac:dyDescent="0.2">
      <c r="A495" s="169">
        <v>1</v>
      </c>
      <c r="B495" s="197" t="s">
        <v>1509</v>
      </c>
      <c r="C495" s="178">
        <v>1</v>
      </c>
      <c r="D495" s="198">
        <v>42185</v>
      </c>
      <c r="E495" s="178" t="s">
        <v>1801</v>
      </c>
      <c r="F495" s="178" t="s">
        <v>1846</v>
      </c>
      <c r="G495" s="175">
        <v>27</v>
      </c>
      <c r="H495" s="175">
        <v>27</v>
      </c>
      <c r="I495" s="200">
        <v>660.2</v>
      </c>
      <c r="J495" s="175">
        <v>14</v>
      </c>
      <c r="K495" s="175">
        <v>6</v>
      </c>
      <c r="L495" s="175">
        <v>8</v>
      </c>
      <c r="M495" s="200">
        <v>660.2</v>
      </c>
      <c r="N495" s="200">
        <v>312.3</v>
      </c>
      <c r="O495" s="200">
        <v>347.9</v>
      </c>
      <c r="P495" s="200">
        <f>Q495+R495</f>
        <v>27913256</v>
      </c>
      <c r="Q495" s="200">
        <v>22777216.899999999</v>
      </c>
      <c r="R495" s="200">
        <v>5136039.0999999996</v>
      </c>
      <c r="S495" s="201" t="e">
        <f>R495='Приложение № 1'!#REF!+'Приложение № 1'!#REF!</f>
        <v>#REF!</v>
      </c>
      <c r="T495" s="202"/>
      <c r="U495" s="205"/>
      <c r="V495" s="205"/>
      <c r="W495" s="205"/>
      <c r="X495" s="205"/>
    </row>
    <row r="496" spans="1:24" s="159" customFormat="1" x14ac:dyDescent="0.3">
      <c r="A496" s="178">
        <v>2</v>
      </c>
      <c r="B496" s="197" t="s">
        <v>1184</v>
      </c>
      <c r="C496" s="178">
        <v>1</v>
      </c>
      <c r="D496" s="198">
        <v>42185</v>
      </c>
      <c r="E496" s="208" t="s">
        <v>1097</v>
      </c>
      <c r="F496" s="208" t="s">
        <v>1099</v>
      </c>
      <c r="G496" s="171">
        <v>1</v>
      </c>
      <c r="H496" s="172">
        <v>1</v>
      </c>
      <c r="I496" s="200">
        <v>23.4</v>
      </c>
      <c r="J496" s="171">
        <v>1</v>
      </c>
      <c r="K496" s="168">
        <v>0</v>
      </c>
      <c r="L496" s="168">
        <v>1</v>
      </c>
      <c r="M496" s="199">
        <v>23.4</v>
      </c>
      <c r="N496" s="200">
        <v>0</v>
      </c>
      <c r="O496" s="200">
        <v>23.4</v>
      </c>
      <c r="P496" s="200">
        <f>Q496+R496</f>
        <v>989352</v>
      </c>
      <c r="Q496" s="200">
        <v>807311.23</v>
      </c>
      <c r="R496" s="200">
        <v>182040.77</v>
      </c>
      <c r="S496" s="201" t="e">
        <f>R496='Приложение № 1'!#REF!+'Приложение № 1'!#REF!</f>
        <v>#REF!</v>
      </c>
      <c r="T496" s="202"/>
      <c r="U496" s="250"/>
      <c r="V496" s="250"/>
      <c r="W496" s="250"/>
      <c r="X496" s="250"/>
    </row>
    <row r="497" spans="1:24" x14ac:dyDescent="0.2">
      <c r="A497" s="169">
        <v>3</v>
      </c>
      <c r="B497" s="211" t="s">
        <v>1210</v>
      </c>
      <c r="C497" s="178">
        <v>1</v>
      </c>
      <c r="D497" s="198">
        <v>42185</v>
      </c>
      <c r="E497" s="178" t="s">
        <v>1801</v>
      </c>
      <c r="F497" s="178" t="s">
        <v>1846</v>
      </c>
      <c r="G497" s="171">
        <v>49</v>
      </c>
      <c r="H497" s="172">
        <v>49</v>
      </c>
      <c r="I497" s="200">
        <v>687.4</v>
      </c>
      <c r="J497" s="171">
        <v>16</v>
      </c>
      <c r="K497" s="168">
        <v>10</v>
      </c>
      <c r="L497" s="168">
        <v>6</v>
      </c>
      <c r="M497" s="199">
        <v>687.4</v>
      </c>
      <c r="N497" s="200">
        <v>407.3</v>
      </c>
      <c r="O497" s="200">
        <v>280.10000000000002</v>
      </c>
      <c r="P497" s="200">
        <f>Q497+R497</f>
        <v>29063272</v>
      </c>
      <c r="Q497" s="200">
        <v>23715629.949999999</v>
      </c>
      <c r="R497" s="200">
        <v>5347642.05</v>
      </c>
      <c r="S497" s="201" t="e">
        <f>R497='Приложение № 1'!#REF!+'Приложение № 1'!#REF!</f>
        <v>#REF!</v>
      </c>
    </row>
    <row r="498" spans="1:24" x14ac:dyDescent="0.2">
      <c r="A498" s="178">
        <v>4</v>
      </c>
      <c r="B498" s="211" t="s">
        <v>1211</v>
      </c>
      <c r="C498" s="178">
        <v>1</v>
      </c>
      <c r="D498" s="198">
        <v>42185</v>
      </c>
      <c r="E498" s="178" t="s">
        <v>1801</v>
      </c>
      <c r="F498" s="178" t="s">
        <v>1846</v>
      </c>
      <c r="G498" s="171">
        <v>31</v>
      </c>
      <c r="H498" s="172">
        <v>31</v>
      </c>
      <c r="I498" s="200">
        <v>341.28</v>
      </c>
      <c r="J498" s="171">
        <v>17</v>
      </c>
      <c r="K498" s="168">
        <v>1</v>
      </c>
      <c r="L498" s="168">
        <v>16</v>
      </c>
      <c r="M498" s="199">
        <v>341.28</v>
      </c>
      <c r="N498" s="200">
        <v>45.5</v>
      </c>
      <c r="O498" s="200">
        <v>295.77999999999997</v>
      </c>
      <c r="P498" s="200">
        <f>Q498+R498</f>
        <v>14429318.4</v>
      </c>
      <c r="Q498" s="200">
        <v>11774323.810000001</v>
      </c>
      <c r="R498" s="200">
        <v>2654994.59</v>
      </c>
      <c r="S498" s="201" t="e">
        <f>R498='Приложение № 1'!#REF!+'Приложение № 1'!#REF!</f>
        <v>#REF!</v>
      </c>
    </row>
    <row r="499" spans="1:24" s="158" customFormat="1" x14ac:dyDescent="0.2">
      <c r="A499" s="169">
        <v>5</v>
      </c>
      <c r="B499" s="197" t="s">
        <v>1508</v>
      </c>
      <c r="C499" s="178">
        <v>1</v>
      </c>
      <c r="D499" s="198">
        <v>42185</v>
      </c>
      <c r="E499" s="178" t="s">
        <v>1801</v>
      </c>
      <c r="F499" s="178" t="s">
        <v>1846</v>
      </c>
      <c r="G499" s="175">
        <v>26</v>
      </c>
      <c r="H499" s="175">
        <v>26</v>
      </c>
      <c r="I499" s="200">
        <v>467.9</v>
      </c>
      <c r="J499" s="175">
        <v>14</v>
      </c>
      <c r="K499" s="175">
        <v>7</v>
      </c>
      <c r="L499" s="175">
        <v>7</v>
      </c>
      <c r="M499" s="200">
        <v>467.9</v>
      </c>
      <c r="N499" s="200">
        <v>281.60000000000002</v>
      </c>
      <c r="O499" s="200">
        <v>186.3</v>
      </c>
      <c r="P499" s="200">
        <f>Q499+R499</f>
        <v>19782812</v>
      </c>
      <c r="Q499" s="200">
        <v>16142774.59</v>
      </c>
      <c r="R499" s="200">
        <v>3640037.41</v>
      </c>
      <c r="S499" s="201" t="e">
        <f>R499='Приложение № 1'!#REF!+'Приложение № 1'!#REF!</f>
        <v>#REF!</v>
      </c>
      <c r="T499" s="202"/>
      <c r="U499" s="205"/>
      <c r="V499" s="205"/>
      <c r="W499" s="205"/>
      <c r="X499" s="205"/>
    </row>
    <row r="500" spans="1:24" s="158" customFormat="1" ht="33.75" customHeight="1" x14ac:dyDescent="0.2">
      <c r="A500" s="777" t="s">
        <v>1830</v>
      </c>
      <c r="B500" s="777"/>
      <c r="C500" s="777"/>
      <c r="D500" s="777"/>
      <c r="E500" s="777"/>
      <c r="F500" s="777"/>
      <c r="G500" s="170">
        <f t="shared" ref="G500:P500" si="123">SUM(G501:G508)</f>
        <v>218</v>
      </c>
      <c r="H500" s="170">
        <f t="shared" si="123"/>
        <v>218</v>
      </c>
      <c r="I500" s="204">
        <f t="shared" si="123"/>
        <v>4211.76</v>
      </c>
      <c r="J500" s="170">
        <f t="shared" si="123"/>
        <v>92</v>
      </c>
      <c r="K500" s="170">
        <f t="shared" si="123"/>
        <v>50</v>
      </c>
      <c r="L500" s="170">
        <f t="shared" si="123"/>
        <v>42</v>
      </c>
      <c r="M500" s="204">
        <f t="shared" si="123"/>
        <v>4199.8599999999997</v>
      </c>
      <c r="N500" s="204">
        <f t="shared" si="123"/>
        <v>2207.8000000000002</v>
      </c>
      <c r="O500" s="204">
        <f t="shared" si="123"/>
        <v>1992.06</v>
      </c>
      <c r="P500" s="204">
        <f t="shared" si="123"/>
        <v>177816257.68000001</v>
      </c>
      <c r="Q500" s="204">
        <v>130095303.43000001</v>
      </c>
      <c r="R500" s="204">
        <v>47720954.25</v>
      </c>
      <c r="S500" s="201" t="e">
        <f>R500='Приложение № 1'!#REF!+'Приложение № 1'!#REF!</f>
        <v>#REF!</v>
      </c>
      <c r="T500" s="202"/>
      <c r="U500" s="205"/>
      <c r="V500" s="205"/>
      <c r="W500" s="205"/>
      <c r="X500" s="205"/>
    </row>
    <row r="501" spans="1:24" s="158" customFormat="1" ht="18.75" customHeight="1" x14ac:dyDescent="0.2">
      <c r="A501" s="169">
        <v>1</v>
      </c>
      <c r="B501" s="197" t="s">
        <v>1616</v>
      </c>
      <c r="C501" s="178">
        <v>275</v>
      </c>
      <c r="D501" s="198">
        <v>41799</v>
      </c>
      <c r="E501" s="178" t="s">
        <v>1801</v>
      </c>
      <c r="F501" s="178" t="s">
        <v>1801</v>
      </c>
      <c r="G501" s="175">
        <v>7</v>
      </c>
      <c r="H501" s="175">
        <v>7</v>
      </c>
      <c r="I501" s="200">
        <v>129.30000000000001</v>
      </c>
      <c r="J501" s="175">
        <v>4</v>
      </c>
      <c r="K501" s="175">
        <v>1</v>
      </c>
      <c r="L501" s="175">
        <v>3</v>
      </c>
      <c r="M501" s="200">
        <v>129.30000000000001</v>
      </c>
      <c r="N501" s="200">
        <v>23.1</v>
      </c>
      <c r="O501" s="200">
        <f>M501-N501</f>
        <v>106.2</v>
      </c>
      <c r="P501" s="200">
        <f t="shared" ref="P501:P508" si="124">Q501+R501</f>
        <v>5466804</v>
      </c>
      <c r="Q501" s="200">
        <v>3996233.72</v>
      </c>
      <c r="R501" s="200">
        <v>1470570.28</v>
      </c>
      <c r="S501" s="201" t="e">
        <f>R501='Приложение № 1'!#REF!+'Приложение № 1'!#REF!</f>
        <v>#REF!</v>
      </c>
      <c r="T501" s="202"/>
      <c r="U501" s="205"/>
      <c r="V501" s="205"/>
      <c r="W501" s="205"/>
      <c r="X501" s="205"/>
    </row>
    <row r="502" spans="1:24" s="158" customFormat="1" x14ac:dyDescent="0.2">
      <c r="A502" s="169">
        <v>2</v>
      </c>
      <c r="B502" s="197" t="s">
        <v>1617</v>
      </c>
      <c r="C502" s="178">
        <v>276</v>
      </c>
      <c r="D502" s="198">
        <v>41799</v>
      </c>
      <c r="E502" s="178" t="s">
        <v>1801</v>
      </c>
      <c r="F502" s="178" t="s">
        <v>1801</v>
      </c>
      <c r="G502" s="175">
        <v>22</v>
      </c>
      <c r="H502" s="175">
        <v>22</v>
      </c>
      <c r="I502" s="200">
        <v>314.10000000000002</v>
      </c>
      <c r="J502" s="175">
        <v>7</v>
      </c>
      <c r="K502" s="175">
        <v>4</v>
      </c>
      <c r="L502" s="175">
        <v>3</v>
      </c>
      <c r="M502" s="200">
        <v>314.10000000000002</v>
      </c>
      <c r="N502" s="200">
        <v>193.2</v>
      </c>
      <c r="O502" s="200">
        <f>M502-N502</f>
        <v>120.9</v>
      </c>
      <c r="P502" s="200">
        <f t="shared" si="124"/>
        <v>13280148</v>
      </c>
      <c r="Q502" s="200">
        <v>9707788.1899999995</v>
      </c>
      <c r="R502" s="200">
        <v>3572359.81</v>
      </c>
      <c r="S502" s="201" t="e">
        <f>R502='Приложение № 1'!#REF!+'Приложение № 1'!#REF!</f>
        <v>#REF!</v>
      </c>
      <c r="T502" s="202"/>
      <c r="U502" s="205"/>
      <c r="V502" s="205"/>
      <c r="W502" s="205"/>
      <c r="X502" s="205"/>
    </row>
    <row r="503" spans="1:24" s="158" customFormat="1" x14ac:dyDescent="0.2">
      <c r="A503" s="169">
        <v>3</v>
      </c>
      <c r="B503" s="197" t="s">
        <v>1507</v>
      </c>
      <c r="C503" s="178">
        <v>140</v>
      </c>
      <c r="D503" s="198">
        <v>41729</v>
      </c>
      <c r="E503" s="178" t="s">
        <v>1801</v>
      </c>
      <c r="F503" s="178" t="s">
        <v>1801</v>
      </c>
      <c r="G503" s="175">
        <v>7</v>
      </c>
      <c r="H503" s="175">
        <v>7</v>
      </c>
      <c r="I503" s="200">
        <v>180.2</v>
      </c>
      <c r="J503" s="175">
        <v>4</v>
      </c>
      <c r="K503" s="175">
        <v>3</v>
      </c>
      <c r="L503" s="175">
        <v>1</v>
      </c>
      <c r="M503" s="200">
        <v>168.2</v>
      </c>
      <c r="N503" s="200">
        <v>120.9</v>
      </c>
      <c r="O503" s="200">
        <v>47.3</v>
      </c>
      <c r="P503" s="200">
        <f t="shared" si="124"/>
        <v>7111496</v>
      </c>
      <c r="Q503" s="200">
        <v>5198503.58</v>
      </c>
      <c r="R503" s="200">
        <v>1912992.42</v>
      </c>
      <c r="S503" s="201" t="e">
        <f>R503='Приложение № 1'!#REF!+'Приложение № 1'!#REF!</f>
        <v>#REF!</v>
      </c>
      <c r="T503" s="202"/>
      <c r="U503" s="205"/>
      <c r="V503" s="205"/>
      <c r="W503" s="205"/>
      <c r="X503" s="205"/>
    </row>
    <row r="504" spans="1:24" s="158" customFormat="1" x14ac:dyDescent="0.2">
      <c r="A504" s="169">
        <v>4</v>
      </c>
      <c r="B504" s="197" t="s">
        <v>926</v>
      </c>
      <c r="C504" s="178">
        <v>139</v>
      </c>
      <c r="D504" s="198">
        <v>41729</v>
      </c>
      <c r="E504" s="178" t="s">
        <v>1801</v>
      </c>
      <c r="F504" s="178" t="s">
        <v>1801</v>
      </c>
      <c r="G504" s="175">
        <v>30</v>
      </c>
      <c r="H504" s="175">
        <v>30</v>
      </c>
      <c r="I504" s="200">
        <v>533.6</v>
      </c>
      <c r="J504" s="175">
        <v>10</v>
      </c>
      <c r="K504" s="175">
        <v>2</v>
      </c>
      <c r="L504" s="175">
        <v>8</v>
      </c>
      <c r="M504" s="200">
        <v>533.6</v>
      </c>
      <c r="N504" s="200">
        <v>96.2</v>
      </c>
      <c r="O504" s="200">
        <v>437.4</v>
      </c>
      <c r="P504" s="200">
        <f t="shared" si="124"/>
        <v>22560608</v>
      </c>
      <c r="Q504" s="200">
        <v>16491804.449999999</v>
      </c>
      <c r="R504" s="200">
        <v>6068803.5499999998</v>
      </c>
      <c r="S504" s="201" t="e">
        <f>R504='Приложение № 1'!#REF!+'Приложение № 1'!#REF!</f>
        <v>#REF!</v>
      </c>
      <c r="T504" s="202"/>
      <c r="U504" s="205"/>
      <c r="V504" s="205"/>
      <c r="W504" s="205"/>
      <c r="X504" s="205"/>
    </row>
    <row r="505" spans="1:24" x14ac:dyDescent="0.3">
      <c r="A505" s="169">
        <v>5</v>
      </c>
      <c r="B505" s="197" t="s">
        <v>1244</v>
      </c>
      <c r="C505" s="178">
        <v>145</v>
      </c>
      <c r="D505" s="198">
        <v>41729</v>
      </c>
      <c r="E505" s="178" t="s">
        <v>1801</v>
      </c>
      <c r="F505" s="178" t="s">
        <v>1801</v>
      </c>
      <c r="G505" s="172">
        <v>11</v>
      </c>
      <c r="H505" s="172">
        <v>11</v>
      </c>
      <c r="I505" s="213">
        <f>M505</f>
        <v>163.16</v>
      </c>
      <c r="J505" s="173">
        <v>4</v>
      </c>
      <c r="K505" s="227">
        <v>1</v>
      </c>
      <c r="L505" s="227">
        <v>3</v>
      </c>
      <c r="M505" s="199">
        <v>163.16</v>
      </c>
      <c r="N505" s="199">
        <v>40.9</v>
      </c>
      <c r="O505" s="199">
        <f>M505-N505</f>
        <v>122.26</v>
      </c>
      <c r="P505" s="200">
        <f t="shared" si="124"/>
        <v>6898404.7999999998</v>
      </c>
      <c r="Q505" s="200">
        <v>5042733.91</v>
      </c>
      <c r="R505" s="200">
        <v>1855670.89</v>
      </c>
      <c r="S505" s="201" t="e">
        <f>R505='Приложение № 1'!#REF!+'Приложение № 1'!#REF!</f>
        <v>#REF!</v>
      </c>
    </row>
    <row r="506" spans="1:24" x14ac:dyDescent="0.3">
      <c r="A506" s="169">
        <v>6</v>
      </c>
      <c r="B506" s="197" t="s">
        <v>1575</v>
      </c>
      <c r="C506" s="178">
        <v>274</v>
      </c>
      <c r="D506" s="198">
        <v>41799</v>
      </c>
      <c r="E506" s="178" t="s">
        <v>1801</v>
      </c>
      <c r="F506" s="178" t="s">
        <v>1801</v>
      </c>
      <c r="G506" s="172">
        <v>4</v>
      </c>
      <c r="H506" s="172">
        <v>4</v>
      </c>
      <c r="I506" s="213">
        <v>40.1</v>
      </c>
      <c r="J506" s="173">
        <v>1</v>
      </c>
      <c r="K506" s="173">
        <v>1</v>
      </c>
      <c r="L506" s="173">
        <v>0</v>
      </c>
      <c r="M506" s="199">
        <v>40.1</v>
      </c>
      <c r="N506" s="199">
        <v>40.1</v>
      </c>
      <c r="O506" s="199">
        <v>0</v>
      </c>
      <c r="P506" s="200">
        <f t="shared" si="124"/>
        <v>1695428</v>
      </c>
      <c r="Q506" s="200">
        <v>1239357.8700000001</v>
      </c>
      <c r="R506" s="200">
        <v>456070.13</v>
      </c>
      <c r="S506" s="201" t="e">
        <f>R506='Приложение № 1'!#REF!+'Приложение № 1'!#REF!</f>
        <v>#REF!</v>
      </c>
    </row>
    <row r="507" spans="1:24" x14ac:dyDescent="0.3">
      <c r="A507" s="169">
        <v>7</v>
      </c>
      <c r="B507" s="197" t="s">
        <v>1732</v>
      </c>
      <c r="C507" s="178">
        <v>138</v>
      </c>
      <c r="D507" s="198">
        <v>41729</v>
      </c>
      <c r="E507" s="178" t="s">
        <v>1801</v>
      </c>
      <c r="F507" s="178" t="s">
        <v>1801</v>
      </c>
      <c r="G507" s="172">
        <v>5</v>
      </c>
      <c r="H507" s="172">
        <v>5</v>
      </c>
      <c r="I507" s="213">
        <v>116.8</v>
      </c>
      <c r="J507" s="173">
        <v>2</v>
      </c>
      <c r="K507" s="173">
        <v>1</v>
      </c>
      <c r="L507" s="173">
        <v>1</v>
      </c>
      <c r="M507" s="199">
        <v>116.8</v>
      </c>
      <c r="N507" s="199">
        <v>83.7</v>
      </c>
      <c r="O507" s="199">
        <v>33.1</v>
      </c>
      <c r="P507" s="200">
        <f t="shared" si="124"/>
        <v>5184480.88</v>
      </c>
      <c r="Q507" s="200">
        <v>3901474.58</v>
      </c>
      <c r="R507" s="200">
        <v>1283006.3</v>
      </c>
      <c r="S507" s="201" t="e">
        <f>R507='Приложение № 1'!#REF!+'Приложение № 1'!#REF!</f>
        <v>#REF!</v>
      </c>
    </row>
    <row r="508" spans="1:24" s="158" customFormat="1" ht="21.75" customHeight="1" x14ac:dyDescent="0.2">
      <c r="A508" s="169">
        <v>8</v>
      </c>
      <c r="B508" s="197" t="s">
        <v>1581</v>
      </c>
      <c r="C508" s="178" t="s">
        <v>1350</v>
      </c>
      <c r="D508" s="198">
        <v>41820</v>
      </c>
      <c r="E508" s="178" t="s">
        <v>1801</v>
      </c>
      <c r="F508" s="178" t="s">
        <v>1801</v>
      </c>
      <c r="G508" s="175">
        <v>132</v>
      </c>
      <c r="H508" s="175">
        <v>132</v>
      </c>
      <c r="I508" s="200">
        <v>2734.5</v>
      </c>
      <c r="J508" s="175">
        <v>60</v>
      </c>
      <c r="K508" s="175">
        <v>37</v>
      </c>
      <c r="L508" s="175">
        <v>23</v>
      </c>
      <c r="M508" s="200">
        <v>2734.6</v>
      </c>
      <c r="N508" s="200">
        <v>1609.7</v>
      </c>
      <c r="O508" s="200">
        <v>1124.9000000000001</v>
      </c>
      <c r="P508" s="200">
        <f t="shared" si="124"/>
        <v>115618888</v>
      </c>
      <c r="Q508" s="200">
        <v>84517407.129999995</v>
      </c>
      <c r="R508" s="200">
        <v>31101480.870000001</v>
      </c>
      <c r="S508" s="201" t="e">
        <f>R508='Приложение № 1'!#REF!+'Приложение № 1'!#REF!</f>
        <v>#REF!</v>
      </c>
      <c r="T508" s="202"/>
      <c r="U508" s="205"/>
      <c r="V508" s="205"/>
      <c r="W508" s="205"/>
      <c r="X508" s="205"/>
    </row>
    <row r="509" spans="1:24" s="158" customFormat="1" ht="39.6" customHeight="1" x14ac:dyDescent="0.2">
      <c r="A509" s="777" t="s">
        <v>1781</v>
      </c>
      <c r="B509" s="781"/>
      <c r="C509" s="781"/>
      <c r="D509" s="781"/>
      <c r="E509" s="781"/>
      <c r="F509" s="781"/>
      <c r="G509" s="170">
        <f>SUM(G510:G525)</f>
        <v>251</v>
      </c>
      <c r="H509" s="170">
        <f t="shared" ref="H509:O509" si="125">SUM(H510:H525)</f>
        <v>251</v>
      </c>
      <c r="I509" s="204">
        <f t="shared" si="125"/>
        <v>3104.9</v>
      </c>
      <c r="J509" s="170">
        <f t="shared" si="125"/>
        <v>98</v>
      </c>
      <c r="K509" s="170">
        <f t="shared" si="125"/>
        <v>59</v>
      </c>
      <c r="L509" s="170">
        <f t="shared" si="125"/>
        <v>39</v>
      </c>
      <c r="M509" s="204">
        <f t="shared" si="125"/>
        <v>3063.6</v>
      </c>
      <c r="N509" s="204">
        <f t="shared" si="125"/>
        <v>1763.02</v>
      </c>
      <c r="O509" s="204">
        <f t="shared" si="125"/>
        <v>1300.58</v>
      </c>
      <c r="P509" s="204">
        <f>SUM(P510:P525)</f>
        <v>129529008</v>
      </c>
      <c r="Q509" s="204">
        <v>107250018.59</v>
      </c>
      <c r="R509" s="204">
        <v>22278989.41</v>
      </c>
      <c r="S509" s="201" t="e">
        <f>R509='Приложение № 1'!#REF!+'Приложение № 1'!#REF!</f>
        <v>#REF!</v>
      </c>
      <c r="T509" s="202"/>
      <c r="U509" s="205"/>
      <c r="V509" s="205"/>
      <c r="W509" s="205"/>
      <c r="X509" s="205"/>
    </row>
    <row r="510" spans="1:24" x14ac:dyDescent="0.2">
      <c r="A510" s="178">
        <v>1</v>
      </c>
      <c r="B510" s="207" t="s">
        <v>877</v>
      </c>
      <c r="C510" s="221">
        <v>710</v>
      </c>
      <c r="D510" s="217">
        <v>41635</v>
      </c>
      <c r="E510" s="178" t="s">
        <v>1099</v>
      </c>
      <c r="F510" s="178" t="s">
        <v>1801</v>
      </c>
      <c r="G510" s="171">
        <f>H510</f>
        <v>9</v>
      </c>
      <c r="H510" s="172">
        <v>9</v>
      </c>
      <c r="I510" s="199">
        <f>M510</f>
        <v>221.1</v>
      </c>
      <c r="J510" s="172">
        <v>5</v>
      </c>
      <c r="K510" s="172">
        <v>4</v>
      </c>
      <c r="L510" s="172">
        <v>1</v>
      </c>
      <c r="M510" s="199">
        <v>221.1</v>
      </c>
      <c r="N510" s="199">
        <v>181</v>
      </c>
      <c r="O510" s="199">
        <v>40.1</v>
      </c>
      <c r="P510" s="200">
        <f t="shared" ref="P510:P525" si="126">Q510+R510</f>
        <v>9348108</v>
      </c>
      <c r="Q510" s="200">
        <v>7740233.4199999999</v>
      </c>
      <c r="R510" s="200">
        <v>1607874.58</v>
      </c>
      <c r="S510" s="201" t="e">
        <f>R510='Приложение № 1'!#REF!+'Приложение № 1'!#REF!</f>
        <v>#REF!</v>
      </c>
    </row>
    <row r="511" spans="1:24" x14ac:dyDescent="0.2">
      <c r="A511" s="178">
        <v>2</v>
      </c>
      <c r="B511" s="207" t="s">
        <v>878</v>
      </c>
      <c r="C511" s="221">
        <v>713</v>
      </c>
      <c r="D511" s="217">
        <v>41635</v>
      </c>
      <c r="E511" s="178" t="s">
        <v>1099</v>
      </c>
      <c r="F511" s="178" t="s">
        <v>1801</v>
      </c>
      <c r="G511" s="171">
        <f>H511</f>
        <v>24</v>
      </c>
      <c r="H511" s="172">
        <v>24</v>
      </c>
      <c r="I511" s="199">
        <f>M511</f>
        <v>445</v>
      </c>
      <c r="J511" s="172">
        <v>11</v>
      </c>
      <c r="K511" s="172">
        <v>6</v>
      </c>
      <c r="L511" s="172">
        <v>5</v>
      </c>
      <c r="M511" s="199">
        <v>445</v>
      </c>
      <c r="N511" s="199">
        <v>223.3</v>
      </c>
      <c r="O511" s="199">
        <v>221.7</v>
      </c>
      <c r="P511" s="200">
        <f t="shared" si="126"/>
        <v>18814600</v>
      </c>
      <c r="Q511" s="200">
        <v>15578488.800000001</v>
      </c>
      <c r="R511" s="200">
        <v>3236111.2</v>
      </c>
      <c r="S511" s="201" t="e">
        <f>R511='Приложение № 1'!#REF!+'Приложение № 1'!#REF!</f>
        <v>#REF!</v>
      </c>
    </row>
    <row r="512" spans="1:24" x14ac:dyDescent="0.2">
      <c r="A512" s="178">
        <v>3</v>
      </c>
      <c r="B512" s="207" t="s">
        <v>917</v>
      </c>
      <c r="C512" s="221">
        <v>711</v>
      </c>
      <c r="D512" s="217">
        <v>41635</v>
      </c>
      <c r="E512" s="178" t="s">
        <v>1099</v>
      </c>
      <c r="F512" s="178" t="s">
        <v>1801</v>
      </c>
      <c r="G512" s="171">
        <f>H512</f>
        <v>25</v>
      </c>
      <c r="H512" s="172">
        <v>25</v>
      </c>
      <c r="I512" s="199">
        <f>M512</f>
        <v>136.30000000000001</v>
      </c>
      <c r="J512" s="172">
        <v>5</v>
      </c>
      <c r="K512" s="172">
        <v>0</v>
      </c>
      <c r="L512" s="172">
        <v>5</v>
      </c>
      <c r="M512" s="199">
        <v>136.30000000000001</v>
      </c>
      <c r="N512" s="199">
        <v>0</v>
      </c>
      <c r="O512" s="199">
        <v>136.30000000000001</v>
      </c>
      <c r="P512" s="200">
        <f t="shared" si="126"/>
        <v>5762764</v>
      </c>
      <c r="Q512" s="200">
        <v>4771568.59</v>
      </c>
      <c r="R512" s="200">
        <v>991195.41</v>
      </c>
      <c r="S512" s="201" t="e">
        <f>R512='Приложение № 1'!#REF!+'Приложение № 1'!#REF!</f>
        <v>#REF!</v>
      </c>
    </row>
    <row r="513" spans="1:24" x14ac:dyDescent="0.2">
      <c r="A513" s="178">
        <v>4</v>
      </c>
      <c r="B513" s="207" t="s">
        <v>760</v>
      </c>
      <c r="C513" s="221">
        <v>647</v>
      </c>
      <c r="D513" s="217">
        <v>41620</v>
      </c>
      <c r="E513" s="178" t="s">
        <v>1097</v>
      </c>
      <c r="F513" s="178" t="s">
        <v>1099</v>
      </c>
      <c r="G513" s="171">
        <f>H513</f>
        <v>20</v>
      </c>
      <c r="H513" s="172">
        <v>20</v>
      </c>
      <c r="I513" s="199">
        <f>M513</f>
        <v>121.6</v>
      </c>
      <c r="J513" s="172">
        <v>5</v>
      </c>
      <c r="K513" s="172">
        <v>4</v>
      </c>
      <c r="L513" s="172">
        <v>1</v>
      </c>
      <c r="M513" s="199">
        <v>121.6</v>
      </c>
      <c r="N513" s="199">
        <v>99.3</v>
      </c>
      <c r="O513" s="199">
        <v>22.3</v>
      </c>
      <c r="P513" s="200">
        <f t="shared" si="126"/>
        <v>5141248</v>
      </c>
      <c r="Q513" s="200">
        <v>4256953.34</v>
      </c>
      <c r="R513" s="200">
        <v>884294.66</v>
      </c>
      <c r="S513" s="201" t="e">
        <f>R513='Приложение № 1'!#REF!+'Приложение № 1'!#REF!</f>
        <v>#REF!</v>
      </c>
    </row>
    <row r="514" spans="1:24" x14ac:dyDescent="0.2">
      <c r="A514" s="178">
        <v>5</v>
      </c>
      <c r="B514" s="207" t="s">
        <v>1185</v>
      </c>
      <c r="C514" s="221">
        <v>12</v>
      </c>
      <c r="D514" s="217">
        <v>42166</v>
      </c>
      <c r="E514" s="178" t="s">
        <v>1097</v>
      </c>
      <c r="F514" s="178" t="s">
        <v>1099</v>
      </c>
      <c r="G514" s="171">
        <v>87</v>
      </c>
      <c r="H514" s="172">
        <v>87</v>
      </c>
      <c r="I514" s="199">
        <v>1195.3</v>
      </c>
      <c r="J514" s="172">
        <v>37</v>
      </c>
      <c r="K514" s="172">
        <v>25</v>
      </c>
      <c r="L514" s="172">
        <v>12</v>
      </c>
      <c r="M514" s="199">
        <v>1195.3</v>
      </c>
      <c r="N514" s="199">
        <v>702.64</v>
      </c>
      <c r="O514" s="199">
        <v>492.66</v>
      </c>
      <c r="P514" s="200">
        <f t="shared" si="126"/>
        <v>50537284</v>
      </c>
      <c r="Q514" s="200">
        <v>41844871.149999999</v>
      </c>
      <c r="R514" s="200">
        <v>8692412.8499999996</v>
      </c>
      <c r="S514" s="201" t="e">
        <f>R514='Приложение № 1'!#REF!+'Приложение № 1'!#REF!</f>
        <v>#REF!</v>
      </c>
    </row>
    <row r="515" spans="1:24" s="159" customFormat="1" ht="23.25" customHeight="1" x14ac:dyDescent="0.2">
      <c r="A515" s="178">
        <v>6</v>
      </c>
      <c r="B515" s="197" t="s">
        <v>1619</v>
      </c>
      <c r="C515" s="169">
        <v>13</v>
      </c>
      <c r="D515" s="198">
        <v>42166</v>
      </c>
      <c r="E515" s="178" t="s">
        <v>1097</v>
      </c>
      <c r="F515" s="178" t="s">
        <v>1099</v>
      </c>
      <c r="G515" s="171">
        <v>1</v>
      </c>
      <c r="H515" s="172">
        <v>1</v>
      </c>
      <c r="I515" s="199">
        <v>37.92</v>
      </c>
      <c r="J515" s="171">
        <v>1</v>
      </c>
      <c r="K515" s="172">
        <v>1</v>
      </c>
      <c r="L515" s="172">
        <v>0</v>
      </c>
      <c r="M515" s="199">
        <v>37.92</v>
      </c>
      <c r="N515" s="199">
        <v>37.92</v>
      </c>
      <c r="O515" s="199">
        <v>0</v>
      </c>
      <c r="P515" s="200">
        <f t="shared" si="126"/>
        <v>1603257.6</v>
      </c>
      <c r="Q515" s="200">
        <v>1327497.29</v>
      </c>
      <c r="R515" s="200">
        <v>275760.31</v>
      </c>
      <c r="S515" s="201" t="e">
        <f>R515='Приложение № 1'!#REF!+'Приложение № 1'!#REF!</f>
        <v>#REF!</v>
      </c>
      <c r="T515" s="202"/>
      <c r="U515" s="250"/>
      <c r="V515" s="250"/>
      <c r="W515" s="250"/>
      <c r="X515" s="250"/>
    </row>
    <row r="516" spans="1:24" s="159" customFormat="1" ht="23.25" customHeight="1" x14ac:dyDescent="0.2">
      <c r="A516" s="178">
        <v>7</v>
      </c>
      <c r="B516" s="197" t="s">
        <v>1443</v>
      </c>
      <c r="C516" s="169">
        <v>271</v>
      </c>
      <c r="D516" s="198">
        <v>41794</v>
      </c>
      <c r="E516" s="178" t="s">
        <v>1097</v>
      </c>
      <c r="F516" s="178" t="s">
        <v>1099</v>
      </c>
      <c r="G516" s="171">
        <v>5</v>
      </c>
      <c r="H516" s="172">
        <v>5</v>
      </c>
      <c r="I516" s="199">
        <v>40.1</v>
      </c>
      <c r="J516" s="171">
        <v>2</v>
      </c>
      <c r="K516" s="172">
        <v>1</v>
      </c>
      <c r="L516" s="172">
        <v>1</v>
      </c>
      <c r="M516" s="199">
        <v>40.1</v>
      </c>
      <c r="N516" s="199">
        <v>20.399999999999999</v>
      </c>
      <c r="O516" s="199">
        <v>19.7</v>
      </c>
      <c r="P516" s="200">
        <f t="shared" si="126"/>
        <v>1695428</v>
      </c>
      <c r="Q516" s="200">
        <v>1403814.38</v>
      </c>
      <c r="R516" s="200">
        <v>291613.62</v>
      </c>
      <c r="S516" s="201" t="e">
        <f>R516='Приложение № 1'!#REF!+'Приложение № 1'!#REF!</f>
        <v>#REF!</v>
      </c>
      <c r="T516" s="202"/>
      <c r="U516" s="250"/>
      <c r="V516" s="250"/>
      <c r="W516" s="250"/>
      <c r="X516" s="250"/>
    </row>
    <row r="517" spans="1:24" s="159" customFormat="1" ht="23.25" customHeight="1" x14ac:dyDescent="0.2">
      <c r="A517" s="178">
        <v>8</v>
      </c>
      <c r="B517" s="197" t="s">
        <v>1618</v>
      </c>
      <c r="C517" s="169">
        <v>702</v>
      </c>
      <c r="D517" s="198">
        <v>41272</v>
      </c>
      <c r="E517" s="178" t="s">
        <v>1097</v>
      </c>
      <c r="F517" s="178" t="s">
        <v>1099</v>
      </c>
      <c r="G517" s="171">
        <v>2</v>
      </c>
      <c r="H517" s="172">
        <v>2</v>
      </c>
      <c r="I517" s="199">
        <v>29.3</v>
      </c>
      <c r="J517" s="171">
        <v>1</v>
      </c>
      <c r="K517" s="172">
        <v>0</v>
      </c>
      <c r="L517" s="172">
        <v>1</v>
      </c>
      <c r="M517" s="199">
        <v>29.3</v>
      </c>
      <c r="N517" s="199">
        <v>0</v>
      </c>
      <c r="O517" s="199">
        <v>29.3</v>
      </c>
      <c r="P517" s="200">
        <f t="shared" si="126"/>
        <v>1238804</v>
      </c>
      <c r="Q517" s="200">
        <v>1025729.71</v>
      </c>
      <c r="R517" s="200">
        <v>213074.29</v>
      </c>
      <c r="S517" s="201" t="e">
        <f>R517='Приложение № 1'!#REF!+'Приложение № 1'!#REF!</f>
        <v>#REF!</v>
      </c>
      <c r="T517" s="202"/>
      <c r="U517" s="250"/>
      <c r="V517" s="250"/>
      <c r="W517" s="250"/>
      <c r="X517" s="250"/>
    </row>
    <row r="518" spans="1:24" s="159" customFormat="1" ht="23.25" customHeight="1" x14ac:dyDescent="0.2">
      <c r="A518" s="178">
        <v>9</v>
      </c>
      <c r="B518" s="197" t="s">
        <v>758</v>
      </c>
      <c r="C518" s="169">
        <v>721</v>
      </c>
      <c r="D518" s="198">
        <v>41638</v>
      </c>
      <c r="E518" s="178" t="s">
        <v>1097</v>
      </c>
      <c r="F518" s="178" t="s">
        <v>1099</v>
      </c>
      <c r="G518" s="171">
        <v>5</v>
      </c>
      <c r="H518" s="172">
        <v>5</v>
      </c>
      <c r="I518" s="199">
        <v>43.66</v>
      </c>
      <c r="J518" s="171">
        <v>2</v>
      </c>
      <c r="K518" s="172">
        <v>1</v>
      </c>
      <c r="L518" s="172">
        <v>1</v>
      </c>
      <c r="M518" s="199">
        <v>43.66</v>
      </c>
      <c r="N518" s="199">
        <v>18.86</v>
      </c>
      <c r="O518" s="199">
        <v>24.8</v>
      </c>
      <c r="P518" s="200">
        <f t="shared" si="126"/>
        <v>1845944.8</v>
      </c>
      <c r="Q518" s="200">
        <v>1528442.29</v>
      </c>
      <c r="R518" s="200">
        <v>317502.51</v>
      </c>
      <c r="S518" s="201" t="e">
        <f>R518='Приложение № 1'!#REF!+'Приложение № 1'!#REF!</f>
        <v>#REF!</v>
      </c>
      <c r="T518" s="202"/>
      <c r="U518" s="250"/>
      <c r="V518" s="250"/>
      <c r="W518" s="250"/>
      <c r="X518" s="250"/>
    </row>
    <row r="519" spans="1:24" x14ac:dyDescent="0.3">
      <c r="A519" s="178">
        <v>10</v>
      </c>
      <c r="B519" s="212" t="s">
        <v>757</v>
      </c>
      <c r="C519" s="178">
        <v>720</v>
      </c>
      <c r="D519" s="198">
        <v>41638</v>
      </c>
      <c r="E519" s="178" t="s">
        <v>1097</v>
      </c>
      <c r="F519" s="178" t="s">
        <v>1099</v>
      </c>
      <c r="G519" s="171">
        <v>5</v>
      </c>
      <c r="H519" s="172">
        <v>5</v>
      </c>
      <c r="I519" s="213">
        <v>88.72</v>
      </c>
      <c r="J519" s="173">
        <v>4</v>
      </c>
      <c r="K519" s="227">
        <v>2</v>
      </c>
      <c r="L519" s="227">
        <v>2</v>
      </c>
      <c r="M519" s="199">
        <v>88.72</v>
      </c>
      <c r="N519" s="199">
        <v>42.3</v>
      </c>
      <c r="O519" s="199">
        <v>46.42</v>
      </c>
      <c r="P519" s="200">
        <f t="shared" si="126"/>
        <v>3751081.6</v>
      </c>
      <c r="Q519" s="200">
        <v>3105895.56</v>
      </c>
      <c r="R519" s="200">
        <v>645186.04</v>
      </c>
      <c r="S519" s="201" t="e">
        <f>R519='Приложение № 1'!#REF!+'Приложение № 1'!#REF!</f>
        <v>#REF!</v>
      </c>
    </row>
    <row r="520" spans="1:24" x14ac:dyDescent="0.3">
      <c r="A520" s="178">
        <v>11</v>
      </c>
      <c r="B520" s="212" t="s">
        <v>756</v>
      </c>
      <c r="C520" s="178">
        <v>709</v>
      </c>
      <c r="D520" s="198">
        <v>41635</v>
      </c>
      <c r="E520" s="178" t="s">
        <v>1097</v>
      </c>
      <c r="F520" s="178" t="s">
        <v>1099</v>
      </c>
      <c r="G520" s="171">
        <v>1</v>
      </c>
      <c r="H520" s="172">
        <v>1</v>
      </c>
      <c r="I520" s="213">
        <v>22</v>
      </c>
      <c r="J520" s="173">
        <v>1</v>
      </c>
      <c r="K520" s="227">
        <v>1</v>
      </c>
      <c r="L520" s="227">
        <v>0</v>
      </c>
      <c r="M520" s="199">
        <v>22</v>
      </c>
      <c r="N520" s="199">
        <v>22</v>
      </c>
      <c r="O520" s="199">
        <v>0</v>
      </c>
      <c r="P520" s="200">
        <f t="shared" si="126"/>
        <v>930160</v>
      </c>
      <c r="Q520" s="200">
        <v>770172.48</v>
      </c>
      <c r="R520" s="200">
        <v>159987.51999999999</v>
      </c>
      <c r="S520" s="201" t="e">
        <f>R520='Приложение № 1'!#REF!+'Приложение № 1'!#REF!</f>
        <v>#REF!</v>
      </c>
    </row>
    <row r="521" spans="1:24" x14ac:dyDescent="0.3">
      <c r="A521" s="178">
        <v>12</v>
      </c>
      <c r="B521" s="212" t="s">
        <v>752</v>
      </c>
      <c r="C521" s="178">
        <v>572</v>
      </c>
      <c r="D521" s="198">
        <v>41225</v>
      </c>
      <c r="E521" s="178" t="s">
        <v>1097</v>
      </c>
      <c r="F521" s="178" t="s">
        <v>1099</v>
      </c>
      <c r="G521" s="171">
        <v>21</v>
      </c>
      <c r="H521" s="172">
        <v>21</v>
      </c>
      <c r="I521" s="213">
        <v>204.1</v>
      </c>
      <c r="J521" s="173">
        <v>6</v>
      </c>
      <c r="K521" s="227">
        <v>2</v>
      </c>
      <c r="L521" s="227">
        <v>4</v>
      </c>
      <c r="M521" s="199">
        <v>162.80000000000001</v>
      </c>
      <c r="N521" s="199">
        <v>57.5</v>
      </c>
      <c r="O521" s="199">
        <v>105.3</v>
      </c>
      <c r="P521" s="200">
        <f t="shared" si="126"/>
        <v>6883184</v>
      </c>
      <c r="Q521" s="200">
        <v>5699276.3499999996</v>
      </c>
      <c r="R521" s="200">
        <v>1183907.6499999999</v>
      </c>
      <c r="S521" s="201" t="e">
        <f>R521='Приложение № 1'!#REF!+'Приложение № 1'!#REF!</f>
        <v>#REF!</v>
      </c>
    </row>
    <row r="522" spans="1:24" x14ac:dyDescent="0.3">
      <c r="A522" s="178">
        <v>13</v>
      </c>
      <c r="B522" s="212" t="s">
        <v>753</v>
      </c>
      <c r="C522" s="178">
        <v>573</v>
      </c>
      <c r="D522" s="198">
        <v>41225</v>
      </c>
      <c r="E522" s="178" t="s">
        <v>1097</v>
      </c>
      <c r="F522" s="178" t="s">
        <v>1099</v>
      </c>
      <c r="G522" s="171">
        <v>10</v>
      </c>
      <c r="H522" s="172">
        <v>10</v>
      </c>
      <c r="I522" s="213">
        <v>75.5</v>
      </c>
      <c r="J522" s="173">
        <v>3</v>
      </c>
      <c r="K522" s="227">
        <v>1</v>
      </c>
      <c r="L522" s="227">
        <v>2</v>
      </c>
      <c r="M522" s="199">
        <v>75.5</v>
      </c>
      <c r="N522" s="199">
        <v>22.5</v>
      </c>
      <c r="O522" s="199">
        <f>M522-N522</f>
        <v>53</v>
      </c>
      <c r="P522" s="200">
        <f t="shared" si="126"/>
        <v>3192140</v>
      </c>
      <c r="Q522" s="200">
        <v>2643091.92</v>
      </c>
      <c r="R522" s="200">
        <v>549048.07999999996</v>
      </c>
      <c r="S522" s="201" t="e">
        <f>R522='Приложение № 1'!#REF!+'Приложение № 1'!#REF!</f>
        <v>#REF!</v>
      </c>
    </row>
    <row r="523" spans="1:24" x14ac:dyDescent="0.3">
      <c r="A523" s="178">
        <v>14</v>
      </c>
      <c r="B523" s="212" t="s">
        <v>805</v>
      </c>
      <c r="C523" s="178">
        <v>574</v>
      </c>
      <c r="D523" s="198">
        <v>41225</v>
      </c>
      <c r="E523" s="178" t="s">
        <v>1097</v>
      </c>
      <c r="F523" s="178" t="s">
        <v>1099</v>
      </c>
      <c r="G523" s="171">
        <v>6</v>
      </c>
      <c r="H523" s="172">
        <v>6</v>
      </c>
      <c r="I523" s="213">
        <v>119.9</v>
      </c>
      <c r="J523" s="173">
        <v>5</v>
      </c>
      <c r="K523" s="227">
        <v>4</v>
      </c>
      <c r="L523" s="227">
        <v>1</v>
      </c>
      <c r="M523" s="199">
        <v>119.9</v>
      </c>
      <c r="N523" s="199">
        <v>90.1</v>
      </c>
      <c r="O523" s="199">
        <v>29.8</v>
      </c>
      <c r="P523" s="200">
        <f t="shared" si="126"/>
        <v>5069372</v>
      </c>
      <c r="Q523" s="200">
        <v>4197440.0199999996</v>
      </c>
      <c r="R523" s="200">
        <v>871931.98</v>
      </c>
      <c r="S523" s="201" t="e">
        <f>R523='Приложение № 1'!#REF!+'Приложение № 1'!#REF!</f>
        <v>#REF!</v>
      </c>
    </row>
    <row r="524" spans="1:24" x14ac:dyDescent="0.3">
      <c r="A524" s="178">
        <v>15</v>
      </c>
      <c r="B524" s="212" t="s">
        <v>754</v>
      </c>
      <c r="C524" s="178">
        <v>714</v>
      </c>
      <c r="D524" s="198">
        <v>41635</v>
      </c>
      <c r="E524" s="178" t="s">
        <v>1097</v>
      </c>
      <c r="F524" s="178" t="s">
        <v>1099</v>
      </c>
      <c r="G524" s="171">
        <v>12</v>
      </c>
      <c r="H524" s="172">
        <v>12</v>
      </c>
      <c r="I524" s="213">
        <v>119.6</v>
      </c>
      <c r="J524" s="173">
        <v>4</v>
      </c>
      <c r="K524" s="227">
        <v>2</v>
      </c>
      <c r="L524" s="227">
        <v>2</v>
      </c>
      <c r="M524" s="199">
        <v>119.6</v>
      </c>
      <c r="N524" s="199">
        <v>93.8</v>
      </c>
      <c r="O524" s="199">
        <f>M524-N524</f>
        <v>25.8</v>
      </c>
      <c r="P524" s="200">
        <f t="shared" si="126"/>
        <v>5056688</v>
      </c>
      <c r="Q524" s="200">
        <v>4186937.66</v>
      </c>
      <c r="R524" s="200">
        <v>869750.34</v>
      </c>
      <c r="S524" s="201" t="e">
        <f>R524='Приложение № 1'!#REF!+'Приложение № 1'!#REF!</f>
        <v>#REF!</v>
      </c>
    </row>
    <row r="525" spans="1:24" x14ac:dyDescent="0.2">
      <c r="A525" s="178">
        <v>16</v>
      </c>
      <c r="B525" s="207" t="s">
        <v>761</v>
      </c>
      <c r="C525" s="221">
        <v>646</v>
      </c>
      <c r="D525" s="217">
        <v>41620</v>
      </c>
      <c r="E525" s="178" t="s">
        <v>1097</v>
      </c>
      <c r="F525" s="178" t="s">
        <v>1099</v>
      </c>
      <c r="G525" s="171">
        <f>H525</f>
        <v>18</v>
      </c>
      <c r="H525" s="172">
        <v>18</v>
      </c>
      <c r="I525" s="199">
        <f>M525</f>
        <v>204.8</v>
      </c>
      <c r="J525" s="172">
        <v>6</v>
      </c>
      <c r="K525" s="172">
        <v>5</v>
      </c>
      <c r="L525" s="172">
        <v>1</v>
      </c>
      <c r="M525" s="199">
        <v>204.8</v>
      </c>
      <c r="N525" s="199">
        <v>151.4</v>
      </c>
      <c r="O525" s="199">
        <v>53.4</v>
      </c>
      <c r="P525" s="200">
        <f t="shared" si="126"/>
        <v>8658944</v>
      </c>
      <c r="Q525" s="200">
        <v>7169605.6299999999</v>
      </c>
      <c r="R525" s="200">
        <v>1489338.37</v>
      </c>
      <c r="S525" s="201" t="e">
        <f>R525='Приложение № 1'!#REF!+'Приложение № 1'!#REF!</f>
        <v>#REF!</v>
      </c>
    </row>
    <row r="526" spans="1:24" s="158" customFormat="1" ht="30" customHeight="1" x14ac:dyDescent="0.2">
      <c r="A526" s="778" t="s">
        <v>1746</v>
      </c>
      <c r="B526" s="778"/>
      <c r="C526" s="778"/>
      <c r="D526" s="778"/>
      <c r="E526" s="778"/>
      <c r="F526" s="778"/>
      <c r="G526" s="170">
        <f>SUM(G527:G530)</f>
        <v>82</v>
      </c>
      <c r="H526" s="170">
        <f t="shared" ref="H526:O526" si="127">SUM(H527:H530)</f>
        <v>82</v>
      </c>
      <c r="I526" s="204">
        <f t="shared" si="127"/>
        <v>1343.8</v>
      </c>
      <c r="J526" s="170">
        <f t="shared" si="127"/>
        <v>37</v>
      </c>
      <c r="K526" s="170">
        <f t="shared" si="127"/>
        <v>26</v>
      </c>
      <c r="L526" s="170">
        <f t="shared" si="127"/>
        <v>11</v>
      </c>
      <c r="M526" s="204">
        <f t="shared" si="127"/>
        <v>1343.8</v>
      </c>
      <c r="N526" s="204">
        <f t="shared" si="127"/>
        <v>919.1</v>
      </c>
      <c r="O526" s="204">
        <f t="shared" si="127"/>
        <v>424.7</v>
      </c>
      <c r="P526" s="204">
        <f>SUM(P527:P530)</f>
        <v>56815864</v>
      </c>
      <c r="Q526" s="204">
        <v>52270594.880000003</v>
      </c>
      <c r="R526" s="204">
        <v>4545269.12</v>
      </c>
      <c r="S526" s="201" t="e">
        <f>R526='Приложение № 1'!#REF!+'Приложение № 1'!#REF!</f>
        <v>#REF!</v>
      </c>
      <c r="T526" s="202"/>
      <c r="U526" s="205"/>
      <c r="V526" s="205"/>
      <c r="W526" s="205"/>
      <c r="X526" s="205"/>
    </row>
    <row r="527" spans="1:24" s="159" customFormat="1" x14ac:dyDescent="0.2">
      <c r="A527" s="178">
        <v>1</v>
      </c>
      <c r="B527" s="197" t="s">
        <v>834</v>
      </c>
      <c r="C527" s="178">
        <v>623</v>
      </c>
      <c r="D527" s="198">
        <v>42004</v>
      </c>
      <c r="E527" s="178" t="s">
        <v>1099</v>
      </c>
      <c r="F527" s="178" t="s">
        <v>1801</v>
      </c>
      <c r="G527" s="171">
        <v>35</v>
      </c>
      <c r="H527" s="172">
        <v>35</v>
      </c>
      <c r="I527" s="199">
        <v>348.5</v>
      </c>
      <c r="J527" s="172">
        <f>K527+L527</f>
        <v>12</v>
      </c>
      <c r="K527" s="172">
        <v>8</v>
      </c>
      <c r="L527" s="172">
        <v>4</v>
      </c>
      <c r="M527" s="199">
        <f>N527+O527</f>
        <v>348.5</v>
      </c>
      <c r="N527" s="199">
        <v>236.3</v>
      </c>
      <c r="O527" s="199">
        <v>112.2</v>
      </c>
      <c r="P527" s="200">
        <f>Q527+R527</f>
        <v>14734580</v>
      </c>
      <c r="Q527" s="200">
        <v>13555813.6</v>
      </c>
      <c r="R527" s="200">
        <v>1178766.3999999999</v>
      </c>
      <c r="S527" s="201" t="e">
        <f>R527='Приложение № 1'!#REF!+'Приложение № 1'!#REF!</f>
        <v>#REF!</v>
      </c>
      <c r="T527" s="202"/>
      <c r="U527" s="250"/>
      <c r="V527" s="250"/>
      <c r="W527" s="250"/>
      <c r="X527" s="250"/>
    </row>
    <row r="528" spans="1:24" s="159" customFormat="1" x14ac:dyDescent="0.2">
      <c r="A528" s="178">
        <v>2</v>
      </c>
      <c r="B528" s="197" t="s">
        <v>1573</v>
      </c>
      <c r="C528" s="178">
        <v>619</v>
      </c>
      <c r="D528" s="198">
        <v>42004</v>
      </c>
      <c r="E528" s="178" t="s">
        <v>1099</v>
      </c>
      <c r="F528" s="178" t="s">
        <v>1801</v>
      </c>
      <c r="G528" s="171">
        <v>5</v>
      </c>
      <c r="H528" s="172">
        <v>5</v>
      </c>
      <c r="I528" s="199">
        <v>106.6</v>
      </c>
      <c r="J528" s="172">
        <v>2</v>
      </c>
      <c r="K528" s="172">
        <v>2</v>
      </c>
      <c r="L528" s="172">
        <v>0</v>
      </c>
      <c r="M528" s="199">
        <v>106.6</v>
      </c>
      <c r="N528" s="199">
        <v>106.6</v>
      </c>
      <c r="O528" s="199">
        <v>0</v>
      </c>
      <c r="P528" s="200">
        <f>Q528+R528</f>
        <v>4507048</v>
      </c>
      <c r="Q528" s="200">
        <v>4146484.16</v>
      </c>
      <c r="R528" s="200">
        <v>360563.84</v>
      </c>
      <c r="S528" s="201" t="e">
        <f>R528='Приложение № 1'!#REF!+'Приложение № 1'!#REF!</f>
        <v>#REF!</v>
      </c>
      <c r="T528" s="202"/>
      <c r="U528" s="250"/>
      <c r="V528" s="250"/>
      <c r="W528" s="250"/>
      <c r="X528" s="250"/>
    </row>
    <row r="529" spans="1:24" x14ac:dyDescent="0.2">
      <c r="A529" s="178">
        <v>3</v>
      </c>
      <c r="B529" s="197" t="s">
        <v>836</v>
      </c>
      <c r="C529" s="178">
        <v>623</v>
      </c>
      <c r="D529" s="198">
        <v>42004</v>
      </c>
      <c r="E529" s="178" t="s">
        <v>1099</v>
      </c>
      <c r="F529" s="178" t="s">
        <v>1801</v>
      </c>
      <c r="G529" s="171">
        <v>17</v>
      </c>
      <c r="H529" s="172">
        <v>17</v>
      </c>
      <c r="I529" s="199">
        <v>343.8</v>
      </c>
      <c r="J529" s="172">
        <v>11</v>
      </c>
      <c r="K529" s="172">
        <v>8</v>
      </c>
      <c r="L529" s="172">
        <v>3</v>
      </c>
      <c r="M529" s="199">
        <v>343.8</v>
      </c>
      <c r="N529" s="199">
        <v>233.3</v>
      </c>
      <c r="O529" s="199">
        <v>110.5</v>
      </c>
      <c r="P529" s="200">
        <f>Q529+R529</f>
        <v>14535864</v>
      </c>
      <c r="Q529" s="200">
        <v>13372994.880000001</v>
      </c>
      <c r="R529" s="200">
        <v>1162869.1200000001</v>
      </c>
      <c r="S529" s="201" t="e">
        <f>R529='Приложение № 1'!#REF!+'Приложение № 1'!#REF!</f>
        <v>#REF!</v>
      </c>
    </row>
    <row r="530" spans="1:24" x14ac:dyDescent="0.2">
      <c r="A530" s="178">
        <v>4</v>
      </c>
      <c r="B530" s="197" t="s">
        <v>835</v>
      </c>
      <c r="C530" s="178">
        <v>623</v>
      </c>
      <c r="D530" s="198">
        <v>42004</v>
      </c>
      <c r="E530" s="178" t="s">
        <v>1099</v>
      </c>
      <c r="F530" s="178" t="s">
        <v>1801</v>
      </c>
      <c r="G530" s="171">
        <v>25</v>
      </c>
      <c r="H530" s="172">
        <v>25</v>
      </c>
      <c r="I530" s="199">
        <v>544.9</v>
      </c>
      <c r="J530" s="172">
        <v>12</v>
      </c>
      <c r="K530" s="172">
        <v>8</v>
      </c>
      <c r="L530" s="172">
        <v>4</v>
      </c>
      <c r="M530" s="199">
        <v>544.9</v>
      </c>
      <c r="N530" s="199">
        <v>342.9</v>
      </c>
      <c r="O530" s="199">
        <v>202</v>
      </c>
      <c r="P530" s="200">
        <f>Q530+R530</f>
        <v>23038372</v>
      </c>
      <c r="Q530" s="200">
        <v>21195302.239999998</v>
      </c>
      <c r="R530" s="200">
        <v>1843069.76</v>
      </c>
      <c r="S530" s="201" t="e">
        <f>R530='Приложение № 1'!#REF!+'Приложение № 1'!#REF!</f>
        <v>#REF!</v>
      </c>
    </row>
    <row r="531" spans="1:24" s="158" customFormat="1" ht="36" customHeight="1" x14ac:dyDescent="0.2">
      <c r="A531" s="777" t="s">
        <v>764</v>
      </c>
      <c r="B531" s="777"/>
      <c r="C531" s="777"/>
      <c r="D531" s="777"/>
      <c r="E531" s="777"/>
      <c r="F531" s="777"/>
      <c r="G531" s="170">
        <f>G532</f>
        <v>207</v>
      </c>
      <c r="H531" s="170">
        <f t="shared" ref="H531:O531" si="128">H532</f>
        <v>207</v>
      </c>
      <c r="I531" s="204">
        <f t="shared" si="128"/>
        <v>4812.7</v>
      </c>
      <c r="J531" s="170">
        <f t="shared" si="128"/>
        <v>86</v>
      </c>
      <c r="K531" s="170">
        <f t="shared" si="128"/>
        <v>66</v>
      </c>
      <c r="L531" s="170">
        <f t="shared" si="128"/>
        <v>20</v>
      </c>
      <c r="M531" s="204">
        <f t="shared" si="128"/>
        <v>4812.7</v>
      </c>
      <c r="N531" s="204">
        <f t="shared" si="128"/>
        <v>3575.7</v>
      </c>
      <c r="O531" s="204">
        <f t="shared" si="128"/>
        <v>1237</v>
      </c>
      <c r="P531" s="204">
        <f>SUM(P532)</f>
        <v>203480956</v>
      </c>
      <c r="Q531" s="204">
        <v>174790141.19999999</v>
      </c>
      <c r="R531" s="204">
        <v>28690814.800000001</v>
      </c>
      <c r="S531" s="201" t="e">
        <f>R531='Приложение № 1'!#REF!+'Приложение № 1'!#REF!</f>
        <v>#REF!</v>
      </c>
      <c r="T531" s="202"/>
      <c r="U531" s="205"/>
      <c r="V531" s="205"/>
      <c r="W531" s="205"/>
      <c r="X531" s="205"/>
    </row>
    <row r="532" spans="1:24" s="160" customFormat="1" x14ac:dyDescent="0.2">
      <c r="A532" s="178">
        <v>1</v>
      </c>
      <c r="B532" s="207" t="s">
        <v>838</v>
      </c>
      <c r="C532" s="215" t="s">
        <v>1140</v>
      </c>
      <c r="D532" s="198">
        <v>41635</v>
      </c>
      <c r="E532" s="178" t="s">
        <v>1801</v>
      </c>
      <c r="F532" s="178" t="s">
        <v>1801</v>
      </c>
      <c r="G532" s="171">
        <v>207</v>
      </c>
      <c r="H532" s="171">
        <v>207</v>
      </c>
      <c r="I532" s="200">
        <v>4812.7</v>
      </c>
      <c r="J532" s="171">
        <v>86</v>
      </c>
      <c r="K532" s="168">
        <v>66</v>
      </c>
      <c r="L532" s="168">
        <v>20</v>
      </c>
      <c r="M532" s="199">
        <v>4812.7</v>
      </c>
      <c r="N532" s="200">
        <v>3575.7</v>
      </c>
      <c r="O532" s="200">
        <v>1237</v>
      </c>
      <c r="P532" s="200">
        <f>Q532+R532</f>
        <v>203480956</v>
      </c>
      <c r="Q532" s="200">
        <v>174790141.19999999</v>
      </c>
      <c r="R532" s="200">
        <v>28690814.800000001</v>
      </c>
      <c r="S532" s="201" t="e">
        <f>R532='Приложение № 1'!#REF!+'Приложение № 1'!#REF!</f>
        <v>#REF!</v>
      </c>
      <c r="T532" s="202"/>
      <c r="U532" s="276"/>
      <c r="V532" s="276"/>
      <c r="W532" s="276"/>
      <c r="X532" s="276"/>
    </row>
    <row r="533" spans="1:24" s="158" customFormat="1" ht="27" customHeight="1" x14ac:dyDescent="0.2">
      <c r="A533" s="777" t="s">
        <v>1081</v>
      </c>
      <c r="B533" s="777"/>
      <c r="C533" s="777"/>
      <c r="D533" s="777"/>
      <c r="E533" s="777"/>
      <c r="F533" s="777"/>
      <c r="G533" s="170">
        <f>SUM(G534:G538)</f>
        <v>95</v>
      </c>
      <c r="H533" s="170">
        <f t="shared" ref="H533:O533" si="129">SUM(H534:H538)</f>
        <v>95</v>
      </c>
      <c r="I533" s="204">
        <f t="shared" si="129"/>
        <v>1783.9</v>
      </c>
      <c r="J533" s="170">
        <f t="shared" si="129"/>
        <v>39</v>
      </c>
      <c r="K533" s="170">
        <f t="shared" si="129"/>
        <v>12</v>
      </c>
      <c r="L533" s="170">
        <f t="shared" si="129"/>
        <v>27</v>
      </c>
      <c r="M533" s="204">
        <f t="shared" si="129"/>
        <v>1687.2</v>
      </c>
      <c r="N533" s="204">
        <f t="shared" si="129"/>
        <v>565.79</v>
      </c>
      <c r="O533" s="204">
        <f t="shared" si="129"/>
        <v>1121.4100000000001</v>
      </c>
      <c r="P533" s="204">
        <f>SUM(P534:P538)</f>
        <v>71334816</v>
      </c>
      <c r="Q533" s="204">
        <v>54499799.409999996</v>
      </c>
      <c r="R533" s="204">
        <v>16835016.59</v>
      </c>
      <c r="S533" s="201" t="e">
        <f>R533='Приложение № 1'!#REF!+'Приложение № 1'!#REF!</f>
        <v>#REF!</v>
      </c>
      <c r="T533" s="202"/>
      <c r="U533" s="205"/>
      <c r="V533" s="205"/>
      <c r="W533" s="205"/>
      <c r="X533" s="205"/>
    </row>
    <row r="534" spans="1:24" x14ac:dyDescent="0.3">
      <c r="A534" s="178">
        <v>1</v>
      </c>
      <c r="B534" s="197" t="s">
        <v>883</v>
      </c>
      <c r="C534" s="178" t="s">
        <v>1001</v>
      </c>
      <c r="D534" s="198">
        <v>41272</v>
      </c>
      <c r="E534" s="178" t="s">
        <v>1099</v>
      </c>
      <c r="F534" s="178" t="s">
        <v>1801</v>
      </c>
      <c r="G534" s="171">
        <v>31</v>
      </c>
      <c r="H534" s="172">
        <v>31</v>
      </c>
      <c r="I534" s="213">
        <v>656.7</v>
      </c>
      <c r="J534" s="173">
        <v>15</v>
      </c>
      <c r="K534" s="173">
        <v>11</v>
      </c>
      <c r="L534" s="173">
        <v>4</v>
      </c>
      <c r="M534" s="199">
        <v>656.7</v>
      </c>
      <c r="N534" s="199">
        <v>535.09</v>
      </c>
      <c r="O534" s="199">
        <v>121.61</v>
      </c>
      <c r="P534" s="200">
        <f>Q534+R534</f>
        <v>27765276</v>
      </c>
      <c r="Q534" s="200">
        <v>21212670.859999999</v>
      </c>
      <c r="R534" s="200">
        <v>6552605.1399999997</v>
      </c>
      <c r="S534" s="201" t="e">
        <f>R534='Приложение № 1'!#REF!+'Приложение № 1'!#REF!</f>
        <v>#REF!</v>
      </c>
    </row>
    <row r="535" spans="1:24" x14ac:dyDescent="0.3">
      <c r="A535" s="178">
        <v>2</v>
      </c>
      <c r="B535" s="197" t="s">
        <v>789</v>
      </c>
      <c r="C535" s="178" t="s">
        <v>1001</v>
      </c>
      <c r="D535" s="198">
        <v>41272</v>
      </c>
      <c r="E535" s="178" t="s">
        <v>1099</v>
      </c>
      <c r="F535" s="178" t="s">
        <v>1801</v>
      </c>
      <c r="G535" s="171">
        <v>9</v>
      </c>
      <c r="H535" s="172">
        <v>9</v>
      </c>
      <c r="I535" s="213">
        <v>153.69999999999999</v>
      </c>
      <c r="J535" s="173">
        <v>4</v>
      </c>
      <c r="K535" s="173">
        <v>0</v>
      </c>
      <c r="L535" s="173">
        <v>4</v>
      </c>
      <c r="M535" s="199">
        <v>153.69999999999999</v>
      </c>
      <c r="N535" s="199">
        <v>0</v>
      </c>
      <c r="O535" s="199">
        <v>153.69999999999999</v>
      </c>
      <c r="P535" s="200">
        <f>Q535+R535</f>
        <v>6498436</v>
      </c>
      <c r="Q535" s="200">
        <v>4964805.0999999996</v>
      </c>
      <c r="R535" s="200">
        <v>1533630.9</v>
      </c>
      <c r="S535" s="201" t="e">
        <f>R535='Приложение № 1'!#REF!+'Приложение № 1'!#REF!</f>
        <v>#REF!</v>
      </c>
    </row>
    <row r="536" spans="1:24" x14ac:dyDescent="0.3">
      <c r="A536" s="178">
        <v>3</v>
      </c>
      <c r="B536" s="197" t="s">
        <v>1490</v>
      </c>
      <c r="C536" s="178" t="s">
        <v>1139</v>
      </c>
      <c r="D536" s="198">
        <v>41628</v>
      </c>
      <c r="E536" s="178" t="s">
        <v>1099</v>
      </c>
      <c r="F536" s="178" t="s">
        <v>1801</v>
      </c>
      <c r="G536" s="171">
        <v>23</v>
      </c>
      <c r="H536" s="172">
        <v>23</v>
      </c>
      <c r="I536" s="213">
        <v>452.1</v>
      </c>
      <c r="J536" s="173">
        <v>9</v>
      </c>
      <c r="K536" s="173">
        <v>0</v>
      </c>
      <c r="L536" s="173">
        <v>9</v>
      </c>
      <c r="M536" s="199">
        <v>404.4</v>
      </c>
      <c r="N536" s="199">
        <v>0</v>
      </c>
      <c r="O536" s="199">
        <v>404.4</v>
      </c>
      <c r="P536" s="200">
        <f>Q536+R536</f>
        <v>17098032</v>
      </c>
      <c r="Q536" s="200">
        <v>13062896.449999999</v>
      </c>
      <c r="R536" s="200">
        <v>4035135.55</v>
      </c>
      <c r="S536" s="201" t="e">
        <f>R536='Приложение № 1'!#REF!+'Приложение № 1'!#REF!</f>
        <v>#REF!</v>
      </c>
    </row>
    <row r="537" spans="1:24" x14ac:dyDescent="0.3">
      <c r="A537" s="178">
        <v>4</v>
      </c>
      <c r="B537" s="197" t="s">
        <v>1491</v>
      </c>
      <c r="C537" s="178" t="s">
        <v>1139</v>
      </c>
      <c r="D537" s="198">
        <v>41628</v>
      </c>
      <c r="E537" s="178" t="s">
        <v>1099</v>
      </c>
      <c r="F537" s="178" t="s">
        <v>1801</v>
      </c>
      <c r="G537" s="171">
        <v>30</v>
      </c>
      <c r="H537" s="172">
        <v>30</v>
      </c>
      <c r="I537" s="213">
        <v>459.2</v>
      </c>
      <c r="J537" s="173">
        <v>9</v>
      </c>
      <c r="K537" s="173">
        <v>0</v>
      </c>
      <c r="L537" s="173">
        <v>9</v>
      </c>
      <c r="M537" s="199">
        <v>410.2</v>
      </c>
      <c r="N537" s="199">
        <v>0</v>
      </c>
      <c r="O537" s="199">
        <v>410.2</v>
      </c>
      <c r="P537" s="200">
        <f>Q537+R537</f>
        <v>17343256</v>
      </c>
      <c r="Q537" s="200">
        <v>13250247.58</v>
      </c>
      <c r="R537" s="200">
        <v>4093008.42</v>
      </c>
      <c r="S537" s="201" t="e">
        <f>R537='Приложение № 1'!#REF!+'Приложение № 1'!#REF!</f>
        <v>#REF!</v>
      </c>
    </row>
    <row r="538" spans="1:24" x14ac:dyDescent="0.3">
      <c r="A538" s="178">
        <v>5</v>
      </c>
      <c r="B538" s="197" t="s">
        <v>808</v>
      </c>
      <c r="C538" s="178" t="s">
        <v>1001</v>
      </c>
      <c r="D538" s="198">
        <v>41272</v>
      </c>
      <c r="E538" s="178" t="s">
        <v>1099</v>
      </c>
      <c r="F538" s="178" t="s">
        <v>1801</v>
      </c>
      <c r="G538" s="171">
        <v>2</v>
      </c>
      <c r="H538" s="172">
        <v>2</v>
      </c>
      <c r="I538" s="213">
        <v>62.2</v>
      </c>
      <c r="J538" s="173">
        <v>2</v>
      </c>
      <c r="K538" s="173">
        <v>1</v>
      </c>
      <c r="L538" s="173">
        <v>1</v>
      </c>
      <c r="M538" s="199">
        <v>62.2</v>
      </c>
      <c r="N538" s="199">
        <v>30.7</v>
      </c>
      <c r="O538" s="199">
        <v>31.5</v>
      </c>
      <c r="P538" s="200">
        <f>Q538+R538</f>
        <v>2629816</v>
      </c>
      <c r="Q538" s="200">
        <v>2009179.42</v>
      </c>
      <c r="R538" s="200">
        <v>620636.57999999996</v>
      </c>
      <c r="S538" s="201" t="e">
        <f>R538='Приложение № 1'!#REF!+'Приложение № 1'!#REF!</f>
        <v>#REF!</v>
      </c>
    </row>
    <row r="539" spans="1:24" s="158" customFormat="1" ht="33" customHeight="1" x14ac:dyDescent="0.2">
      <c r="A539" s="777" t="s">
        <v>1824</v>
      </c>
      <c r="B539" s="777"/>
      <c r="C539" s="777"/>
      <c r="D539" s="777"/>
      <c r="E539" s="777"/>
      <c r="F539" s="777"/>
      <c r="G539" s="170">
        <f t="shared" ref="G539:P539" si="130">SUM(G540:G546)</f>
        <v>318</v>
      </c>
      <c r="H539" s="170">
        <f t="shared" si="130"/>
        <v>318</v>
      </c>
      <c r="I539" s="204">
        <f t="shared" si="130"/>
        <v>6437.2</v>
      </c>
      <c r="J539" s="170">
        <f t="shared" si="130"/>
        <v>146</v>
      </c>
      <c r="K539" s="170">
        <f t="shared" si="130"/>
        <v>0</v>
      </c>
      <c r="L539" s="170">
        <f t="shared" si="130"/>
        <v>146</v>
      </c>
      <c r="M539" s="204">
        <f t="shared" si="130"/>
        <v>6437.2</v>
      </c>
      <c r="N539" s="204">
        <f t="shared" si="130"/>
        <v>4393.5</v>
      </c>
      <c r="O539" s="204">
        <f t="shared" si="130"/>
        <v>2043.7</v>
      </c>
      <c r="P539" s="204">
        <f t="shared" si="130"/>
        <v>272164816</v>
      </c>
      <c r="Q539" s="204">
        <v>258556575.19999999</v>
      </c>
      <c r="R539" s="204">
        <v>13608240.800000001</v>
      </c>
      <c r="S539" s="201" t="e">
        <f>R539='Приложение № 1'!#REF!+'Приложение № 1'!#REF!</f>
        <v>#REF!</v>
      </c>
      <c r="T539" s="202"/>
      <c r="U539" s="205"/>
      <c r="V539" s="205"/>
      <c r="W539" s="205"/>
      <c r="X539" s="205"/>
    </row>
    <row r="540" spans="1:24" x14ac:dyDescent="0.2">
      <c r="A540" s="178">
        <v>1</v>
      </c>
      <c r="B540" s="207" t="s">
        <v>1067</v>
      </c>
      <c r="C540" s="215" t="s">
        <v>1085</v>
      </c>
      <c r="D540" s="198">
        <v>42004</v>
      </c>
      <c r="E540" s="178" t="s">
        <v>1099</v>
      </c>
      <c r="F540" s="178" t="s">
        <v>1801</v>
      </c>
      <c r="G540" s="171">
        <v>126</v>
      </c>
      <c r="H540" s="172">
        <v>126</v>
      </c>
      <c r="I540" s="199">
        <v>2760.1</v>
      </c>
      <c r="J540" s="171">
        <v>62</v>
      </c>
      <c r="K540" s="172">
        <v>0</v>
      </c>
      <c r="L540" s="172">
        <v>62</v>
      </c>
      <c r="M540" s="199">
        <v>2760.1</v>
      </c>
      <c r="N540" s="199">
        <v>2239</v>
      </c>
      <c r="O540" s="199">
        <v>521.1</v>
      </c>
      <c r="P540" s="200">
        <f t="shared" ref="P540:P546" si="131">Q540+R540</f>
        <v>116697028</v>
      </c>
      <c r="Q540" s="200">
        <v>110862176.59999999</v>
      </c>
      <c r="R540" s="200">
        <v>5834851.4000000004</v>
      </c>
      <c r="S540" s="201" t="e">
        <f>R540='Приложение № 1'!#REF!+'Приложение № 1'!#REF!</f>
        <v>#REF!</v>
      </c>
    </row>
    <row r="541" spans="1:24" x14ac:dyDescent="0.2">
      <c r="A541" s="178">
        <v>2</v>
      </c>
      <c r="B541" s="207" t="s">
        <v>1069</v>
      </c>
      <c r="C541" s="215" t="s">
        <v>1085</v>
      </c>
      <c r="D541" s="198">
        <v>42004</v>
      </c>
      <c r="E541" s="178" t="s">
        <v>1099</v>
      </c>
      <c r="F541" s="178" t="s">
        <v>1801</v>
      </c>
      <c r="G541" s="171">
        <v>145</v>
      </c>
      <c r="H541" s="172">
        <v>145</v>
      </c>
      <c r="I541" s="199">
        <v>2751.5</v>
      </c>
      <c r="J541" s="171">
        <v>63</v>
      </c>
      <c r="K541" s="172">
        <v>0</v>
      </c>
      <c r="L541" s="172">
        <v>63</v>
      </c>
      <c r="M541" s="199">
        <v>2751.5</v>
      </c>
      <c r="N541" s="199">
        <v>2154.5</v>
      </c>
      <c r="O541" s="199">
        <v>597</v>
      </c>
      <c r="P541" s="200">
        <f t="shared" si="131"/>
        <v>116333420</v>
      </c>
      <c r="Q541" s="200">
        <v>110516749</v>
      </c>
      <c r="R541" s="200">
        <v>5816671</v>
      </c>
      <c r="S541" s="201" t="e">
        <f>R541='Приложение № 1'!#REF!+'Приложение № 1'!#REF!</f>
        <v>#REF!</v>
      </c>
    </row>
    <row r="542" spans="1:24" x14ac:dyDescent="0.2">
      <c r="A542" s="178">
        <v>3</v>
      </c>
      <c r="B542" s="207" t="s">
        <v>1033</v>
      </c>
      <c r="C542" s="215">
        <v>205</v>
      </c>
      <c r="D542" s="198" t="s">
        <v>1003</v>
      </c>
      <c r="E542" s="178" t="s">
        <v>1097</v>
      </c>
      <c r="F542" s="178" t="s">
        <v>1099</v>
      </c>
      <c r="G542" s="171">
        <v>10</v>
      </c>
      <c r="H542" s="172">
        <v>10</v>
      </c>
      <c r="I542" s="199">
        <v>208.3</v>
      </c>
      <c r="J542" s="171">
        <v>6</v>
      </c>
      <c r="K542" s="172">
        <v>0</v>
      </c>
      <c r="L542" s="172">
        <v>6</v>
      </c>
      <c r="M542" s="199">
        <v>208.3</v>
      </c>
      <c r="N542" s="199">
        <v>0</v>
      </c>
      <c r="O542" s="199">
        <v>208.3</v>
      </c>
      <c r="P542" s="200">
        <f t="shared" si="131"/>
        <v>8806924</v>
      </c>
      <c r="Q542" s="200">
        <v>8366577.7999999998</v>
      </c>
      <c r="R542" s="200">
        <v>440346.2</v>
      </c>
      <c r="S542" s="201" t="e">
        <f>R542='Приложение № 1'!#REF!+'Приложение № 1'!#REF!</f>
        <v>#REF!</v>
      </c>
    </row>
    <row r="543" spans="1:24" x14ac:dyDescent="0.2">
      <c r="A543" s="178">
        <v>4</v>
      </c>
      <c r="B543" s="207" t="s">
        <v>1034</v>
      </c>
      <c r="C543" s="215" t="s">
        <v>1002</v>
      </c>
      <c r="D543" s="198" t="s">
        <v>1003</v>
      </c>
      <c r="E543" s="178" t="s">
        <v>1097</v>
      </c>
      <c r="F543" s="178" t="s">
        <v>1099</v>
      </c>
      <c r="G543" s="171">
        <v>17</v>
      </c>
      <c r="H543" s="172">
        <v>17</v>
      </c>
      <c r="I543" s="199">
        <v>343.4</v>
      </c>
      <c r="J543" s="171">
        <v>5</v>
      </c>
      <c r="K543" s="172">
        <v>0</v>
      </c>
      <c r="L543" s="172">
        <v>5</v>
      </c>
      <c r="M543" s="199">
        <v>343.4</v>
      </c>
      <c r="N543" s="199">
        <v>0</v>
      </c>
      <c r="O543" s="199">
        <v>343.4</v>
      </c>
      <c r="P543" s="200">
        <f t="shared" si="131"/>
        <v>14518952</v>
      </c>
      <c r="Q543" s="200">
        <v>13793004.4</v>
      </c>
      <c r="R543" s="200">
        <v>725947.6</v>
      </c>
      <c r="S543" s="201" t="e">
        <f>R543='Приложение № 1'!#REF!+'Приложение № 1'!#REF!</f>
        <v>#REF!</v>
      </c>
    </row>
    <row r="544" spans="1:24" x14ac:dyDescent="0.2">
      <c r="A544" s="178">
        <v>5</v>
      </c>
      <c r="B544" s="207" t="s">
        <v>1436</v>
      </c>
      <c r="C544" s="215" t="s">
        <v>1002</v>
      </c>
      <c r="D544" s="198" t="s">
        <v>1003</v>
      </c>
      <c r="E544" s="178" t="s">
        <v>1097</v>
      </c>
      <c r="F544" s="178" t="s">
        <v>1099</v>
      </c>
      <c r="G544" s="171">
        <v>8</v>
      </c>
      <c r="H544" s="172">
        <v>8</v>
      </c>
      <c r="I544" s="199">
        <v>141.69999999999999</v>
      </c>
      <c r="J544" s="171">
        <v>4</v>
      </c>
      <c r="K544" s="172">
        <v>0</v>
      </c>
      <c r="L544" s="172">
        <v>4</v>
      </c>
      <c r="M544" s="199">
        <v>141.69999999999999</v>
      </c>
      <c r="N544" s="199">
        <v>0</v>
      </c>
      <c r="O544" s="199">
        <v>141.69999999999999</v>
      </c>
      <c r="P544" s="200">
        <f t="shared" si="131"/>
        <v>5991076</v>
      </c>
      <c r="Q544" s="200">
        <v>5691522.2000000002</v>
      </c>
      <c r="R544" s="200">
        <v>299553.8</v>
      </c>
      <c r="S544" s="201" t="e">
        <f>R544='Приложение № 1'!#REF!+'Приложение № 1'!#REF!</f>
        <v>#REF!</v>
      </c>
    </row>
    <row r="545" spans="1:24" x14ac:dyDescent="0.2">
      <c r="A545" s="178">
        <v>6</v>
      </c>
      <c r="B545" s="207" t="s">
        <v>1437</v>
      </c>
      <c r="C545" s="215" t="s">
        <v>1002</v>
      </c>
      <c r="D545" s="198" t="s">
        <v>1003</v>
      </c>
      <c r="E545" s="178" t="s">
        <v>1097</v>
      </c>
      <c r="F545" s="178" t="s">
        <v>1099</v>
      </c>
      <c r="G545" s="171">
        <v>8</v>
      </c>
      <c r="H545" s="172">
        <v>8</v>
      </c>
      <c r="I545" s="199">
        <v>142.5</v>
      </c>
      <c r="J545" s="171">
        <v>3</v>
      </c>
      <c r="K545" s="172">
        <v>0</v>
      </c>
      <c r="L545" s="172">
        <v>3</v>
      </c>
      <c r="M545" s="199">
        <v>142.5</v>
      </c>
      <c r="N545" s="199">
        <v>0</v>
      </c>
      <c r="O545" s="199">
        <v>142.5</v>
      </c>
      <c r="P545" s="200">
        <f t="shared" si="131"/>
        <v>6024900</v>
      </c>
      <c r="Q545" s="200">
        <v>5723655</v>
      </c>
      <c r="R545" s="200">
        <v>301245</v>
      </c>
      <c r="S545" s="201" t="e">
        <f>R545='Приложение № 1'!#REF!+'Приложение № 1'!#REF!</f>
        <v>#REF!</v>
      </c>
    </row>
    <row r="546" spans="1:24" x14ac:dyDescent="0.2">
      <c r="A546" s="178">
        <v>7</v>
      </c>
      <c r="B546" s="207" t="s">
        <v>1438</v>
      </c>
      <c r="C546" s="215" t="s">
        <v>1002</v>
      </c>
      <c r="D546" s="198" t="s">
        <v>1003</v>
      </c>
      <c r="E546" s="178" t="s">
        <v>1097</v>
      </c>
      <c r="F546" s="178" t="s">
        <v>1099</v>
      </c>
      <c r="G546" s="171">
        <v>4</v>
      </c>
      <c r="H546" s="172">
        <v>4</v>
      </c>
      <c r="I546" s="199">
        <v>89.7</v>
      </c>
      <c r="J546" s="171">
        <v>3</v>
      </c>
      <c r="K546" s="172">
        <v>0</v>
      </c>
      <c r="L546" s="172">
        <v>3</v>
      </c>
      <c r="M546" s="199">
        <v>89.7</v>
      </c>
      <c r="N546" s="199">
        <v>0</v>
      </c>
      <c r="O546" s="199">
        <v>89.7</v>
      </c>
      <c r="P546" s="200">
        <f t="shared" si="131"/>
        <v>3792516</v>
      </c>
      <c r="Q546" s="200">
        <v>3602890.2</v>
      </c>
      <c r="R546" s="200">
        <v>189625.8</v>
      </c>
      <c r="S546" s="201" t="e">
        <f>R546='Приложение № 1'!#REF!+'Приложение № 1'!#REF!</f>
        <v>#REF!</v>
      </c>
    </row>
    <row r="547" spans="1:24" s="158" customFormat="1" ht="33" customHeight="1" x14ac:dyDescent="0.2">
      <c r="A547" s="777" t="s">
        <v>1779</v>
      </c>
      <c r="B547" s="777"/>
      <c r="C547" s="777"/>
      <c r="D547" s="777"/>
      <c r="E547" s="777"/>
      <c r="F547" s="777"/>
      <c r="G547" s="170">
        <f>SUM(G548:G560)</f>
        <v>380</v>
      </c>
      <c r="H547" s="170">
        <f t="shared" ref="H547:P547" si="132">SUM(H548:H560)</f>
        <v>380</v>
      </c>
      <c r="I547" s="204">
        <f t="shared" si="132"/>
        <v>6581</v>
      </c>
      <c r="J547" s="170">
        <f t="shared" si="132"/>
        <v>154</v>
      </c>
      <c r="K547" s="170">
        <f t="shared" si="132"/>
        <v>99</v>
      </c>
      <c r="L547" s="170">
        <f t="shared" si="132"/>
        <v>55</v>
      </c>
      <c r="M547" s="204">
        <f t="shared" si="132"/>
        <v>5380.2</v>
      </c>
      <c r="N547" s="204">
        <f t="shared" si="132"/>
        <v>3338.7</v>
      </c>
      <c r="O547" s="204">
        <f t="shared" si="132"/>
        <v>2041.5</v>
      </c>
      <c r="P547" s="204">
        <f t="shared" si="132"/>
        <v>227474856</v>
      </c>
      <c r="Q547" s="204">
        <v>194718476.75999999</v>
      </c>
      <c r="R547" s="204">
        <v>32756379.239999998</v>
      </c>
      <c r="S547" s="201" t="e">
        <f>R547='Приложение № 1'!#REF!+'Приложение № 1'!#REF!</f>
        <v>#REF!</v>
      </c>
      <c r="T547" s="202"/>
      <c r="U547" s="205"/>
      <c r="V547" s="205"/>
      <c r="W547" s="205"/>
      <c r="X547" s="205"/>
    </row>
    <row r="548" spans="1:24" x14ac:dyDescent="0.2">
      <c r="A548" s="178">
        <v>1</v>
      </c>
      <c r="B548" s="197" t="s">
        <v>1070</v>
      </c>
      <c r="C548" s="178" t="s">
        <v>1000</v>
      </c>
      <c r="D548" s="198">
        <v>42004</v>
      </c>
      <c r="E548" s="178" t="s">
        <v>1801</v>
      </c>
      <c r="F548" s="178" t="s">
        <v>1846</v>
      </c>
      <c r="G548" s="171">
        <v>46</v>
      </c>
      <c r="H548" s="172">
        <v>46</v>
      </c>
      <c r="I548" s="200">
        <v>634.6</v>
      </c>
      <c r="J548" s="171">
        <v>14</v>
      </c>
      <c r="K548" s="168">
        <v>6</v>
      </c>
      <c r="L548" s="168">
        <v>8</v>
      </c>
      <c r="M548" s="199">
        <v>564.6</v>
      </c>
      <c r="N548" s="199">
        <v>244.3</v>
      </c>
      <c r="O548" s="199">
        <v>320.3</v>
      </c>
      <c r="P548" s="200">
        <f t="shared" ref="P548:P560" si="133">Q548+R548</f>
        <v>23871288</v>
      </c>
      <c r="Q548" s="200">
        <v>20433822.530000001</v>
      </c>
      <c r="R548" s="200">
        <v>3437465.47</v>
      </c>
      <c r="S548" s="201" t="e">
        <f>R548='Приложение № 1'!#REF!+'Приложение № 1'!#REF!</f>
        <v>#REF!</v>
      </c>
    </row>
    <row r="549" spans="1:24" x14ac:dyDescent="0.2">
      <c r="A549" s="178">
        <v>2</v>
      </c>
      <c r="B549" s="197" t="s">
        <v>1071</v>
      </c>
      <c r="C549" s="178" t="s">
        <v>1000</v>
      </c>
      <c r="D549" s="198">
        <v>42004</v>
      </c>
      <c r="E549" s="178" t="s">
        <v>1801</v>
      </c>
      <c r="F549" s="178" t="s">
        <v>1846</v>
      </c>
      <c r="G549" s="171">
        <v>15</v>
      </c>
      <c r="H549" s="172">
        <v>15</v>
      </c>
      <c r="I549" s="200">
        <v>176</v>
      </c>
      <c r="J549" s="171">
        <v>4</v>
      </c>
      <c r="K549" s="168">
        <v>3</v>
      </c>
      <c r="L549" s="168">
        <v>1</v>
      </c>
      <c r="M549" s="199">
        <v>115.6</v>
      </c>
      <c r="N549" s="199">
        <v>77.599999999999994</v>
      </c>
      <c r="O549" s="199">
        <v>38</v>
      </c>
      <c r="P549" s="200">
        <f t="shared" si="133"/>
        <v>4887568</v>
      </c>
      <c r="Q549" s="200">
        <v>4183758.21</v>
      </c>
      <c r="R549" s="200">
        <v>703809.79</v>
      </c>
      <c r="S549" s="201" t="e">
        <f>R549='Приложение № 1'!#REF!+'Приложение № 1'!#REF!</f>
        <v>#REF!</v>
      </c>
    </row>
    <row r="550" spans="1:24" x14ac:dyDescent="0.2">
      <c r="A550" s="178">
        <v>3</v>
      </c>
      <c r="B550" s="197" t="s">
        <v>858</v>
      </c>
      <c r="C550" s="178" t="s">
        <v>1000</v>
      </c>
      <c r="D550" s="198">
        <v>42004</v>
      </c>
      <c r="E550" s="178" t="s">
        <v>1801</v>
      </c>
      <c r="F550" s="178" t="s">
        <v>1846</v>
      </c>
      <c r="G550" s="171">
        <v>32</v>
      </c>
      <c r="H550" s="172">
        <v>32</v>
      </c>
      <c r="I550" s="200">
        <v>436.2</v>
      </c>
      <c r="J550" s="171">
        <v>16</v>
      </c>
      <c r="K550" s="168">
        <v>14</v>
      </c>
      <c r="L550" s="168">
        <v>2</v>
      </c>
      <c r="M550" s="199">
        <v>410.6</v>
      </c>
      <c r="N550" s="199">
        <v>359.5</v>
      </c>
      <c r="O550" s="199">
        <v>51.1</v>
      </c>
      <c r="P550" s="200">
        <f t="shared" si="133"/>
        <v>17360168</v>
      </c>
      <c r="Q550" s="200">
        <v>14860303.810000001</v>
      </c>
      <c r="R550" s="200">
        <v>2499864.19</v>
      </c>
      <c r="S550" s="201" t="e">
        <f>R550='Приложение № 1'!#REF!+'Приложение № 1'!#REF!</f>
        <v>#REF!</v>
      </c>
    </row>
    <row r="551" spans="1:24" s="159" customFormat="1" x14ac:dyDescent="0.2">
      <c r="A551" s="178">
        <v>4</v>
      </c>
      <c r="B551" s="197" t="s">
        <v>1027</v>
      </c>
      <c r="C551" s="178" t="s">
        <v>1000</v>
      </c>
      <c r="D551" s="198">
        <v>42004</v>
      </c>
      <c r="E551" s="178" t="s">
        <v>1801</v>
      </c>
      <c r="F551" s="178" t="s">
        <v>1846</v>
      </c>
      <c r="G551" s="171">
        <v>26</v>
      </c>
      <c r="H551" s="172">
        <v>26</v>
      </c>
      <c r="I551" s="199">
        <v>385.6</v>
      </c>
      <c r="J551" s="171">
        <v>9</v>
      </c>
      <c r="K551" s="172">
        <v>4</v>
      </c>
      <c r="L551" s="172">
        <v>5</v>
      </c>
      <c r="M551" s="199">
        <v>385.6</v>
      </c>
      <c r="N551" s="199">
        <v>191.8</v>
      </c>
      <c r="O551" s="199">
        <v>193.8</v>
      </c>
      <c r="P551" s="200">
        <f t="shared" si="133"/>
        <v>16303168</v>
      </c>
      <c r="Q551" s="200">
        <v>13955511.810000001</v>
      </c>
      <c r="R551" s="200">
        <v>2347656.19</v>
      </c>
      <c r="S551" s="201" t="e">
        <f>R551='Приложение № 1'!#REF!+'Приложение № 1'!#REF!</f>
        <v>#REF!</v>
      </c>
      <c r="T551" s="202"/>
      <c r="U551" s="250"/>
      <c r="V551" s="250"/>
      <c r="W551" s="250"/>
      <c r="X551" s="250"/>
    </row>
    <row r="552" spans="1:24" s="159" customFormat="1" x14ac:dyDescent="0.2">
      <c r="A552" s="178">
        <v>5</v>
      </c>
      <c r="B552" s="197" t="s">
        <v>1028</v>
      </c>
      <c r="C552" s="178" t="s">
        <v>1000</v>
      </c>
      <c r="D552" s="198">
        <v>42004</v>
      </c>
      <c r="E552" s="178" t="s">
        <v>1801</v>
      </c>
      <c r="F552" s="178" t="s">
        <v>1846</v>
      </c>
      <c r="G552" s="171">
        <v>45</v>
      </c>
      <c r="H552" s="172">
        <v>45</v>
      </c>
      <c r="I552" s="199">
        <v>483.6</v>
      </c>
      <c r="J552" s="171">
        <v>15</v>
      </c>
      <c r="K552" s="172">
        <v>10</v>
      </c>
      <c r="L552" s="172">
        <v>5</v>
      </c>
      <c r="M552" s="199">
        <v>452.1</v>
      </c>
      <c r="N552" s="200">
        <v>300.8</v>
      </c>
      <c r="O552" s="200">
        <v>151.30000000000001</v>
      </c>
      <c r="P552" s="200">
        <f t="shared" si="133"/>
        <v>19114788</v>
      </c>
      <c r="Q552" s="200">
        <v>16362258.529999999</v>
      </c>
      <c r="R552" s="200">
        <v>2752529.47</v>
      </c>
      <c r="S552" s="201" t="e">
        <f>R552='Приложение № 1'!#REF!+'Приложение № 1'!#REF!</f>
        <v>#REF!</v>
      </c>
      <c r="T552" s="202"/>
      <c r="U552" s="250"/>
      <c r="V552" s="250"/>
      <c r="W552" s="250"/>
      <c r="X552" s="250"/>
    </row>
    <row r="553" spans="1:24" s="159" customFormat="1" x14ac:dyDescent="0.2">
      <c r="A553" s="178">
        <v>6</v>
      </c>
      <c r="B553" s="197" t="s">
        <v>857</v>
      </c>
      <c r="C553" s="178" t="s">
        <v>1000</v>
      </c>
      <c r="D553" s="198">
        <v>42004</v>
      </c>
      <c r="E553" s="178" t="s">
        <v>1801</v>
      </c>
      <c r="F553" s="178" t="s">
        <v>1846</v>
      </c>
      <c r="G553" s="171">
        <v>23</v>
      </c>
      <c r="H553" s="172">
        <v>23</v>
      </c>
      <c r="I553" s="199">
        <v>520.6</v>
      </c>
      <c r="J553" s="171">
        <v>10</v>
      </c>
      <c r="K553" s="172">
        <v>4</v>
      </c>
      <c r="L553" s="172">
        <v>6</v>
      </c>
      <c r="M553" s="199">
        <v>398.5</v>
      </c>
      <c r="N553" s="199">
        <v>167.6</v>
      </c>
      <c r="O553" s="199">
        <v>230.9</v>
      </c>
      <c r="P553" s="200">
        <f t="shared" si="133"/>
        <v>16848580</v>
      </c>
      <c r="Q553" s="200">
        <v>14422384.48</v>
      </c>
      <c r="R553" s="200">
        <v>2426195.52</v>
      </c>
      <c r="S553" s="201" t="e">
        <f>R553='Приложение № 1'!#REF!+'Приложение № 1'!#REF!</f>
        <v>#REF!</v>
      </c>
      <c r="T553" s="202"/>
      <c r="U553" s="250"/>
      <c r="V553" s="250"/>
      <c r="W553" s="250"/>
      <c r="X553" s="250"/>
    </row>
    <row r="554" spans="1:24" s="159" customFormat="1" x14ac:dyDescent="0.2">
      <c r="A554" s="178">
        <v>7</v>
      </c>
      <c r="B554" s="197" t="s">
        <v>1026</v>
      </c>
      <c r="C554" s="178" t="s">
        <v>1000</v>
      </c>
      <c r="D554" s="198">
        <v>42004</v>
      </c>
      <c r="E554" s="178" t="s">
        <v>1801</v>
      </c>
      <c r="F554" s="178" t="s">
        <v>1846</v>
      </c>
      <c r="G554" s="171">
        <v>41</v>
      </c>
      <c r="H554" s="172">
        <v>41</v>
      </c>
      <c r="I554" s="199">
        <v>428.9</v>
      </c>
      <c r="J554" s="171">
        <v>14</v>
      </c>
      <c r="K554" s="172">
        <v>7</v>
      </c>
      <c r="L554" s="172">
        <v>7</v>
      </c>
      <c r="M554" s="199">
        <v>428.9</v>
      </c>
      <c r="N554" s="199">
        <v>147.4</v>
      </c>
      <c r="O554" s="199">
        <v>281.5</v>
      </c>
      <c r="P554" s="200">
        <f t="shared" si="133"/>
        <v>18133892</v>
      </c>
      <c r="Q554" s="200">
        <v>15522611.550000001</v>
      </c>
      <c r="R554" s="200">
        <v>2611280.4500000002</v>
      </c>
      <c r="S554" s="201" t="e">
        <f>R554='Приложение № 1'!#REF!+'Приложение № 1'!#REF!</f>
        <v>#REF!</v>
      </c>
      <c r="T554" s="202"/>
      <c r="U554" s="250"/>
      <c r="V554" s="250"/>
      <c r="W554" s="250"/>
      <c r="X554" s="250"/>
    </row>
    <row r="555" spans="1:24" s="159" customFormat="1" x14ac:dyDescent="0.2">
      <c r="A555" s="178">
        <v>8</v>
      </c>
      <c r="B555" s="197" t="s">
        <v>1572</v>
      </c>
      <c r="C555" s="178" t="s">
        <v>1000</v>
      </c>
      <c r="D555" s="198">
        <v>42004</v>
      </c>
      <c r="E555" s="178" t="s">
        <v>1801</v>
      </c>
      <c r="F555" s="178" t="s">
        <v>1846</v>
      </c>
      <c r="G555" s="171">
        <v>22</v>
      </c>
      <c r="H555" s="172">
        <v>22</v>
      </c>
      <c r="I555" s="199">
        <v>509.5</v>
      </c>
      <c r="J555" s="171">
        <v>11</v>
      </c>
      <c r="K555" s="172">
        <v>7</v>
      </c>
      <c r="L555" s="172">
        <v>4</v>
      </c>
      <c r="M555" s="199">
        <v>460</v>
      </c>
      <c r="N555" s="199">
        <v>300.5</v>
      </c>
      <c r="O555" s="199">
        <v>159.5</v>
      </c>
      <c r="P555" s="200">
        <f t="shared" si="133"/>
        <v>19448800</v>
      </c>
      <c r="Q555" s="200">
        <v>16648172.800000001</v>
      </c>
      <c r="R555" s="200">
        <v>2800627.2</v>
      </c>
      <c r="S555" s="201" t="e">
        <f>R555='Приложение № 1'!#REF!+'Приложение № 1'!#REF!</f>
        <v>#REF!</v>
      </c>
      <c r="T555" s="202"/>
      <c r="U555" s="250"/>
      <c r="V555" s="250"/>
      <c r="W555" s="250"/>
      <c r="X555" s="250"/>
    </row>
    <row r="556" spans="1:24" s="159" customFormat="1" x14ac:dyDescent="0.2">
      <c r="A556" s="178">
        <v>9</v>
      </c>
      <c r="B556" s="197" t="s">
        <v>1072</v>
      </c>
      <c r="C556" s="178" t="s">
        <v>1000</v>
      </c>
      <c r="D556" s="198">
        <v>42004</v>
      </c>
      <c r="E556" s="178" t="s">
        <v>1801</v>
      </c>
      <c r="F556" s="178" t="s">
        <v>1846</v>
      </c>
      <c r="G556" s="171">
        <v>15</v>
      </c>
      <c r="H556" s="172">
        <v>15</v>
      </c>
      <c r="I556" s="199">
        <v>1011.4</v>
      </c>
      <c r="J556" s="171">
        <v>10</v>
      </c>
      <c r="K556" s="172">
        <v>5</v>
      </c>
      <c r="L556" s="172">
        <v>5</v>
      </c>
      <c r="M556" s="199">
        <v>266.60000000000002</v>
      </c>
      <c r="N556" s="199">
        <v>159.9</v>
      </c>
      <c r="O556" s="199">
        <v>106.7</v>
      </c>
      <c r="P556" s="200">
        <f t="shared" si="133"/>
        <v>11271848</v>
      </c>
      <c r="Q556" s="200">
        <v>9648701.8900000006</v>
      </c>
      <c r="R556" s="200">
        <v>1623146.11</v>
      </c>
      <c r="S556" s="201" t="e">
        <f>R556='Приложение № 1'!#REF!+'Приложение № 1'!#REF!</f>
        <v>#REF!</v>
      </c>
      <c r="T556" s="202"/>
      <c r="U556" s="250"/>
      <c r="V556" s="250"/>
      <c r="W556" s="250"/>
      <c r="X556" s="250"/>
    </row>
    <row r="557" spans="1:24" s="159" customFormat="1" x14ac:dyDescent="0.2">
      <c r="A557" s="178">
        <v>10</v>
      </c>
      <c r="B557" s="197" t="s">
        <v>1073</v>
      </c>
      <c r="C557" s="178" t="s">
        <v>1000</v>
      </c>
      <c r="D557" s="198">
        <v>42004</v>
      </c>
      <c r="E557" s="178" t="s">
        <v>1801</v>
      </c>
      <c r="F557" s="178" t="s">
        <v>1846</v>
      </c>
      <c r="G557" s="171">
        <v>20</v>
      </c>
      <c r="H557" s="172">
        <v>20</v>
      </c>
      <c r="I557" s="199">
        <v>344.1</v>
      </c>
      <c r="J557" s="171">
        <v>7</v>
      </c>
      <c r="K557" s="172">
        <v>5</v>
      </c>
      <c r="L557" s="172">
        <v>2</v>
      </c>
      <c r="M557" s="199">
        <v>247.2</v>
      </c>
      <c r="N557" s="199">
        <v>190.5</v>
      </c>
      <c r="O557" s="199">
        <v>56.7</v>
      </c>
      <c r="P557" s="200">
        <f t="shared" si="133"/>
        <v>10451616</v>
      </c>
      <c r="Q557" s="200">
        <v>8946583.3000000007</v>
      </c>
      <c r="R557" s="200">
        <v>1505032.7</v>
      </c>
      <c r="S557" s="201" t="e">
        <f>R557='Приложение № 1'!#REF!+'Приложение № 1'!#REF!</f>
        <v>#REF!</v>
      </c>
      <c r="T557" s="202"/>
      <c r="U557" s="250"/>
      <c r="V557" s="250"/>
      <c r="W557" s="250"/>
      <c r="X557" s="250"/>
    </row>
    <row r="558" spans="1:24" x14ac:dyDescent="0.2">
      <c r="A558" s="178">
        <v>11</v>
      </c>
      <c r="B558" s="197" t="s">
        <v>1074</v>
      </c>
      <c r="C558" s="178" t="s">
        <v>1000</v>
      </c>
      <c r="D558" s="198">
        <v>42004</v>
      </c>
      <c r="E558" s="178" t="s">
        <v>1801</v>
      </c>
      <c r="F558" s="178" t="s">
        <v>1846</v>
      </c>
      <c r="G558" s="171">
        <v>39</v>
      </c>
      <c r="H558" s="172">
        <v>39</v>
      </c>
      <c r="I558" s="200">
        <v>676.7</v>
      </c>
      <c r="J558" s="171">
        <v>19</v>
      </c>
      <c r="K558" s="168">
        <v>14</v>
      </c>
      <c r="L558" s="168">
        <v>5</v>
      </c>
      <c r="M558" s="199">
        <v>676.7</v>
      </c>
      <c r="N558" s="199">
        <v>463.2</v>
      </c>
      <c r="O558" s="199">
        <v>213.5</v>
      </c>
      <c r="P558" s="200">
        <f t="shared" si="133"/>
        <v>28610876</v>
      </c>
      <c r="Q558" s="200">
        <v>24490909.859999999</v>
      </c>
      <c r="R558" s="200">
        <v>4119966.14</v>
      </c>
      <c r="S558" s="201" t="e">
        <f>R558='Приложение № 1'!#REF!+'Приложение № 1'!#REF!</f>
        <v>#REF!</v>
      </c>
    </row>
    <row r="559" spans="1:24" x14ac:dyDescent="0.2">
      <c r="A559" s="178">
        <v>12</v>
      </c>
      <c r="B559" s="197" t="s">
        <v>1076</v>
      </c>
      <c r="C559" s="178" t="s">
        <v>1000</v>
      </c>
      <c r="D559" s="198">
        <v>42004</v>
      </c>
      <c r="E559" s="178" t="s">
        <v>1801</v>
      </c>
      <c r="F559" s="178" t="s">
        <v>1846</v>
      </c>
      <c r="G559" s="171">
        <v>25</v>
      </c>
      <c r="H559" s="172">
        <v>25</v>
      </c>
      <c r="I559" s="200">
        <v>333.6</v>
      </c>
      <c r="J559" s="171">
        <v>9</v>
      </c>
      <c r="K559" s="168">
        <v>5</v>
      </c>
      <c r="L559" s="168">
        <v>4</v>
      </c>
      <c r="M559" s="199">
        <v>333.6</v>
      </c>
      <c r="N559" s="199">
        <v>136.80000000000001</v>
      </c>
      <c r="O559" s="199">
        <v>196.8</v>
      </c>
      <c r="P559" s="200">
        <f t="shared" si="133"/>
        <v>14104608</v>
      </c>
      <c r="Q559" s="200">
        <v>12073544.449999999</v>
      </c>
      <c r="R559" s="200">
        <v>2031063.55</v>
      </c>
      <c r="S559" s="201" t="e">
        <f>R559='Приложение № 1'!#REF!+'Приложение № 1'!#REF!</f>
        <v>#REF!</v>
      </c>
    </row>
    <row r="560" spans="1:24" x14ac:dyDescent="0.2">
      <c r="A560" s="178">
        <v>13</v>
      </c>
      <c r="B560" s="207" t="s">
        <v>1254</v>
      </c>
      <c r="C560" s="178" t="s">
        <v>1000</v>
      </c>
      <c r="D560" s="198">
        <v>42004</v>
      </c>
      <c r="E560" s="178" t="s">
        <v>1801</v>
      </c>
      <c r="F560" s="178" t="s">
        <v>1846</v>
      </c>
      <c r="G560" s="171">
        <v>31</v>
      </c>
      <c r="H560" s="172">
        <v>31</v>
      </c>
      <c r="I560" s="199">
        <v>640.20000000000005</v>
      </c>
      <c r="J560" s="171">
        <v>16</v>
      </c>
      <c r="K560" s="172">
        <v>15</v>
      </c>
      <c r="L560" s="172">
        <v>1</v>
      </c>
      <c r="M560" s="199">
        <v>640.20000000000005</v>
      </c>
      <c r="N560" s="199">
        <v>598.79999999999995</v>
      </c>
      <c r="O560" s="199">
        <v>41.4</v>
      </c>
      <c r="P560" s="200">
        <f t="shared" si="133"/>
        <v>27067656</v>
      </c>
      <c r="Q560" s="200">
        <v>23169913.539999999</v>
      </c>
      <c r="R560" s="200">
        <v>3897742.46</v>
      </c>
      <c r="S560" s="201" t="e">
        <f>R560='Приложение № 1'!#REF!+'Приложение № 1'!#REF!</f>
        <v>#REF!</v>
      </c>
    </row>
    <row r="561" spans="1:24" s="159" customFormat="1" ht="47.25" customHeight="1" x14ac:dyDescent="0.2">
      <c r="A561" s="778" t="s">
        <v>1697</v>
      </c>
      <c r="B561" s="782"/>
      <c r="C561" s="782"/>
      <c r="D561" s="782"/>
      <c r="E561" s="782"/>
      <c r="F561" s="782"/>
      <c r="G561" s="176">
        <f>G562</f>
        <v>132</v>
      </c>
      <c r="H561" s="176">
        <f t="shared" ref="H561:O561" si="134">H562</f>
        <v>132</v>
      </c>
      <c r="I561" s="179">
        <f t="shared" si="134"/>
        <v>1570.9</v>
      </c>
      <c r="J561" s="176">
        <f t="shared" si="134"/>
        <v>45</v>
      </c>
      <c r="K561" s="176">
        <f t="shared" si="134"/>
        <v>4</v>
      </c>
      <c r="L561" s="176">
        <f t="shared" si="134"/>
        <v>41</v>
      </c>
      <c r="M561" s="179">
        <f t="shared" si="134"/>
        <v>1477.4</v>
      </c>
      <c r="N561" s="179">
        <f t="shared" si="134"/>
        <v>90.1</v>
      </c>
      <c r="O561" s="179">
        <f t="shared" si="134"/>
        <v>1387.3</v>
      </c>
      <c r="P561" s="179">
        <f>P562</f>
        <v>62464472</v>
      </c>
      <c r="Q561" s="179">
        <v>47785321.079999998</v>
      </c>
      <c r="R561" s="179">
        <v>14679150.92</v>
      </c>
      <c r="S561" s="201" t="e">
        <f>R561='Приложение № 1'!#REF!+'Приложение № 1'!#REF!</f>
        <v>#REF!</v>
      </c>
      <c r="T561" s="202"/>
      <c r="U561" s="250"/>
      <c r="V561" s="250"/>
      <c r="W561" s="250"/>
      <c r="X561" s="250"/>
    </row>
    <row r="562" spans="1:24" s="159" customFormat="1" x14ac:dyDescent="0.2">
      <c r="A562" s="178">
        <v>1</v>
      </c>
      <c r="B562" s="207" t="s">
        <v>1747</v>
      </c>
      <c r="C562" s="178">
        <v>1602</v>
      </c>
      <c r="D562" s="198">
        <v>42979</v>
      </c>
      <c r="E562" s="178" t="s">
        <v>1801</v>
      </c>
      <c r="F562" s="178" t="s">
        <v>1846</v>
      </c>
      <c r="G562" s="171">
        <v>132</v>
      </c>
      <c r="H562" s="172">
        <v>132</v>
      </c>
      <c r="I562" s="199">
        <v>1570.9</v>
      </c>
      <c r="J562" s="171">
        <f>K562+L562</f>
        <v>45</v>
      </c>
      <c r="K562" s="172">
        <v>4</v>
      </c>
      <c r="L562" s="172">
        <v>41</v>
      </c>
      <c r="M562" s="199">
        <f>N562+O562</f>
        <v>1477.4</v>
      </c>
      <c r="N562" s="199">
        <v>90.1</v>
      </c>
      <c r="O562" s="199">
        <v>1387.3</v>
      </c>
      <c r="P562" s="200">
        <f>Q562+R562</f>
        <v>62464472</v>
      </c>
      <c r="Q562" s="200">
        <v>47785321.079999998</v>
      </c>
      <c r="R562" s="200">
        <v>14679150.92</v>
      </c>
      <c r="S562" s="201" t="e">
        <f>R562='Приложение № 1'!#REF!+'Приложение № 1'!#REF!</f>
        <v>#REF!</v>
      </c>
      <c r="T562" s="202"/>
      <c r="U562" s="250"/>
      <c r="V562" s="250"/>
      <c r="W562" s="250"/>
      <c r="X562" s="250"/>
    </row>
    <row r="563" spans="1:24" ht="37.5" customHeight="1" x14ac:dyDescent="0.2">
      <c r="A563" s="777" t="s">
        <v>1424</v>
      </c>
      <c r="B563" s="777"/>
      <c r="C563" s="777"/>
      <c r="D563" s="777"/>
      <c r="E563" s="777"/>
      <c r="F563" s="777"/>
      <c r="G563" s="176">
        <f t="shared" ref="G563:P563" si="135">SUM(G564:G565)</f>
        <v>67</v>
      </c>
      <c r="H563" s="176">
        <f t="shared" si="135"/>
        <v>67</v>
      </c>
      <c r="I563" s="179">
        <f t="shared" si="135"/>
        <v>804.5</v>
      </c>
      <c r="J563" s="176">
        <f t="shared" si="135"/>
        <v>16</v>
      </c>
      <c r="K563" s="176">
        <f t="shared" si="135"/>
        <v>7</v>
      </c>
      <c r="L563" s="176">
        <f t="shared" si="135"/>
        <v>9</v>
      </c>
      <c r="M563" s="179">
        <f t="shared" si="135"/>
        <v>804.5</v>
      </c>
      <c r="N563" s="179">
        <f t="shared" si="135"/>
        <v>324.39999999999998</v>
      </c>
      <c r="O563" s="179">
        <f t="shared" si="135"/>
        <v>480.1</v>
      </c>
      <c r="P563" s="179">
        <f t="shared" si="135"/>
        <v>34014260</v>
      </c>
      <c r="Q563" s="179">
        <v>30442762.699999999</v>
      </c>
      <c r="R563" s="179">
        <v>3571497.3</v>
      </c>
      <c r="S563" s="201" t="e">
        <f>R563='Приложение № 1'!#REF!+'Приложение № 1'!#REF!</f>
        <v>#REF!</v>
      </c>
    </row>
    <row r="564" spans="1:24" x14ac:dyDescent="0.2">
      <c r="A564" s="178">
        <v>1</v>
      </c>
      <c r="B564" s="197" t="s">
        <v>920</v>
      </c>
      <c r="C564" s="178">
        <v>1437</v>
      </c>
      <c r="D564" s="198">
        <v>41638</v>
      </c>
      <c r="E564" s="178" t="s">
        <v>1097</v>
      </c>
      <c r="F564" s="178" t="s">
        <v>1099</v>
      </c>
      <c r="G564" s="171">
        <v>35</v>
      </c>
      <c r="H564" s="172">
        <v>35</v>
      </c>
      <c r="I564" s="200">
        <v>402</v>
      </c>
      <c r="J564" s="171">
        <v>8</v>
      </c>
      <c r="K564" s="168">
        <v>3</v>
      </c>
      <c r="L564" s="168">
        <v>5</v>
      </c>
      <c r="M564" s="199">
        <v>402</v>
      </c>
      <c r="N564" s="199">
        <v>134.5</v>
      </c>
      <c r="O564" s="199">
        <v>267.5</v>
      </c>
      <c r="P564" s="200">
        <f>Q564+R564</f>
        <v>16996560</v>
      </c>
      <c r="Q564" s="200">
        <v>15211921.199999999</v>
      </c>
      <c r="R564" s="200">
        <v>1784638.8</v>
      </c>
      <c r="S564" s="201" t="e">
        <f>R564='Приложение № 1'!#REF!+'Приложение № 1'!#REF!</f>
        <v>#REF!</v>
      </c>
    </row>
    <row r="565" spans="1:24" x14ac:dyDescent="0.2">
      <c r="A565" s="178">
        <v>2</v>
      </c>
      <c r="B565" s="197" t="s">
        <v>919</v>
      </c>
      <c r="C565" s="178">
        <v>1437</v>
      </c>
      <c r="D565" s="198">
        <v>41638</v>
      </c>
      <c r="E565" s="178" t="s">
        <v>1097</v>
      </c>
      <c r="F565" s="178" t="s">
        <v>1099</v>
      </c>
      <c r="G565" s="171">
        <v>32</v>
      </c>
      <c r="H565" s="172">
        <v>32</v>
      </c>
      <c r="I565" s="200">
        <v>402.5</v>
      </c>
      <c r="J565" s="171">
        <v>8</v>
      </c>
      <c r="K565" s="168">
        <v>4</v>
      </c>
      <c r="L565" s="168">
        <v>4</v>
      </c>
      <c r="M565" s="199">
        <v>402.5</v>
      </c>
      <c r="N565" s="199">
        <v>189.9</v>
      </c>
      <c r="O565" s="199">
        <v>212.6</v>
      </c>
      <c r="P565" s="200">
        <f>Q565+R565</f>
        <v>17017700</v>
      </c>
      <c r="Q565" s="200">
        <v>15230841.5</v>
      </c>
      <c r="R565" s="200">
        <v>1786858.5</v>
      </c>
      <c r="S565" s="201" t="e">
        <f>R565='Приложение № 1'!#REF!+'Приложение № 1'!#REF!</f>
        <v>#REF!</v>
      </c>
    </row>
    <row r="566" spans="1:24" ht="39.75" customHeight="1" x14ac:dyDescent="0.2">
      <c r="A566" s="778" t="s">
        <v>1422</v>
      </c>
      <c r="B566" s="778"/>
      <c r="C566" s="778"/>
      <c r="D566" s="778"/>
      <c r="E566" s="778"/>
      <c r="F566" s="778"/>
      <c r="G566" s="176">
        <f t="shared" ref="G566:P566" si="136">G567</f>
        <v>42</v>
      </c>
      <c r="H566" s="176">
        <f t="shared" si="136"/>
        <v>42</v>
      </c>
      <c r="I566" s="179">
        <f t="shared" si="136"/>
        <v>321.5</v>
      </c>
      <c r="J566" s="176">
        <f t="shared" si="136"/>
        <v>12</v>
      </c>
      <c r="K566" s="176">
        <f t="shared" si="136"/>
        <v>2</v>
      </c>
      <c r="L566" s="176">
        <f t="shared" si="136"/>
        <v>10</v>
      </c>
      <c r="M566" s="179">
        <f t="shared" si="136"/>
        <v>321.3</v>
      </c>
      <c r="N566" s="179">
        <f t="shared" si="136"/>
        <v>39.6</v>
      </c>
      <c r="O566" s="179">
        <f t="shared" si="136"/>
        <v>281.7</v>
      </c>
      <c r="P566" s="179">
        <f t="shared" si="136"/>
        <v>13584564</v>
      </c>
      <c r="Q566" s="179">
        <v>10813312.939999999</v>
      </c>
      <c r="R566" s="179">
        <v>2771251.06</v>
      </c>
      <c r="S566" s="201" t="e">
        <f>R566='Приложение № 1'!#REF!+'Приложение № 1'!#REF!</f>
        <v>#REF!</v>
      </c>
    </row>
    <row r="567" spans="1:24" x14ac:dyDescent="0.2">
      <c r="A567" s="178">
        <v>1</v>
      </c>
      <c r="B567" s="197" t="s">
        <v>1506</v>
      </c>
      <c r="C567" s="230">
        <v>62</v>
      </c>
      <c r="D567" s="231">
        <v>42004</v>
      </c>
      <c r="E567" s="178" t="s">
        <v>1097</v>
      </c>
      <c r="F567" s="178" t="s">
        <v>1099</v>
      </c>
      <c r="G567" s="171">
        <v>42</v>
      </c>
      <c r="H567" s="172">
        <v>42</v>
      </c>
      <c r="I567" s="199">
        <v>321.5</v>
      </c>
      <c r="J567" s="171">
        <v>12</v>
      </c>
      <c r="K567" s="172">
        <v>2</v>
      </c>
      <c r="L567" s="172">
        <v>10</v>
      </c>
      <c r="M567" s="199">
        <v>321.3</v>
      </c>
      <c r="N567" s="199">
        <v>39.6</v>
      </c>
      <c r="O567" s="199">
        <v>281.7</v>
      </c>
      <c r="P567" s="200">
        <f>Q567+R567</f>
        <v>13584564</v>
      </c>
      <c r="Q567" s="200">
        <v>10813312.939999999</v>
      </c>
      <c r="R567" s="200">
        <v>2771251.06</v>
      </c>
      <c r="S567" s="201" t="e">
        <f>R567='Приложение № 1'!#REF!+'Приложение № 1'!#REF!</f>
        <v>#REF!</v>
      </c>
    </row>
    <row r="568" spans="1:24" s="195" customFormat="1" ht="39.75" customHeight="1" x14ac:dyDescent="0.2">
      <c r="A568" s="778" t="e">
        <f>'Приложение № 1'!#REF!</f>
        <v>#REF!</v>
      </c>
      <c r="B568" s="778"/>
      <c r="C568" s="778"/>
      <c r="D568" s="778"/>
      <c r="E568" s="778"/>
      <c r="F568" s="778"/>
      <c r="G568" s="176" t="e">
        <f t="shared" ref="G568:R568" si="137">G569</f>
        <v>#REF!</v>
      </c>
      <c r="H568" s="176" t="e">
        <f t="shared" si="137"/>
        <v>#REF!</v>
      </c>
      <c r="I568" s="179" t="e">
        <f t="shared" si="137"/>
        <v>#REF!</v>
      </c>
      <c r="J568" s="176" t="e">
        <f t="shared" si="137"/>
        <v>#REF!</v>
      </c>
      <c r="K568" s="176" t="e">
        <f t="shared" si="137"/>
        <v>#REF!</v>
      </c>
      <c r="L568" s="176" t="e">
        <f t="shared" si="137"/>
        <v>#REF!</v>
      </c>
      <c r="M568" s="179" t="e">
        <f t="shared" si="137"/>
        <v>#REF!</v>
      </c>
      <c r="N568" s="179" t="e">
        <f t="shared" si="137"/>
        <v>#REF!</v>
      </c>
      <c r="O568" s="179" t="e">
        <f t="shared" si="137"/>
        <v>#REF!</v>
      </c>
      <c r="P568" s="179" t="e">
        <f t="shared" si="137"/>
        <v>#REF!</v>
      </c>
      <c r="Q568" s="179" t="e">
        <f t="shared" si="137"/>
        <v>#REF!</v>
      </c>
      <c r="R568" s="179" t="e">
        <f t="shared" si="137"/>
        <v>#REF!</v>
      </c>
      <c r="S568" s="201"/>
      <c r="T568" s="202"/>
      <c r="U568" s="202"/>
      <c r="V568" s="202"/>
      <c r="W568" s="202"/>
      <c r="X568" s="202"/>
    </row>
    <row r="569" spans="1:24" s="195" customFormat="1" x14ac:dyDescent="0.2">
      <c r="A569" s="178">
        <v>1</v>
      </c>
      <c r="B569" s="197" t="e">
        <f>'Приложение № 1'!#REF!</f>
        <v>#REF!</v>
      </c>
      <c r="C569" s="230" t="e">
        <f>'Приложение № 1'!#REF!</f>
        <v>#REF!</v>
      </c>
      <c r="D569" s="231" t="e">
        <f>'Приложение № 1'!#REF!</f>
        <v>#REF!</v>
      </c>
      <c r="E569" s="178" t="e">
        <f>'Приложение № 1'!#REF!</f>
        <v>#REF!</v>
      </c>
      <c r="F569" s="178" t="e">
        <f>'Приложение № 1'!#REF!</f>
        <v>#REF!</v>
      </c>
      <c r="G569" s="171" t="e">
        <f>'Приложение № 1'!#REF!</f>
        <v>#REF!</v>
      </c>
      <c r="H569" s="172" t="e">
        <f>'Приложение № 1'!#REF!</f>
        <v>#REF!</v>
      </c>
      <c r="I569" s="199" t="e">
        <f>'Приложение № 1'!#REF!</f>
        <v>#REF!</v>
      </c>
      <c r="J569" s="171" t="e">
        <f>'Приложение № 1'!#REF!</f>
        <v>#REF!</v>
      </c>
      <c r="K569" s="172" t="e">
        <f>'Приложение № 1'!#REF!</f>
        <v>#REF!</v>
      </c>
      <c r="L569" s="172" t="e">
        <f>'Приложение № 1'!#REF!</f>
        <v>#REF!</v>
      </c>
      <c r="M569" s="199" t="e">
        <f>'Приложение № 1'!#REF!</f>
        <v>#REF!</v>
      </c>
      <c r="N569" s="199" t="e">
        <f>'Приложение № 1'!#REF!</f>
        <v>#REF!</v>
      </c>
      <c r="O569" s="199" t="e">
        <f>'Приложение № 1'!#REF!</f>
        <v>#REF!</v>
      </c>
      <c r="P569" s="200" t="e">
        <f>'Приложение № 1'!#REF!</f>
        <v>#REF!</v>
      </c>
      <c r="Q569" s="200" t="e">
        <f>'Приложение № 1'!#REF!</f>
        <v>#REF!</v>
      </c>
      <c r="R569" s="200" t="e">
        <f>'Приложение № 1'!#REF!</f>
        <v>#REF!</v>
      </c>
      <c r="S569" s="201"/>
      <c r="T569" s="202"/>
      <c r="U569" s="202"/>
      <c r="V569" s="202"/>
      <c r="W569" s="202"/>
      <c r="X569" s="202"/>
    </row>
    <row r="570" spans="1:24" ht="33.75" customHeight="1" x14ac:dyDescent="0.2">
      <c r="A570" s="778" t="s">
        <v>1698</v>
      </c>
      <c r="B570" s="778"/>
      <c r="C570" s="778"/>
      <c r="D570" s="778"/>
      <c r="E570" s="778"/>
      <c r="F570" s="778"/>
      <c r="G570" s="176">
        <f t="shared" ref="G570:O570" si="138">G571</f>
        <v>126</v>
      </c>
      <c r="H570" s="176">
        <f t="shared" si="138"/>
        <v>126</v>
      </c>
      <c r="I570" s="179">
        <f t="shared" si="138"/>
        <v>2494.3000000000002</v>
      </c>
      <c r="J570" s="176">
        <f t="shared" si="138"/>
        <v>61</v>
      </c>
      <c r="K570" s="176">
        <f t="shared" si="138"/>
        <v>48</v>
      </c>
      <c r="L570" s="176">
        <f t="shared" si="138"/>
        <v>13</v>
      </c>
      <c r="M570" s="179">
        <f t="shared" si="138"/>
        <v>2494.3000000000002</v>
      </c>
      <c r="N570" s="179">
        <f t="shared" si="138"/>
        <v>1916.48</v>
      </c>
      <c r="O570" s="179">
        <f t="shared" si="138"/>
        <v>577.82000000000005</v>
      </c>
      <c r="P570" s="179">
        <f>SUM(P571)</f>
        <v>105459004</v>
      </c>
      <c r="Q570" s="179">
        <v>82785318.140000001</v>
      </c>
      <c r="R570" s="179">
        <v>22673685.859999999</v>
      </c>
      <c r="S570" s="201" t="e">
        <f>R570='Приложение № 1'!#REF!+'Приложение № 1'!#REF!</f>
        <v>#REF!</v>
      </c>
    </row>
    <row r="571" spans="1:24" ht="30.75" customHeight="1" x14ac:dyDescent="0.2">
      <c r="A571" s="178">
        <v>1</v>
      </c>
      <c r="B571" s="197" t="s">
        <v>1699</v>
      </c>
      <c r="C571" s="230">
        <v>2</v>
      </c>
      <c r="D571" s="231">
        <v>42928</v>
      </c>
      <c r="E571" s="178" t="s">
        <v>1801</v>
      </c>
      <c r="F571" s="178" t="s">
        <v>1846</v>
      </c>
      <c r="G571" s="171">
        <v>126</v>
      </c>
      <c r="H571" s="172">
        <v>126</v>
      </c>
      <c r="I571" s="199">
        <v>2494.3000000000002</v>
      </c>
      <c r="J571" s="171">
        <v>61</v>
      </c>
      <c r="K571" s="172">
        <v>48</v>
      </c>
      <c r="L571" s="172">
        <v>13</v>
      </c>
      <c r="M571" s="199">
        <v>2494.3000000000002</v>
      </c>
      <c r="N571" s="199">
        <v>1916.48</v>
      </c>
      <c r="O571" s="199">
        <v>577.82000000000005</v>
      </c>
      <c r="P571" s="200">
        <f>Q571+R571</f>
        <v>105459004</v>
      </c>
      <c r="Q571" s="179">
        <v>82785318.140000001</v>
      </c>
      <c r="R571" s="179">
        <v>22673685.859999999</v>
      </c>
      <c r="S571" s="201" t="e">
        <f>R571='Приложение № 1'!#REF!+'Приложение № 1'!#REF!</f>
        <v>#REF!</v>
      </c>
    </row>
    <row r="572" spans="1:24" s="159" customFormat="1" ht="31.5" customHeight="1" x14ac:dyDescent="0.2">
      <c r="A572" s="777" t="s">
        <v>1246</v>
      </c>
      <c r="B572" s="777"/>
      <c r="C572" s="777"/>
      <c r="D572" s="777"/>
      <c r="E572" s="777"/>
      <c r="F572" s="777"/>
      <c r="G572" s="176">
        <f>SUM(G573:G578)</f>
        <v>202</v>
      </c>
      <c r="H572" s="176">
        <f t="shared" ref="H572:O572" si="139">SUM(H573:H578)</f>
        <v>202</v>
      </c>
      <c r="I572" s="179">
        <f t="shared" si="139"/>
        <v>2954.8</v>
      </c>
      <c r="J572" s="176">
        <f t="shared" si="139"/>
        <v>70</v>
      </c>
      <c r="K572" s="176">
        <f t="shared" si="139"/>
        <v>47</v>
      </c>
      <c r="L572" s="176">
        <f t="shared" si="139"/>
        <v>23</v>
      </c>
      <c r="M572" s="179">
        <f t="shared" si="139"/>
        <v>2941.7</v>
      </c>
      <c r="N572" s="179">
        <f t="shared" si="139"/>
        <v>1872.1</v>
      </c>
      <c r="O572" s="179">
        <f t="shared" si="139"/>
        <v>1069.5999999999999</v>
      </c>
      <c r="P572" s="179">
        <f>SUM(P573:P578)</f>
        <v>124375076</v>
      </c>
      <c r="Q572" s="179">
        <v>118156322.2</v>
      </c>
      <c r="R572" s="179">
        <v>6218753.7999999998</v>
      </c>
      <c r="S572" s="201" t="e">
        <f>R572='Приложение № 1'!#REF!+'Приложение № 1'!#REF!</f>
        <v>#REF!</v>
      </c>
      <c r="T572" s="202"/>
      <c r="U572" s="250"/>
      <c r="V572" s="250"/>
      <c r="W572" s="250"/>
      <c r="X572" s="250"/>
    </row>
    <row r="573" spans="1:24" x14ac:dyDescent="0.2">
      <c r="A573" s="178">
        <v>1</v>
      </c>
      <c r="B573" s="197" t="s">
        <v>1485</v>
      </c>
      <c r="C573" s="178" t="s">
        <v>1186</v>
      </c>
      <c r="D573" s="198">
        <v>42163</v>
      </c>
      <c r="E573" s="178" t="s">
        <v>1097</v>
      </c>
      <c r="F573" s="178" t="s">
        <v>1099</v>
      </c>
      <c r="G573" s="171">
        <v>23</v>
      </c>
      <c r="H573" s="172">
        <v>23</v>
      </c>
      <c r="I573" s="200">
        <v>370.6</v>
      </c>
      <c r="J573" s="171">
        <v>8</v>
      </c>
      <c r="K573" s="168">
        <v>8</v>
      </c>
      <c r="L573" s="168">
        <v>0</v>
      </c>
      <c r="M573" s="199">
        <v>370.6</v>
      </c>
      <c r="N573" s="199">
        <v>370.6</v>
      </c>
      <c r="O573" s="199">
        <v>0</v>
      </c>
      <c r="P573" s="200">
        <f t="shared" ref="P573:P578" si="140">Q573+R573</f>
        <v>15668968</v>
      </c>
      <c r="Q573" s="200">
        <v>14885519.6</v>
      </c>
      <c r="R573" s="200">
        <v>783448.4</v>
      </c>
      <c r="S573" s="201" t="e">
        <f>R573='Приложение № 1'!#REF!+'Приложение № 1'!#REF!</f>
        <v>#REF!</v>
      </c>
    </row>
    <row r="574" spans="1:24" x14ac:dyDescent="0.2">
      <c r="A574" s="178">
        <v>2</v>
      </c>
      <c r="B574" s="197" t="s">
        <v>1486</v>
      </c>
      <c r="C574" s="178" t="s">
        <v>1186</v>
      </c>
      <c r="D574" s="198">
        <v>42163</v>
      </c>
      <c r="E574" s="178" t="s">
        <v>1097</v>
      </c>
      <c r="F574" s="178" t="s">
        <v>1099</v>
      </c>
      <c r="G574" s="171">
        <v>23</v>
      </c>
      <c r="H574" s="172">
        <v>23</v>
      </c>
      <c r="I574" s="200">
        <v>369.7</v>
      </c>
      <c r="J574" s="171">
        <v>8</v>
      </c>
      <c r="K574" s="168">
        <v>7</v>
      </c>
      <c r="L574" s="168">
        <v>1</v>
      </c>
      <c r="M574" s="199">
        <v>369.7</v>
      </c>
      <c r="N574" s="199">
        <v>312.39999999999998</v>
      </c>
      <c r="O574" s="199">
        <v>57.3</v>
      </c>
      <c r="P574" s="200">
        <f t="shared" si="140"/>
        <v>15630916</v>
      </c>
      <c r="Q574" s="200">
        <v>14849370.199999999</v>
      </c>
      <c r="R574" s="200">
        <v>781545.8</v>
      </c>
      <c r="S574" s="201" t="e">
        <f>R574='Приложение № 1'!#REF!+'Приложение № 1'!#REF!</f>
        <v>#REF!</v>
      </c>
    </row>
    <row r="575" spans="1:24" x14ac:dyDescent="0.2">
      <c r="A575" s="178">
        <v>3</v>
      </c>
      <c r="B575" s="197" t="s">
        <v>1487</v>
      </c>
      <c r="C575" s="178" t="s">
        <v>1186</v>
      </c>
      <c r="D575" s="198">
        <v>42163</v>
      </c>
      <c r="E575" s="178" t="s">
        <v>1097</v>
      </c>
      <c r="F575" s="178" t="s">
        <v>1099</v>
      </c>
      <c r="G575" s="171">
        <v>57</v>
      </c>
      <c r="H575" s="172">
        <v>57</v>
      </c>
      <c r="I575" s="200">
        <v>737.9</v>
      </c>
      <c r="J575" s="171">
        <v>16</v>
      </c>
      <c r="K575" s="168">
        <v>6</v>
      </c>
      <c r="L575" s="168">
        <v>10</v>
      </c>
      <c r="M575" s="199">
        <v>737.9</v>
      </c>
      <c r="N575" s="199">
        <v>230.5</v>
      </c>
      <c r="O575" s="199">
        <v>507.4</v>
      </c>
      <c r="P575" s="200">
        <f t="shared" si="140"/>
        <v>31198412</v>
      </c>
      <c r="Q575" s="200">
        <v>29638491.399999999</v>
      </c>
      <c r="R575" s="200">
        <v>1559920.6</v>
      </c>
      <c r="S575" s="201" t="e">
        <f>R575='Приложение № 1'!#REF!+'Приложение № 1'!#REF!</f>
        <v>#REF!</v>
      </c>
    </row>
    <row r="576" spans="1:24" x14ac:dyDescent="0.2">
      <c r="A576" s="178">
        <v>4</v>
      </c>
      <c r="B576" s="197" t="s">
        <v>1488</v>
      </c>
      <c r="C576" s="178" t="s">
        <v>1186</v>
      </c>
      <c r="D576" s="198">
        <v>42163</v>
      </c>
      <c r="E576" s="178" t="s">
        <v>1097</v>
      </c>
      <c r="F576" s="178" t="s">
        <v>1099</v>
      </c>
      <c r="G576" s="171">
        <v>33</v>
      </c>
      <c r="H576" s="172">
        <v>33</v>
      </c>
      <c r="I576" s="200">
        <v>487.1</v>
      </c>
      <c r="J576" s="171">
        <v>12</v>
      </c>
      <c r="K576" s="168">
        <v>5</v>
      </c>
      <c r="L576" s="168">
        <v>7</v>
      </c>
      <c r="M576" s="199">
        <v>474</v>
      </c>
      <c r="N576" s="199">
        <v>170.6</v>
      </c>
      <c r="O576" s="199">
        <v>303.39999999999998</v>
      </c>
      <c r="P576" s="200">
        <f t="shared" si="140"/>
        <v>20040720</v>
      </c>
      <c r="Q576" s="200">
        <v>19038684</v>
      </c>
      <c r="R576" s="200">
        <v>1002036</v>
      </c>
      <c r="S576" s="201" t="e">
        <f>R576='Приложение № 1'!#REF!+'Приложение № 1'!#REF!</f>
        <v>#REF!</v>
      </c>
    </row>
    <row r="577" spans="1:19" x14ac:dyDescent="0.2">
      <c r="A577" s="178">
        <v>5</v>
      </c>
      <c r="B577" s="197" t="s">
        <v>1615</v>
      </c>
      <c r="C577" s="178" t="s">
        <v>1186</v>
      </c>
      <c r="D577" s="198">
        <v>42163</v>
      </c>
      <c r="E577" s="178" t="s">
        <v>1097</v>
      </c>
      <c r="F577" s="178" t="s">
        <v>1099</v>
      </c>
      <c r="G577" s="171">
        <v>36</v>
      </c>
      <c r="H577" s="172">
        <v>36</v>
      </c>
      <c r="I577" s="200">
        <v>635.70000000000005</v>
      </c>
      <c r="J577" s="171">
        <v>16</v>
      </c>
      <c r="K577" s="168">
        <v>15</v>
      </c>
      <c r="L577" s="168">
        <v>1</v>
      </c>
      <c r="M577" s="199">
        <v>635.70000000000005</v>
      </c>
      <c r="N577" s="199">
        <v>592.70000000000005</v>
      </c>
      <c r="O577" s="199">
        <v>43</v>
      </c>
      <c r="P577" s="200">
        <f t="shared" si="140"/>
        <v>26877396</v>
      </c>
      <c r="Q577" s="200">
        <v>25533526.199999999</v>
      </c>
      <c r="R577" s="200">
        <v>1343869.8</v>
      </c>
      <c r="S577" s="201" t="e">
        <f>R577='Приложение № 1'!#REF!+'Приложение № 1'!#REF!</f>
        <v>#REF!</v>
      </c>
    </row>
    <row r="578" spans="1:19" x14ac:dyDescent="0.2">
      <c r="A578" s="178">
        <v>6</v>
      </c>
      <c r="B578" s="197" t="s">
        <v>1614</v>
      </c>
      <c r="C578" s="178" t="s">
        <v>1186</v>
      </c>
      <c r="D578" s="198">
        <v>42163</v>
      </c>
      <c r="E578" s="178" t="s">
        <v>1097</v>
      </c>
      <c r="F578" s="178" t="s">
        <v>1099</v>
      </c>
      <c r="G578" s="171">
        <v>30</v>
      </c>
      <c r="H578" s="172">
        <v>30</v>
      </c>
      <c r="I578" s="200">
        <v>353.8</v>
      </c>
      <c r="J578" s="171">
        <v>10</v>
      </c>
      <c r="K578" s="168">
        <v>6</v>
      </c>
      <c r="L578" s="168">
        <v>4</v>
      </c>
      <c r="M578" s="199">
        <v>353.8</v>
      </c>
      <c r="N578" s="199">
        <v>195.3</v>
      </c>
      <c r="O578" s="199">
        <v>158.5</v>
      </c>
      <c r="P578" s="200">
        <f t="shared" si="140"/>
        <v>14958664</v>
      </c>
      <c r="Q578" s="200">
        <v>14210730.800000001</v>
      </c>
      <c r="R578" s="200">
        <v>747933.2</v>
      </c>
      <c r="S578" s="201" t="e">
        <f>R578='Приложение № 1'!#REF!+'Приложение № 1'!#REF!</f>
        <v>#REF!</v>
      </c>
    </row>
    <row r="579" spans="1:19" ht="27" customHeight="1" x14ac:dyDescent="0.2">
      <c r="A579" s="777" t="s">
        <v>1775</v>
      </c>
      <c r="B579" s="777"/>
      <c r="C579" s="777"/>
      <c r="D579" s="777"/>
      <c r="E579" s="777"/>
      <c r="F579" s="777"/>
      <c r="G579" s="176">
        <f t="shared" ref="G579:P579" si="141">SUM(G580:G582)</f>
        <v>62</v>
      </c>
      <c r="H579" s="176">
        <f t="shared" si="141"/>
        <v>62</v>
      </c>
      <c r="I579" s="179">
        <f t="shared" si="141"/>
        <v>1035.9000000000001</v>
      </c>
      <c r="J579" s="176">
        <f t="shared" si="141"/>
        <v>22</v>
      </c>
      <c r="K579" s="176">
        <f t="shared" si="141"/>
        <v>15</v>
      </c>
      <c r="L579" s="176">
        <f t="shared" si="141"/>
        <v>7</v>
      </c>
      <c r="M579" s="179">
        <f t="shared" si="141"/>
        <v>1035.9000000000001</v>
      </c>
      <c r="N579" s="179">
        <f t="shared" si="141"/>
        <v>664.3</v>
      </c>
      <c r="O579" s="179">
        <f t="shared" si="141"/>
        <v>371.6</v>
      </c>
      <c r="P579" s="179">
        <f t="shared" si="141"/>
        <v>43797852</v>
      </c>
      <c r="Q579" s="179">
        <v>36658802.130000003</v>
      </c>
      <c r="R579" s="179">
        <v>7139049.8700000001</v>
      </c>
      <c r="S579" s="201" t="e">
        <f>R579='Приложение № 1'!#REF!+'Приложение № 1'!#REF!</f>
        <v>#REF!</v>
      </c>
    </row>
    <row r="580" spans="1:19" x14ac:dyDescent="0.2">
      <c r="A580" s="178">
        <v>1</v>
      </c>
      <c r="B580" s="207" t="s">
        <v>1383</v>
      </c>
      <c r="C580" s="178">
        <v>55</v>
      </c>
      <c r="D580" s="198">
        <v>42032</v>
      </c>
      <c r="E580" s="178" t="s">
        <v>1099</v>
      </c>
      <c r="F580" s="178" t="s">
        <v>1801</v>
      </c>
      <c r="G580" s="171">
        <v>7</v>
      </c>
      <c r="H580" s="172">
        <v>7</v>
      </c>
      <c r="I580" s="200">
        <v>153.80000000000001</v>
      </c>
      <c r="J580" s="171">
        <v>6</v>
      </c>
      <c r="K580" s="168">
        <v>6</v>
      </c>
      <c r="L580" s="168">
        <v>0</v>
      </c>
      <c r="M580" s="199">
        <v>153.80000000000001</v>
      </c>
      <c r="N580" s="199">
        <v>153.80000000000001</v>
      </c>
      <c r="O580" s="199">
        <v>0</v>
      </c>
      <c r="P580" s="200">
        <f>Q580+R580</f>
        <v>6502664</v>
      </c>
      <c r="Q580" s="200">
        <v>5442729.7699999996</v>
      </c>
      <c r="R580" s="200">
        <v>1059934.23</v>
      </c>
      <c r="S580" s="201" t="e">
        <f>R580='Приложение № 1'!#REF!+'Приложение № 1'!#REF!</f>
        <v>#REF!</v>
      </c>
    </row>
    <row r="581" spans="1:19" x14ac:dyDescent="0.2">
      <c r="A581" s="178">
        <v>2</v>
      </c>
      <c r="B581" s="207" t="s">
        <v>1549</v>
      </c>
      <c r="C581" s="178">
        <v>55</v>
      </c>
      <c r="D581" s="198">
        <v>42032</v>
      </c>
      <c r="E581" s="178" t="s">
        <v>1099</v>
      </c>
      <c r="F581" s="178" t="s">
        <v>1801</v>
      </c>
      <c r="G581" s="171">
        <v>29</v>
      </c>
      <c r="H581" s="172">
        <v>29</v>
      </c>
      <c r="I581" s="200">
        <v>466.3</v>
      </c>
      <c r="J581" s="171">
        <v>8</v>
      </c>
      <c r="K581" s="168">
        <v>2</v>
      </c>
      <c r="L581" s="168">
        <v>6</v>
      </c>
      <c r="M581" s="199">
        <v>466.3</v>
      </c>
      <c r="N581" s="199">
        <v>141.19999999999999</v>
      </c>
      <c r="O581" s="199">
        <v>325.10000000000002</v>
      </c>
      <c r="P581" s="200">
        <f>Q581+R581</f>
        <v>19715164</v>
      </c>
      <c r="Q581" s="200">
        <v>16501592.27</v>
      </c>
      <c r="R581" s="200">
        <v>3213571.73</v>
      </c>
      <c r="S581" s="201" t="e">
        <f>R581='Приложение № 1'!#REF!+'Приложение № 1'!#REF!</f>
        <v>#REF!</v>
      </c>
    </row>
    <row r="582" spans="1:19" x14ac:dyDescent="0.2">
      <c r="A582" s="178">
        <v>3</v>
      </c>
      <c r="B582" s="207" t="s">
        <v>1384</v>
      </c>
      <c r="C582" s="178">
        <v>55</v>
      </c>
      <c r="D582" s="198">
        <v>42032</v>
      </c>
      <c r="E582" s="178" t="s">
        <v>1099</v>
      </c>
      <c r="F582" s="178" t="s">
        <v>1801</v>
      </c>
      <c r="G582" s="171">
        <v>26</v>
      </c>
      <c r="H582" s="172">
        <v>26</v>
      </c>
      <c r="I582" s="200">
        <v>415.8</v>
      </c>
      <c r="J582" s="171">
        <v>8</v>
      </c>
      <c r="K582" s="168">
        <v>7</v>
      </c>
      <c r="L582" s="168">
        <v>1</v>
      </c>
      <c r="M582" s="199">
        <v>415.8</v>
      </c>
      <c r="N582" s="199">
        <v>369.3</v>
      </c>
      <c r="O582" s="199">
        <v>46.5</v>
      </c>
      <c r="P582" s="200">
        <f>Q582+R582</f>
        <v>17580024</v>
      </c>
      <c r="Q582" s="200">
        <v>14714480.09</v>
      </c>
      <c r="R582" s="200">
        <v>2865543.91</v>
      </c>
      <c r="S582" s="201" t="e">
        <f>R582='Приложение № 1'!#REF!+'Приложение № 1'!#REF!</f>
        <v>#REF!</v>
      </c>
    </row>
    <row r="583" spans="1:19" ht="33.75" customHeight="1" x14ac:dyDescent="0.2">
      <c r="A583" s="778" t="s">
        <v>1447</v>
      </c>
      <c r="B583" s="778"/>
      <c r="C583" s="778"/>
      <c r="D583" s="778"/>
      <c r="E583" s="778"/>
      <c r="F583" s="778"/>
      <c r="G583" s="177">
        <f t="shared" ref="G583:P583" si="142">SUM(G584:G592)</f>
        <v>167</v>
      </c>
      <c r="H583" s="177">
        <f t="shared" si="142"/>
        <v>167</v>
      </c>
      <c r="I583" s="179">
        <f t="shared" si="142"/>
        <v>2988.3</v>
      </c>
      <c r="J583" s="177">
        <f t="shared" si="142"/>
        <v>65</v>
      </c>
      <c r="K583" s="177">
        <f t="shared" si="142"/>
        <v>40</v>
      </c>
      <c r="L583" s="177">
        <f t="shared" si="142"/>
        <v>25</v>
      </c>
      <c r="M583" s="179">
        <f t="shared" si="142"/>
        <v>2932.8</v>
      </c>
      <c r="N583" s="179">
        <f t="shared" si="142"/>
        <v>1698.82</v>
      </c>
      <c r="O583" s="179">
        <f t="shared" si="142"/>
        <v>1233.98</v>
      </c>
      <c r="P583" s="179">
        <f t="shared" si="142"/>
        <v>123998784</v>
      </c>
      <c r="Q583" s="179">
        <v>107134949.37</v>
      </c>
      <c r="R583" s="179">
        <v>16863834.629999999</v>
      </c>
      <c r="S583" s="201" t="e">
        <f>R583='Приложение № 1'!#REF!+'Приложение № 1'!#REF!</f>
        <v>#REF!</v>
      </c>
    </row>
    <row r="584" spans="1:19" x14ac:dyDescent="0.2">
      <c r="A584" s="178">
        <v>1</v>
      </c>
      <c r="B584" s="197" t="s">
        <v>794</v>
      </c>
      <c r="C584" s="235" t="s">
        <v>1087</v>
      </c>
      <c r="D584" s="231">
        <v>40918</v>
      </c>
      <c r="E584" s="178" t="s">
        <v>1099</v>
      </c>
      <c r="F584" s="178" t="s">
        <v>1801</v>
      </c>
      <c r="G584" s="171">
        <v>11</v>
      </c>
      <c r="H584" s="172">
        <v>11</v>
      </c>
      <c r="I584" s="199">
        <v>218.2</v>
      </c>
      <c r="J584" s="171">
        <v>2</v>
      </c>
      <c r="K584" s="172">
        <v>0</v>
      </c>
      <c r="L584" s="172">
        <v>2</v>
      </c>
      <c r="M584" s="199">
        <v>162.69999999999999</v>
      </c>
      <c r="N584" s="199">
        <v>0</v>
      </c>
      <c r="O584" s="199">
        <v>162.69999999999999</v>
      </c>
      <c r="P584" s="200">
        <f t="shared" ref="P584:P592" si="143">Q584+R584</f>
        <v>6878956</v>
      </c>
      <c r="Q584" s="200">
        <v>5943417.9800000004</v>
      </c>
      <c r="R584" s="200">
        <v>935538.02</v>
      </c>
      <c r="S584" s="201" t="e">
        <f>R584='Приложение № 1'!#REF!+'Приложение № 1'!#REF!</f>
        <v>#REF!</v>
      </c>
    </row>
    <row r="585" spans="1:19" x14ac:dyDescent="0.2">
      <c r="A585" s="178">
        <v>2</v>
      </c>
      <c r="B585" s="207" t="s">
        <v>793</v>
      </c>
      <c r="C585" s="178" t="s">
        <v>1088</v>
      </c>
      <c r="D585" s="198">
        <v>40918</v>
      </c>
      <c r="E585" s="178" t="s">
        <v>1099</v>
      </c>
      <c r="F585" s="178" t="s">
        <v>1801</v>
      </c>
      <c r="G585" s="171">
        <v>20</v>
      </c>
      <c r="H585" s="172">
        <v>20</v>
      </c>
      <c r="I585" s="200">
        <v>453.3</v>
      </c>
      <c r="J585" s="171">
        <v>9</v>
      </c>
      <c r="K585" s="168">
        <v>7</v>
      </c>
      <c r="L585" s="168">
        <v>2</v>
      </c>
      <c r="M585" s="199">
        <v>453.3</v>
      </c>
      <c r="N585" s="199">
        <v>346.8</v>
      </c>
      <c r="O585" s="199">
        <v>106.5</v>
      </c>
      <c r="P585" s="200">
        <f t="shared" si="143"/>
        <v>19165524</v>
      </c>
      <c r="Q585" s="200">
        <v>16559012.74</v>
      </c>
      <c r="R585" s="200">
        <v>2606511.2599999998</v>
      </c>
      <c r="S585" s="201" t="e">
        <f>R585='Приложение № 1'!#REF!+'Приложение № 1'!#REF!</f>
        <v>#REF!</v>
      </c>
    </row>
    <row r="586" spans="1:19" x14ac:dyDescent="0.2">
      <c r="A586" s="178">
        <v>3</v>
      </c>
      <c r="B586" s="197" t="s">
        <v>768</v>
      </c>
      <c r="C586" s="235" t="s">
        <v>1273</v>
      </c>
      <c r="D586" s="231">
        <v>40918</v>
      </c>
      <c r="E586" s="178" t="s">
        <v>1099</v>
      </c>
      <c r="F586" s="178" t="s">
        <v>1801</v>
      </c>
      <c r="G586" s="171">
        <v>15</v>
      </c>
      <c r="H586" s="172">
        <v>15</v>
      </c>
      <c r="I586" s="199">
        <v>213.1</v>
      </c>
      <c r="J586" s="171">
        <v>5</v>
      </c>
      <c r="K586" s="172">
        <v>2</v>
      </c>
      <c r="L586" s="172">
        <v>3</v>
      </c>
      <c r="M586" s="199">
        <v>213.1</v>
      </c>
      <c r="N586" s="199">
        <v>47.4</v>
      </c>
      <c r="O586" s="199">
        <v>165.7</v>
      </c>
      <c r="P586" s="200">
        <f t="shared" si="143"/>
        <v>9009868</v>
      </c>
      <c r="Q586" s="200">
        <v>7784525.9500000002</v>
      </c>
      <c r="R586" s="200">
        <v>1225342.05</v>
      </c>
      <c r="S586" s="201" t="e">
        <f>R586='Приложение № 1'!#REF!+'Приложение № 1'!#REF!</f>
        <v>#REF!</v>
      </c>
    </row>
    <row r="587" spans="1:19" x14ac:dyDescent="0.2">
      <c r="A587" s="178">
        <v>4</v>
      </c>
      <c r="B587" s="197" t="s">
        <v>769</v>
      </c>
      <c r="C587" s="235" t="s">
        <v>1275</v>
      </c>
      <c r="D587" s="231">
        <v>40918</v>
      </c>
      <c r="E587" s="178" t="s">
        <v>1099</v>
      </c>
      <c r="F587" s="178" t="s">
        <v>1801</v>
      </c>
      <c r="G587" s="171">
        <v>26</v>
      </c>
      <c r="H587" s="172">
        <v>26</v>
      </c>
      <c r="I587" s="199">
        <v>419.2</v>
      </c>
      <c r="J587" s="171">
        <v>10</v>
      </c>
      <c r="K587" s="172">
        <v>9</v>
      </c>
      <c r="L587" s="172">
        <v>1</v>
      </c>
      <c r="M587" s="199">
        <v>419.2</v>
      </c>
      <c r="N587" s="199">
        <v>373.4</v>
      </c>
      <c r="O587" s="199">
        <v>45.8</v>
      </c>
      <c r="P587" s="200">
        <f t="shared" si="143"/>
        <v>17723776</v>
      </c>
      <c r="Q587" s="200">
        <v>15313342.460000001</v>
      </c>
      <c r="R587" s="200">
        <v>2410433.54</v>
      </c>
      <c r="S587" s="201" t="e">
        <f>R587='Приложение № 1'!#REF!+'Приложение № 1'!#REF!</f>
        <v>#REF!</v>
      </c>
    </row>
    <row r="588" spans="1:19" x14ac:dyDescent="0.2">
      <c r="A588" s="178">
        <v>5</v>
      </c>
      <c r="B588" s="197" t="s">
        <v>770</v>
      </c>
      <c r="C588" s="235" t="s">
        <v>1274</v>
      </c>
      <c r="D588" s="231">
        <v>40918</v>
      </c>
      <c r="E588" s="178" t="s">
        <v>1099</v>
      </c>
      <c r="F588" s="178" t="s">
        <v>1801</v>
      </c>
      <c r="G588" s="171">
        <v>14</v>
      </c>
      <c r="H588" s="172">
        <v>14</v>
      </c>
      <c r="I588" s="199">
        <v>229.5</v>
      </c>
      <c r="J588" s="171">
        <v>6</v>
      </c>
      <c r="K588" s="172">
        <v>6</v>
      </c>
      <c r="L588" s="172">
        <v>0</v>
      </c>
      <c r="M588" s="199">
        <v>229.5</v>
      </c>
      <c r="N588" s="199">
        <v>229.5</v>
      </c>
      <c r="O588" s="199">
        <v>0</v>
      </c>
      <c r="P588" s="200">
        <f t="shared" si="143"/>
        <v>9703260</v>
      </c>
      <c r="Q588" s="200">
        <v>8383616.6399999997</v>
      </c>
      <c r="R588" s="200">
        <v>1319643.3600000001</v>
      </c>
      <c r="S588" s="201" t="e">
        <f>R588='Приложение № 1'!#REF!+'Приложение № 1'!#REF!</f>
        <v>#REF!</v>
      </c>
    </row>
    <row r="589" spans="1:19" x14ac:dyDescent="0.2">
      <c r="A589" s="178">
        <v>6</v>
      </c>
      <c r="B589" s="197" t="s">
        <v>1651</v>
      </c>
      <c r="C589" s="235" t="s">
        <v>1088</v>
      </c>
      <c r="D589" s="231">
        <v>40918</v>
      </c>
      <c r="E589" s="178" t="s">
        <v>1099</v>
      </c>
      <c r="F589" s="178" t="s">
        <v>1801</v>
      </c>
      <c r="G589" s="171">
        <v>19</v>
      </c>
      <c r="H589" s="172">
        <v>19</v>
      </c>
      <c r="I589" s="199">
        <v>307.89999999999998</v>
      </c>
      <c r="J589" s="171">
        <v>7</v>
      </c>
      <c r="K589" s="172">
        <v>3</v>
      </c>
      <c r="L589" s="172">
        <v>4</v>
      </c>
      <c r="M589" s="199">
        <v>307.89999999999998</v>
      </c>
      <c r="N589" s="199">
        <v>97.1</v>
      </c>
      <c r="O589" s="199">
        <v>210.8</v>
      </c>
      <c r="P589" s="200">
        <f t="shared" si="143"/>
        <v>13018012</v>
      </c>
      <c r="Q589" s="200">
        <v>11247562.369999999</v>
      </c>
      <c r="R589" s="200">
        <v>1770449.63</v>
      </c>
      <c r="S589" s="201" t="e">
        <f>R589='Приложение № 1'!#REF!+'Приложение № 1'!#REF!</f>
        <v>#REF!</v>
      </c>
    </row>
    <row r="590" spans="1:19" x14ac:dyDescent="0.2">
      <c r="A590" s="178">
        <v>7</v>
      </c>
      <c r="B590" s="197" t="s">
        <v>795</v>
      </c>
      <c r="C590" s="235" t="s">
        <v>1277</v>
      </c>
      <c r="D590" s="231">
        <v>40918</v>
      </c>
      <c r="E590" s="178" t="s">
        <v>1099</v>
      </c>
      <c r="F590" s="178" t="s">
        <v>1801</v>
      </c>
      <c r="G590" s="171">
        <v>13</v>
      </c>
      <c r="H590" s="172">
        <v>13</v>
      </c>
      <c r="I590" s="199">
        <v>164</v>
      </c>
      <c r="J590" s="171">
        <v>4</v>
      </c>
      <c r="K590" s="172">
        <v>2</v>
      </c>
      <c r="L590" s="172">
        <v>2</v>
      </c>
      <c r="M590" s="199">
        <v>164</v>
      </c>
      <c r="N590" s="199">
        <v>73.7</v>
      </c>
      <c r="O590" s="199">
        <v>90.3</v>
      </c>
      <c r="P590" s="200">
        <f t="shared" si="143"/>
        <v>6933920</v>
      </c>
      <c r="Q590" s="200">
        <v>5990906.8799999999</v>
      </c>
      <c r="R590" s="200">
        <v>943013.12</v>
      </c>
      <c r="S590" s="201" t="e">
        <f>R590='Приложение № 1'!#REF!+'Приложение № 1'!#REF!</f>
        <v>#REF!</v>
      </c>
    </row>
    <row r="591" spans="1:19" x14ac:dyDescent="0.2">
      <c r="A591" s="178">
        <v>8</v>
      </c>
      <c r="B591" s="207" t="s">
        <v>792</v>
      </c>
      <c r="C591" s="178" t="s">
        <v>1276</v>
      </c>
      <c r="D591" s="198">
        <v>40918</v>
      </c>
      <c r="E591" s="178" t="s">
        <v>1099</v>
      </c>
      <c r="F591" s="178" t="s">
        <v>1801</v>
      </c>
      <c r="G591" s="171">
        <v>19</v>
      </c>
      <c r="H591" s="172">
        <v>19</v>
      </c>
      <c r="I591" s="200">
        <v>351</v>
      </c>
      <c r="J591" s="171">
        <v>9</v>
      </c>
      <c r="K591" s="168">
        <v>3</v>
      </c>
      <c r="L591" s="168">
        <v>6</v>
      </c>
      <c r="M591" s="199">
        <v>351</v>
      </c>
      <c r="N591" s="199">
        <v>124.4</v>
      </c>
      <c r="O591" s="199">
        <v>226.6</v>
      </c>
      <c r="P591" s="200">
        <f t="shared" si="143"/>
        <v>14840280</v>
      </c>
      <c r="Q591" s="200">
        <v>12822001.92</v>
      </c>
      <c r="R591" s="200">
        <v>2018278.08</v>
      </c>
      <c r="S591" s="201" t="e">
        <f>R591='Приложение № 1'!#REF!+'Приложение № 1'!#REF!</f>
        <v>#REF!</v>
      </c>
    </row>
    <row r="592" spans="1:19" x14ac:dyDescent="0.2">
      <c r="A592" s="178">
        <v>9</v>
      </c>
      <c r="B592" s="207" t="s">
        <v>1650</v>
      </c>
      <c r="C592" s="178" t="s">
        <v>1277</v>
      </c>
      <c r="D592" s="198">
        <v>40918</v>
      </c>
      <c r="E592" s="178" t="s">
        <v>1099</v>
      </c>
      <c r="F592" s="178" t="s">
        <v>1801</v>
      </c>
      <c r="G592" s="171">
        <v>30</v>
      </c>
      <c r="H592" s="172">
        <v>30</v>
      </c>
      <c r="I592" s="200">
        <v>632.1</v>
      </c>
      <c r="J592" s="171">
        <v>13</v>
      </c>
      <c r="K592" s="168">
        <v>8</v>
      </c>
      <c r="L592" s="168">
        <v>5</v>
      </c>
      <c r="M592" s="199">
        <v>632.1</v>
      </c>
      <c r="N592" s="199">
        <v>406.52</v>
      </c>
      <c r="O592" s="199">
        <v>225.58</v>
      </c>
      <c r="P592" s="200">
        <f t="shared" si="143"/>
        <v>26725188</v>
      </c>
      <c r="Q592" s="200">
        <v>23090562.43</v>
      </c>
      <c r="R592" s="200">
        <v>3634625.57</v>
      </c>
      <c r="S592" s="201" t="e">
        <f>R592='Приложение № 1'!#REF!+'Приложение № 1'!#REF!</f>
        <v>#REF!</v>
      </c>
    </row>
    <row r="593" spans="1:24" s="158" customFormat="1" ht="40.5" customHeight="1" x14ac:dyDescent="0.2">
      <c r="A593" s="777" t="s">
        <v>1739</v>
      </c>
      <c r="B593" s="777"/>
      <c r="C593" s="777"/>
      <c r="D593" s="777"/>
      <c r="E593" s="777"/>
      <c r="F593" s="777"/>
      <c r="G593" s="170">
        <f t="shared" ref="G593:O593" si="144">SUM(G594:G601)</f>
        <v>69</v>
      </c>
      <c r="H593" s="170">
        <f t="shared" si="144"/>
        <v>69</v>
      </c>
      <c r="I593" s="204">
        <f t="shared" si="144"/>
        <v>1401.7</v>
      </c>
      <c r="J593" s="170">
        <f t="shared" si="144"/>
        <v>34</v>
      </c>
      <c r="K593" s="170">
        <f t="shared" si="144"/>
        <v>25</v>
      </c>
      <c r="L593" s="170">
        <f t="shared" si="144"/>
        <v>9</v>
      </c>
      <c r="M593" s="204">
        <f t="shared" si="144"/>
        <v>1401.7</v>
      </c>
      <c r="N593" s="204">
        <f t="shared" si="144"/>
        <v>1066.3</v>
      </c>
      <c r="O593" s="204">
        <f t="shared" si="144"/>
        <v>335.4</v>
      </c>
      <c r="P593" s="204">
        <f>SUM(P594:P601)</f>
        <v>59263876</v>
      </c>
      <c r="Q593" s="204">
        <v>50077975.219999999</v>
      </c>
      <c r="R593" s="204">
        <v>9185900.7799999993</v>
      </c>
      <c r="S593" s="201" t="e">
        <f>R593='Приложение № 1'!#REF!+'Приложение № 1'!#REF!</f>
        <v>#REF!</v>
      </c>
      <c r="T593" s="202"/>
      <c r="U593" s="205"/>
      <c r="V593" s="205"/>
      <c r="W593" s="205"/>
      <c r="X593" s="205"/>
    </row>
    <row r="594" spans="1:24" x14ac:dyDescent="0.2">
      <c r="A594" s="178">
        <v>1</v>
      </c>
      <c r="B594" s="197" t="s">
        <v>778</v>
      </c>
      <c r="C594" s="215" t="s">
        <v>1023</v>
      </c>
      <c r="D594" s="198">
        <v>42004</v>
      </c>
      <c r="E594" s="178" t="s">
        <v>1801</v>
      </c>
      <c r="F594" s="178" t="s">
        <v>1846</v>
      </c>
      <c r="G594" s="171">
        <v>8</v>
      </c>
      <c r="H594" s="172">
        <v>8</v>
      </c>
      <c r="I594" s="199">
        <v>176.5</v>
      </c>
      <c r="J594" s="171">
        <v>4</v>
      </c>
      <c r="K594" s="172">
        <v>4</v>
      </c>
      <c r="L594" s="172">
        <v>0</v>
      </c>
      <c r="M594" s="199">
        <v>176.5</v>
      </c>
      <c r="N594" s="199">
        <v>176.5</v>
      </c>
      <c r="O594" s="199">
        <v>0</v>
      </c>
      <c r="P594" s="200">
        <f t="shared" ref="P594:P601" si="145">Q594+R594</f>
        <v>7462420</v>
      </c>
      <c r="Q594" s="200">
        <v>6305744.9000000004</v>
      </c>
      <c r="R594" s="200">
        <v>1156675.1000000001</v>
      </c>
      <c r="S594" s="201" t="e">
        <f>R594='Приложение № 1'!#REF!+'Приложение № 1'!#REF!</f>
        <v>#REF!</v>
      </c>
    </row>
    <row r="595" spans="1:24" x14ac:dyDescent="0.2">
      <c r="A595" s="178">
        <v>2</v>
      </c>
      <c r="B595" s="197" t="s">
        <v>779</v>
      </c>
      <c r="C595" s="215" t="s">
        <v>1024</v>
      </c>
      <c r="D595" s="198">
        <v>42004</v>
      </c>
      <c r="E595" s="178" t="s">
        <v>1801</v>
      </c>
      <c r="F595" s="178" t="s">
        <v>1846</v>
      </c>
      <c r="G595" s="171">
        <v>8</v>
      </c>
      <c r="H595" s="172">
        <v>8</v>
      </c>
      <c r="I595" s="199">
        <v>150.69999999999999</v>
      </c>
      <c r="J595" s="171">
        <v>4</v>
      </c>
      <c r="K595" s="172">
        <v>3</v>
      </c>
      <c r="L595" s="172">
        <v>1</v>
      </c>
      <c r="M595" s="199">
        <v>150.69999999999999</v>
      </c>
      <c r="N595" s="199">
        <v>113.3</v>
      </c>
      <c r="O595" s="199">
        <v>37.4</v>
      </c>
      <c r="P595" s="200">
        <f t="shared" si="145"/>
        <v>6371596</v>
      </c>
      <c r="Q595" s="200">
        <v>5383998.6200000001</v>
      </c>
      <c r="R595" s="200">
        <v>987597.38</v>
      </c>
      <c r="S595" s="201" t="e">
        <f>R595='Приложение № 1'!#REF!+'Приложение № 1'!#REF!</f>
        <v>#REF!</v>
      </c>
    </row>
    <row r="596" spans="1:24" x14ac:dyDescent="0.2">
      <c r="A596" s="178">
        <v>3</v>
      </c>
      <c r="B596" s="197" t="s">
        <v>797</v>
      </c>
      <c r="C596" s="230">
        <v>655</v>
      </c>
      <c r="D596" s="231">
        <v>42004</v>
      </c>
      <c r="E596" s="178" t="s">
        <v>1097</v>
      </c>
      <c r="F596" s="178" t="s">
        <v>1099</v>
      </c>
      <c r="G596" s="171">
        <v>6</v>
      </c>
      <c r="H596" s="172">
        <v>6</v>
      </c>
      <c r="I596" s="199">
        <v>150</v>
      </c>
      <c r="J596" s="171">
        <v>4</v>
      </c>
      <c r="K596" s="172">
        <v>3</v>
      </c>
      <c r="L596" s="172">
        <v>1</v>
      </c>
      <c r="M596" s="199">
        <v>150</v>
      </c>
      <c r="N596" s="199">
        <v>110</v>
      </c>
      <c r="O596" s="199">
        <v>40</v>
      </c>
      <c r="P596" s="200">
        <f t="shared" si="145"/>
        <v>6342000</v>
      </c>
      <c r="Q596" s="200">
        <v>5358990</v>
      </c>
      <c r="R596" s="200">
        <v>983010</v>
      </c>
      <c r="S596" s="201" t="e">
        <f>R596='Приложение № 1'!#REF!+'Приложение № 1'!#REF!</f>
        <v>#REF!</v>
      </c>
    </row>
    <row r="597" spans="1:24" x14ac:dyDescent="0.2">
      <c r="A597" s="178">
        <v>4</v>
      </c>
      <c r="B597" s="197" t="s">
        <v>798</v>
      </c>
      <c r="C597" s="230">
        <v>656</v>
      </c>
      <c r="D597" s="231">
        <v>42004</v>
      </c>
      <c r="E597" s="178" t="s">
        <v>1097</v>
      </c>
      <c r="F597" s="178" t="s">
        <v>1099</v>
      </c>
      <c r="G597" s="171">
        <v>8</v>
      </c>
      <c r="H597" s="172">
        <v>8</v>
      </c>
      <c r="I597" s="199">
        <v>159.30000000000001</v>
      </c>
      <c r="J597" s="171">
        <v>4</v>
      </c>
      <c r="K597" s="172">
        <v>2</v>
      </c>
      <c r="L597" s="172">
        <v>2</v>
      </c>
      <c r="M597" s="199">
        <v>159.30000000000001</v>
      </c>
      <c r="N597" s="199">
        <v>79.900000000000006</v>
      </c>
      <c r="O597" s="199">
        <v>79.400000000000006</v>
      </c>
      <c r="P597" s="200">
        <f t="shared" si="145"/>
        <v>6735204</v>
      </c>
      <c r="Q597" s="200">
        <v>5691247.3799999999</v>
      </c>
      <c r="R597" s="200">
        <v>1043956.62</v>
      </c>
      <c r="S597" s="201" t="e">
        <f>R597='Приложение № 1'!#REF!+'Приложение № 1'!#REF!</f>
        <v>#REF!</v>
      </c>
    </row>
    <row r="598" spans="1:24" x14ac:dyDescent="0.2">
      <c r="A598" s="178">
        <v>5</v>
      </c>
      <c r="B598" s="197" t="s">
        <v>799</v>
      </c>
      <c r="C598" s="230">
        <v>657</v>
      </c>
      <c r="D598" s="231">
        <v>42004</v>
      </c>
      <c r="E598" s="178" t="s">
        <v>1097</v>
      </c>
      <c r="F598" s="178" t="s">
        <v>1099</v>
      </c>
      <c r="G598" s="171">
        <v>9</v>
      </c>
      <c r="H598" s="172">
        <v>9</v>
      </c>
      <c r="I598" s="199">
        <v>126.8</v>
      </c>
      <c r="J598" s="171">
        <v>4</v>
      </c>
      <c r="K598" s="172">
        <v>3</v>
      </c>
      <c r="L598" s="172">
        <v>1</v>
      </c>
      <c r="M598" s="199">
        <v>126.8</v>
      </c>
      <c r="N598" s="199">
        <v>97.1</v>
      </c>
      <c r="O598" s="199">
        <v>29.7</v>
      </c>
      <c r="P598" s="200">
        <f t="shared" si="145"/>
        <v>5361104</v>
      </c>
      <c r="Q598" s="200">
        <v>4530132.88</v>
      </c>
      <c r="R598" s="200">
        <v>830971.12</v>
      </c>
      <c r="S598" s="201" t="e">
        <f>R598='Приложение № 1'!#REF!+'Приложение № 1'!#REF!</f>
        <v>#REF!</v>
      </c>
    </row>
    <row r="599" spans="1:24" x14ac:dyDescent="0.2">
      <c r="A599" s="178">
        <v>6</v>
      </c>
      <c r="B599" s="197" t="s">
        <v>800</v>
      </c>
      <c r="C599" s="230">
        <v>658</v>
      </c>
      <c r="D599" s="231">
        <v>42004</v>
      </c>
      <c r="E599" s="178" t="s">
        <v>1097</v>
      </c>
      <c r="F599" s="178" t="s">
        <v>1099</v>
      </c>
      <c r="G599" s="171">
        <v>7</v>
      </c>
      <c r="H599" s="172">
        <v>7</v>
      </c>
      <c r="I599" s="199">
        <v>120.2</v>
      </c>
      <c r="J599" s="171">
        <v>4</v>
      </c>
      <c r="K599" s="172">
        <v>3</v>
      </c>
      <c r="L599" s="172">
        <v>1</v>
      </c>
      <c r="M599" s="199">
        <v>120.2</v>
      </c>
      <c r="N599" s="199">
        <v>90.8</v>
      </c>
      <c r="O599" s="199">
        <v>29.4</v>
      </c>
      <c r="P599" s="200">
        <f t="shared" si="145"/>
        <v>5082056</v>
      </c>
      <c r="Q599" s="200">
        <v>4294337.32</v>
      </c>
      <c r="R599" s="200">
        <v>787718.68</v>
      </c>
      <c r="S599" s="201" t="e">
        <f>R599='Приложение № 1'!#REF!+'Приложение № 1'!#REF!</f>
        <v>#REF!</v>
      </c>
    </row>
    <row r="600" spans="1:24" x14ac:dyDescent="0.2">
      <c r="A600" s="178">
        <v>7</v>
      </c>
      <c r="B600" s="197" t="s">
        <v>839</v>
      </c>
      <c r="C600" s="230">
        <v>665</v>
      </c>
      <c r="D600" s="231">
        <v>42004</v>
      </c>
      <c r="E600" s="178" t="s">
        <v>1097</v>
      </c>
      <c r="F600" s="178" t="s">
        <v>1099</v>
      </c>
      <c r="G600" s="171">
        <v>8</v>
      </c>
      <c r="H600" s="172">
        <v>8</v>
      </c>
      <c r="I600" s="199">
        <v>182.5</v>
      </c>
      <c r="J600" s="171">
        <v>4</v>
      </c>
      <c r="K600" s="172">
        <v>2</v>
      </c>
      <c r="L600" s="172">
        <v>2</v>
      </c>
      <c r="M600" s="199">
        <v>182.5</v>
      </c>
      <c r="N600" s="199">
        <v>120.8</v>
      </c>
      <c r="O600" s="199">
        <v>61.7</v>
      </c>
      <c r="P600" s="200">
        <f t="shared" si="145"/>
        <v>7716100</v>
      </c>
      <c r="Q600" s="200">
        <v>6520104.5</v>
      </c>
      <c r="R600" s="200">
        <v>1195995.5</v>
      </c>
      <c r="S600" s="201" t="e">
        <f>R600='Приложение № 1'!#REF!+'Приложение № 1'!#REF!</f>
        <v>#REF!</v>
      </c>
    </row>
    <row r="601" spans="1:24" s="159" customFormat="1" x14ac:dyDescent="0.2">
      <c r="A601" s="178">
        <v>8</v>
      </c>
      <c r="B601" s="197" t="s">
        <v>796</v>
      </c>
      <c r="C601" s="215" t="s">
        <v>1286</v>
      </c>
      <c r="D601" s="198">
        <v>42004</v>
      </c>
      <c r="E601" s="178" t="s">
        <v>1801</v>
      </c>
      <c r="F601" s="178" t="s">
        <v>1846</v>
      </c>
      <c r="G601" s="171">
        <v>15</v>
      </c>
      <c r="H601" s="172">
        <v>15</v>
      </c>
      <c r="I601" s="199">
        <v>335.7</v>
      </c>
      <c r="J601" s="171">
        <v>6</v>
      </c>
      <c r="K601" s="172">
        <v>5</v>
      </c>
      <c r="L601" s="172">
        <v>1</v>
      </c>
      <c r="M601" s="199">
        <v>335.7</v>
      </c>
      <c r="N601" s="199">
        <v>277.89999999999998</v>
      </c>
      <c r="O601" s="199">
        <v>57.8</v>
      </c>
      <c r="P601" s="200">
        <f t="shared" si="145"/>
        <v>14193396</v>
      </c>
      <c r="Q601" s="200">
        <v>11993419.619999999</v>
      </c>
      <c r="R601" s="200">
        <v>2199976.38</v>
      </c>
      <c r="S601" s="201" t="e">
        <f>R601='Приложение № 1'!#REF!+'Приложение № 1'!#REF!</f>
        <v>#REF!</v>
      </c>
      <c r="T601" s="202"/>
      <c r="U601" s="250"/>
      <c r="V601" s="250"/>
      <c r="W601" s="250"/>
      <c r="X601" s="250"/>
    </row>
    <row r="602" spans="1:24" s="159" customFormat="1" ht="39.75" customHeight="1" x14ac:dyDescent="0.2">
      <c r="A602" s="778" t="s">
        <v>1737</v>
      </c>
      <c r="B602" s="778"/>
      <c r="C602" s="778"/>
      <c r="D602" s="778"/>
      <c r="E602" s="778"/>
      <c r="F602" s="778"/>
      <c r="G602" s="176">
        <f>SUM(G603:G605)</f>
        <v>98</v>
      </c>
      <c r="H602" s="176">
        <f t="shared" ref="H602:P602" si="146">SUM(H603:H605)</f>
        <v>98</v>
      </c>
      <c r="I602" s="179">
        <f t="shared" si="146"/>
        <v>1446.5</v>
      </c>
      <c r="J602" s="176">
        <f t="shared" si="146"/>
        <v>35</v>
      </c>
      <c r="K602" s="176">
        <f t="shared" si="146"/>
        <v>9</v>
      </c>
      <c r="L602" s="176">
        <f t="shared" si="146"/>
        <v>26</v>
      </c>
      <c r="M602" s="179">
        <f t="shared" si="146"/>
        <v>1352.7</v>
      </c>
      <c r="N602" s="179">
        <f t="shared" si="146"/>
        <v>298.2</v>
      </c>
      <c r="O602" s="179">
        <f t="shared" si="146"/>
        <v>1054.5</v>
      </c>
      <c r="P602" s="179">
        <f t="shared" si="146"/>
        <v>57192156</v>
      </c>
      <c r="Q602" s="179">
        <v>40206085.659999996</v>
      </c>
      <c r="R602" s="179">
        <v>16986070.34</v>
      </c>
      <c r="S602" s="201" t="e">
        <f>R602='Приложение № 1'!#REF!+'Приложение № 1'!#REF!</f>
        <v>#REF!</v>
      </c>
      <c r="T602" s="202"/>
      <c r="U602" s="250"/>
      <c r="V602" s="250"/>
      <c r="W602" s="250"/>
      <c r="X602" s="250"/>
    </row>
    <row r="603" spans="1:24" x14ac:dyDescent="0.2">
      <c r="A603" s="178">
        <v>1</v>
      </c>
      <c r="B603" s="218" t="s">
        <v>1441</v>
      </c>
      <c r="C603" s="230">
        <v>39</v>
      </c>
      <c r="D603" s="231">
        <v>41687</v>
      </c>
      <c r="E603" s="178" t="s">
        <v>1801</v>
      </c>
      <c r="F603" s="178" t="s">
        <v>1801</v>
      </c>
      <c r="G603" s="171">
        <v>31</v>
      </c>
      <c r="H603" s="172">
        <v>31</v>
      </c>
      <c r="I603" s="199">
        <v>332.5</v>
      </c>
      <c r="J603" s="171">
        <v>11</v>
      </c>
      <c r="K603" s="172">
        <v>3</v>
      </c>
      <c r="L603" s="172">
        <v>8</v>
      </c>
      <c r="M603" s="199">
        <v>332.5</v>
      </c>
      <c r="N603" s="199">
        <v>67.7</v>
      </c>
      <c r="O603" s="199">
        <v>264.8</v>
      </c>
      <c r="P603" s="200">
        <f>Q603+R603</f>
        <v>14058100</v>
      </c>
      <c r="Q603" s="200">
        <v>9882844.3000000007</v>
      </c>
      <c r="R603" s="200">
        <v>4175255.7</v>
      </c>
      <c r="S603" s="201" t="e">
        <f>R603='Приложение № 1'!#REF!+'Приложение № 1'!#REF!</f>
        <v>#REF!</v>
      </c>
    </row>
    <row r="604" spans="1:24" x14ac:dyDescent="0.2">
      <c r="A604" s="178">
        <v>2</v>
      </c>
      <c r="B604" s="197" t="s">
        <v>1442</v>
      </c>
      <c r="C604" s="230">
        <v>39</v>
      </c>
      <c r="D604" s="231">
        <v>41687</v>
      </c>
      <c r="E604" s="178" t="s">
        <v>1801</v>
      </c>
      <c r="F604" s="178" t="s">
        <v>1801</v>
      </c>
      <c r="G604" s="171">
        <v>14</v>
      </c>
      <c r="H604" s="172">
        <v>14</v>
      </c>
      <c r="I604" s="199">
        <v>306.89999999999998</v>
      </c>
      <c r="J604" s="171">
        <v>8</v>
      </c>
      <c r="K604" s="172">
        <v>3</v>
      </c>
      <c r="L604" s="172">
        <v>5</v>
      </c>
      <c r="M604" s="199">
        <v>213.1</v>
      </c>
      <c r="N604" s="199">
        <v>88.3</v>
      </c>
      <c r="O604" s="199">
        <v>124.8</v>
      </c>
      <c r="P604" s="200">
        <f>Q604+R604</f>
        <v>9009868</v>
      </c>
      <c r="Q604" s="200">
        <v>6333937.2000000002</v>
      </c>
      <c r="R604" s="200">
        <v>2675930.7999999998</v>
      </c>
      <c r="S604" s="201" t="e">
        <f>R604='Приложение № 1'!#REF!+'Приложение № 1'!#REF!</f>
        <v>#REF!</v>
      </c>
    </row>
    <row r="605" spans="1:24" s="159" customFormat="1" x14ac:dyDescent="0.2">
      <c r="A605" s="178">
        <v>3</v>
      </c>
      <c r="B605" s="218" t="s">
        <v>1489</v>
      </c>
      <c r="C605" s="215" t="s">
        <v>1444</v>
      </c>
      <c r="D605" s="231">
        <v>42088</v>
      </c>
      <c r="E605" s="178" t="s">
        <v>1801</v>
      </c>
      <c r="F605" s="178" t="s">
        <v>1801</v>
      </c>
      <c r="G605" s="171">
        <v>53</v>
      </c>
      <c r="H605" s="172">
        <v>53</v>
      </c>
      <c r="I605" s="199">
        <v>807.1</v>
      </c>
      <c r="J605" s="171">
        <v>16</v>
      </c>
      <c r="K605" s="172">
        <v>3</v>
      </c>
      <c r="L605" s="172">
        <v>13</v>
      </c>
      <c r="M605" s="199">
        <f>N605+O605</f>
        <v>807.1</v>
      </c>
      <c r="N605" s="199">
        <v>142.19999999999999</v>
      </c>
      <c r="O605" s="199">
        <v>664.9</v>
      </c>
      <c r="P605" s="200">
        <f>Q605+R605</f>
        <v>34124188</v>
      </c>
      <c r="Q605" s="200">
        <v>23989304.16</v>
      </c>
      <c r="R605" s="200">
        <v>10134883.84</v>
      </c>
      <c r="S605" s="201" t="e">
        <f>R605='Приложение № 1'!#REF!+'Приложение № 1'!#REF!</f>
        <v>#REF!</v>
      </c>
      <c r="T605" s="202"/>
      <c r="U605" s="250"/>
      <c r="V605" s="250"/>
      <c r="W605" s="250"/>
      <c r="X605" s="250"/>
    </row>
    <row r="606" spans="1:24" s="159" customFormat="1" ht="36" customHeight="1" x14ac:dyDescent="0.2">
      <c r="A606" s="777" t="s">
        <v>1354</v>
      </c>
      <c r="B606" s="777"/>
      <c r="C606" s="777"/>
      <c r="D606" s="777"/>
      <c r="E606" s="777"/>
      <c r="F606" s="777"/>
      <c r="G606" s="170">
        <f>SUM(G607:G608)</f>
        <v>80</v>
      </c>
      <c r="H606" s="170">
        <f t="shared" ref="H606:P606" si="147">SUM(H607:H608)</f>
        <v>80</v>
      </c>
      <c r="I606" s="204">
        <f t="shared" si="147"/>
        <v>1312.8</v>
      </c>
      <c r="J606" s="170">
        <f t="shared" si="147"/>
        <v>37</v>
      </c>
      <c r="K606" s="170">
        <f t="shared" si="147"/>
        <v>7</v>
      </c>
      <c r="L606" s="170">
        <f t="shared" si="147"/>
        <v>30</v>
      </c>
      <c r="M606" s="204">
        <f t="shared" si="147"/>
        <v>1312.8</v>
      </c>
      <c r="N606" s="204">
        <f t="shared" si="147"/>
        <v>293.89999999999998</v>
      </c>
      <c r="O606" s="204">
        <f t="shared" si="147"/>
        <v>1018.9</v>
      </c>
      <c r="P606" s="204">
        <f t="shared" si="147"/>
        <v>55505184</v>
      </c>
      <c r="Q606" s="204">
        <v>38576102.880000003</v>
      </c>
      <c r="R606" s="204">
        <v>16929081.120000001</v>
      </c>
      <c r="S606" s="201" t="e">
        <f>R606='Приложение № 1'!#REF!+'Приложение № 1'!#REF!</f>
        <v>#REF!</v>
      </c>
      <c r="T606" s="202"/>
      <c r="U606" s="250"/>
      <c r="V606" s="250"/>
      <c r="W606" s="250"/>
      <c r="X606" s="250"/>
    </row>
    <row r="607" spans="1:24" s="159" customFormat="1" ht="24.75" customHeight="1" x14ac:dyDescent="0.2">
      <c r="A607" s="178">
        <v>1</v>
      </c>
      <c r="B607" s="197" t="s">
        <v>1613</v>
      </c>
      <c r="C607" s="215" t="s">
        <v>1305</v>
      </c>
      <c r="D607" s="198">
        <v>41984</v>
      </c>
      <c r="E607" s="178" t="s">
        <v>1801</v>
      </c>
      <c r="F607" s="178" t="s">
        <v>1846</v>
      </c>
      <c r="G607" s="171">
        <v>39</v>
      </c>
      <c r="H607" s="172">
        <v>39</v>
      </c>
      <c r="I607" s="199">
        <v>652.9</v>
      </c>
      <c r="J607" s="171">
        <v>19</v>
      </c>
      <c r="K607" s="172">
        <v>1</v>
      </c>
      <c r="L607" s="172">
        <v>18</v>
      </c>
      <c r="M607" s="199">
        <v>652.9</v>
      </c>
      <c r="N607" s="199">
        <v>31.7</v>
      </c>
      <c r="O607" s="199">
        <v>621.20000000000005</v>
      </c>
      <c r="P607" s="200">
        <f>Q607+R607</f>
        <v>27604612</v>
      </c>
      <c r="Q607" s="200">
        <v>19185205.34</v>
      </c>
      <c r="R607" s="200">
        <v>8419406.6600000001</v>
      </c>
      <c r="S607" s="201" t="e">
        <f>R607='Приложение № 1'!#REF!+'Приложение № 1'!#REF!</f>
        <v>#REF!</v>
      </c>
      <c r="T607" s="202"/>
      <c r="U607" s="250"/>
      <c r="V607" s="250"/>
      <c r="W607" s="250"/>
      <c r="X607" s="250"/>
    </row>
    <row r="608" spans="1:24" s="159" customFormat="1" ht="21" customHeight="1" x14ac:dyDescent="0.2">
      <c r="A608" s="178">
        <v>2</v>
      </c>
      <c r="B608" s="197" t="s">
        <v>1612</v>
      </c>
      <c r="C608" s="215">
        <v>15</v>
      </c>
      <c r="D608" s="198">
        <v>41981</v>
      </c>
      <c r="E608" s="178" t="s">
        <v>1801</v>
      </c>
      <c r="F608" s="178" t="s">
        <v>1846</v>
      </c>
      <c r="G608" s="171">
        <v>41</v>
      </c>
      <c r="H608" s="172">
        <v>41</v>
      </c>
      <c r="I608" s="199">
        <v>659.9</v>
      </c>
      <c r="J608" s="171">
        <v>18</v>
      </c>
      <c r="K608" s="172">
        <v>6</v>
      </c>
      <c r="L608" s="172">
        <v>12</v>
      </c>
      <c r="M608" s="199">
        <v>659.9</v>
      </c>
      <c r="N608" s="199">
        <v>262.2</v>
      </c>
      <c r="O608" s="199">
        <v>397.7</v>
      </c>
      <c r="P608" s="200">
        <f>Q608+R608</f>
        <v>27900572</v>
      </c>
      <c r="Q608" s="200">
        <v>19390897.539999999</v>
      </c>
      <c r="R608" s="200">
        <v>8509674.4600000009</v>
      </c>
      <c r="S608" s="201" t="e">
        <f>R608='Приложение № 1'!#REF!+'Приложение № 1'!#REF!</f>
        <v>#REF!</v>
      </c>
      <c r="T608" s="202"/>
      <c r="U608" s="250"/>
      <c r="V608" s="250"/>
      <c r="W608" s="250"/>
      <c r="X608" s="250"/>
    </row>
    <row r="609" spans="1:24" s="159" customFormat="1" ht="27" customHeight="1" x14ac:dyDescent="0.2">
      <c r="A609" s="778" t="s">
        <v>1748</v>
      </c>
      <c r="B609" s="778"/>
      <c r="C609" s="778"/>
      <c r="D609" s="778"/>
      <c r="E609" s="778"/>
      <c r="F609" s="778"/>
      <c r="G609" s="176">
        <f>SUM(G610:G612)</f>
        <v>85</v>
      </c>
      <c r="H609" s="176">
        <f t="shared" ref="H609:P609" si="148">SUM(H610:H612)</f>
        <v>85</v>
      </c>
      <c r="I609" s="179">
        <f t="shared" si="148"/>
        <v>1711.5</v>
      </c>
      <c r="J609" s="176">
        <f t="shared" si="148"/>
        <v>32</v>
      </c>
      <c r="K609" s="176">
        <f t="shared" si="148"/>
        <v>23</v>
      </c>
      <c r="L609" s="176">
        <f t="shared" si="148"/>
        <v>9</v>
      </c>
      <c r="M609" s="179">
        <f t="shared" si="148"/>
        <v>1711.5</v>
      </c>
      <c r="N609" s="179">
        <f t="shared" si="148"/>
        <v>1252.8</v>
      </c>
      <c r="O609" s="179">
        <f t="shared" si="148"/>
        <v>458.7</v>
      </c>
      <c r="P609" s="179">
        <f t="shared" si="148"/>
        <v>72362220</v>
      </c>
      <c r="Q609" s="179">
        <v>57672689.340000004</v>
      </c>
      <c r="R609" s="179">
        <v>14689530.66</v>
      </c>
      <c r="S609" s="201" t="e">
        <f>R609='Приложение № 1'!#REF!+'Приложение № 1'!#REF!</f>
        <v>#REF!</v>
      </c>
      <c r="T609" s="202"/>
      <c r="U609" s="250"/>
      <c r="V609" s="250"/>
      <c r="W609" s="250"/>
      <c r="X609" s="250"/>
    </row>
    <row r="610" spans="1:24" x14ac:dyDescent="0.2">
      <c r="A610" s="178">
        <v>1</v>
      </c>
      <c r="B610" s="197" t="s">
        <v>1649</v>
      </c>
      <c r="C610" s="230" t="s">
        <v>1287</v>
      </c>
      <c r="D610" s="231">
        <v>42177</v>
      </c>
      <c r="E610" s="178" t="s">
        <v>1099</v>
      </c>
      <c r="F610" s="178" t="s">
        <v>1801</v>
      </c>
      <c r="G610" s="171">
        <v>18</v>
      </c>
      <c r="H610" s="172">
        <v>18</v>
      </c>
      <c r="I610" s="199">
        <v>382.3</v>
      </c>
      <c r="J610" s="171">
        <v>8</v>
      </c>
      <c r="K610" s="172">
        <v>7</v>
      </c>
      <c r="L610" s="172">
        <v>1</v>
      </c>
      <c r="M610" s="199">
        <v>382.3</v>
      </c>
      <c r="N610" s="199">
        <v>355.7</v>
      </c>
      <c r="O610" s="199">
        <v>26.6</v>
      </c>
      <c r="P610" s="200">
        <f>Q610+R610</f>
        <v>16163644</v>
      </c>
      <c r="Q610" s="200">
        <v>12882424.27</v>
      </c>
      <c r="R610" s="200">
        <v>3281219.73</v>
      </c>
      <c r="S610" s="201" t="e">
        <f>R610='Приложение № 1'!#REF!+'Приложение № 1'!#REF!</f>
        <v>#REF!</v>
      </c>
    </row>
    <row r="611" spans="1:24" x14ac:dyDescent="0.2">
      <c r="A611" s="178">
        <v>2</v>
      </c>
      <c r="B611" s="197" t="s">
        <v>1648</v>
      </c>
      <c r="C611" s="230" t="s">
        <v>1288</v>
      </c>
      <c r="D611" s="231">
        <v>42177</v>
      </c>
      <c r="E611" s="178" t="s">
        <v>1099</v>
      </c>
      <c r="F611" s="178" t="s">
        <v>1801</v>
      </c>
      <c r="G611" s="171">
        <v>35</v>
      </c>
      <c r="H611" s="172">
        <v>35</v>
      </c>
      <c r="I611" s="199">
        <v>691.8</v>
      </c>
      <c r="J611" s="171">
        <v>12</v>
      </c>
      <c r="K611" s="172">
        <v>8</v>
      </c>
      <c r="L611" s="172">
        <v>4</v>
      </c>
      <c r="M611" s="199">
        <v>691.8</v>
      </c>
      <c r="N611" s="199">
        <v>465.5</v>
      </c>
      <c r="O611" s="199">
        <v>226.3</v>
      </c>
      <c r="P611" s="200">
        <f>Q611+R611</f>
        <v>29249304</v>
      </c>
      <c r="Q611" s="200">
        <v>23311695.289999999</v>
      </c>
      <c r="R611" s="200">
        <v>5937608.71</v>
      </c>
      <c r="S611" s="201" t="e">
        <f>R611='Приложение № 1'!#REF!+'Приложение № 1'!#REF!</f>
        <v>#REF!</v>
      </c>
    </row>
    <row r="612" spans="1:24" ht="26.25" customHeight="1" x14ac:dyDescent="0.2">
      <c r="A612" s="178">
        <v>3</v>
      </c>
      <c r="B612" s="197" t="s">
        <v>1611</v>
      </c>
      <c r="C612" s="230">
        <v>1</v>
      </c>
      <c r="D612" s="231">
        <v>42859</v>
      </c>
      <c r="E612" s="178" t="s">
        <v>1099</v>
      </c>
      <c r="F612" s="178" t="s">
        <v>1801</v>
      </c>
      <c r="G612" s="171">
        <v>32</v>
      </c>
      <c r="H612" s="172">
        <v>32</v>
      </c>
      <c r="I612" s="199">
        <v>637.4</v>
      </c>
      <c r="J612" s="171">
        <v>12</v>
      </c>
      <c r="K612" s="172">
        <v>8</v>
      </c>
      <c r="L612" s="172">
        <v>4</v>
      </c>
      <c r="M612" s="199">
        <v>637.4</v>
      </c>
      <c r="N612" s="199">
        <v>431.6</v>
      </c>
      <c r="O612" s="199">
        <v>205.8</v>
      </c>
      <c r="P612" s="200">
        <f>Q612+R612</f>
        <v>26949272</v>
      </c>
      <c r="Q612" s="200">
        <v>21478569.780000001</v>
      </c>
      <c r="R612" s="200">
        <v>5470702.2199999997</v>
      </c>
      <c r="S612" s="201" t="e">
        <f>R612='Приложение № 1'!#REF!+'Приложение № 1'!#REF!</f>
        <v>#REF!</v>
      </c>
    </row>
    <row r="613" spans="1:24" ht="34.5" customHeight="1" x14ac:dyDescent="0.2">
      <c r="A613" s="778" t="s">
        <v>1741</v>
      </c>
      <c r="B613" s="778"/>
      <c r="C613" s="778"/>
      <c r="D613" s="778"/>
      <c r="E613" s="778"/>
      <c r="F613" s="778"/>
      <c r="G613" s="176">
        <f t="shared" ref="G613:P613" si="149">SUM(G614:G632)</f>
        <v>480</v>
      </c>
      <c r="H613" s="176">
        <f t="shared" si="149"/>
        <v>480</v>
      </c>
      <c r="I613" s="179">
        <f t="shared" si="149"/>
        <v>8610.6</v>
      </c>
      <c r="J613" s="176">
        <f t="shared" si="149"/>
        <v>203</v>
      </c>
      <c r="K613" s="176">
        <f t="shared" si="149"/>
        <v>118</v>
      </c>
      <c r="L613" s="176">
        <f t="shared" si="149"/>
        <v>85</v>
      </c>
      <c r="M613" s="179">
        <f t="shared" si="149"/>
        <v>8610.6</v>
      </c>
      <c r="N613" s="179">
        <f t="shared" si="149"/>
        <v>5188.21</v>
      </c>
      <c r="O613" s="179">
        <f t="shared" si="149"/>
        <v>3422.39</v>
      </c>
      <c r="P613" s="179">
        <f t="shared" si="149"/>
        <v>364056168</v>
      </c>
      <c r="Q613" s="179">
        <v>237000565.38999999</v>
      </c>
      <c r="R613" s="179">
        <v>127055602.61</v>
      </c>
      <c r="S613" s="201" t="e">
        <f>R613='Приложение № 1'!#REF!+'Приложение № 1'!#REF!</f>
        <v>#REF!</v>
      </c>
    </row>
    <row r="614" spans="1:24" ht="23.25" customHeight="1" x14ac:dyDescent="0.2">
      <c r="A614" s="169">
        <v>1</v>
      </c>
      <c r="B614" s="212" t="s">
        <v>1647</v>
      </c>
      <c r="C614" s="230" t="s">
        <v>1308</v>
      </c>
      <c r="D614" s="231">
        <v>42129</v>
      </c>
      <c r="E614" s="178" t="s">
        <v>1801</v>
      </c>
      <c r="F614" s="178" t="s">
        <v>1846</v>
      </c>
      <c r="G614" s="171">
        <v>13</v>
      </c>
      <c r="H614" s="171">
        <v>13</v>
      </c>
      <c r="I614" s="199">
        <v>286.5</v>
      </c>
      <c r="J614" s="171">
        <v>7</v>
      </c>
      <c r="K614" s="172">
        <v>1</v>
      </c>
      <c r="L614" s="172">
        <v>6</v>
      </c>
      <c r="M614" s="199">
        <v>286.5</v>
      </c>
      <c r="N614" s="199">
        <v>122.3</v>
      </c>
      <c r="O614" s="199">
        <v>164.2</v>
      </c>
      <c r="P614" s="200">
        <f t="shared" ref="P614:P632" si="150">Q614+R614</f>
        <v>12113220</v>
      </c>
      <c r="Q614" s="200">
        <v>7885706.2199999997</v>
      </c>
      <c r="R614" s="200">
        <v>4227513.78</v>
      </c>
      <c r="S614" s="201" t="e">
        <f>R614='Приложение № 1'!#REF!+'Приложение № 1'!#REF!</f>
        <v>#REF!</v>
      </c>
    </row>
    <row r="615" spans="1:24" ht="24" customHeight="1" x14ac:dyDescent="0.2">
      <c r="A615" s="169">
        <v>2</v>
      </c>
      <c r="B615" s="212" t="s">
        <v>1646</v>
      </c>
      <c r="C615" s="230" t="s">
        <v>1308</v>
      </c>
      <c r="D615" s="231">
        <v>42129</v>
      </c>
      <c r="E615" s="178" t="s">
        <v>1801</v>
      </c>
      <c r="F615" s="178" t="s">
        <v>1846</v>
      </c>
      <c r="G615" s="171">
        <v>3</v>
      </c>
      <c r="H615" s="171">
        <v>3</v>
      </c>
      <c r="I615" s="199">
        <v>143.4</v>
      </c>
      <c r="J615" s="171">
        <v>2</v>
      </c>
      <c r="K615" s="172">
        <v>0</v>
      </c>
      <c r="L615" s="172">
        <v>2</v>
      </c>
      <c r="M615" s="199">
        <v>143.4</v>
      </c>
      <c r="N615" s="199">
        <v>0</v>
      </c>
      <c r="O615" s="199">
        <v>143.4</v>
      </c>
      <c r="P615" s="200">
        <f t="shared" si="150"/>
        <v>6062952</v>
      </c>
      <c r="Q615" s="200">
        <v>3946981.75</v>
      </c>
      <c r="R615" s="200">
        <v>2115970.25</v>
      </c>
      <c r="S615" s="201" t="e">
        <f>R615='Приложение № 1'!#REF!+'Приложение № 1'!#REF!</f>
        <v>#REF!</v>
      </c>
    </row>
    <row r="616" spans="1:24" ht="19.5" customHeight="1" x14ac:dyDescent="0.2">
      <c r="A616" s="169">
        <v>3</v>
      </c>
      <c r="B616" s="212" t="s">
        <v>1645</v>
      </c>
      <c r="C616" s="230" t="s">
        <v>1308</v>
      </c>
      <c r="D616" s="231">
        <v>42129</v>
      </c>
      <c r="E616" s="178" t="s">
        <v>1801</v>
      </c>
      <c r="F616" s="178" t="s">
        <v>1846</v>
      </c>
      <c r="G616" s="171">
        <v>7</v>
      </c>
      <c r="H616" s="171">
        <v>7</v>
      </c>
      <c r="I616" s="199">
        <v>116.4</v>
      </c>
      <c r="J616" s="171">
        <v>4</v>
      </c>
      <c r="K616" s="172">
        <v>3</v>
      </c>
      <c r="L616" s="172">
        <v>1</v>
      </c>
      <c r="M616" s="199">
        <v>116.4</v>
      </c>
      <c r="N616" s="199">
        <v>66.099999999999994</v>
      </c>
      <c r="O616" s="199">
        <v>50.3</v>
      </c>
      <c r="P616" s="200">
        <f t="shared" si="150"/>
        <v>4921392</v>
      </c>
      <c r="Q616" s="200">
        <v>3203826.19</v>
      </c>
      <c r="R616" s="200">
        <v>1717565.81</v>
      </c>
      <c r="S616" s="201" t="e">
        <f>R616='Приложение № 1'!#REF!+'Приложение № 1'!#REF!</f>
        <v>#REF!</v>
      </c>
    </row>
    <row r="617" spans="1:24" x14ac:dyDescent="0.2">
      <c r="A617" s="169">
        <v>4</v>
      </c>
      <c r="B617" s="212" t="s">
        <v>1559</v>
      </c>
      <c r="C617" s="230" t="s">
        <v>1308</v>
      </c>
      <c r="D617" s="231">
        <v>42129</v>
      </c>
      <c r="E617" s="178" t="s">
        <v>1801</v>
      </c>
      <c r="F617" s="178" t="s">
        <v>1846</v>
      </c>
      <c r="G617" s="171">
        <v>40</v>
      </c>
      <c r="H617" s="171">
        <v>40</v>
      </c>
      <c r="I617" s="199">
        <v>919.3</v>
      </c>
      <c r="J617" s="171">
        <v>14</v>
      </c>
      <c r="K617" s="172">
        <v>12</v>
      </c>
      <c r="L617" s="172">
        <v>2</v>
      </c>
      <c r="M617" s="199">
        <v>919.3</v>
      </c>
      <c r="N617" s="199">
        <v>872</v>
      </c>
      <c r="O617" s="199">
        <v>47.3</v>
      </c>
      <c r="P617" s="200">
        <f t="shared" si="150"/>
        <v>38868004</v>
      </c>
      <c r="Q617" s="200">
        <v>25303070.600000001</v>
      </c>
      <c r="R617" s="200">
        <v>13564933.4</v>
      </c>
      <c r="S617" s="201" t="e">
        <f>R617='Приложение № 1'!#REF!+'Приложение № 1'!#REF!</f>
        <v>#REF!</v>
      </c>
    </row>
    <row r="618" spans="1:24" s="159" customFormat="1" ht="18" customHeight="1" x14ac:dyDescent="0.2">
      <c r="A618" s="169">
        <v>5</v>
      </c>
      <c r="B618" s="207" t="s">
        <v>1557</v>
      </c>
      <c r="C618" s="215" t="s">
        <v>1308</v>
      </c>
      <c r="D618" s="198">
        <v>42129</v>
      </c>
      <c r="E618" s="178" t="s">
        <v>1801</v>
      </c>
      <c r="F618" s="178" t="s">
        <v>1846</v>
      </c>
      <c r="G618" s="171">
        <v>14</v>
      </c>
      <c r="H618" s="171">
        <v>14</v>
      </c>
      <c r="I618" s="199">
        <v>204.7</v>
      </c>
      <c r="J618" s="171">
        <v>5</v>
      </c>
      <c r="K618" s="172">
        <v>0</v>
      </c>
      <c r="L618" s="171">
        <v>5</v>
      </c>
      <c r="M618" s="199">
        <v>204.7</v>
      </c>
      <c r="N618" s="199">
        <v>51.32</v>
      </c>
      <c r="O618" s="199">
        <v>153.38</v>
      </c>
      <c r="P618" s="200">
        <f t="shared" si="150"/>
        <v>8654716</v>
      </c>
      <c r="Q618" s="200">
        <v>5634220.1200000001</v>
      </c>
      <c r="R618" s="200">
        <v>3020495.88</v>
      </c>
      <c r="S618" s="201" t="e">
        <f>R618='Приложение № 1'!#REF!+'Приложение № 1'!#REF!</f>
        <v>#REF!</v>
      </c>
      <c r="T618" s="202"/>
      <c r="U618" s="250"/>
      <c r="V618" s="250"/>
      <c r="W618" s="250"/>
      <c r="X618" s="250"/>
    </row>
    <row r="619" spans="1:24" s="159" customFormat="1" ht="18" customHeight="1" x14ac:dyDescent="0.2">
      <c r="A619" s="169">
        <v>6</v>
      </c>
      <c r="B619" s="207" t="s">
        <v>1644</v>
      </c>
      <c r="C619" s="215" t="s">
        <v>1308</v>
      </c>
      <c r="D619" s="198">
        <v>42129</v>
      </c>
      <c r="E619" s="178" t="s">
        <v>1801</v>
      </c>
      <c r="F619" s="178" t="s">
        <v>1846</v>
      </c>
      <c r="G619" s="171">
        <v>106</v>
      </c>
      <c r="H619" s="171">
        <v>106</v>
      </c>
      <c r="I619" s="199">
        <v>1569.2</v>
      </c>
      <c r="J619" s="171">
        <v>44</v>
      </c>
      <c r="K619" s="172">
        <v>25</v>
      </c>
      <c r="L619" s="171">
        <v>19</v>
      </c>
      <c r="M619" s="199">
        <v>1569.2</v>
      </c>
      <c r="N619" s="199">
        <v>837.25</v>
      </c>
      <c r="O619" s="199">
        <v>731.95</v>
      </c>
      <c r="P619" s="200">
        <f t="shared" si="150"/>
        <v>66345776</v>
      </c>
      <c r="Q619" s="200">
        <v>43191100.18</v>
      </c>
      <c r="R619" s="200">
        <v>23154675.82</v>
      </c>
      <c r="S619" s="201" t="e">
        <f>R619='Приложение № 1'!#REF!+'Приложение № 1'!#REF!</f>
        <v>#REF!</v>
      </c>
      <c r="T619" s="202"/>
      <c r="U619" s="250"/>
      <c r="V619" s="250"/>
      <c r="W619" s="250"/>
      <c r="X619" s="250"/>
    </row>
    <row r="620" spans="1:24" s="159" customFormat="1" ht="18" customHeight="1" x14ac:dyDescent="0.2">
      <c r="A620" s="169">
        <v>7</v>
      </c>
      <c r="B620" s="207" t="s">
        <v>1643</v>
      </c>
      <c r="C620" s="215" t="s">
        <v>1308</v>
      </c>
      <c r="D620" s="198">
        <v>42129</v>
      </c>
      <c r="E620" s="178" t="s">
        <v>1801</v>
      </c>
      <c r="F620" s="178" t="s">
        <v>1846</v>
      </c>
      <c r="G620" s="171">
        <v>38</v>
      </c>
      <c r="H620" s="171">
        <v>38</v>
      </c>
      <c r="I620" s="199">
        <v>523.70000000000005</v>
      </c>
      <c r="J620" s="171">
        <v>17</v>
      </c>
      <c r="K620" s="172">
        <v>14</v>
      </c>
      <c r="L620" s="171">
        <v>3</v>
      </c>
      <c r="M620" s="199">
        <v>523.70000000000005</v>
      </c>
      <c r="N620" s="199">
        <v>385.3</v>
      </c>
      <c r="O620" s="199">
        <v>138.4</v>
      </c>
      <c r="P620" s="200">
        <f t="shared" si="150"/>
        <v>22142036</v>
      </c>
      <c r="Q620" s="200">
        <v>14414465.439999999</v>
      </c>
      <c r="R620" s="200">
        <v>7727570.5599999996</v>
      </c>
      <c r="S620" s="201" t="e">
        <f>R620='Приложение № 1'!#REF!+'Приложение № 1'!#REF!</f>
        <v>#REF!</v>
      </c>
      <c r="T620" s="202"/>
      <c r="U620" s="250"/>
      <c r="V620" s="250"/>
      <c r="W620" s="250"/>
      <c r="X620" s="250"/>
    </row>
    <row r="621" spans="1:24" s="159" customFormat="1" ht="18" customHeight="1" x14ac:dyDescent="0.2">
      <c r="A621" s="169">
        <v>8</v>
      </c>
      <c r="B621" s="207" t="s">
        <v>1642</v>
      </c>
      <c r="C621" s="215" t="s">
        <v>1308</v>
      </c>
      <c r="D621" s="198">
        <v>42129</v>
      </c>
      <c r="E621" s="178" t="s">
        <v>1801</v>
      </c>
      <c r="F621" s="178" t="s">
        <v>1846</v>
      </c>
      <c r="G621" s="171">
        <v>13</v>
      </c>
      <c r="H621" s="171">
        <v>13</v>
      </c>
      <c r="I621" s="199">
        <v>293.10000000000002</v>
      </c>
      <c r="J621" s="171">
        <v>4</v>
      </c>
      <c r="K621" s="172">
        <v>2</v>
      </c>
      <c r="L621" s="171">
        <v>2</v>
      </c>
      <c r="M621" s="199">
        <v>293.10000000000002</v>
      </c>
      <c r="N621" s="199">
        <v>0</v>
      </c>
      <c r="O621" s="199">
        <v>293.10000000000002</v>
      </c>
      <c r="P621" s="200">
        <f t="shared" si="150"/>
        <v>12392268</v>
      </c>
      <c r="Q621" s="200">
        <v>8067366.4699999997</v>
      </c>
      <c r="R621" s="200">
        <v>4324901.53</v>
      </c>
      <c r="S621" s="201" t="e">
        <f>R621='Приложение № 1'!#REF!+'Приложение № 1'!#REF!</f>
        <v>#REF!</v>
      </c>
      <c r="T621" s="202"/>
      <c r="U621" s="250"/>
      <c r="V621" s="250"/>
      <c r="W621" s="250"/>
      <c r="X621" s="250"/>
    </row>
    <row r="622" spans="1:24" s="159" customFormat="1" ht="18" customHeight="1" x14ac:dyDescent="0.2">
      <c r="A622" s="169">
        <v>9</v>
      </c>
      <c r="B622" s="207" t="s">
        <v>1640</v>
      </c>
      <c r="C622" s="215" t="s">
        <v>1308</v>
      </c>
      <c r="D622" s="198">
        <v>42129</v>
      </c>
      <c r="E622" s="178" t="s">
        <v>1801</v>
      </c>
      <c r="F622" s="178" t="s">
        <v>1846</v>
      </c>
      <c r="G622" s="171">
        <v>28</v>
      </c>
      <c r="H622" s="171">
        <v>28</v>
      </c>
      <c r="I622" s="199">
        <v>350.6</v>
      </c>
      <c r="J622" s="171">
        <v>11</v>
      </c>
      <c r="K622" s="172">
        <v>7</v>
      </c>
      <c r="L622" s="171">
        <v>4</v>
      </c>
      <c r="M622" s="199">
        <v>350.6</v>
      </c>
      <c r="N622" s="199">
        <v>190.79</v>
      </c>
      <c r="O622" s="199">
        <v>159.81</v>
      </c>
      <c r="P622" s="200">
        <f t="shared" si="150"/>
        <v>14823368</v>
      </c>
      <c r="Q622" s="200">
        <v>9650012.5700000003</v>
      </c>
      <c r="R622" s="200">
        <v>5173355.43</v>
      </c>
      <c r="S622" s="201" t="e">
        <f>R622='Приложение № 1'!#REF!+'Приложение № 1'!#REF!</f>
        <v>#REF!</v>
      </c>
      <c r="T622" s="202"/>
      <c r="U622" s="250"/>
      <c r="V622" s="250"/>
      <c r="W622" s="250"/>
      <c r="X622" s="250"/>
    </row>
    <row r="623" spans="1:24" s="159" customFormat="1" ht="18" customHeight="1" x14ac:dyDescent="0.2">
      <c r="A623" s="169">
        <v>10</v>
      </c>
      <c r="B623" s="207" t="s">
        <v>1641</v>
      </c>
      <c r="C623" s="215" t="s">
        <v>1308</v>
      </c>
      <c r="D623" s="198">
        <v>42129</v>
      </c>
      <c r="E623" s="178" t="s">
        <v>1801</v>
      </c>
      <c r="F623" s="178" t="s">
        <v>1846</v>
      </c>
      <c r="G623" s="171">
        <v>28</v>
      </c>
      <c r="H623" s="171">
        <v>28</v>
      </c>
      <c r="I623" s="199">
        <v>481.7</v>
      </c>
      <c r="J623" s="171">
        <v>12</v>
      </c>
      <c r="K623" s="172">
        <v>9</v>
      </c>
      <c r="L623" s="171">
        <v>3</v>
      </c>
      <c r="M623" s="199">
        <v>481.7</v>
      </c>
      <c r="N623" s="199">
        <v>329.33</v>
      </c>
      <c r="O623" s="199">
        <v>152.37</v>
      </c>
      <c r="P623" s="200">
        <f t="shared" si="150"/>
        <v>20366276</v>
      </c>
      <c r="Q623" s="200">
        <v>13258445.68</v>
      </c>
      <c r="R623" s="200">
        <v>7107830.3200000003</v>
      </c>
      <c r="S623" s="201" t="e">
        <f>R623='Приложение № 1'!#REF!+'Приложение № 1'!#REF!</f>
        <v>#REF!</v>
      </c>
      <c r="T623" s="202"/>
      <c r="U623" s="250"/>
      <c r="V623" s="250"/>
      <c r="W623" s="250"/>
      <c r="X623" s="250"/>
    </row>
    <row r="624" spans="1:24" s="159" customFormat="1" ht="18" customHeight="1" x14ac:dyDescent="0.2">
      <c r="A624" s="169">
        <v>11</v>
      </c>
      <c r="B624" s="207" t="s">
        <v>1639</v>
      </c>
      <c r="C624" s="215" t="s">
        <v>1308</v>
      </c>
      <c r="D624" s="198">
        <v>42129</v>
      </c>
      <c r="E624" s="178" t="s">
        <v>1801</v>
      </c>
      <c r="F624" s="178" t="s">
        <v>1846</v>
      </c>
      <c r="G624" s="171">
        <v>18</v>
      </c>
      <c r="H624" s="171">
        <v>18</v>
      </c>
      <c r="I624" s="199">
        <v>366.6</v>
      </c>
      <c r="J624" s="171">
        <v>9</v>
      </c>
      <c r="K624" s="172">
        <v>6</v>
      </c>
      <c r="L624" s="171">
        <v>3</v>
      </c>
      <c r="M624" s="199">
        <v>366.6</v>
      </c>
      <c r="N624" s="199">
        <v>229.9</v>
      </c>
      <c r="O624" s="199">
        <v>136.69999999999999</v>
      </c>
      <c r="P624" s="200">
        <f t="shared" si="150"/>
        <v>15499848</v>
      </c>
      <c r="Q624" s="200">
        <v>10090401.050000001</v>
      </c>
      <c r="R624" s="200">
        <v>5409446.9500000002</v>
      </c>
      <c r="S624" s="201" t="e">
        <f>R624='Приложение № 1'!#REF!+'Приложение № 1'!#REF!</f>
        <v>#REF!</v>
      </c>
      <c r="T624" s="202"/>
      <c r="U624" s="250"/>
      <c r="V624" s="250"/>
      <c r="W624" s="250"/>
      <c r="X624" s="250"/>
    </row>
    <row r="625" spans="1:24" s="159" customFormat="1" x14ac:dyDescent="0.2">
      <c r="A625" s="169">
        <v>12</v>
      </c>
      <c r="B625" s="207" t="s">
        <v>1430</v>
      </c>
      <c r="C625" s="215" t="s">
        <v>1308</v>
      </c>
      <c r="D625" s="198">
        <v>42129</v>
      </c>
      <c r="E625" s="178" t="s">
        <v>1801</v>
      </c>
      <c r="F625" s="178" t="s">
        <v>1846</v>
      </c>
      <c r="G625" s="171">
        <v>31</v>
      </c>
      <c r="H625" s="171">
        <v>31</v>
      </c>
      <c r="I625" s="199">
        <v>510.5</v>
      </c>
      <c r="J625" s="171">
        <v>10</v>
      </c>
      <c r="K625" s="172">
        <v>4</v>
      </c>
      <c r="L625" s="172">
        <v>6</v>
      </c>
      <c r="M625" s="199">
        <v>510.5</v>
      </c>
      <c r="N625" s="199">
        <v>346.3</v>
      </c>
      <c r="O625" s="199">
        <v>164.2</v>
      </c>
      <c r="P625" s="200">
        <f t="shared" si="150"/>
        <v>21583940</v>
      </c>
      <c r="Q625" s="200">
        <v>14051144.939999999</v>
      </c>
      <c r="R625" s="200">
        <v>7532795.0599999996</v>
      </c>
      <c r="S625" s="201" t="e">
        <f>R625='Приложение № 1'!#REF!+'Приложение № 1'!#REF!</f>
        <v>#REF!</v>
      </c>
      <c r="T625" s="202"/>
      <c r="U625" s="250"/>
      <c r="V625" s="250"/>
      <c r="W625" s="250"/>
      <c r="X625" s="250"/>
    </row>
    <row r="626" spans="1:24" s="159" customFormat="1" x14ac:dyDescent="0.2">
      <c r="A626" s="169">
        <v>13</v>
      </c>
      <c r="B626" s="207" t="s">
        <v>1431</v>
      </c>
      <c r="C626" s="215" t="s">
        <v>1308</v>
      </c>
      <c r="D626" s="198">
        <v>42129</v>
      </c>
      <c r="E626" s="178" t="s">
        <v>1801</v>
      </c>
      <c r="F626" s="178" t="s">
        <v>1846</v>
      </c>
      <c r="G626" s="171">
        <v>32</v>
      </c>
      <c r="H626" s="171">
        <v>32</v>
      </c>
      <c r="I626" s="199">
        <v>508.6</v>
      </c>
      <c r="J626" s="171">
        <v>10</v>
      </c>
      <c r="K626" s="172">
        <v>6</v>
      </c>
      <c r="L626" s="172">
        <v>4</v>
      </c>
      <c r="M626" s="199">
        <v>508.6</v>
      </c>
      <c r="N626" s="199">
        <v>344.4</v>
      </c>
      <c r="O626" s="199">
        <v>164.2</v>
      </c>
      <c r="P626" s="200">
        <f t="shared" si="150"/>
        <v>21503608</v>
      </c>
      <c r="Q626" s="200">
        <v>13998848.810000001</v>
      </c>
      <c r="R626" s="200">
        <v>7504759.1900000004</v>
      </c>
      <c r="S626" s="201" t="e">
        <f>R626='Приложение № 1'!#REF!+'Приложение № 1'!#REF!</f>
        <v>#REF!</v>
      </c>
      <c r="T626" s="202"/>
      <c r="U626" s="250"/>
      <c r="V626" s="250"/>
      <c r="W626" s="250"/>
      <c r="X626" s="250"/>
    </row>
    <row r="627" spans="1:24" s="159" customFormat="1" x14ac:dyDescent="0.2">
      <c r="A627" s="169">
        <v>14</v>
      </c>
      <c r="B627" s="207" t="s">
        <v>1432</v>
      </c>
      <c r="C627" s="215" t="s">
        <v>1308</v>
      </c>
      <c r="D627" s="198">
        <v>42129</v>
      </c>
      <c r="E627" s="178" t="s">
        <v>1801</v>
      </c>
      <c r="F627" s="178" t="s">
        <v>1846</v>
      </c>
      <c r="G627" s="171">
        <v>20</v>
      </c>
      <c r="H627" s="171">
        <v>20</v>
      </c>
      <c r="I627" s="199">
        <v>510.6</v>
      </c>
      <c r="J627" s="171">
        <v>10</v>
      </c>
      <c r="K627" s="172">
        <v>6</v>
      </c>
      <c r="L627" s="172">
        <v>4</v>
      </c>
      <c r="M627" s="199">
        <v>510.6</v>
      </c>
      <c r="N627" s="199">
        <v>237.6</v>
      </c>
      <c r="O627" s="199">
        <v>273</v>
      </c>
      <c r="P627" s="200">
        <f t="shared" si="150"/>
        <v>21588168</v>
      </c>
      <c r="Q627" s="200">
        <v>14053897.369999999</v>
      </c>
      <c r="R627" s="200">
        <v>7534270.6299999999</v>
      </c>
      <c r="S627" s="201" t="e">
        <f>R627='Приложение № 1'!#REF!+'Приложение № 1'!#REF!</f>
        <v>#REF!</v>
      </c>
      <c r="T627" s="202"/>
      <c r="U627" s="250"/>
      <c r="V627" s="250"/>
      <c r="W627" s="250"/>
      <c r="X627" s="250"/>
    </row>
    <row r="628" spans="1:24" s="159" customFormat="1" x14ac:dyDescent="0.2">
      <c r="A628" s="169">
        <v>15</v>
      </c>
      <c r="B628" s="207" t="s">
        <v>1433</v>
      </c>
      <c r="C628" s="215" t="s">
        <v>1308</v>
      </c>
      <c r="D628" s="198">
        <v>42129</v>
      </c>
      <c r="E628" s="178" t="s">
        <v>1801</v>
      </c>
      <c r="F628" s="178" t="s">
        <v>1846</v>
      </c>
      <c r="G628" s="171">
        <v>22</v>
      </c>
      <c r="H628" s="171">
        <v>22</v>
      </c>
      <c r="I628" s="199">
        <v>504.1</v>
      </c>
      <c r="J628" s="171">
        <v>10</v>
      </c>
      <c r="K628" s="172">
        <v>2</v>
      </c>
      <c r="L628" s="172">
        <v>8</v>
      </c>
      <c r="M628" s="199">
        <v>504.1</v>
      </c>
      <c r="N628" s="199">
        <v>398.1</v>
      </c>
      <c r="O628" s="199">
        <v>106</v>
      </c>
      <c r="P628" s="200">
        <f t="shared" si="150"/>
        <v>21313348</v>
      </c>
      <c r="Q628" s="200">
        <v>13874989.550000001</v>
      </c>
      <c r="R628" s="200">
        <v>7438358.4500000002</v>
      </c>
      <c r="S628" s="201" t="e">
        <f>R628='Приложение № 1'!#REF!+'Приложение № 1'!#REF!</f>
        <v>#REF!</v>
      </c>
      <c r="T628" s="202"/>
      <c r="U628" s="250"/>
      <c r="V628" s="250"/>
      <c r="W628" s="250"/>
      <c r="X628" s="250"/>
    </row>
    <row r="629" spans="1:24" s="159" customFormat="1" x14ac:dyDescent="0.2">
      <c r="A629" s="169">
        <v>16</v>
      </c>
      <c r="B629" s="207" t="s">
        <v>1434</v>
      </c>
      <c r="C629" s="215" t="s">
        <v>1308</v>
      </c>
      <c r="D629" s="198">
        <v>42129</v>
      </c>
      <c r="E629" s="178" t="s">
        <v>1801</v>
      </c>
      <c r="F629" s="178" t="s">
        <v>1846</v>
      </c>
      <c r="G629" s="171">
        <v>31</v>
      </c>
      <c r="H629" s="171">
        <v>31</v>
      </c>
      <c r="I629" s="199">
        <v>509.7</v>
      </c>
      <c r="J629" s="171">
        <v>13</v>
      </c>
      <c r="K629" s="172">
        <v>5</v>
      </c>
      <c r="L629" s="172">
        <v>8</v>
      </c>
      <c r="M629" s="199">
        <v>509.7</v>
      </c>
      <c r="N629" s="199">
        <v>111.9</v>
      </c>
      <c r="O629" s="199">
        <v>397.8</v>
      </c>
      <c r="P629" s="200">
        <f t="shared" si="150"/>
        <v>21550116</v>
      </c>
      <c r="Q629" s="200">
        <v>14029125.52</v>
      </c>
      <c r="R629" s="200">
        <v>7520990.4800000004</v>
      </c>
      <c r="S629" s="201" t="e">
        <f>R629='Приложение № 1'!#REF!+'Приложение № 1'!#REF!</f>
        <v>#REF!</v>
      </c>
      <c r="T629" s="202"/>
      <c r="U629" s="250"/>
      <c r="V629" s="250"/>
      <c r="W629" s="250"/>
      <c r="X629" s="250"/>
    </row>
    <row r="630" spans="1:24" s="159" customFormat="1" x14ac:dyDescent="0.2">
      <c r="A630" s="169">
        <v>17</v>
      </c>
      <c r="B630" s="207" t="s">
        <v>1435</v>
      </c>
      <c r="C630" s="215" t="s">
        <v>1308</v>
      </c>
      <c r="D630" s="198">
        <v>42129</v>
      </c>
      <c r="E630" s="178" t="s">
        <v>1801</v>
      </c>
      <c r="F630" s="178" t="s">
        <v>1846</v>
      </c>
      <c r="G630" s="171">
        <v>20</v>
      </c>
      <c r="H630" s="171">
        <v>20</v>
      </c>
      <c r="I630" s="199">
        <v>501.5</v>
      </c>
      <c r="J630" s="171">
        <v>14</v>
      </c>
      <c r="K630" s="172">
        <v>11</v>
      </c>
      <c r="L630" s="172">
        <v>3</v>
      </c>
      <c r="M630" s="199">
        <v>501.5</v>
      </c>
      <c r="N630" s="199">
        <v>467.02</v>
      </c>
      <c r="O630" s="199">
        <v>34.479999999999997</v>
      </c>
      <c r="P630" s="200">
        <f t="shared" si="150"/>
        <v>21203420</v>
      </c>
      <c r="Q630" s="200">
        <v>13803426.42</v>
      </c>
      <c r="R630" s="200">
        <v>7399993.5800000001</v>
      </c>
      <c r="S630" s="201" t="e">
        <f>R630='Приложение № 1'!#REF!+'Приложение № 1'!#REF!</f>
        <v>#REF!</v>
      </c>
      <c r="T630" s="202"/>
      <c r="U630" s="250"/>
      <c r="V630" s="250"/>
      <c r="W630" s="250"/>
      <c r="X630" s="250"/>
    </row>
    <row r="631" spans="1:24" s="159" customFormat="1" x14ac:dyDescent="0.2">
      <c r="A631" s="169">
        <v>18</v>
      </c>
      <c r="B631" s="207" t="s">
        <v>1429</v>
      </c>
      <c r="C631" s="215" t="s">
        <v>1308</v>
      </c>
      <c r="D631" s="198">
        <v>42129</v>
      </c>
      <c r="E631" s="178" t="s">
        <v>1801</v>
      </c>
      <c r="F631" s="178" t="s">
        <v>1846</v>
      </c>
      <c r="G631" s="171">
        <v>5</v>
      </c>
      <c r="H631" s="171">
        <v>5</v>
      </c>
      <c r="I631" s="199">
        <v>91.1</v>
      </c>
      <c r="J631" s="171">
        <v>2</v>
      </c>
      <c r="K631" s="172">
        <v>1</v>
      </c>
      <c r="L631" s="172">
        <v>1</v>
      </c>
      <c r="M631" s="199">
        <v>91.1</v>
      </c>
      <c r="N631" s="199">
        <v>46.9</v>
      </c>
      <c r="O631" s="199">
        <v>44.2</v>
      </c>
      <c r="P631" s="200">
        <f t="shared" si="150"/>
        <v>3851708</v>
      </c>
      <c r="Q631" s="200">
        <v>2507461.91</v>
      </c>
      <c r="R631" s="200">
        <v>1344246.09</v>
      </c>
      <c r="S631" s="201" t="e">
        <f>R631='Приложение № 1'!#REF!+'Приложение № 1'!#REF!</f>
        <v>#REF!</v>
      </c>
      <c r="T631" s="202"/>
      <c r="U631" s="250"/>
      <c r="V631" s="250"/>
      <c r="W631" s="250"/>
      <c r="X631" s="250"/>
    </row>
    <row r="632" spans="1:24" s="159" customFormat="1" ht="26.25" customHeight="1" x14ac:dyDescent="0.2">
      <c r="A632" s="169">
        <v>19</v>
      </c>
      <c r="B632" s="212" t="s">
        <v>1309</v>
      </c>
      <c r="C632" s="215" t="s">
        <v>1308</v>
      </c>
      <c r="D632" s="198">
        <v>42129</v>
      </c>
      <c r="E632" s="178" t="s">
        <v>1801</v>
      </c>
      <c r="F632" s="178" t="s">
        <v>1846</v>
      </c>
      <c r="G632" s="171">
        <v>11</v>
      </c>
      <c r="H632" s="171">
        <v>11</v>
      </c>
      <c r="I632" s="199">
        <v>219.3</v>
      </c>
      <c r="J632" s="171">
        <v>5</v>
      </c>
      <c r="K632" s="172">
        <v>4</v>
      </c>
      <c r="L632" s="172">
        <v>1</v>
      </c>
      <c r="M632" s="199">
        <v>219.3</v>
      </c>
      <c r="N632" s="199">
        <v>151.69999999999999</v>
      </c>
      <c r="O632" s="199">
        <v>67.599999999999994</v>
      </c>
      <c r="P632" s="200">
        <f t="shared" si="150"/>
        <v>9272004</v>
      </c>
      <c r="Q632" s="200">
        <v>6036074.5999999996</v>
      </c>
      <c r="R632" s="200">
        <v>3235929.4</v>
      </c>
      <c r="S632" s="201" t="e">
        <f>R632='Приложение № 1'!#REF!+'Приложение № 1'!#REF!</f>
        <v>#REF!</v>
      </c>
      <c r="T632" s="202"/>
      <c r="U632" s="250"/>
      <c r="V632" s="250"/>
      <c r="W632" s="250"/>
      <c r="X632" s="250"/>
    </row>
    <row r="633" spans="1:24" ht="23.25" customHeight="1" x14ac:dyDescent="0.2">
      <c r="A633" s="778" t="s">
        <v>1082</v>
      </c>
      <c r="B633" s="778"/>
      <c r="C633" s="778"/>
      <c r="D633" s="778"/>
      <c r="E633" s="778"/>
      <c r="F633" s="778"/>
      <c r="G633" s="176">
        <f>G634</f>
        <v>151</v>
      </c>
      <c r="H633" s="176">
        <f t="shared" ref="H633:O633" si="151">H634</f>
        <v>151</v>
      </c>
      <c r="I633" s="179">
        <f t="shared" si="151"/>
        <v>2640.9</v>
      </c>
      <c r="J633" s="176">
        <f t="shared" si="151"/>
        <v>58</v>
      </c>
      <c r="K633" s="176">
        <f t="shared" si="151"/>
        <v>41</v>
      </c>
      <c r="L633" s="176">
        <f t="shared" si="151"/>
        <v>17</v>
      </c>
      <c r="M633" s="179">
        <f t="shared" si="151"/>
        <v>2640.9</v>
      </c>
      <c r="N633" s="179">
        <f t="shared" si="151"/>
        <v>1864.1</v>
      </c>
      <c r="O633" s="179">
        <f t="shared" si="151"/>
        <v>776.8</v>
      </c>
      <c r="P633" s="179">
        <f>P634</f>
        <v>111657252</v>
      </c>
      <c r="Q633" s="179">
        <v>106074389.40000001</v>
      </c>
      <c r="R633" s="179">
        <v>5582862.5999999996</v>
      </c>
      <c r="S633" s="201" t="e">
        <f>R633='Приложение № 1'!#REF!+'Приложение № 1'!#REF!</f>
        <v>#REF!</v>
      </c>
    </row>
    <row r="634" spans="1:24" x14ac:dyDescent="0.2">
      <c r="A634" s="178">
        <v>1</v>
      </c>
      <c r="B634" s="197" t="s">
        <v>804</v>
      </c>
      <c r="C634" s="230" t="s">
        <v>1143</v>
      </c>
      <c r="D634" s="231">
        <v>41562</v>
      </c>
      <c r="E634" s="178" t="s">
        <v>1801</v>
      </c>
      <c r="F634" s="178" t="s">
        <v>1846</v>
      </c>
      <c r="G634" s="171">
        <v>151</v>
      </c>
      <c r="H634" s="172">
        <v>151</v>
      </c>
      <c r="I634" s="199">
        <v>2640.9</v>
      </c>
      <c r="J634" s="171">
        <v>58</v>
      </c>
      <c r="K634" s="172">
        <v>41</v>
      </c>
      <c r="L634" s="172">
        <v>17</v>
      </c>
      <c r="M634" s="199">
        <v>2640.9</v>
      </c>
      <c r="N634" s="199">
        <v>1864.1</v>
      </c>
      <c r="O634" s="199">
        <v>776.8</v>
      </c>
      <c r="P634" s="200">
        <f>Q634+R634</f>
        <v>111657252</v>
      </c>
      <c r="Q634" s="200">
        <v>106074389.40000001</v>
      </c>
      <c r="R634" s="200">
        <v>5582862.5999999996</v>
      </c>
      <c r="S634" s="201" t="b">
        <f>R634='Приложение № 1'!V139+'Приложение № 1'!AB139</f>
        <v>0</v>
      </c>
    </row>
    <row r="635" spans="1:24" s="159" customFormat="1" ht="34.9" customHeight="1" x14ac:dyDescent="0.2">
      <c r="A635" s="777" t="s">
        <v>1356</v>
      </c>
      <c r="B635" s="777"/>
      <c r="C635" s="777"/>
      <c r="D635" s="777"/>
      <c r="E635" s="777"/>
      <c r="F635" s="777"/>
      <c r="G635" s="176">
        <f>G636</f>
        <v>43</v>
      </c>
      <c r="H635" s="176">
        <f t="shared" ref="H635:O635" si="152">H636</f>
        <v>43</v>
      </c>
      <c r="I635" s="179">
        <f t="shared" si="152"/>
        <v>713.9</v>
      </c>
      <c r="J635" s="176">
        <f t="shared" si="152"/>
        <v>16</v>
      </c>
      <c r="K635" s="176">
        <f t="shared" si="152"/>
        <v>7</v>
      </c>
      <c r="L635" s="176">
        <f t="shared" si="152"/>
        <v>9</v>
      </c>
      <c r="M635" s="179">
        <f t="shared" si="152"/>
        <v>713.9</v>
      </c>
      <c r="N635" s="179">
        <f t="shared" si="152"/>
        <v>300.39999999999998</v>
      </c>
      <c r="O635" s="179">
        <f t="shared" si="152"/>
        <v>413.5</v>
      </c>
      <c r="P635" s="179">
        <f>P636</f>
        <v>30183692</v>
      </c>
      <c r="Q635" s="179">
        <v>19106277.039999999</v>
      </c>
      <c r="R635" s="179">
        <v>11077414.960000001</v>
      </c>
      <c r="S635" s="201" t="e">
        <f>R635='Приложение № 1'!#REF!+'Приложение № 1'!#REF!</f>
        <v>#REF!</v>
      </c>
      <c r="T635" s="202"/>
      <c r="U635" s="250"/>
      <c r="V635" s="250"/>
      <c r="W635" s="250"/>
      <c r="X635" s="250"/>
    </row>
    <row r="636" spans="1:24" s="159" customFormat="1" ht="22.5" customHeight="1" x14ac:dyDescent="0.2">
      <c r="A636" s="178">
        <v>1</v>
      </c>
      <c r="B636" s="212" t="s">
        <v>1610</v>
      </c>
      <c r="C636" s="215">
        <v>6265</v>
      </c>
      <c r="D636" s="198">
        <v>42674</v>
      </c>
      <c r="E636" s="178" t="s">
        <v>1097</v>
      </c>
      <c r="F636" s="178" t="s">
        <v>1099</v>
      </c>
      <c r="G636" s="171">
        <v>43</v>
      </c>
      <c r="H636" s="172">
        <v>43</v>
      </c>
      <c r="I636" s="199">
        <v>713.9</v>
      </c>
      <c r="J636" s="171">
        <v>16</v>
      </c>
      <c r="K636" s="172">
        <v>7</v>
      </c>
      <c r="L636" s="172">
        <v>9</v>
      </c>
      <c r="M636" s="199">
        <v>713.9</v>
      </c>
      <c r="N636" s="199">
        <v>300.39999999999998</v>
      </c>
      <c r="O636" s="199">
        <v>413.5</v>
      </c>
      <c r="P636" s="200">
        <f>Q636+R636</f>
        <v>30183692</v>
      </c>
      <c r="Q636" s="200">
        <v>19106277.039999999</v>
      </c>
      <c r="R636" s="200">
        <v>11077414.960000001</v>
      </c>
      <c r="S636" s="201" t="e">
        <f>R636='Приложение № 1'!#REF!+'Приложение № 1'!#REF!</f>
        <v>#REF!</v>
      </c>
      <c r="T636" s="202"/>
      <c r="U636" s="250"/>
      <c r="V636" s="250"/>
      <c r="W636" s="250"/>
      <c r="X636" s="250"/>
    </row>
    <row r="637" spans="1:24" s="159" customFormat="1" ht="30" customHeight="1" x14ac:dyDescent="0.2">
      <c r="A637" s="777" t="s">
        <v>1800</v>
      </c>
      <c r="B637" s="777"/>
      <c r="C637" s="777"/>
      <c r="D637" s="777"/>
      <c r="E637" s="777"/>
      <c r="F637" s="777"/>
      <c r="G637" s="176">
        <f t="shared" ref="G637:R637" si="153">SUM(G638:G655)</f>
        <v>250</v>
      </c>
      <c r="H637" s="176">
        <f t="shared" si="153"/>
        <v>250</v>
      </c>
      <c r="I637" s="179">
        <f t="shared" si="153"/>
        <v>4903.5</v>
      </c>
      <c r="J637" s="179">
        <f t="shared" si="153"/>
        <v>115</v>
      </c>
      <c r="K637" s="179">
        <f t="shared" si="153"/>
        <v>50</v>
      </c>
      <c r="L637" s="179">
        <f t="shared" si="153"/>
        <v>65</v>
      </c>
      <c r="M637" s="179">
        <f t="shared" si="153"/>
        <v>4903.5</v>
      </c>
      <c r="N637" s="179">
        <f t="shared" si="153"/>
        <v>1851.85</v>
      </c>
      <c r="O637" s="179">
        <f t="shared" si="153"/>
        <v>3051.65</v>
      </c>
      <c r="P637" s="179" t="e">
        <f t="shared" si="153"/>
        <v>#REF!</v>
      </c>
      <c r="Q637" s="179" t="e">
        <f t="shared" si="153"/>
        <v>#REF!</v>
      </c>
      <c r="R637" s="179" t="e">
        <f t="shared" si="153"/>
        <v>#REF!</v>
      </c>
      <c r="S637" s="201" t="e">
        <f>R637='Приложение № 1'!#REF!+'Приложение № 1'!#REF!</f>
        <v>#REF!</v>
      </c>
      <c r="T637" s="202"/>
      <c r="U637" s="250"/>
      <c r="V637" s="250"/>
      <c r="W637" s="250"/>
      <c r="X637" s="250"/>
    </row>
    <row r="638" spans="1:24" s="159" customFormat="1" ht="21" customHeight="1" x14ac:dyDescent="0.2">
      <c r="A638" s="178">
        <v>1</v>
      </c>
      <c r="B638" s="212" t="s">
        <v>1118</v>
      </c>
      <c r="C638" s="215" t="s">
        <v>1115</v>
      </c>
      <c r="D638" s="198">
        <v>42181</v>
      </c>
      <c r="E638" s="178" t="s">
        <v>1097</v>
      </c>
      <c r="F638" s="178" t="s">
        <v>1099</v>
      </c>
      <c r="G638" s="171">
        <v>18</v>
      </c>
      <c r="H638" s="172">
        <v>18</v>
      </c>
      <c r="I638" s="199">
        <v>223.9</v>
      </c>
      <c r="J638" s="171">
        <v>7</v>
      </c>
      <c r="K638" s="172">
        <v>3</v>
      </c>
      <c r="L638" s="172">
        <f>J638-K638</f>
        <v>4</v>
      </c>
      <c r="M638" s="199">
        <v>223.9</v>
      </c>
      <c r="N638" s="199">
        <v>97.1</v>
      </c>
      <c r="O638" s="199">
        <f>M638-N638</f>
        <v>126.8</v>
      </c>
      <c r="P638" s="200" t="e">
        <f>Q638+R638</f>
        <v>#REF!</v>
      </c>
      <c r="Q638" s="200" t="e">
        <f>'Приложение № 1'!#REF!+'Приложение № 1'!#REF!</f>
        <v>#REF!</v>
      </c>
      <c r="R638" s="200" t="e">
        <f>'Приложение № 1'!#REF!+'Приложение № 1'!#REF!</f>
        <v>#REF!</v>
      </c>
      <c r="S638" s="201" t="e">
        <f>R638='Приложение № 1'!#REF!+'Приложение № 1'!#REF!</f>
        <v>#REF!</v>
      </c>
      <c r="T638" s="202"/>
      <c r="U638" s="250"/>
      <c r="V638" s="250"/>
      <c r="W638" s="250"/>
      <c r="X638" s="250"/>
    </row>
    <row r="639" spans="1:24" s="159" customFormat="1" ht="21" customHeight="1" x14ac:dyDescent="0.2">
      <c r="A639" s="178">
        <v>2</v>
      </c>
      <c r="B639" s="212" t="s">
        <v>1119</v>
      </c>
      <c r="C639" s="215" t="s">
        <v>1200</v>
      </c>
      <c r="D639" s="198">
        <v>42181</v>
      </c>
      <c r="E639" s="178" t="s">
        <v>1097</v>
      </c>
      <c r="F639" s="178" t="s">
        <v>1099</v>
      </c>
      <c r="G639" s="171">
        <v>14</v>
      </c>
      <c r="H639" s="172">
        <v>14</v>
      </c>
      <c r="I639" s="199">
        <v>247.1</v>
      </c>
      <c r="J639" s="171">
        <v>6</v>
      </c>
      <c r="K639" s="172">
        <v>2</v>
      </c>
      <c r="L639" s="172">
        <f t="shared" ref="L639:L653" si="154">J639-K639</f>
        <v>4</v>
      </c>
      <c r="M639" s="199">
        <v>247.1</v>
      </c>
      <c r="N639" s="199">
        <v>100.2</v>
      </c>
      <c r="O639" s="199">
        <v>146.9</v>
      </c>
      <c r="P639" s="200" t="e">
        <f t="shared" ref="P639:P655" si="155">Q639+R639</f>
        <v>#REF!</v>
      </c>
      <c r="Q639" s="200" t="e">
        <f>'Приложение № 1'!#REF!+'Приложение № 1'!#REF!</f>
        <v>#REF!</v>
      </c>
      <c r="R639" s="200" t="e">
        <f>'Приложение № 1'!#REF!+'Приложение № 1'!#REF!</f>
        <v>#REF!</v>
      </c>
      <c r="S639" s="201" t="e">
        <f>R639='Приложение № 1'!#REF!+'Приложение № 1'!#REF!</f>
        <v>#REF!</v>
      </c>
      <c r="T639" s="202"/>
      <c r="U639" s="250"/>
      <c r="V639" s="250"/>
      <c r="W639" s="250"/>
      <c r="X639" s="250"/>
    </row>
    <row r="640" spans="1:24" s="159" customFormat="1" ht="21" customHeight="1" x14ac:dyDescent="0.2">
      <c r="A640" s="178">
        <v>3</v>
      </c>
      <c r="B640" s="212" t="s">
        <v>1609</v>
      </c>
      <c r="C640" s="215" t="s">
        <v>1200</v>
      </c>
      <c r="D640" s="198">
        <v>42181</v>
      </c>
      <c r="E640" s="178" t="s">
        <v>1097</v>
      </c>
      <c r="F640" s="178" t="s">
        <v>1099</v>
      </c>
      <c r="G640" s="171">
        <v>5</v>
      </c>
      <c r="H640" s="172">
        <v>5</v>
      </c>
      <c r="I640" s="199">
        <v>126.6</v>
      </c>
      <c r="J640" s="171">
        <v>3</v>
      </c>
      <c r="K640" s="172">
        <v>2</v>
      </c>
      <c r="L640" s="172">
        <f t="shared" si="154"/>
        <v>1</v>
      </c>
      <c r="M640" s="199">
        <v>126.6</v>
      </c>
      <c r="N640" s="199">
        <v>88.2</v>
      </c>
      <c r="O640" s="199">
        <f t="shared" ref="O640:O655" si="156">M640-N640</f>
        <v>38.4</v>
      </c>
      <c r="P640" s="200" t="e">
        <f t="shared" si="155"/>
        <v>#REF!</v>
      </c>
      <c r="Q640" s="200" t="e">
        <f>'Приложение № 1'!#REF!+'Приложение № 1'!#REF!</f>
        <v>#REF!</v>
      </c>
      <c r="R640" s="200" t="e">
        <f>'Приложение № 1'!#REF!+'Приложение № 1'!#REF!</f>
        <v>#REF!</v>
      </c>
      <c r="S640" s="201" t="e">
        <f>R640='Приложение № 1'!#REF!+'Приложение № 1'!#REF!</f>
        <v>#REF!</v>
      </c>
      <c r="T640" s="202"/>
      <c r="U640" s="250"/>
      <c r="V640" s="250"/>
      <c r="W640" s="250"/>
      <c r="X640" s="250"/>
    </row>
    <row r="641" spans="1:24" s="159" customFormat="1" ht="21" customHeight="1" x14ac:dyDescent="0.2">
      <c r="A641" s="178">
        <v>4</v>
      </c>
      <c r="B641" s="212" t="s">
        <v>1199</v>
      </c>
      <c r="C641" s="215" t="s">
        <v>1200</v>
      </c>
      <c r="D641" s="198">
        <v>42181</v>
      </c>
      <c r="E641" s="178" t="s">
        <v>1097</v>
      </c>
      <c r="F641" s="178" t="s">
        <v>1099</v>
      </c>
      <c r="G641" s="171">
        <v>17</v>
      </c>
      <c r="H641" s="172">
        <v>17</v>
      </c>
      <c r="I641" s="199">
        <v>368.8</v>
      </c>
      <c r="J641" s="171">
        <v>9</v>
      </c>
      <c r="K641" s="172">
        <v>6</v>
      </c>
      <c r="L641" s="172">
        <f t="shared" si="154"/>
        <v>3</v>
      </c>
      <c r="M641" s="199">
        <v>368.8</v>
      </c>
      <c r="N641" s="199">
        <v>224.05</v>
      </c>
      <c r="O641" s="199">
        <f t="shared" si="156"/>
        <v>144.75</v>
      </c>
      <c r="P641" s="200" t="e">
        <f t="shared" si="155"/>
        <v>#REF!</v>
      </c>
      <c r="Q641" s="200" t="e">
        <f>'Приложение № 1'!#REF!+'Приложение № 1'!#REF!</f>
        <v>#REF!</v>
      </c>
      <c r="R641" s="200" t="e">
        <f>'Приложение № 1'!#REF!+'Приложение № 1'!#REF!</f>
        <v>#REF!</v>
      </c>
      <c r="S641" s="201" t="e">
        <f>R641='Приложение № 1'!#REF!+'Приложение № 1'!#REF!</f>
        <v>#REF!</v>
      </c>
      <c r="T641" s="202"/>
      <c r="U641" s="250"/>
      <c r="V641" s="250"/>
      <c r="W641" s="250"/>
      <c r="X641" s="250"/>
    </row>
    <row r="642" spans="1:24" s="159" customFormat="1" ht="21" customHeight="1" x14ac:dyDescent="0.2">
      <c r="A642" s="178">
        <v>5</v>
      </c>
      <c r="B642" s="212" t="s">
        <v>1439</v>
      </c>
      <c r="C642" s="215">
        <v>1</v>
      </c>
      <c r="D642" s="198">
        <v>41997</v>
      </c>
      <c r="E642" s="178" t="s">
        <v>1097</v>
      </c>
      <c r="F642" s="178" t="s">
        <v>1099</v>
      </c>
      <c r="G642" s="171">
        <v>15</v>
      </c>
      <c r="H642" s="172">
        <v>15</v>
      </c>
      <c r="I642" s="199">
        <v>196.7</v>
      </c>
      <c r="J642" s="171">
        <v>4</v>
      </c>
      <c r="K642" s="172">
        <v>0</v>
      </c>
      <c r="L642" s="172">
        <f t="shared" si="154"/>
        <v>4</v>
      </c>
      <c r="M642" s="199">
        <v>196.7</v>
      </c>
      <c r="N642" s="199">
        <v>0</v>
      </c>
      <c r="O642" s="199">
        <f t="shared" si="156"/>
        <v>196.7</v>
      </c>
      <c r="P642" s="200" t="e">
        <f t="shared" si="155"/>
        <v>#REF!</v>
      </c>
      <c r="Q642" s="200" t="e">
        <f>'Приложение № 1'!#REF!+'Приложение № 1'!#REF!</f>
        <v>#REF!</v>
      </c>
      <c r="R642" s="200" t="e">
        <f>'Приложение № 1'!#REF!+'Приложение № 1'!#REF!</f>
        <v>#REF!</v>
      </c>
      <c r="S642" s="201" t="e">
        <f>R642='Приложение № 1'!#REF!+'Приложение № 1'!#REF!</f>
        <v>#REF!</v>
      </c>
      <c r="T642" s="202"/>
      <c r="U642" s="250"/>
      <c r="V642" s="250"/>
      <c r="W642" s="250"/>
      <c r="X642" s="250"/>
    </row>
    <row r="643" spans="1:24" s="159" customFormat="1" ht="21" customHeight="1" x14ac:dyDescent="0.2">
      <c r="A643" s="178">
        <v>6</v>
      </c>
      <c r="B643" s="212" t="s">
        <v>1607</v>
      </c>
      <c r="C643" s="215">
        <v>2</v>
      </c>
      <c r="D643" s="198">
        <v>41998</v>
      </c>
      <c r="E643" s="178" t="s">
        <v>1097</v>
      </c>
      <c r="F643" s="178" t="s">
        <v>1099</v>
      </c>
      <c r="G643" s="171">
        <v>24</v>
      </c>
      <c r="H643" s="172">
        <v>24</v>
      </c>
      <c r="I643" s="199">
        <v>360.4</v>
      </c>
      <c r="J643" s="171">
        <v>8</v>
      </c>
      <c r="K643" s="172">
        <v>6</v>
      </c>
      <c r="L643" s="172">
        <f t="shared" si="154"/>
        <v>2</v>
      </c>
      <c r="M643" s="199">
        <v>360.4</v>
      </c>
      <c r="N643" s="199">
        <v>257.10000000000002</v>
      </c>
      <c r="O643" s="199">
        <f t="shared" si="156"/>
        <v>103.3</v>
      </c>
      <c r="P643" s="200" t="e">
        <f t="shared" si="155"/>
        <v>#REF!</v>
      </c>
      <c r="Q643" s="200" t="e">
        <f>'Приложение № 1'!#REF!+'Приложение № 1'!#REF!</f>
        <v>#REF!</v>
      </c>
      <c r="R643" s="200" t="e">
        <f>'Приложение № 1'!#REF!+'Приложение № 1'!#REF!</f>
        <v>#REF!</v>
      </c>
      <c r="S643" s="201" t="e">
        <f>R643='Приложение № 1'!#REF!+'Приложение № 1'!#REF!</f>
        <v>#REF!</v>
      </c>
      <c r="T643" s="202"/>
      <c r="U643" s="250"/>
      <c r="V643" s="250"/>
      <c r="W643" s="250"/>
      <c r="X643" s="250"/>
    </row>
    <row r="644" spans="1:24" s="159" customFormat="1" ht="21" customHeight="1" x14ac:dyDescent="0.2">
      <c r="A644" s="178">
        <v>7</v>
      </c>
      <c r="B644" s="212" t="s">
        <v>1608</v>
      </c>
      <c r="C644" s="215">
        <v>1</v>
      </c>
      <c r="D644" s="198">
        <v>41997</v>
      </c>
      <c r="E644" s="178" t="s">
        <v>1097</v>
      </c>
      <c r="F644" s="178" t="s">
        <v>1099</v>
      </c>
      <c r="G644" s="171">
        <v>3</v>
      </c>
      <c r="H644" s="172">
        <v>3</v>
      </c>
      <c r="I644" s="199">
        <v>155.80000000000001</v>
      </c>
      <c r="J644" s="171">
        <v>3</v>
      </c>
      <c r="K644" s="172">
        <v>2</v>
      </c>
      <c r="L644" s="172">
        <f t="shared" si="154"/>
        <v>1</v>
      </c>
      <c r="M644" s="199">
        <v>155.80000000000001</v>
      </c>
      <c r="N644" s="199">
        <v>81.900000000000006</v>
      </c>
      <c r="O644" s="199">
        <f t="shared" si="156"/>
        <v>73.900000000000006</v>
      </c>
      <c r="P644" s="200" t="e">
        <f t="shared" si="155"/>
        <v>#REF!</v>
      </c>
      <c r="Q644" s="200" t="e">
        <f>'Приложение № 1'!#REF!+'Приложение № 1'!#REF!</f>
        <v>#REF!</v>
      </c>
      <c r="R644" s="200" t="e">
        <f>'Приложение № 1'!#REF!+'Приложение № 1'!#REF!</f>
        <v>#REF!</v>
      </c>
      <c r="S644" s="201" t="e">
        <f>R644='Приложение № 1'!#REF!+'Приложение № 1'!#REF!</f>
        <v>#REF!</v>
      </c>
      <c r="T644" s="202"/>
      <c r="U644" s="250"/>
      <c r="V644" s="250"/>
      <c r="W644" s="250"/>
      <c r="X644" s="250"/>
    </row>
    <row r="645" spans="1:24" s="159" customFormat="1" ht="21" customHeight="1" x14ac:dyDescent="0.2">
      <c r="A645" s="178">
        <v>8</v>
      </c>
      <c r="B645" s="212" t="s">
        <v>1606</v>
      </c>
      <c r="C645" s="215">
        <v>1</v>
      </c>
      <c r="D645" s="198">
        <v>41997</v>
      </c>
      <c r="E645" s="178" t="s">
        <v>1097</v>
      </c>
      <c r="F645" s="178" t="s">
        <v>1099</v>
      </c>
      <c r="G645" s="171">
        <v>13</v>
      </c>
      <c r="H645" s="172">
        <v>13</v>
      </c>
      <c r="I645" s="199">
        <v>281</v>
      </c>
      <c r="J645" s="171">
        <v>7</v>
      </c>
      <c r="K645" s="172">
        <v>4</v>
      </c>
      <c r="L645" s="172">
        <f t="shared" si="154"/>
        <v>3</v>
      </c>
      <c r="M645" s="199">
        <v>281</v>
      </c>
      <c r="N645" s="199">
        <v>147</v>
      </c>
      <c r="O645" s="199">
        <f t="shared" si="156"/>
        <v>134</v>
      </c>
      <c r="P645" s="200" t="e">
        <f t="shared" si="155"/>
        <v>#REF!</v>
      </c>
      <c r="Q645" s="200" t="e">
        <f>'Приложение № 1'!#REF!+'Приложение № 1'!#REF!</f>
        <v>#REF!</v>
      </c>
      <c r="R645" s="200" t="e">
        <f>'Приложение № 1'!#REF!+'Приложение № 1'!#REF!</f>
        <v>#REF!</v>
      </c>
      <c r="S645" s="201" t="e">
        <f>R645='Приложение № 1'!#REF!+'Приложение № 1'!#REF!</f>
        <v>#REF!</v>
      </c>
      <c r="T645" s="202"/>
      <c r="U645" s="250"/>
      <c r="V645" s="250"/>
      <c r="W645" s="250"/>
      <c r="X645" s="250"/>
    </row>
    <row r="646" spans="1:24" s="159" customFormat="1" ht="21" customHeight="1" x14ac:dyDescent="0.2">
      <c r="A646" s="178">
        <v>9</v>
      </c>
      <c r="B646" s="212" t="s">
        <v>970</v>
      </c>
      <c r="C646" s="215">
        <v>1</v>
      </c>
      <c r="D646" s="198">
        <v>41999</v>
      </c>
      <c r="E646" s="178" t="s">
        <v>1099</v>
      </c>
      <c r="F646" s="178" t="s">
        <v>1801</v>
      </c>
      <c r="G646" s="171">
        <v>12</v>
      </c>
      <c r="H646" s="172">
        <v>12</v>
      </c>
      <c r="I646" s="199">
        <v>185.9</v>
      </c>
      <c r="J646" s="171">
        <v>4</v>
      </c>
      <c r="K646" s="172">
        <v>4</v>
      </c>
      <c r="L646" s="172">
        <f t="shared" si="154"/>
        <v>0</v>
      </c>
      <c r="M646" s="199">
        <v>185.9</v>
      </c>
      <c r="N646" s="199">
        <v>0</v>
      </c>
      <c r="O646" s="199">
        <f t="shared" si="156"/>
        <v>185.9</v>
      </c>
      <c r="P646" s="200" t="e">
        <f t="shared" si="155"/>
        <v>#REF!</v>
      </c>
      <c r="Q646" s="200" t="e">
        <f>'Приложение № 1'!#REF!+'Приложение № 1'!#REF!</f>
        <v>#REF!</v>
      </c>
      <c r="R646" s="200" t="e">
        <f>'Приложение № 1'!#REF!+'Приложение № 1'!#REF!</f>
        <v>#REF!</v>
      </c>
      <c r="S646" s="201" t="e">
        <f>R646='Приложение № 1'!#REF!+'Приложение № 1'!#REF!</f>
        <v>#REF!</v>
      </c>
      <c r="T646" s="202"/>
      <c r="U646" s="250"/>
      <c r="V646" s="250"/>
      <c r="W646" s="250"/>
      <c r="X646" s="250"/>
    </row>
    <row r="647" spans="1:24" s="159" customFormat="1" ht="21" customHeight="1" x14ac:dyDescent="0.2">
      <c r="A647" s="178">
        <v>10</v>
      </c>
      <c r="B647" s="212" t="s">
        <v>972</v>
      </c>
      <c r="C647" s="215">
        <v>1</v>
      </c>
      <c r="D647" s="198">
        <v>41999</v>
      </c>
      <c r="E647" s="178" t="s">
        <v>1099</v>
      </c>
      <c r="F647" s="178" t="s">
        <v>1801</v>
      </c>
      <c r="G647" s="171">
        <v>11</v>
      </c>
      <c r="H647" s="172">
        <v>11</v>
      </c>
      <c r="I647" s="199">
        <v>207.4</v>
      </c>
      <c r="J647" s="171">
        <v>6</v>
      </c>
      <c r="K647" s="172">
        <v>5</v>
      </c>
      <c r="L647" s="172">
        <f t="shared" si="154"/>
        <v>1</v>
      </c>
      <c r="M647" s="199">
        <v>207.4</v>
      </c>
      <c r="N647" s="199">
        <v>190.5</v>
      </c>
      <c r="O647" s="199">
        <f t="shared" si="156"/>
        <v>16.899999999999999</v>
      </c>
      <c r="P647" s="200" t="e">
        <f t="shared" si="155"/>
        <v>#REF!</v>
      </c>
      <c r="Q647" s="200" t="e">
        <f>'Приложение № 1'!#REF!+'Приложение № 1'!#REF!</f>
        <v>#REF!</v>
      </c>
      <c r="R647" s="200" t="e">
        <f>'Приложение № 1'!#REF!+'Приложение № 1'!#REF!</f>
        <v>#REF!</v>
      </c>
      <c r="S647" s="201" t="e">
        <f>R647='Приложение № 1'!#REF!+'Приложение № 1'!#REF!</f>
        <v>#REF!</v>
      </c>
      <c r="T647" s="202"/>
      <c r="U647" s="250"/>
      <c r="V647" s="250"/>
      <c r="W647" s="250"/>
      <c r="X647" s="250"/>
    </row>
    <row r="648" spans="1:24" s="159" customFormat="1" ht="21" customHeight="1" x14ac:dyDescent="0.2">
      <c r="A648" s="178">
        <v>12</v>
      </c>
      <c r="B648" s="212" t="s">
        <v>973</v>
      </c>
      <c r="C648" s="215">
        <v>1</v>
      </c>
      <c r="D648" s="198">
        <v>41999</v>
      </c>
      <c r="E648" s="178" t="s">
        <v>1099</v>
      </c>
      <c r="F648" s="178" t="s">
        <v>1801</v>
      </c>
      <c r="G648" s="171">
        <v>16</v>
      </c>
      <c r="H648" s="172">
        <v>16</v>
      </c>
      <c r="I648" s="199">
        <v>255.5</v>
      </c>
      <c r="J648" s="171">
        <v>9</v>
      </c>
      <c r="K648" s="172">
        <v>2</v>
      </c>
      <c r="L648" s="172">
        <f t="shared" si="154"/>
        <v>7</v>
      </c>
      <c r="M648" s="199">
        <v>255.5</v>
      </c>
      <c r="N648" s="199">
        <v>53</v>
      </c>
      <c r="O648" s="199">
        <f t="shared" si="156"/>
        <v>202.5</v>
      </c>
      <c r="P648" s="200" t="e">
        <f t="shared" si="155"/>
        <v>#REF!</v>
      </c>
      <c r="Q648" s="200" t="e">
        <f>'Приложение № 1'!#REF!+'Приложение № 1'!#REF!</f>
        <v>#REF!</v>
      </c>
      <c r="R648" s="200" t="e">
        <f>'Приложение № 1'!#REF!+'Приложение № 1'!#REF!</f>
        <v>#REF!</v>
      </c>
      <c r="S648" s="201" t="e">
        <f>R648='Приложение № 1'!#REF!+'Приложение № 1'!#REF!</f>
        <v>#REF!</v>
      </c>
      <c r="T648" s="202"/>
      <c r="U648" s="250"/>
      <c r="V648" s="250"/>
      <c r="W648" s="250"/>
      <c r="X648" s="250"/>
    </row>
    <row r="649" spans="1:24" s="159" customFormat="1" ht="21" customHeight="1" x14ac:dyDescent="0.2">
      <c r="A649" s="178">
        <v>13</v>
      </c>
      <c r="B649" s="212" t="s">
        <v>974</v>
      </c>
      <c r="C649" s="215">
        <v>1</v>
      </c>
      <c r="D649" s="198">
        <v>41999</v>
      </c>
      <c r="E649" s="178" t="s">
        <v>1099</v>
      </c>
      <c r="F649" s="178" t="s">
        <v>1801</v>
      </c>
      <c r="G649" s="171">
        <v>12</v>
      </c>
      <c r="H649" s="172">
        <v>12</v>
      </c>
      <c r="I649" s="199">
        <v>218.8</v>
      </c>
      <c r="J649" s="171">
        <v>6</v>
      </c>
      <c r="K649" s="172">
        <v>4</v>
      </c>
      <c r="L649" s="172">
        <f t="shared" si="154"/>
        <v>2</v>
      </c>
      <c r="M649" s="199">
        <v>218.8</v>
      </c>
      <c r="N649" s="199">
        <v>153.4</v>
      </c>
      <c r="O649" s="199">
        <f t="shared" si="156"/>
        <v>65.400000000000006</v>
      </c>
      <c r="P649" s="200" t="e">
        <f t="shared" si="155"/>
        <v>#REF!</v>
      </c>
      <c r="Q649" s="200" t="e">
        <f>'Приложение № 1'!#REF!+'Приложение № 1'!#REF!</f>
        <v>#REF!</v>
      </c>
      <c r="R649" s="200" t="e">
        <f>'Приложение № 1'!#REF!+'Приложение № 1'!#REF!</f>
        <v>#REF!</v>
      </c>
      <c r="S649" s="201" t="e">
        <f>R649='Приложение № 1'!#REF!+'Приложение № 1'!#REF!</f>
        <v>#REF!</v>
      </c>
      <c r="T649" s="202"/>
      <c r="U649" s="250"/>
      <c r="V649" s="250"/>
      <c r="W649" s="250"/>
      <c r="X649" s="250"/>
    </row>
    <row r="650" spans="1:24" s="159" customFormat="1" ht="21" customHeight="1" x14ac:dyDescent="0.2">
      <c r="A650" s="178">
        <v>14</v>
      </c>
      <c r="B650" s="212" t="s">
        <v>975</v>
      </c>
      <c r="C650" s="215">
        <v>1</v>
      </c>
      <c r="D650" s="198">
        <v>41999</v>
      </c>
      <c r="E650" s="178" t="s">
        <v>1099</v>
      </c>
      <c r="F650" s="178" t="s">
        <v>1801</v>
      </c>
      <c r="G650" s="171">
        <v>17</v>
      </c>
      <c r="H650" s="172">
        <v>17</v>
      </c>
      <c r="I650" s="199">
        <v>385.2</v>
      </c>
      <c r="J650" s="171">
        <v>11</v>
      </c>
      <c r="K650" s="172">
        <v>3</v>
      </c>
      <c r="L650" s="172">
        <v>8</v>
      </c>
      <c r="M650" s="199">
        <v>385.2</v>
      </c>
      <c r="N650" s="199">
        <v>109.4</v>
      </c>
      <c r="O650" s="199">
        <f t="shared" si="156"/>
        <v>275.8</v>
      </c>
      <c r="P650" s="200" t="e">
        <f t="shared" si="155"/>
        <v>#REF!</v>
      </c>
      <c r="Q650" s="200" t="e">
        <f>'Приложение № 1'!#REF!+'Приложение № 1'!#REF!</f>
        <v>#REF!</v>
      </c>
      <c r="R650" s="200" t="e">
        <f>'Приложение № 1'!#REF!+'Приложение № 1'!#REF!</f>
        <v>#REF!</v>
      </c>
      <c r="S650" s="201" t="e">
        <f>R650='Приложение № 1'!#REF!+'Приложение № 1'!#REF!</f>
        <v>#REF!</v>
      </c>
      <c r="T650" s="202"/>
      <c r="U650" s="250"/>
      <c r="V650" s="250"/>
      <c r="W650" s="250"/>
      <c r="X650" s="250"/>
    </row>
    <row r="651" spans="1:24" s="159" customFormat="1" ht="21" customHeight="1" x14ac:dyDescent="0.2">
      <c r="A651" s="178">
        <v>15</v>
      </c>
      <c r="B651" s="212" t="s">
        <v>971</v>
      </c>
      <c r="C651" s="215">
        <v>3</v>
      </c>
      <c r="D651" s="198">
        <v>41998</v>
      </c>
      <c r="E651" s="178" t="s">
        <v>1099</v>
      </c>
      <c r="F651" s="178" t="s">
        <v>1801</v>
      </c>
      <c r="G651" s="171">
        <v>9</v>
      </c>
      <c r="H651" s="172">
        <v>9</v>
      </c>
      <c r="I651" s="199">
        <v>154.5</v>
      </c>
      <c r="J651" s="171">
        <v>5</v>
      </c>
      <c r="K651" s="172">
        <v>0</v>
      </c>
      <c r="L651" s="172">
        <f t="shared" si="154"/>
        <v>5</v>
      </c>
      <c r="M651" s="199">
        <v>154.5</v>
      </c>
      <c r="N651" s="199">
        <v>0</v>
      </c>
      <c r="O651" s="199">
        <f t="shared" si="156"/>
        <v>154.5</v>
      </c>
      <c r="P651" s="200" t="e">
        <f t="shared" si="155"/>
        <v>#REF!</v>
      </c>
      <c r="Q651" s="200" t="e">
        <f>'Приложение № 1'!#REF!+'Приложение № 1'!#REF!</f>
        <v>#REF!</v>
      </c>
      <c r="R651" s="200" t="e">
        <f>'Приложение № 1'!#REF!+'Приложение № 1'!#REF!</f>
        <v>#REF!</v>
      </c>
      <c r="S651" s="201" t="e">
        <f>R651='Приложение № 1'!#REF!+'Приложение № 1'!#REF!</f>
        <v>#REF!</v>
      </c>
      <c r="T651" s="202"/>
      <c r="U651" s="250"/>
      <c r="V651" s="250"/>
      <c r="W651" s="250"/>
      <c r="X651" s="250"/>
    </row>
    <row r="652" spans="1:24" s="159" customFormat="1" ht="21" customHeight="1" x14ac:dyDescent="0.2">
      <c r="A652" s="178">
        <v>16</v>
      </c>
      <c r="B652" s="212" t="s">
        <v>1605</v>
      </c>
      <c r="C652" s="215">
        <v>579</v>
      </c>
      <c r="D652" s="198">
        <v>42004</v>
      </c>
      <c r="E652" s="178" t="s">
        <v>1099</v>
      </c>
      <c r="F652" s="178" t="s">
        <v>1801</v>
      </c>
      <c r="G652" s="171">
        <v>24</v>
      </c>
      <c r="H652" s="172">
        <v>24</v>
      </c>
      <c r="I652" s="199">
        <v>424.7</v>
      </c>
      <c r="J652" s="171">
        <v>8</v>
      </c>
      <c r="K652" s="172">
        <v>2</v>
      </c>
      <c r="L652" s="172">
        <f t="shared" si="154"/>
        <v>6</v>
      </c>
      <c r="M652" s="199">
        <v>424.7</v>
      </c>
      <c r="N652" s="199">
        <v>117.8</v>
      </c>
      <c r="O652" s="199">
        <f t="shared" si="156"/>
        <v>306.89999999999998</v>
      </c>
      <c r="P652" s="200" t="e">
        <f t="shared" si="155"/>
        <v>#REF!</v>
      </c>
      <c r="Q652" s="200" t="e">
        <f>'Приложение № 1'!#REF!+'Приложение № 1'!#REF!</f>
        <v>#REF!</v>
      </c>
      <c r="R652" s="200" t="e">
        <f>'Приложение № 1'!#REF!+'Приложение № 1'!#REF!</f>
        <v>#REF!</v>
      </c>
      <c r="S652" s="201" t="e">
        <f>R652='Приложение № 1'!#REF!+'Приложение № 1'!#REF!</f>
        <v>#REF!</v>
      </c>
      <c r="T652" s="202"/>
      <c r="U652" s="250"/>
      <c r="V652" s="250"/>
      <c r="W652" s="250"/>
      <c r="X652" s="250"/>
    </row>
    <row r="653" spans="1:24" s="158" customFormat="1" ht="21" customHeight="1" x14ac:dyDescent="0.2">
      <c r="A653" s="178">
        <v>17</v>
      </c>
      <c r="B653" s="212" t="s">
        <v>1604</v>
      </c>
      <c r="C653" s="215">
        <v>579</v>
      </c>
      <c r="D653" s="198">
        <v>42004</v>
      </c>
      <c r="E653" s="178" t="s">
        <v>1099</v>
      </c>
      <c r="F653" s="178" t="s">
        <v>1801</v>
      </c>
      <c r="G653" s="171">
        <v>7</v>
      </c>
      <c r="H653" s="172">
        <v>7</v>
      </c>
      <c r="I653" s="199">
        <v>178.9</v>
      </c>
      <c r="J653" s="171">
        <v>3</v>
      </c>
      <c r="K653" s="172">
        <v>1</v>
      </c>
      <c r="L653" s="172">
        <f t="shared" si="154"/>
        <v>2</v>
      </c>
      <c r="M653" s="199">
        <v>178.9</v>
      </c>
      <c r="N653" s="199">
        <v>88.3</v>
      </c>
      <c r="O653" s="199">
        <f t="shared" si="156"/>
        <v>90.6</v>
      </c>
      <c r="P653" s="200" t="e">
        <f t="shared" si="155"/>
        <v>#REF!</v>
      </c>
      <c r="Q653" s="200" t="e">
        <f>'Приложение № 1'!#REF!+'Приложение № 1'!#REF!</f>
        <v>#REF!</v>
      </c>
      <c r="R653" s="200" t="e">
        <f>'Приложение № 1'!#REF!+'Приложение № 1'!#REF!</f>
        <v>#REF!</v>
      </c>
      <c r="S653" s="201" t="e">
        <f>R653='Приложение № 1'!#REF!+'Приложение № 1'!#REF!</f>
        <v>#REF!</v>
      </c>
      <c r="T653" s="202"/>
      <c r="U653" s="205"/>
      <c r="V653" s="205"/>
      <c r="W653" s="205"/>
      <c r="X653" s="205"/>
    </row>
    <row r="654" spans="1:24" x14ac:dyDescent="0.2">
      <c r="A654" s="178">
        <v>18</v>
      </c>
      <c r="B654" s="212" t="s">
        <v>1603</v>
      </c>
      <c r="C654" s="215">
        <v>579</v>
      </c>
      <c r="D654" s="198">
        <v>42004</v>
      </c>
      <c r="E654" s="178" t="s">
        <v>1099</v>
      </c>
      <c r="F654" s="178" t="s">
        <v>1801</v>
      </c>
      <c r="G654" s="171">
        <v>6</v>
      </c>
      <c r="H654" s="172">
        <v>6</v>
      </c>
      <c r="I654" s="199">
        <v>121.4</v>
      </c>
      <c r="J654" s="171">
        <v>3</v>
      </c>
      <c r="K654" s="172">
        <v>2</v>
      </c>
      <c r="L654" s="172">
        <v>1</v>
      </c>
      <c r="M654" s="199">
        <v>121.4</v>
      </c>
      <c r="N654" s="199">
        <v>64.8</v>
      </c>
      <c r="O654" s="199">
        <f t="shared" si="156"/>
        <v>56.6</v>
      </c>
      <c r="P654" s="200" t="e">
        <f t="shared" si="155"/>
        <v>#REF!</v>
      </c>
      <c r="Q654" s="200" t="e">
        <f>'Приложение № 1'!#REF!+'Приложение № 1'!#REF!</f>
        <v>#REF!</v>
      </c>
      <c r="R654" s="200" t="e">
        <f>'Приложение № 1'!#REF!+'Приложение № 1'!#REF!</f>
        <v>#REF!</v>
      </c>
      <c r="S654" s="201" t="e">
        <f>R654='Приложение № 1'!#REF!+'Приложение № 1'!#REF!</f>
        <v>#REF!</v>
      </c>
    </row>
    <row r="655" spans="1:24" x14ac:dyDescent="0.2">
      <c r="A655" s="178">
        <v>19</v>
      </c>
      <c r="B655" s="212" t="s">
        <v>1798</v>
      </c>
      <c r="C655" s="215" t="s">
        <v>1799</v>
      </c>
      <c r="D655" s="198">
        <v>43090</v>
      </c>
      <c r="E655" s="178" t="s">
        <v>1097</v>
      </c>
      <c r="F655" s="178" t="s">
        <v>1099</v>
      </c>
      <c r="G655" s="171">
        <v>27</v>
      </c>
      <c r="H655" s="172">
        <v>27</v>
      </c>
      <c r="I655" s="199">
        <v>810.9</v>
      </c>
      <c r="J655" s="171">
        <v>13</v>
      </c>
      <c r="K655" s="172">
        <v>2</v>
      </c>
      <c r="L655" s="172">
        <v>11</v>
      </c>
      <c r="M655" s="199">
        <v>810.9</v>
      </c>
      <c r="N655" s="199">
        <v>79.099999999999994</v>
      </c>
      <c r="O655" s="199">
        <f t="shared" si="156"/>
        <v>731.8</v>
      </c>
      <c r="P655" s="200" t="e">
        <f t="shared" si="155"/>
        <v>#REF!</v>
      </c>
      <c r="Q655" s="200" t="e">
        <f>'Приложение № 1'!#REF!+'Приложение № 1'!#REF!</f>
        <v>#REF!</v>
      </c>
      <c r="R655" s="200" t="e">
        <f>'Приложение № 1'!#REF!+'Приложение № 1'!#REF!</f>
        <v>#REF!</v>
      </c>
      <c r="S655" s="201" t="e">
        <f>R655='Приложение № 1'!#REF!+'Приложение № 1'!#REF!</f>
        <v>#REF!</v>
      </c>
    </row>
    <row r="656" spans="1:24" ht="27.75" customHeight="1" x14ac:dyDescent="0.2">
      <c r="A656" s="777" t="s">
        <v>1774</v>
      </c>
      <c r="B656" s="777"/>
      <c r="C656" s="777"/>
      <c r="D656" s="777"/>
      <c r="E656" s="777"/>
      <c r="F656" s="777"/>
      <c r="G656" s="170">
        <f>SUM(G657:G667)</f>
        <v>322</v>
      </c>
      <c r="H656" s="170">
        <f t="shared" ref="H656:P656" si="157">SUM(H657:H667)</f>
        <v>322</v>
      </c>
      <c r="I656" s="204">
        <f t="shared" si="157"/>
        <v>5384.7</v>
      </c>
      <c r="J656" s="170">
        <f t="shared" si="157"/>
        <v>128</v>
      </c>
      <c r="K656" s="170">
        <f t="shared" si="157"/>
        <v>99</v>
      </c>
      <c r="L656" s="170">
        <f t="shared" si="157"/>
        <v>29</v>
      </c>
      <c r="M656" s="204">
        <f t="shared" si="157"/>
        <v>5384.7</v>
      </c>
      <c r="N656" s="204">
        <f t="shared" si="157"/>
        <v>4048.8</v>
      </c>
      <c r="O656" s="204">
        <f t="shared" si="157"/>
        <v>1335.9</v>
      </c>
      <c r="P656" s="204">
        <f t="shared" si="157"/>
        <v>227665116</v>
      </c>
      <c r="Q656" s="204">
        <v>203304948.59</v>
      </c>
      <c r="R656" s="204">
        <v>24360167.41</v>
      </c>
      <c r="S656" s="201" t="e">
        <f>R656='Приложение № 1'!#REF!+'Приложение № 1'!#REF!</f>
        <v>#REF!</v>
      </c>
    </row>
    <row r="657" spans="1:24" x14ac:dyDescent="0.2">
      <c r="A657" s="178">
        <v>1</v>
      </c>
      <c r="B657" s="197" t="s">
        <v>1548</v>
      </c>
      <c r="C657" s="178">
        <v>42</v>
      </c>
      <c r="D657" s="198">
        <v>41988</v>
      </c>
      <c r="E657" s="178" t="s">
        <v>1801</v>
      </c>
      <c r="F657" s="178" t="s">
        <v>1846</v>
      </c>
      <c r="G657" s="171">
        <v>11</v>
      </c>
      <c r="H657" s="172">
        <v>11</v>
      </c>
      <c r="I657" s="199">
        <v>295.39999999999998</v>
      </c>
      <c r="J657" s="171">
        <v>4</v>
      </c>
      <c r="K657" s="172">
        <v>3</v>
      </c>
      <c r="L657" s="172">
        <v>1</v>
      </c>
      <c r="M657" s="199">
        <v>295.39999999999998</v>
      </c>
      <c r="N657" s="199">
        <v>220.6</v>
      </c>
      <c r="O657" s="199">
        <v>74.8</v>
      </c>
      <c r="P657" s="200">
        <f t="shared" ref="P657:P667" si="158">Q657+R657</f>
        <v>12489512</v>
      </c>
      <c r="Q657" s="200">
        <v>11153134.220000001</v>
      </c>
      <c r="R657" s="200">
        <v>1336377.78</v>
      </c>
      <c r="S657" s="201" t="e">
        <f>R657='Приложение № 1'!#REF!+'Приложение № 1'!#REF!</f>
        <v>#REF!</v>
      </c>
    </row>
    <row r="658" spans="1:24" x14ac:dyDescent="0.2">
      <c r="A658" s="178">
        <v>2</v>
      </c>
      <c r="B658" s="197" t="s">
        <v>1547</v>
      </c>
      <c r="C658" s="178">
        <v>43</v>
      </c>
      <c r="D658" s="198">
        <v>41988</v>
      </c>
      <c r="E658" s="178" t="s">
        <v>1801</v>
      </c>
      <c r="F658" s="178" t="s">
        <v>1846</v>
      </c>
      <c r="G658" s="171">
        <v>18</v>
      </c>
      <c r="H658" s="172">
        <v>18</v>
      </c>
      <c r="I658" s="199">
        <v>293.60000000000002</v>
      </c>
      <c r="J658" s="171">
        <v>8</v>
      </c>
      <c r="K658" s="172">
        <v>8</v>
      </c>
      <c r="L658" s="172">
        <v>0</v>
      </c>
      <c r="M658" s="199">
        <v>293.60000000000002</v>
      </c>
      <c r="N658" s="199">
        <v>293.60000000000002</v>
      </c>
      <c r="O658" s="199">
        <v>0</v>
      </c>
      <c r="P658" s="200">
        <f t="shared" si="158"/>
        <v>12413408</v>
      </c>
      <c r="Q658" s="200">
        <v>11085173.34</v>
      </c>
      <c r="R658" s="200">
        <v>1328234.6599999999</v>
      </c>
      <c r="S658" s="201" t="e">
        <f>R658='Приложение № 1'!#REF!+'Приложение № 1'!#REF!</f>
        <v>#REF!</v>
      </c>
    </row>
    <row r="659" spans="1:24" x14ac:dyDescent="0.2">
      <c r="A659" s="178">
        <v>3</v>
      </c>
      <c r="B659" s="197" t="s">
        <v>1546</v>
      </c>
      <c r="C659" s="178">
        <v>44</v>
      </c>
      <c r="D659" s="198">
        <v>41988</v>
      </c>
      <c r="E659" s="178" t="s">
        <v>1801</v>
      </c>
      <c r="F659" s="178" t="s">
        <v>1846</v>
      </c>
      <c r="G659" s="171">
        <v>16</v>
      </c>
      <c r="H659" s="172">
        <v>16</v>
      </c>
      <c r="I659" s="199">
        <v>297.7</v>
      </c>
      <c r="J659" s="171">
        <v>7</v>
      </c>
      <c r="K659" s="172">
        <v>5</v>
      </c>
      <c r="L659" s="172">
        <v>2</v>
      </c>
      <c r="M659" s="199">
        <v>297.7</v>
      </c>
      <c r="N659" s="199">
        <v>223.5</v>
      </c>
      <c r="O659" s="199">
        <v>74.2</v>
      </c>
      <c r="P659" s="200">
        <f t="shared" si="158"/>
        <v>12586756</v>
      </c>
      <c r="Q659" s="200">
        <v>11239973.109999999</v>
      </c>
      <c r="R659" s="200">
        <v>1346782.89</v>
      </c>
      <c r="S659" s="201" t="e">
        <f>R659='Приложение № 1'!#REF!+'Приложение № 1'!#REF!</f>
        <v>#REF!</v>
      </c>
    </row>
    <row r="660" spans="1:24" x14ac:dyDescent="0.2">
      <c r="A660" s="178">
        <v>4</v>
      </c>
      <c r="B660" s="197" t="s">
        <v>1545</v>
      </c>
      <c r="C660" s="178">
        <v>45</v>
      </c>
      <c r="D660" s="198">
        <v>41988</v>
      </c>
      <c r="E660" s="178" t="s">
        <v>1801</v>
      </c>
      <c r="F660" s="178" t="s">
        <v>1846</v>
      </c>
      <c r="G660" s="171">
        <v>14</v>
      </c>
      <c r="H660" s="172">
        <v>14</v>
      </c>
      <c r="I660" s="199">
        <v>273.8</v>
      </c>
      <c r="J660" s="171">
        <v>6</v>
      </c>
      <c r="K660" s="172">
        <v>6</v>
      </c>
      <c r="L660" s="172">
        <v>0</v>
      </c>
      <c r="M660" s="199">
        <v>273.8</v>
      </c>
      <c r="N660" s="199">
        <v>273.8</v>
      </c>
      <c r="O660" s="199">
        <v>0</v>
      </c>
      <c r="P660" s="200">
        <f t="shared" si="158"/>
        <v>11576264</v>
      </c>
      <c r="Q660" s="200">
        <v>10337603.75</v>
      </c>
      <c r="R660" s="200">
        <v>1238660.25</v>
      </c>
      <c r="S660" s="201" t="e">
        <f>R660='Приложение № 1'!#REF!+'Приложение № 1'!#REF!</f>
        <v>#REF!</v>
      </c>
    </row>
    <row r="661" spans="1:24" s="159" customFormat="1" x14ac:dyDescent="0.2">
      <c r="A661" s="178">
        <v>5</v>
      </c>
      <c r="B661" s="197" t="s">
        <v>1544</v>
      </c>
      <c r="C661" s="178">
        <v>46</v>
      </c>
      <c r="D661" s="198">
        <v>41988</v>
      </c>
      <c r="E661" s="178" t="s">
        <v>1801</v>
      </c>
      <c r="F661" s="178" t="s">
        <v>1846</v>
      </c>
      <c r="G661" s="171">
        <v>19</v>
      </c>
      <c r="H661" s="172">
        <v>19</v>
      </c>
      <c r="I661" s="199">
        <v>290.2</v>
      </c>
      <c r="J661" s="171">
        <v>7</v>
      </c>
      <c r="K661" s="172">
        <v>6</v>
      </c>
      <c r="L661" s="172">
        <v>1</v>
      </c>
      <c r="M661" s="199">
        <v>290.2</v>
      </c>
      <c r="N661" s="199">
        <v>216.7</v>
      </c>
      <c r="O661" s="199">
        <v>73.5</v>
      </c>
      <c r="P661" s="200">
        <f t="shared" si="158"/>
        <v>12269656</v>
      </c>
      <c r="Q661" s="200">
        <v>10956802.810000001</v>
      </c>
      <c r="R661" s="200">
        <v>1312853.19</v>
      </c>
      <c r="S661" s="201" t="e">
        <f>R661='Приложение № 1'!#REF!+'Приложение № 1'!#REF!</f>
        <v>#REF!</v>
      </c>
      <c r="T661" s="202"/>
      <c r="U661" s="250"/>
      <c r="V661" s="250"/>
      <c r="W661" s="250"/>
      <c r="X661" s="250"/>
    </row>
    <row r="662" spans="1:24" x14ac:dyDescent="0.2">
      <c r="A662" s="178">
        <v>6</v>
      </c>
      <c r="B662" s="197" t="s">
        <v>1543</v>
      </c>
      <c r="C662" s="178">
        <v>47</v>
      </c>
      <c r="D662" s="198">
        <v>41988</v>
      </c>
      <c r="E662" s="178" t="s">
        <v>1801</v>
      </c>
      <c r="F662" s="178" t="s">
        <v>1846</v>
      </c>
      <c r="G662" s="171">
        <v>14</v>
      </c>
      <c r="H662" s="172">
        <v>14</v>
      </c>
      <c r="I662" s="199">
        <v>292.89999999999998</v>
      </c>
      <c r="J662" s="171">
        <v>8</v>
      </c>
      <c r="K662" s="172">
        <v>5</v>
      </c>
      <c r="L662" s="172">
        <v>3</v>
      </c>
      <c r="M662" s="199">
        <v>292.89999999999998</v>
      </c>
      <c r="N662" s="199">
        <v>171.6</v>
      </c>
      <c r="O662" s="199">
        <v>121.3</v>
      </c>
      <c r="P662" s="200">
        <f t="shared" si="158"/>
        <v>12383812</v>
      </c>
      <c r="Q662" s="200">
        <v>11058744.119999999</v>
      </c>
      <c r="R662" s="200">
        <v>1325067.8799999999</v>
      </c>
      <c r="S662" s="201" t="e">
        <f>R662='Приложение № 1'!#REF!+'Приложение № 1'!#REF!</f>
        <v>#REF!</v>
      </c>
    </row>
    <row r="663" spans="1:24" x14ac:dyDescent="0.2">
      <c r="A663" s="178">
        <v>7</v>
      </c>
      <c r="B663" s="197" t="s">
        <v>1542</v>
      </c>
      <c r="C663" s="178">
        <v>48</v>
      </c>
      <c r="D663" s="198">
        <v>41988</v>
      </c>
      <c r="E663" s="178" t="s">
        <v>1801</v>
      </c>
      <c r="F663" s="178" t="s">
        <v>1846</v>
      </c>
      <c r="G663" s="171">
        <v>19</v>
      </c>
      <c r="H663" s="172">
        <v>19</v>
      </c>
      <c r="I663" s="199">
        <v>300.3</v>
      </c>
      <c r="J663" s="171">
        <v>7</v>
      </c>
      <c r="K663" s="172">
        <v>6</v>
      </c>
      <c r="L663" s="172">
        <v>1</v>
      </c>
      <c r="M663" s="199">
        <v>300.3</v>
      </c>
      <c r="N663" s="199">
        <v>259.7</v>
      </c>
      <c r="O663" s="199">
        <v>40.6</v>
      </c>
      <c r="P663" s="200">
        <f t="shared" si="158"/>
        <v>12696684</v>
      </c>
      <c r="Q663" s="200">
        <v>11338138.810000001</v>
      </c>
      <c r="R663" s="200">
        <v>1358545.19</v>
      </c>
      <c r="S663" s="201" t="e">
        <f>R663='Приложение № 1'!#REF!+'Приложение № 1'!#REF!</f>
        <v>#REF!</v>
      </c>
    </row>
    <row r="664" spans="1:24" ht="21.75" customHeight="1" x14ac:dyDescent="0.2">
      <c r="A664" s="178">
        <v>8</v>
      </c>
      <c r="B664" s="197" t="s">
        <v>1541</v>
      </c>
      <c r="C664" s="178">
        <v>49</v>
      </c>
      <c r="D664" s="198">
        <v>41988</v>
      </c>
      <c r="E664" s="178" t="s">
        <v>1801</v>
      </c>
      <c r="F664" s="178" t="s">
        <v>1846</v>
      </c>
      <c r="G664" s="171">
        <v>17</v>
      </c>
      <c r="H664" s="172">
        <v>17</v>
      </c>
      <c r="I664" s="199">
        <v>296.3</v>
      </c>
      <c r="J664" s="171">
        <v>6</v>
      </c>
      <c r="K664" s="172">
        <v>3</v>
      </c>
      <c r="L664" s="172">
        <v>3</v>
      </c>
      <c r="M664" s="199">
        <v>296.3</v>
      </c>
      <c r="N664" s="199">
        <v>108.8</v>
      </c>
      <c r="O664" s="199">
        <v>187.5</v>
      </c>
      <c r="P664" s="200">
        <f t="shared" si="158"/>
        <v>12527564</v>
      </c>
      <c r="Q664" s="200">
        <v>11187114.65</v>
      </c>
      <c r="R664" s="200">
        <v>1340449.3500000001</v>
      </c>
      <c r="S664" s="201" t="e">
        <f>R664='Приложение № 1'!#REF!+'Приложение № 1'!#REF!</f>
        <v>#REF!</v>
      </c>
    </row>
    <row r="665" spans="1:24" x14ac:dyDescent="0.2">
      <c r="A665" s="178">
        <v>9</v>
      </c>
      <c r="B665" s="197" t="s">
        <v>1540</v>
      </c>
      <c r="C665" s="178">
        <v>50</v>
      </c>
      <c r="D665" s="198">
        <v>41988</v>
      </c>
      <c r="E665" s="178" t="s">
        <v>1801</v>
      </c>
      <c r="F665" s="178" t="s">
        <v>1846</v>
      </c>
      <c r="G665" s="171">
        <v>13</v>
      </c>
      <c r="H665" s="172">
        <v>13</v>
      </c>
      <c r="I665" s="199">
        <v>292.2</v>
      </c>
      <c r="J665" s="171">
        <v>6</v>
      </c>
      <c r="K665" s="172">
        <v>4</v>
      </c>
      <c r="L665" s="172">
        <v>2</v>
      </c>
      <c r="M665" s="199">
        <v>292.2</v>
      </c>
      <c r="N665" s="199">
        <v>185.7</v>
      </c>
      <c r="O665" s="199">
        <v>106.5</v>
      </c>
      <c r="P665" s="200">
        <f t="shared" si="158"/>
        <v>12354216</v>
      </c>
      <c r="Q665" s="200">
        <v>11032314.890000001</v>
      </c>
      <c r="R665" s="200">
        <v>1321901.1100000001</v>
      </c>
      <c r="S665" s="201" t="e">
        <f>R665='Приложение № 1'!#REF!+'Приложение № 1'!#REF!</f>
        <v>#REF!</v>
      </c>
    </row>
    <row r="666" spans="1:24" s="158" customFormat="1" ht="21.75" customHeight="1" x14ac:dyDescent="0.2">
      <c r="A666" s="178">
        <v>10</v>
      </c>
      <c r="B666" s="207" t="s">
        <v>1511</v>
      </c>
      <c r="C666" s="178">
        <v>1034</v>
      </c>
      <c r="D666" s="198">
        <v>41639</v>
      </c>
      <c r="E666" s="178" t="s">
        <v>1801</v>
      </c>
      <c r="F666" s="178" t="s">
        <v>1846</v>
      </c>
      <c r="G666" s="171">
        <v>36</v>
      </c>
      <c r="H666" s="172">
        <v>36</v>
      </c>
      <c r="I666" s="199">
        <v>758.1</v>
      </c>
      <c r="J666" s="171">
        <v>14</v>
      </c>
      <c r="K666" s="172">
        <v>7</v>
      </c>
      <c r="L666" s="172">
        <v>7</v>
      </c>
      <c r="M666" s="199">
        <v>758.1</v>
      </c>
      <c r="N666" s="199">
        <v>421.2</v>
      </c>
      <c r="O666" s="199">
        <v>336.9</v>
      </c>
      <c r="P666" s="200">
        <f t="shared" si="158"/>
        <v>32052468</v>
      </c>
      <c r="Q666" s="200">
        <v>28622853.920000002</v>
      </c>
      <c r="R666" s="200">
        <v>3429614.08</v>
      </c>
      <c r="S666" s="201" t="e">
        <f>R666='Приложение № 1'!#REF!+'Приложение № 1'!#REF!</f>
        <v>#REF!</v>
      </c>
      <c r="T666" s="202"/>
      <c r="U666" s="205"/>
      <c r="V666" s="205"/>
      <c r="W666" s="205"/>
      <c r="X666" s="205"/>
    </row>
    <row r="667" spans="1:24" x14ac:dyDescent="0.2">
      <c r="A667" s="178">
        <v>11</v>
      </c>
      <c r="B667" s="207" t="s">
        <v>1510</v>
      </c>
      <c r="C667" s="178">
        <v>1036</v>
      </c>
      <c r="D667" s="198">
        <v>41639</v>
      </c>
      <c r="E667" s="178" t="s">
        <v>1801</v>
      </c>
      <c r="F667" s="178" t="s">
        <v>1846</v>
      </c>
      <c r="G667" s="171">
        <v>145</v>
      </c>
      <c r="H667" s="172">
        <v>145</v>
      </c>
      <c r="I667" s="199">
        <v>1994.2</v>
      </c>
      <c r="J667" s="171">
        <v>55</v>
      </c>
      <c r="K667" s="172">
        <v>46</v>
      </c>
      <c r="L667" s="172">
        <v>9</v>
      </c>
      <c r="M667" s="199">
        <v>1994.2</v>
      </c>
      <c r="N667" s="199">
        <v>1673.6</v>
      </c>
      <c r="O667" s="199">
        <v>320.60000000000002</v>
      </c>
      <c r="P667" s="200">
        <f t="shared" si="158"/>
        <v>84314776</v>
      </c>
      <c r="Q667" s="200">
        <v>75293094.969999999</v>
      </c>
      <c r="R667" s="200">
        <v>9021681.0299999993</v>
      </c>
      <c r="S667" s="201" t="e">
        <f>R667='Приложение № 1'!#REF!+'Приложение № 1'!#REF!</f>
        <v>#REF!</v>
      </c>
    </row>
    <row r="668" spans="1:24" ht="28.5" customHeight="1" x14ac:dyDescent="0.2">
      <c r="A668" s="777" t="s">
        <v>1359</v>
      </c>
      <c r="B668" s="777"/>
      <c r="C668" s="777"/>
      <c r="D668" s="777"/>
      <c r="E668" s="777"/>
      <c r="F668" s="777"/>
      <c r="G668" s="176">
        <f>SUM(G669:G670)</f>
        <v>100</v>
      </c>
      <c r="H668" s="176">
        <f t="shared" ref="H668:O668" si="159">SUM(H669:H670)</f>
        <v>100</v>
      </c>
      <c r="I668" s="179">
        <f t="shared" si="159"/>
        <v>1883.1</v>
      </c>
      <c r="J668" s="176">
        <f t="shared" si="159"/>
        <v>34</v>
      </c>
      <c r="K668" s="176">
        <f t="shared" si="159"/>
        <v>9</v>
      </c>
      <c r="L668" s="176">
        <f t="shared" si="159"/>
        <v>25</v>
      </c>
      <c r="M668" s="179">
        <f t="shared" si="159"/>
        <v>1371.84</v>
      </c>
      <c r="N668" s="179">
        <f t="shared" si="159"/>
        <v>239.75</v>
      </c>
      <c r="O668" s="179">
        <f t="shared" si="159"/>
        <v>1132.0899999999999</v>
      </c>
      <c r="P668" s="179">
        <f>SUM(P669:P670)</f>
        <v>58001395.200000003</v>
      </c>
      <c r="Q668" s="179">
        <v>55101325.439999998</v>
      </c>
      <c r="R668" s="179">
        <v>2900069.76</v>
      </c>
      <c r="S668" s="201" t="e">
        <f>R668='Приложение № 1'!#REF!+'Приложение № 1'!#REF!</f>
        <v>#REF!</v>
      </c>
    </row>
    <row r="669" spans="1:24" s="158" customFormat="1" ht="19.5" customHeight="1" x14ac:dyDescent="0.2">
      <c r="A669" s="178">
        <v>1</v>
      </c>
      <c r="B669" s="207" t="s">
        <v>1468</v>
      </c>
      <c r="C669" s="178">
        <v>194</v>
      </c>
      <c r="D669" s="198">
        <v>40701</v>
      </c>
      <c r="E669" s="178" t="s">
        <v>1099</v>
      </c>
      <c r="F669" s="178" t="s">
        <v>1801</v>
      </c>
      <c r="G669" s="171">
        <v>54</v>
      </c>
      <c r="H669" s="172">
        <v>54</v>
      </c>
      <c r="I669" s="199">
        <v>940.4</v>
      </c>
      <c r="J669" s="171">
        <v>17</v>
      </c>
      <c r="K669" s="172">
        <v>0</v>
      </c>
      <c r="L669" s="172">
        <v>17</v>
      </c>
      <c r="M669" s="199">
        <v>845.8</v>
      </c>
      <c r="N669" s="199">
        <v>0</v>
      </c>
      <c r="O669" s="199">
        <v>845.8</v>
      </c>
      <c r="P669" s="200">
        <f>Q669+R669</f>
        <v>35760424</v>
      </c>
      <c r="Q669" s="200">
        <v>33972402.799999997</v>
      </c>
      <c r="R669" s="200">
        <v>1788021.2</v>
      </c>
      <c r="S669" s="201" t="e">
        <f>R669='Приложение № 1'!#REF!+'Приложение № 1'!#REF!</f>
        <v>#REF!</v>
      </c>
      <c r="T669" s="202"/>
      <c r="U669" s="205"/>
      <c r="V669" s="205"/>
      <c r="W669" s="205"/>
      <c r="X669" s="205"/>
    </row>
    <row r="670" spans="1:24" x14ac:dyDescent="0.2">
      <c r="A670" s="178">
        <v>2</v>
      </c>
      <c r="B670" s="207" t="s">
        <v>1469</v>
      </c>
      <c r="C670" s="178">
        <v>418</v>
      </c>
      <c r="D670" s="198">
        <v>41822</v>
      </c>
      <c r="E670" s="178" t="s">
        <v>1099</v>
      </c>
      <c r="F670" s="178" t="s">
        <v>1801</v>
      </c>
      <c r="G670" s="171">
        <v>46</v>
      </c>
      <c r="H670" s="172">
        <v>46</v>
      </c>
      <c r="I670" s="199">
        <v>942.7</v>
      </c>
      <c r="J670" s="171">
        <v>17</v>
      </c>
      <c r="K670" s="172">
        <v>9</v>
      </c>
      <c r="L670" s="172">
        <v>8</v>
      </c>
      <c r="M670" s="199">
        <v>526.04</v>
      </c>
      <c r="N670" s="199">
        <v>239.75</v>
      </c>
      <c r="O670" s="199">
        <v>286.29000000000002</v>
      </c>
      <c r="P670" s="200">
        <f>Q670+R670</f>
        <v>22240971.199999999</v>
      </c>
      <c r="Q670" s="200">
        <v>21128922.640000001</v>
      </c>
      <c r="R670" s="200">
        <v>1112048.56</v>
      </c>
      <c r="S670" s="201" t="e">
        <f>R670='Приложение № 1'!#REF!+'Приложение № 1'!#REF!</f>
        <v>#REF!</v>
      </c>
    </row>
    <row r="671" spans="1:24" ht="30" customHeight="1" x14ac:dyDescent="0.2">
      <c r="A671" s="777" t="s">
        <v>1750</v>
      </c>
      <c r="B671" s="777"/>
      <c r="C671" s="777"/>
      <c r="D671" s="777"/>
      <c r="E671" s="777"/>
      <c r="F671" s="777"/>
      <c r="G671" s="170">
        <f>SUM(G672:G714)</f>
        <v>945</v>
      </c>
      <c r="H671" s="170">
        <f t="shared" ref="H671:O671" si="160">SUM(H672:H714)</f>
        <v>945</v>
      </c>
      <c r="I671" s="204">
        <f t="shared" si="160"/>
        <v>16557.810000000001</v>
      </c>
      <c r="J671" s="170">
        <f t="shared" si="160"/>
        <v>375</v>
      </c>
      <c r="K671" s="170">
        <f t="shared" si="160"/>
        <v>206</v>
      </c>
      <c r="L671" s="170">
        <f t="shared" si="160"/>
        <v>169</v>
      </c>
      <c r="M671" s="204">
        <f t="shared" si="160"/>
        <v>16557.75</v>
      </c>
      <c r="N671" s="204">
        <f t="shared" si="160"/>
        <v>9947.41</v>
      </c>
      <c r="O671" s="204">
        <f t="shared" si="160"/>
        <v>6610.34</v>
      </c>
      <c r="P671" s="204" t="e">
        <f>SUM(P672:P714)</f>
        <v>#REF!</v>
      </c>
      <c r="Q671" s="204" t="e">
        <f>SUM(Q672:Q714)</f>
        <v>#REF!</v>
      </c>
      <c r="R671" s="204" t="e">
        <f>SUM(R672:R714)</f>
        <v>#REF!</v>
      </c>
      <c r="S671" s="201" t="e">
        <f>R671='Приложение № 1'!#REF!+'Приложение № 1'!#REF!</f>
        <v>#REF!</v>
      </c>
    </row>
    <row r="672" spans="1:24" s="196" customFormat="1" x14ac:dyDescent="0.2">
      <c r="A672" s="178">
        <v>1</v>
      </c>
      <c r="B672" s="197" t="s">
        <v>844</v>
      </c>
      <c r="C672" s="178" t="s">
        <v>1129</v>
      </c>
      <c r="D672" s="198">
        <v>41389</v>
      </c>
      <c r="E672" s="178" t="s">
        <v>1099</v>
      </c>
      <c r="F672" s="178" t="s">
        <v>1801</v>
      </c>
      <c r="G672" s="171">
        <v>33</v>
      </c>
      <c r="H672" s="172">
        <v>33</v>
      </c>
      <c r="I672" s="199">
        <v>524.6</v>
      </c>
      <c r="J672" s="171">
        <v>12</v>
      </c>
      <c r="K672" s="172">
        <v>7</v>
      </c>
      <c r="L672" s="172">
        <v>5</v>
      </c>
      <c r="M672" s="199">
        <v>524.6</v>
      </c>
      <c r="N672" s="199">
        <v>313.10000000000002</v>
      </c>
      <c r="O672" s="199">
        <v>211.5</v>
      </c>
      <c r="P672" s="200">
        <f t="shared" ref="P672:P714" si="161">Q672+R672</f>
        <v>22180088</v>
      </c>
      <c r="Q672" s="200">
        <v>16213644.33</v>
      </c>
      <c r="R672" s="200">
        <v>5966443.6699999999</v>
      </c>
      <c r="S672" s="201" t="e">
        <f>R672='Приложение № 1'!#REF!+'Приложение № 1'!#REF!</f>
        <v>#REF!</v>
      </c>
      <c r="T672" s="202"/>
      <c r="U672" s="202"/>
      <c r="V672" s="202"/>
      <c r="W672" s="202"/>
      <c r="X672" s="202"/>
    </row>
    <row r="673" spans="1:24" s="196" customFormat="1" x14ac:dyDescent="0.2">
      <c r="A673" s="178">
        <v>2</v>
      </c>
      <c r="B673" s="197" t="s">
        <v>849</v>
      </c>
      <c r="C673" s="178" t="s">
        <v>1129</v>
      </c>
      <c r="D673" s="198">
        <v>41389</v>
      </c>
      <c r="E673" s="178" t="s">
        <v>1099</v>
      </c>
      <c r="F673" s="178" t="s">
        <v>1801</v>
      </c>
      <c r="G673" s="171">
        <v>38</v>
      </c>
      <c r="H673" s="172">
        <v>38</v>
      </c>
      <c r="I673" s="199">
        <v>576</v>
      </c>
      <c r="J673" s="171">
        <v>16</v>
      </c>
      <c r="K673" s="172">
        <v>9</v>
      </c>
      <c r="L673" s="172">
        <v>7</v>
      </c>
      <c r="M673" s="199">
        <v>576</v>
      </c>
      <c r="N673" s="199">
        <v>339.2</v>
      </c>
      <c r="O673" s="199">
        <v>236.8</v>
      </c>
      <c r="P673" s="200">
        <f t="shared" si="161"/>
        <v>24353280</v>
      </c>
      <c r="Q673" s="200">
        <v>17802247.68</v>
      </c>
      <c r="R673" s="200">
        <v>6551032.3200000003</v>
      </c>
      <c r="S673" s="201" t="e">
        <f>R673='Приложение № 1'!#REF!+'Приложение № 1'!#REF!</f>
        <v>#REF!</v>
      </c>
      <c r="T673" s="202"/>
      <c r="U673" s="202"/>
      <c r="V673" s="202"/>
      <c r="W673" s="202"/>
      <c r="X673" s="202"/>
    </row>
    <row r="674" spans="1:24" s="196" customFormat="1" x14ac:dyDescent="0.2">
      <c r="A674" s="178">
        <v>3</v>
      </c>
      <c r="B674" s="197" t="s">
        <v>850</v>
      </c>
      <c r="C674" s="178" t="s">
        <v>1129</v>
      </c>
      <c r="D674" s="198">
        <v>41390</v>
      </c>
      <c r="E674" s="178" t="s">
        <v>1099</v>
      </c>
      <c r="F674" s="178" t="s">
        <v>1801</v>
      </c>
      <c r="G674" s="171">
        <v>32</v>
      </c>
      <c r="H674" s="172">
        <v>32</v>
      </c>
      <c r="I674" s="199">
        <v>526.9</v>
      </c>
      <c r="J674" s="171">
        <v>12</v>
      </c>
      <c r="K674" s="172">
        <v>8</v>
      </c>
      <c r="L674" s="172">
        <v>4</v>
      </c>
      <c r="M674" s="199">
        <v>526.9</v>
      </c>
      <c r="N674" s="199">
        <v>357.5</v>
      </c>
      <c r="O674" s="199">
        <v>169.4</v>
      </c>
      <c r="P674" s="200">
        <f t="shared" si="161"/>
        <v>22277332</v>
      </c>
      <c r="Q674" s="200">
        <v>16284729.689999999</v>
      </c>
      <c r="R674" s="200">
        <v>5992602.3099999996</v>
      </c>
      <c r="S674" s="201" t="e">
        <f>R674='Приложение № 1'!#REF!+'Приложение № 1'!#REF!</f>
        <v>#REF!</v>
      </c>
      <c r="T674" s="202"/>
      <c r="U674" s="202"/>
      <c r="V674" s="202"/>
      <c r="W674" s="202"/>
      <c r="X674" s="202"/>
    </row>
    <row r="675" spans="1:24" s="196" customFormat="1" x14ac:dyDescent="0.2">
      <c r="A675" s="178">
        <v>4</v>
      </c>
      <c r="B675" s="197" t="s">
        <v>1361</v>
      </c>
      <c r="C675" s="178" t="s">
        <v>1129</v>
      </c>
      <c r="D675" s="198">
        <v>41389</v>
      </c>
      <c r="E675" s="178" t="s">
        <v>1099</v>
      </c>
      <c r="F675" s="178" t="s">
        <v>1801</v>
      </c>
      <c r="G675" s="171">
        <v>18</v>
      </c>
      <c r="H675" s="172">
        <v>18</v>
      </c>
      <c r="I675" s="199">
        <v>150</v>
      </c>
      <c r="J675" s="171">
        <v>7</v>
      </c>
      <c r="K675" s="172">
        <v>6</v>
      </c>
      <c r="L675" s="172">
        <v>1</v>
      </c>
      <c r="M675" s="199">
        <v>150</v>
      </c>
      <c r="N675" s="199">
        <v>135.4</v>
      </c>
      <c r="O675" s="199">
        <v>14.6</v>
      </c>
      <c r="P675" s="200">
        <f t="shared" si="161"/>
        <v>6342000</v>
      </c>
      <c r="Q675" s="200">
        <v>4636002</v>
      </c>
      <c r="R675" s="200">
        <v>1705998</v>
      </c>
      <c r="S675" s="201" t="e">
        <f>R675='Приложение № 1'!#REF!+'Приложение № 1'!#REF!</f>
        <v>#REF!</v>
      </c>
      <c r="T675" s="202"/>
      <c r="U675" s="202"/>
      <c r="V675" s="202"/>
      <c r="W675" s="202"/>
      <c r="X675" s="202"/>
    </row>
    <row r="676" spans="1:24" s="196" customFormat="1" x14ac:dyDescent="0.2">
      <c r="A676" s="178">
        <v>5</v>
      </c>
      <c r="B676" s="197" t="s">
        <v>1362</v>
      </c>
      <c r="C676" s="178" t="s">
        <v>1129</v>
      </c>
      <c r="D676" s="198">
        <v>41389</v>
      </c>
      <c r="E676" s="178" t="s">
        <v>1099</v>
      </c>
      <c r="F676" s="178" t="s">
        <v>1801</v>
      </c>
      <c r="G676" s="171">
        <v>38</v>
      </c>
      <c r="H676" s="172">
        <v>38</v>
      </c>
      <c r="I676" s="199">
        <v>527.9</v>
      </c>
      <c r="J676" s="171">
        <v>14</v>
      </c>
      <c r="K676" s="172">
        <v>11</v>
      </c>
      <c r="L676" s="172">
        <v>3</v>
      </c>
      <c r="M676" s="199">
        <v>527.9</v>
      </c>
      <c r="N676" s="199">
        <v>398.3</v>
      </c>
      <c r="O676" s="199">
        <v>129.6</v>
      </c>
      <c r="P676" s="200">
        <f t="shared" si="161"/>
        <v>22319612</v>
      </c>
      <c r="Q676" s="200">
        <v>16315636.369999999</v>
      </c>
      <c r="R676" s="200">
        <v>6003975.6299999999</v>
      </c>
      <c r="S676" s="201" t="e">
        <f>R676='Приложение № 1'!#REF!+'Приложение № 1'!#REF!</f>
        <v>#REF!</v>
      </c>
      <c r="T676" s="202"/>
      <c r="U676" s="202"/>
      <c r="V676" s="202"/>
      <c r="W676" s="202"/>
      <c r="X676" s="202"/>
    </row>
    <row r="677" spans="1:24" s="196" customFormat="1" x14ac:dyDescent="0.2">
      <c r="A677" s="178">
        <v>6</v>
      </c>
      <c r="B677" s="197" t="s">
        <v>1363</v>
      </c>
      <c r="C677" s="178" t="s">
        <v>1129</v>
      </c>
      <c r="D677" s="198">
        <v>41389</v>
      </c>
      <c r="E677" s="178" t="s">
        <v>1099</v>
      </c>
      <c r="F677" s="178" t="s">
        <v>1801</v>
      </c>
      <c r="G677" s="171">
        <v>27</v>
      </c>
      <c r="H677" s="172">
        <v>27</v>
      </c>
      <c r="I677" s="199">
        <v>507.9</v>
      </c>
      <c r="J677" s="171">
        <v>12</v>
      </c>
      <c r="K677" s="172">
        <v>7</v>
      </c>
      <c r="L677" s="172">
        <v>5</v>
      </c>
      <c r="M677" s="199">
        <v>507.9</v>
      </c>
      <c r="N677" s="199">
        <v>299.7</v>
      </c>
      <c r="O677" s="199">
        <v>208.2</v>
      </c>
      <c r="P677" s="200">
        <f t="shared" si="161"/>
        <v>21474012</v>
      </c>
      <c r="Q677" s="200">
        <v>15697502.77</v>
      </c>
      <c r="R677" s="200">
        <v>5776509.2300000004</v>
      </c>
      <c r="S677" s="201" t="e">
        <f>R677='Приложение № 1'!#REF!+'Приложение № 1'!#REF!</f>
        <v>#REF!</v>
      </c>
      <c r="T677" s="202"/>
      <c r="U677" s="202"/>
      <c r="V677" s="202"/>
      <c r="W677" s="202"/>
      <c r="X677" s="202"/>
    </row>
    <row r="678" spans="1:24" s="196" customFormat="1" x14ac:dyDescent="0.2">
      <c r="A678" s="178">
        <v>7</v>
      </c>
      <c r="B678" s="197" t="s">
        <v>1364</v>
      </c>
      <c r="C678" s="178" t="s">
        <v>1129</v>
      </c>
      <c r="D678" s="198">
        <v>41389</v>
      </c>
      <c r="E678" s="178" t="s">
        <v>1099</v>
      </c>
      <c r="F678" s="178" t="s">
        <v>1801</v>
      </c>
      <c r="G678" s="171">
        <v>27</v>
      </c>
      <c r="H678" s="172">
        <v>27</v>
      </c>
      <c r="I678" s="199">
        <v>516.1</v>
      </c>
      <c r="J678" s="171">
        <v>14</v>
      </c>
      <c r="K678" s="172">
        <v>10</v>
      </c>
      <c r="L678" s="172">
        <v>4</v>
      </c>
      <c r="M678" s="199">
        <v>516.1</v>
      </c>
      <c r="N678" s="199">
        <v>333.6</v>
      </c>
      <c r="O678" s="199">
        <v>182.5</v>
      </c>
      <c r="P678" s="200">
        <f t="shared" si="161"/>
        <v>21820708</v>
      </c>
      <c r="Q678" s="200">
        <v>15950937.550000001</v>
      </c>
      <c r="R678" s="200">
        <v>5869770.4500000002</v>
      </c>
      <c r="S678" s="201" t="e">
        <f>R678='Приложение № 1'!#REF!+'Приложение № 1'!#REF!</f>
        <v>#REF!</v>
      </c>
      <c r="T678" s="202"/>
      <c r="U678" s="202"/>
      <c r="V678" s="202"/>
      <c r="W678" s="202"/>
      <c r="X678" s="202"/>
    </row>
    <row r="679" spans="1:24" s="196" customFormat="1" x14ac:dyDescent="0.2">
      <c r="A679" s="178">
        <v>8</v>
      </c>
      <c r="B679" s="197" t="s">
        <v>1365</v>
      </c>
      <c r="C679" s="178" t="s">
        <v>1129</v>
      </c>
      <c r="D679" s="198">
        <v>41389</v>
      </c>
      <c r="E679" s="178" t="s">
        <v>1099</v>
      </c>
      <c r="F679" s="178" t="s">
        <v>1801</v>
      </c>
      <c r="G679" s="171">
        <v>27</v>
      </c>
      <c r="H679" s="172">
        <v>27</v>
      </c>
      <c r="I679" s="199">
        <v>455.1</v>
      </c>
      <c r="J679" s="171">
        <v>9</v>
      </c>
      <c r="K679" s="172">
        <v>4</v>
      </c>
      <c r="L679" s="172">
        <v>5</v>
      </c>
      <c r="M679" s="199">
        <v>455.1</v>
      </c>
      <c r="N679" s="199">
        <v>356.4</v>
      </c>
      <c r="O679" s="199">
        <v>98.7</v>
      </c>
      <c r="P679" s="200">
        <f t="shared" si="161"/>
        <v>19241628</v>
      </c>
      <c r="Q679" s="200">
        <v>14065630.07</v>
      </c>
      <c r="R679" s="200">
        <v>5175997.93</v>
      </c>
      <c r="S679" s="201" t="e">
        <f>R679='Приложение № 1'!#REF!+'Приложение № 1'!#REF!</f>
        <v>#REF!</v>
      </c>
      <c r="T679" s="202"/>
      <c r="U679" s="202"/>
      <c r="V679" s="202"/>
      <c r="W679" s="202"/>
      <c r="X679" s="202"/>
    </row>
    <row r="680" spans="1:24" s="196" customFormat="1" x14ac:dyDescent="0.2">
      <c r="A680" s="178">
        <v>9</v>
      </c>
      <c r="B680" s="197" t="s">
        <v>1366</v>
      </c>
      <c r="C680" s="178" t="s">
        <v>1129</v>
      </c>
      <c r="D680" s="198">
        <v>41389</v>
      </c>
      <c r="E680" s="178" t="s">
        <v>1099</v>
      </c>
      <c r="F680" s="178" t="s">
        <v>1801</v>
      </c>
      <c r="G680" s="171">
        <v>32</v>
      </c>
      <c r="H680" s="172">
        <v>32</v>
      </c>
      <c r="I680" s="199">
        <v>531.9</v>
      </c>
      <c r="J680" s="171">
        <v>12</v>
      </c>
      <c r="K680" s="172">
        <v>7</v>
      </c>
      <c r="L680" s="172">
        <v>5</v>
      </c>
      <c r="M680" s="199">
        <v>531.9</v>
      </c>
      <c r="N680" s="199">
        <v>398.2</v>
      </c>
      <c r="O680" s="199">
        <v>133.69999999999999</v>
      </c>
      <c r="P680" s="200" t="e">
        <f>Q680+R680</f>
        <v>#REF!</v>
      </c>
      <c r="Q680" s="200">
        <v>16439263.09</v>
      </c>
      <c r="R680" s="200" t="e">
        <f>'Приложение № 1'!#REF!</f>
        <v>#REF!</v>
      </c>
      <c r="S680" s="201" t="e">
        <f>R680='Приложение № 1'!#REF!+'Приложение № 1'!#REF!</f>
        <v>#REF!</v>
      </c>
      <c r="T680" s="202"/>
      <c r="U680" s="202"/>
      <c r="V680" s="202"/>
      <c r="W680" s="202"/>
      <c r="X680" s="202"/>
    </row>
    <row r="681" spans="1:24" x14ac:dyDescent="0.2">
      <c r="A681" s="178">
        <v>10</v>
      </c>
      <c r="B681" s="197" t="s">
        <v>1367</v>
      </c>
      <c r="C681" s="178" t="s">
        <v>1129</v>
      </c>
      <c r="D681" s="198">
        <v>41389</v>
      </c>
      <c r="E681" s="178" t="s">
        <v>1801</v>
      </c>
      <c r="F681" s="178" t="s">
        <v>1846</v>
      </c>
      <c r="G681" s="171">
        <v>31</v>
      </c>
      <c r="H681" s="172">
        <v>31</v>
      </c>
      <c r="I681" s="199">
        <v>447.9</v>
      </c>
      <c r="J681" s="171">
        <v>11</v>
      </c>
      <c r="K681" s="172">
        <v>8</v>
      </c>
      <c r="L681" s="172">
        <v>3</v>
      </c>
      <c r="M681" s="199">
        <v>447.9</v>
      </c>
      <c r="N681" s="199">
        <v>327.2</v>
      </c>
      <c r="O681" s="199">
        <v>120.7</v>
      </c>
      <c r="P681" s="200">
        <f t="shared" si="161"/>
        <v>18937212</v>
      </c>
      <c r="Q681" s="200">
        <v>13843101.970000001</v>
      </c>
      <c r="R681" s="200">
        <v>5094110.03</v>
      </c>
      <c r="S681" s="201" t="e">
        <f>R681='Приложение № 1'!#REF!+'Приложение № 1'!#REF!</f>
        <v>#REF!</v>
      </c>
    </row>
    <row r="682" spans="1:24" x14ac:dyDescent="0.2">
      <c r="A682" s="178">
        <v>11</v>
      </c>
      <c r="B682" s="197" t="s">
        <v>1368</v>
      </c>
      <c r="C682" s="178" t="s">
        <v>1129</v>
      </c>
      <c r="D682" s="198">
        <v>41389</v>
      </c>
      <c r="E682" s="178" t="s">
        <v>1801</v>
      </c>
      <c r="F682" s="178" t="s">
        <v>1846</v>
      </c>
      <c r="G682" s="171">
        <v>25</v>
      </c>
      <c r="H682" s="172">
        <v>25</v>
      </c>
      <c r="I682" s="199">
        <v>509.6</v>
      </c>
      <c r="J682" s="171">
        <v>12</v>
      </c>
      <c r="K682" s="172">
        <v>6</v>
      </c>
      <c r="L682" s="172">
        <v>6</v>
      </c>
      <c r="M682" s="199">
        <v>509.6</v>
      </c>
      <c r="N682" s="199">
        <v>290.89999999999998</v>
      </c>
      <c r="O682" s="199">
        <v>218.7</v>
      </c>
      <c r="P682" s="200">
        <f t="shared" si="161"/>
        <v>21545888</v>
      </c>
      <c r="Q682" s="200">
        <v>15750044.130000001</v>
      </c>
      <c r="R682" s="200">
        <v>5795843.8700000001</v>
      </c>
      <c r="S682" s="201" t="e">
        <f>R682='Приложение № 1'!#REF!+'Приложение № 1'!#REF!</f>
        <v>#REF!</v>
      </c>
    </row>
    <row r="683" spans="1:24" s="159" customFormat="1" ht="27" customHeight="1" x14ac:dyDescent="0.2">
      <c r="A683" s="178">
        <v>12</v>
      </c>
      <c r="B683" s="197" t="s">
        <v>1369</v>
      </c>
      <c r="C683" s="178" t="s">
        <v>1129</v>
      </c>
      <c r="D683" s="198">
        <v>41389</v>
      </c>
      <c r="E683" s="178" t="s">
        <v>1801</v>
      </c>
      <c r="F683" s="178" t="s">
        <v>1846</v>
      </c>
      <c r="G683" s="171">
        <v>25</v>
      </c>
      <c r="H683" s="172">
        <v>25</v>
      </c>
      <c r="I683" s="199">
        <v>470.5</v>
      </c>
      <c r="J683" s="171">
        <v>8</v>
      </c>
      <c r="K683" s="172">
        <v>2</v>
      </c>
      <c r="L683" s="172">
        <v>6</v>
      </c>
      <c r="M683" s="199">
        <v>470.5</v>
      </c>
      <c r="N683" s="199">
        <v>109.4</v>
      </c>
      <c r="O683" s="199">
        <v>361.1</v>
      </c>
      <c r="P683" s="200">
        <f t="shared" si="161"/>
        <v>19892740</v>
      </c>
      <c r="Q683" s="200">
        <v>14541592.939999999</v>
      </c>
      <c r="R683" s="200">
        <v>5351147.0599999996</v>
      </c>
      <c r="S683" s="201" t="e">
        <f>R683='Приложение № 1'!#REF!+'Приложение № 1'!#REF!</f>
        <v>#REF!</v>
      </c>
      <c r="T683" s="202"/>
      <c r="U683" s="250"/>
      <c r="V683" s="250"/>
      <c r="W683" s="250"/>
      <c r="X683" s="250"/>
    </row>
    <row r="684" spans="1:24" x14ac:dyDescent="0.2">
      <c r="A684" s="178">
        <v>13</v>
      </c>
      <c r="B684" s="207" t="s">
        <v>842</v>
      </c>
      <c r="C684" s="178" t="s">
        <v>1089</v>
      </c>
      <c r="D684" s="198">
        <v>41697</v>
      </c>
      <c r="E684" s="178" t="s">
        <v>1801</v>
      </c>
      <c r="F684" s="178" t="s">
        <v>1846</v>
      </c>
      <c r="G684" s="171">
        <v>31</v>
      </c>
      <c r="H684" s="171">
        <v>31</v>
      </c>
      <c r="I684" s="199">
        <v>798</v>
      </c>
      <c r="J684" s="171">
        <v>19</v>
      </c>
      <c r="K684" s="172">
        <v>11</v>
      </c>
      <c r="L684" s="172">
        <v>8</v>
      </c>
      <c r="M684" s="199">
        <v>798</v>
      </c>
      <c r="N684" s="199">
        <v>496.47</v>
      </c>
      <c r="O684" s="199">
        <v>301.52999999999997</v>
      </c>
      <c r="P684" s="200">
        <f t="shared" si="161"/>
        <v>33739440</v>
      </c>
      <c r="Q684" s="200">
        <v>24663530.640000001</v>
      </c>
      <c r="R684" s="200">
        <v>9075909.3599999994</v>
      </c>
      <c r="S684" s="201" t="e">
        <f>R684='Приложение № 1'!#REF!+'Приложение № 1'!#REF!</f>
        <v>#REF!</v>
      </c>
    </row>
    <row r="685" spans="1:24" x14ac:dyDescent="0.2">
      <c r="A685" s="178">
        <v>14</v>
      </c>
      <c r="B685" s="207" t="s">
        <v>921</v>
      </c>
      <c r="C685" s="178" t="s">
        <v>1129</v>
      </c>
      <c r="D685" s="198">
        <v>41389</v>
      </c>
      <c r="E685" s="178" t="s">
        <v>1801</v>
      </c>
      <c r="F685" s="178" t="s">
        <v>1846</v>
      </c>
      <c r="G685" s="171">
        <v>9</v>
      </c>
      <c r="H685" s="171">
        <v>9</v>
      </c>
      <c r="I685" s="199">
        <v>166.1</v>
      </c>
      <c r="J685" s="171">
        <v>5</v>
      </c>
      <c r="K685" s="172">
        <v>1</v>
      </c>
      <c r="L685" s="172">
        <v>4</v>
      </c>
      <c r="M685" s="199">
        <v>166.1</v>
      </c>
      <c r="N685" s="199">
        <v>34.6</v>
      </c>
      <c r="O685" s="199">
        <v>131.5</v>
      </c>
      <c r="P685" s="200">
        <f t="shared" si="161"/>
        <v>7022708</v>
      </c>
      <c r="Q685" s="200">
        <v>5133599.55</v>
      </c>
      <c r="R685" s="200">
        <v>1889108.45</v>
      </c>
      <c r="S685" s="201" t="e">
        <f>R685='Приложение № 1'!#REF!+'Приложение № 1'!#REF!</f>
        <v>#REF!</v>
      </c>
    </row>
    <row r="686" spans="1:24" x14ac:dyDescent="0.2">
      <c r="A686" s="178">
        <v>15</v>
      </c>
      <c r="B686" s="207" t="s">
        <v>900</v>
      </c>
      <c r="C686" s="178" t="s">
        <v>1129</v>
      </c>
      <c r="D686" s="198">
        <v>41389</v>
      </c>
      <c r="E686" s="178" t="s">
        <v>1801</v>
      </c>
      <c r="F686" s="178" t="s">
        <v>1846</v>
      </c>
      <c r="G686" s="171">
        <v>5</v>
      </c>
      <c r="H686" s="171">
        <v>5</v>
      </c>
      <c r="I686" s="199">
        <v>85.5</v>
      </c>
      <c r="J686" s="171">
        <v>2</v>
      </c>
      <c r="K686" s="172">
        <v>0</v>
      </c>
      <c r="L686" s="172">
        <v>2</v>
      </c>
      <c r="M686" s="199">
        <v>85.5</v>
      </c>
      <c r="N686" s="199">
        <v>0</v>
      </c>
      <c r="O686" s="199">
        <v>85.5</v>
      </c>
      <c r="P686" s="200">
        <f t="shared" si="161"/>
        <v>3614940</v>
      </c>
      <c r="Q686" s="200">
        <v>2642521.14</v>
      </c>
      <c r="R686" s="200">
        <v>972418.86</v>
      </c>
      <c r="S686" s="201" t="e">
        <f>R686='Приложение № 1'!#REF!+'Приложение № 1'!#REF!</f>
        <v>#REF!</v>
      </c>
    </row>
    <row r="687" spans="1:24" x14ac:dyDescent="0.2">
      <c r="A687" s="178">
        <v>16</v>
      </c>
      <c r="B687" s="207" t="s">
        <v>845</v>
      </c>
      <c r="C687" s="178" t="s">
        <v>1129</v>
      </c>
      <c r="D687" s="198">
        <v>41389</v>
      </c>
      <c r="E687" s="178" t="s">
        <v>1801</v>
      </c>
      <c r="F687" s="178" t="s">
        <v>1846</v>
      </c>
      <c r="G687" s="171">
        <v>8</v>
      </c>
      <c r="H687" s="171">
        <v>8</v>
      </c>
      <c r="I687" s="199">
        <v>81.8</v>
      </c>
      <c r="J687" s="171">
        <v>3</v>
      </c>
      <c r="K687" s="172">
        <v>1</v>
      </c>
      <c r="L687" s="172">
        <v>2</v>
      </c>
      <c r="M687" s="199">
        <v>81.8</v>
      </c>
      <c r="N687" s="199">
        <v>24.9</v>
      </c>
      <c r="O687" s="199">
        <v>56.9</v>
      </c>
      <c r="P687" s="200">
        <f t="shared" si="161"/>
        <v>3458504</v>
      </c>
      <c r="Q687" s="200">
        <v>2528166.42</v>
      </c>
      <c r="R687" s="200">
        <v>930337.58</v>
      </c>
      <c r="S687" s="201" t="e">
        <f>R687='Приложение № 1'!#REF!+'Приложение № 1'!#REF!</f>
        <v>#REF!</v>
      </c>
    </row>
    <row r="688" spans="1:24" x14ac:dyDescent="0.2">
      <c r="A688" s="178">
        <v>17</v>
      </c>
      <c r="B688" s="207" t="s">
        <v>846</v>
      </c>
      <c r="C688" s="178" t="s">
        <v>1129</v>
      </c>
      <c r="D688" s="198">
        <v>41389</v>
      </c>
      <c r="E688" s="178" t="s">
        <v>1801</v>
      </c>
      <c r="F688" s="178" t="s">
        <v>1846</v>
      </c>
      <c r="G688" s="171">
        <v>25</v>
      </c>
      <c r="H688" s="171">
        <v>25</v>
      </c>
      <c r="I688" s="199">
        <v>500.5</v>
      </c>
      <c r="J688" s="171">
        <v>12</v>
      </c>
      <c r="K688" s="172">
        <v>8</v>
      </c>
      <c r="L688" s="172">
        <v>4</v>
      </c>
      <c r="M688" s="199">
        <v>500.5</v>
      </c>
      <c r="N688" s="199">
        <v>332.6</v>
      </c>
      <c r="O688" s="199">
        <v>167.9</v>
      </c>
      <c r="P688" s="200">
        <f t="shared" si="161"/>
        <v>21161140</v>
      </c>
      <c r="Q688" s="200">
        <v>15468793.34</v>
      </c>
      <c r="R688" s="200">
        <v>5692346.6600000001</v>
      </c>
      <c r="S688" s="201" t="e">
        <f>R688='Приложение № 1'!#REF!+'Приложение № 1'!#REF!</f>
        <v>#REF!</v>
      </c>
    </row>
    <row r="689" spans="1:24" x14ac:dyDescent="0.2">
      <c r="A689" s="178">
        <v>18</v>
      </c>
      <c r="B689" s="207" t="s">
        <v>847</v>
      </c>
      <c r="C689" s="178" t="s">
        <v>1090</v>
      </c>
      <c r="D689" s="198">
        <v>41626</v>
      </c>
      <c r="E689" s="178" t="s">
        <v>1801</v>
      </c>
      <c r="F689" s="178" t="s">
        <v>1846</v>
      </c>
      <c r="G689" s="171">
        <v>37</v>
      </c>
      <c r="H689" s="171">
        <v>37</v>
      </c>
      <c r="I689" s="199">
        <v>872.4</v>
      </c>
      <c r="J689" s="171">
        <v>16</v>
      </c>
      <c r="K689" s="172">
        <v>14</v>
      </c>
      <c r="L689" s="172">
        <v>2</v>
      </c>
      <c r="M689" s="199">
        <v>872.34</v>
      </c>
      <c r="N689" s="199">
        <v>822.84</v>
      </c>
      <c r="O689" s="199">
        <v>49.5</v>
      </c>
      <c r="P689" s="200">
        <f t="shared" si="161"/>
        <v>36882535.200000003</v>
      </c>
      <c r="Q689" s="200">
        <v>26961133.23</v>
      </c>
      <c r="R689" s="200">
        <v>9921401.9700000007</v>
      </c>
      <c r="S689" s="201" t="e">
        <f>R689='Приложение № 1'!#REF!+'Приложение № 1'!#REF!</f>
        <v>#REF!</v>
      </c>
    </row>
    <row r="690" spans="1:24" x14ac:dyDescent="0.2">
      <c r="A690" s="178">
        <v>19</v>
      </c>
      <c r="B690" s="207" t="s">
        <v>848</v>
      </c>
      <c r="C690" s="178" t="s">
        <v>1090</v>
      </c>
      <c r="D690" s="198">
        <v>41626</v>
      </c>
      <c r="E690" s="178" t="s">
        <v>1801</v>
      </c>
      <c r="F690" s="178" t="s">
        <v>1846</v>
      </c>
      <c r="G690" s="171">
        <v>39</v>
      </c>
      <c r="H690" s="171">
        <v>39</v>
      </c>
      <c r="I690" s="199">
        <v>853.5</v>
      </c>
      <c r="J690" s="171">
        <v>13</v>
      </c>
      <c r="K690" s="172">
        <v>7</v>
      </c>
      <c r="L690" s="172">
        <v>6</v>
      </c>
      <c r="M690" s="199">
        <v>853.5</v>
      </c>
      <c r="N690" s="199">
        <v>502.2</v>
      </c>
      <c r="O690" s="199">
        <v>351.3</v>
      </c>
      <c r="P690" s="200">
        <f t="shared" si="161"/>
        <v>36085980</v>
      </c>
      <c r="Q690" s="200">
        <v>26378851.379999999</v>
      </c>
      <c r="R690" s="200">
        <v>9707128.6199999992</v>
      </c>
      <c r="S690" s="201" t="e">
        <f>R690='Приложение № 1'!#REF!+'Приложение № 1'!#REF!</f>
        <v>#REF!</v>
      </c>
    </row>
    <row r="691" spans="1:24" ht="28.5" customHeight="1" x14ac:dyDescent="0.2">
      <c r="A691" s="178">
        <v>20</v>
      </c>
      <c r="B691" s="207" t="s">
        <v>851</v>
      </c>
      <c r="C691" s="178" t="s">
        <v>1129</v>
      </c>
      <c r="D691" s="198">
        <v>41389</v>
      </c>
      <c r="E691" s="178" t="s">
        <v>1801</v>
      </c>
      <c r="F691" s="178" t="s">
        <v>1846</v>
      </c>
      <c r="G691" s="171">
        <v>21</v>
      </c>
      <c r="H691" s="171">
        <v>21</v>
      </c>
      <c r="I691" s="199">
        <v>380.6</v>
      </c>
      <c r="J691" s="171">
        <v>9</v>
      </c>
      <c r="K691" s="172">
        <v>5</v>
      </c>
      <c r="L691" s="172">
        <v>4</v>
      </c>
      <c r="M691" s="199">
        <v>380.6</v>
      </c>
      <c r="N691" s="199">
        <v>183.8</v>
      </c>
      <c r="O691" s="199">
        <v>196.8</v>
      </c>
      <c r="P691" s="200">
        <f t="shared" si="161"/>
        <v>16091768</v>
      </c>
      <c r="Q691" s="200">
        <v>11763082.41</v>
      </c>
      <c r="R691" s="200">
        <v>4328685.59</v>
      </c>
      <c r="S691" s="201" t="e">
        <f>R691='Приложение № 1'!#REF!+'Приложение № 1'!#REF!</f>
        <v>#REF!</v>
      </c>
    </row>
    <row r="692" spans="1:24" x14ac:dyDescent="0.2">
      <c r="A692" s="178">
        <v>21</v>
      </c>
      <c r="B692" s="207" t="s">
        <v>904</v>
      </c>
      <c r="C692" s="178" t="s">
        <v>1129</v>
      </c>
      <c r="D692" s="198">
        <v>41390</v>
      </c>
      <c r="E692" s="178" t="s">
        <v>1801</v>
      </c>
      <c r="F692" s="178" t="s">
        <v>1846</v>
      </c>
      <c r="G692" s="171">
        <v>7</v>
      </c>
      <c r="H692" s="171">
        <v>7</v>
      </c>
      <c r="I692" s="199">
        <v>181.1</v>
      </c>
      <c r="J692" s="171">
        <v>4</v>
      </c>
      <c r="K692" s="172">
        <v>2</v>
      </c>
      <c r="L692" s="172">
        <v>2</v>
      </c>
      <c r="M692" s="199">
        <v>181.1</v>
      </c>
      <c r="N692" s="199">
        <v>138.1</v>
      </c>
      <c r="O692" s="199">
        <v>43</v>
      </c>
      <c r="P692" s="200">
        <f t="shared" si="161"/>
        <v>7656908</v>
      </c>
      <c r="Q692" s="200">
        <v>5597199.75</v>
      </c>
      <c r="R692" s="200">
        <v>2059708.25</v>
      </c>
      <c r="S692" s="201" t="e">
        <f>R692='Приложение № 1'!#REF!+'Приложение № 1'!#REF!</f>
        <v>#REF!</v>
      </c>
    </row>
    <row r="693" spans="1:24" s="196" customFormat="1" ht="25.5" customHeight="1" x14ac:dyDescent="0.2">
      <c r="A693" s="178">
        <v>22</v>
      </c>
      <c r="B693" s="207" t="s">
        <v>1701</v>
      </c>
      <c r="C693" s="215" t="s">
        <v>1722</v>
      </c>
      <c r="D693" s="198">
        <v>42562</v>
      </c>
      <c r="E693" s="178" t="s">
        <v>1829</v>
      </c>
      <c r="F693" s="178" t="s">
        <v>1801</v>
      </c>
      <c r="G693" s="171">
        <v>15</v>
      </c>
      <c r="H693" s="171">
        <v>15</v>
      </c>
      <c r="I693" s="199">
        <v>428.8</v>
      </c>
      <c r="J693" s="171">
        <f>K693+L693</f>
        <v>11</v>
      </c>
      <c r="K693" s="172">
        <v>7</v>
      </c>
      <c r="L693" s="172">
        <v>4</v>
      </c>
      <c r="M693" s="199">
        <f>N693+O693</f>
        <v>428.8</v>
      </c>
      <c r="N693" s="199">
        <v>310.39999999999998</v>
      </c>
      <c r="O693" s="199">
        <v>118.4</v>
      </c>
      <c r="P693" s="200">
        <f t="shared" si="161"/>
        <v>18129664</v>
      </c>
      <c r="Q693" s="200">
        <v>13252784.380000001</v>
      </c>
      <c r="R693" s="200">
        <v>4876879.62</v>
      </c>
      <c r="S693" s="201" t="e">
        <f>R693='Приложение № 1'!#REF!+'Приложение № 1'!#REF!</f>
        <v>#REF!</v>
      </c>
      <c r="T693" s="202"/>
      <c r="U693" s="202"/>
      <c r="V693" s="202"/>
      <c r="W693" s="202"/>
      <c r="X693" s="202"/>
    </row>
    <row r="694" spans="1:24" ht="21" customHeight="1" x14ac:dyDescent="0.2">
      <c r="A694" s="178">
        <v>23</v>
      </c>
      <c r="B694" s="207" t="s">
        <v>1702</v>
      </c>
      <c r="C694" s="215" t="s">
        <v>1723</v>
      </c>
      <c r="D694" s="198">
        <v>42872</v>
      </c>
      <c r="E694" s="178" t="s">
        <v>1801</v>
      </c>
      <c r="F694" s="178" t="s">
        <v>1846</v>
      </c>
      <c r="G694" s="171">
        <v>13</v>
      </c>
      <c r="H694" s="171">
        <v>13</v>
      </c>
      <c r="I694" s="199">
        <v>144.69999999999999</v>
      </c>
      <c r="J694" s="171">
        <f t="shared" ref="J694:J713" si="162">K694+L694</f>
        <v>5</v>
      </c>
      <c r="K694" s="172">
        <v>2</v>
      </c>
      <c r="L694" s="172">
        <v>3</v>
      </c>
      <c r="M694" s="199">
        <f t="shared" ref="M694:M713" si="163">N694+O694</f>
        <v>144.69999999999999</v>
      </c>
      <c r="N694" s="199">
        <v>63.9</v>
      </c>
      <c r="O694" s="199">
        <v>80.8</v>
      </c>
      <c r="P694" s="200">
        <f t="shared" si="161"/>
        <v>6117916</v>
      </c>
      <c r="Q694" s="200">
        <v>4472196.5999999996</v>
      </c>
      <c r="R694" s="200">
        <v>1645719.4</v>
      </c>
      <c r="S694" s="201" t="e">
        <f>R694='Приложение № 1'!#REF!+'Приложение № 1'!#REF!</f>
        <v>#REF!</v>
      </c>
    </row>
    <row r="695" spans="1:24" ht="20.25" customHeight="1" x14ac:dyDescent="0.2">
      <c r="A695" s="178">
        <v>24</v>
      </c>
      <c r="B695" s="207" t="s">
        <v>1703</v>
      </c>
      <c r="C695" s="215" t="s">
        <v>1724</v>
      </c>
      <c r="D695" s="198">
        <v>42884</v>
      </c>
      <c r="E695" s="178" t="s">
        <v>1801</v>
      </c>
      <c r="F695" s="178" t="s">
        <v>1846</v>
      </c>
      <c r="G695" s="171">
        <v>14</v>
      </c>
      <c r="H695" s="171">
        <v>14</v>
      </c>
      <c r="I695" s="199">
        <v>211.1</v>
      </c>
      <c r="J695" s="171">
        <f t="shared" si="162"/>
        <v>6</v>
      </c>
      <c r="K695" s="172">
        <v>3</v>
      </c>
      <c r="L695" s="172">
        <v>3</v>
      </c>
      <c r="M695" s="199">
        <f t="shared" si="163"/>
        <v>211.1</v>
      </c>
      <c r="N695" s="199">
        <v>128.19999999999999</v>
      </c>
      <c r="O695" s="199">
        <v>82.9</v>
      </c>
      <c r="P695" s="200">
        <f t="shared" si="161"/>
        <v>8925308</v>
      </c>
      <c r="Q695" s="200">
        <v>6524400.1500000004</v>
      </c>
      <c r="R695" s="200">
        <v>2400907.85</v>
      </c>
      <c r="S695" s="201" t="e">
        <f>R695='Приложение № 1'!#REF!+'Приложение № 1'!#REF!</f>
        <v>#REF!</v>
      </c>
    </row>
    <row r="696" spans="1:24" ht="23.25" customHeight="1" x14ac:dyDescent="0.2">
      <c r="A696" s="178">
        <v>25</v>
      </c>
      <c r="B696" s="207" t="s">
        <v>1704</v>
      </c>
      <c r="C696" s="215" t="s">
        <v>1725</v>
      </c>
      <c r="D696" s="198">
        <v>42902</v>
      </c>
      <c r="E696" s="178" t="s">
        <v>1801</v>
      </c>
      <c r="F696" s="178" t="s">
        <v>1846</v>
      </c>
      <c r="G696" s="171">
        <v>25</v>
      </c>
      <c r="H696" s="171">
        <v>25</v>
      </c>
      <c r="I696" s="199">
        <v>496.9</v>
      </c>
      <c r="J696" s="171">
        <f t="shared" si="162"/>
        <v>8</v>
      </c>
      <c r="K696" s="172">
        <v>4</v>
      </c>
      <c r="L696" s="172">
        <v>4</v>
      </c>
      <c r="M696" s="199">
        <f t="shared" si="163"/>
        <v>496.9</v>
      </c>
      <c r="N696" s="199">
        <v>248.3</v>
      </c>
      <c r="O696" s="199">
        <v>248.6</v>
      </c>
      <c r="P696" s="200">
        <f t="shared" si="161"/>
        <v>21008932</v>
      </c>
      <c r="Q696" s="200">
        <v>15357529.289999999</v>
      </c>
      <c r="R696" s="200">
        <v>5651402.71</v>
      </c>
      <c r="S696" s="201" t="e">
        <f>R696='Приложение № 1'!#REF!+'Приложение № 1'!#REF!</f>
        <v>#REF!</v>
      </c>
    </row>
    <row r="697" spans="1:24" ht="24" customHeight="1" x14ac:dyDescent="0.2">
      <c r="A697" s="178">
        <v>26</v>
      </c>
      <c r="B697" s="207" t="s">
        <v>1705</v>
      </c>
      <c r="C697" s="215" t="s">
        <v>1726</v>
      </c>
      <c r="D697" s="198">
        <v>42902</v>
      </c>
      <c r="E697" s="178" t="s">
        <v>1801</v>
      </c>
      <c r="F697" s="178" t="s">
        <v>1846</v>
      </c>
      <c r="G697" s="171">
        <v>16</v>
      </c>
      <c r="H697" s="171">
        <v>16</v>
      </c>
      <c r="I697" s="199">
        <v>435.3</v>
      </c>
      <c r="J697" s="171">
        <f t="shared" si="162"/>
        <v>8</v>
      </c>
      <c r="K697" s="172">
        <v>3</v>
      </c>
      <c r="L697" s="172">
        <v>5</v>
      </c>
      <c r="M697" s="199">
        <f t="shared" si="163"/>
        <v>435.3</v>
      </c>
      <c r="N697" s="199">
        <v>111</v>
      </c>
      <c r="O697" s="199">
        <v>324.3</v>
      </c>
      <c r="P697" s="200">
        <f t="shared" si="161"/>
        <v>18404484</v>
      </c>
      <c r="Q697" s="200">
        <v>13453677.800000001</v>
      </c>
      <c r="R697" s="200">
        <v>4950806.2</v>
      </c>
      <c r="S697" s="201" t="e">
        <f>R697='Приложение № 1'!#REF!+'Приложение № 1'!#REF!</f>
        <v>#REF!</v>
      </c>
    </row>
    <row r="698" spans="1:24" ht="24.75" customHeight="1" x14ac:dyDescent="0.2">
      <c r="A698" s="178">
        <v>27</v>
      </c>
      <c r="B698" s="207" t="s">
        <v>1706</v>
      </c>
      <c r="C698" s="215" t="s">
        <v>1727</v>
      </c>
      <c r="D698" s="198">
        <v>42902</v>
      </c>
      <c r="E698" s="178" t="s">
        <v>1801</v>
      </c>
      <c r="F698" s="178" t="s">
        <v>1846</v>
      </c>
      <c r="G698" s="171">
        <v>18</v>
      </c>
      <c r="H698" s="171">
        <v>18</v>
      </c>
      <c r="I698" s="199">
        <v>420.4</v>
      </c>
      <c r="J698" s="171">
        <f t="shared" si="162"/>
        <v>9</v>
      </c>
      <c r="K698" s="172">
        <v>5</v>
      </c>
      <c r="L698" s="172">
        <v>4</v>
      </c>
      <c r="M698" s="199">
        <f t="shared" si="163"/>
        <v>420.4</v>
      </c>
      <c r="N698" s="199">
        <v>233.2</v>
      </c>
      <c r="O698" s="199">
        <v>187.2</v>
      </c>
      <c r="P698" s="200">
        <f t="shared" si="161"/>
        <v>17774512</v>
      </c>
      <c r="Q698" s="200">
        <v>12993168.27</v>
      </c>
      <c r="R698" s="200">
        <v>4781343.7300000004</v>
      </c>
      <c r="S698" s="201" t="e">
        <f>R698='Приложение № 1'!#REF!+'Приложение № 1'!#REF!</f>
        <v>#REF!</v>
      </c>
    </row>
    <row r="699" spans="1:24" ht="23.25" customHeight="1" x14ac:dyDescent="0.2">
      <c r="A699" s="178">
        <v>28</v>
      </c>
      <c r="B699" s="207" t="s">
        <v>1707</v>
      </c>
      <c r="C699" s="215" t="s">
        <v>1728</v>
      </c>
      <c r="D699" s="198">
        <v>42902</v>
      </c>
      <c r="E699" s="178" t="s">
        <v>1801</v>
      </c>
      <c r="F699" s="178" t="s">
        <v>1846</v>
      </c>
      <c r="G699" s="171">
        <v>24</v>
      </c>
      <c r="H699" s="171">
        <v>24</v>
      </c>
      <c r="I699" s="199">
        <v>408.2</v>
      </c>
      <c r="J699" s="171">
        <f t="shared" si="162"/>
        <v>10</v>
      </c>
      <c r="K699" s="172">
        <v>5</v>
      </c>
      <c r="L699" s="172">
        <v>5</v>
      </c>
      <c r="M699" s="199">
        <f t="shared" si="163"/>
        <v>408.2</v>
      </c>
      <c r="N699" s="199">
        <v>189.2</v>
      </c>
      <c r="O699" s="199">
        <v>219</v>
      </c>
      <c r="P699" s="200">
        <f t="shared" si="161"/>
        <v>17258696</v>
      </c>
      <c r="Q699" s="200">
        <v>12616106.779999999</v>
      </c>
      <c r="R699" s="200">
        <v>4642589.22</v>
      </c>
      <c r="S699" s="201" t="e">
        <f>R699='Приложение № 1'!#REF!+'Приложение № 1'!#REF!</f>
        <v>#REF!</v>
      </c>
    </row>
    <row r="700" spans="1:24" ht="23.25" customHeight="1" x14ac:dyDescent="0.2">
      <c r="A700" s="178">
        <v>29</v>
      </c>
      <c r="B700" s="207" t="s">
        <v>1708</v>
      </c>
      <c r="C700" s="215" t="s">
        <v>1729</v>
      </c>
      <c r="D700" s="198">
        <v>42902</v>
      </c>
      <c r="E700" s="178" t="s">
        <v>1801</v>
      </c>
      <c r="F700" s="178" t="s">
        <v>1846</v>
      </c>
      <c r="G700" s="171">
        <v>29</v>
      </c>
      <c r="H700" s="171">
        <v>29</v>
      </c>
      <c r="I700" s="199">
        <v>413.8</v>
      </c>
      <c r="J700" s="171">
        <f t="shared" si="162"/>
        <v>10</v>
      </c>
      <c r="K700" s="172">
        <v>3</v>
      </c>
      <c r="L700" s="172">
        <v>7</v>
      </c>
      <c r="M700" s="199">
        <f t="shared" si="163"/>
        <v>413.8</v>
      </c>
      <c r="N700" s="199">
        <v>199.6</v>
      </c>
      <c r="O700" s="199">
        <v>214.2</v>
      </c>
      <c r="P700" s="200">
        <f t="shared" si="161"/>
        <v>17495464</v>
      </c>
      <c r="Q700" s="200">
        <v>12789184.18</v>
      </c>
      <c r="R700" s="200">
        <v>4706279.82</v>
      </c>
      <c r="S700" s="201" t="e">
        <f>R700='Приложение № 1'!#REF!+'Приложение № 1'!#REF!</f>
        <v>#REF!</v>
      </c>
    </row>
    <row r="701" spans="1:24" ht="25.5" customHeight="1" x14ac:dyDescent="0.2">
      <c r="A701" s="178">
        <v>30</v>
      </c>
      <c r="B701" s="207" t="s">
        <v>1709</v>
      </c>
      <c r="C701" s="215" t="s">
        <v>1730</v>
      </c>
      <c r="D701" s="198">
        <v>42971</v>
      </c>
      <c r="E701" s="178" t="s">
        <v>1801</v>
      </c>
      <c r="F701" s="178" t="s">
        <v>1846</v>
      </c>
      <c r="G701" s="171">
        <v>25</v>
      </c>
      <c r="H701" s="171">
        <v>25</v>
      </c>
      <c r="I701" s="199">
        <v>244.8</v>
      </c>
      <c r="J701" s="171">
        <f t="shared" si="162"/>
        <v>7</v>
      </c>
      <c r="K701" s="172">
        <v>2</v>
      </c>
      <c r="L701" s="172">
        <v>5</v>
      </c>
      <c r="M701" s="199">
        <f t="shared" si="163"/>
        <v>244.8</v>
      </c>
      <c r="N701" s="199">
        <v>91.9</v>
      </c>
      <c r="O701" s="199">
        <v>152.9</v>
      </c>
      <c r="P701" s="200">
        <f t="shared" si="161"/>
        <v>10350144</v>
      </c>
      <c r="Q701" s="200">
        <v>7565955.2599999998</v>
      </c>
      <c r="R701" s="200">
        <v>2784188.74</v>
      </c>
      <c r="S701" s="201" t="e">
        <f>R701='Приложение № 1'!#REF!+'Приложение № 1'!#REF!</f>
        <v>#REF!</v>
      </c>
    </row>
    <row r="702" spans="1:24" ht="21" customHeight="1" x14ac:dyDescent="0.2">
      <c r="A702" s="178">
        <v>31</v>
      </c>
      <c r="B702" s="207" t="s">
        <v>1710</v>
      </c>
      <c r="C702" s="215" t="s">
        <v>1731</v>
      </c>
      <c r="D702" s="198">
        <v>43013</v>
      </c>
      <c r="E702" s="178" t="s">
        <v>1801</v>
      </c>
      <c r="F702" s="178" t="s">
        <v>1846</v>
      </c>
      <c r="G702" s="171">
        <v>10</v>
      </c>
      <c r="H702" s="171">
        <v>10</v>
      </c>
      <c r="I702" s="199">
        <v>251.4</v>
      </c>
      <c r="J702" s="171">
        <v>3</v>
      </c>
      <c r="K702" s="172">
        <v>2</v>
      </c>
      <c r="L702" s="172">
        <v>1</v>
      </c>
      <c r="M702" s="199">
        <f t="shared" si="163"/>
        <v>251.4</v>
      </c>
      <c r="N702" s="199">
        <v>251.4</v>
      </c>
      <c r="O702" s="199">
        <v>0</v>
      </c>
      <c r="P702" s="200">
        <f t="shared" si="161"/>
        <v>10629192</v>
      </c>
      <c r="Q702" s="200">
        <v>7769939.3499999996</v>
      </c>
      <c r="R702" s="200">
        <v>2859252.65</v>
      </c>
      <c r="S702" s="201" t="e">
        <f>R702='Приложение № 1'!#REF!+'Приложение № 1'!#REF!</f>
        <v>#REF!</v>
      </c>
    </row>
    <row r="703" spans="1:24" ht="23.25" customHeight="1" x14ac:dyDescent="0.2">
      <c r="A703" s="178">
        <v>32</v>
      </c>
      <c r="B703" s="207" t="s">
        <v>1711</v>
      </c>
      <c r="C703" s="215" t="s">
        <v>1731</v>
      </c>
      <c r="D703" s="198">
        <v>43013</v>
      </c>
      <c r="E703" s="178" t="s">
        <v>1801</v>
      </c>
      <c r="F703" s="178" t="s">
        <v>1846</v>
      </c>
      <c r="G703" s="171">
        <v>12</v>
      </c>
      <c r="H703" s="171">
        <v>12</v>
      </c>
      <c r="I703" s="199">
        <v>140.1</v>
      </c>
      <c r="J703" s="171">
        <f t="shared" si="162"/>
        <v>4</v>
      </c>
      <c r="K703" s="172">
        <v>3</v>
      </c>
      <c r="L703" s="172">
        <v>1</v>
      </c>
      <c r="M703" s="199">
        <f t="shared" si="163"/>
        <v>140.1</v>
      </c>
      <c r="N703" s="199">
        <v>103.3</v>
      </c>
      <c r="O703" s="199">
        <v>36.799999999999997</v>
      </c>
      <c r="P703" s="200">
        <f t="shared" si="161"/>
        <v>5923428</v>
      </c>
      <c r="Q703" s="200">
        <v>4330025.87</v>
      </c>
      <c r="R703" s="200">
        <v>1593402.13</v>
      </c>
      <c r="S703" s="201" t="e">
        <f>R703='Приложение № 1'!#REF!+'Приложение № 1'!#REF!</f>
        <v>#REF!</v>
      </c>
    </row>
    <row r="704" spans="1:24" ht="26.25" customHeight="1" x14ac:dyDescent="0.2">
      <c r="A704" s="178">
        <v>33</v>
      </c>
      <c r="B704" s="207" t="s">
        <v>1712</v>
      </c>
      <c r="C704" s="215" t="s">
        <v>1731</v>
      </c>
      <c r="D704" s="198">
        <v>43013</v>
      </c>
      <c r="E704" s="178" t="s">
        <v>1801</v>
      </c>
      <c r="F704" s="178" t="s">
        <v>1846</v>
      </c>
      <c r="G704" s="171">
        <v>7</v>
      </c>
      <c r="H704" s="171">
        <v>7</v>
      </c>
      <c r="I704" s="199">
        <v>123.4</v>
      </c>
      <c r="J704" s="171">
        <f t="shared" si="162"/>
        <v>5</v>
      </c>
      <c r="K704" s="172">
        <v>1</v>
      </c>
      <c r="L704" s="172">
        <v>4</v>
      </c>
      <c r="M704" s="199">
        <f t="shared" si="163"/>
        <v>123.4</v>
      </c>
      <c r="N704" s="199">
        <v>25.5</v>
      </c>
      <c r="O704" s="199">
        <v>97.9</v>
      </c>
      <c r="P704" s="200">
        <f t="shared" si="161"/>
        <v>5217352</v>
      </c>
      <c r="Q704" s="200">
        <v>3813884.31</v>
      </c>
      <c r="R704" s="200">
        <v>1403467.69</v>
      </c>
      <c r="S704" s="201" t="e">
        <f>R704='Приложение № 1'!#REF!+'Приложение № 1'!#REF!</f>
        <v>#REF!</v>
      </c>
    </row>
    <row r="705" spans="1:19" ht="28.5" customHeight="1" x14ac:dyDescent="0.2">
      <c r="A705" s="178">
        <v>34</v>
      </c>
      <c r="B705" s="207" t="s">
        <v>1713</v>
      </c>
      <c r="C705" s="215" t="s">
        <v>1731</v>
      </c>
      <c r="D705" s="198">
        <v>43013</v>
      </c>
      <c r="E705" s="178" t="s">
        <v>1801</v>
      </c>
      <c r="F705" s="178" t="s">
        <v>1846</v>
      </c>
      <c r="G705" s="171">
        <v>13</v>
      </c>
      <c r="H705" s="171">
        <v>13</v>
      </c>
      <c r="I705" s="199">
        <v>144.69999999999999</v>
      </c>
      <c r="J705" s="171">
        <f t="shared" si="162"/>
        <v>5</v>
      </c>
      <c r="K705" s="172">
        <v>2</v>
      </c>
      <c r="L705" s="172">
        <v>3</v>
      </c>
      <c r="M705" s="199">
        <f t="shared" si="163"/>
        <v>144.69999999999999</v>
      </c>
      <c r="N705" s="199">
        <v>63.9</v>
      </c>
      <c r="O705" s="199">
        <v>80.8</v>
      </c>
      <c r="P705" s="200">
        <f t="shared" si="161"/>
        <v>6117916</v>
      </c>
      <c r="Q705" s="200">
        <v>4472196.5999999996</v>
      </c>
      <c r="R705" s="200">
        <v>1645719.4</v>
      </c>
      <c r="S705" s="201" t="e">
        <f>R705='Приложение № 1'!#REF!+'Приложение № 1'!#REF!</f>
        <v>#REF!</v>
      </c>
    </row>
    <row r="706" spans="1:19" ht="28.5" customHeight="1" x14ac:dyDescent="0.2">
      <c r="A706" s="178">
        <v>35</v>
      </c>
      <c r="B706" s="207" t="s">
        <v>1714</v>
      </c>
      <c r="C706" s="215" t="s">
        <v>1731</v>
      </c>
      <c r="D706" s="198">
        <v>43013</v>
      </c>
      <c r="E706" s="178" t="s">
        <v>1801</v>
      </c>
      <c r="F706" s="178" t="s">
        <v>1846</v>
      </c>
      <c r="G706" s="171">
        <v>5</v>
      </c>
      <c r="H706" s="171">
        <v>5</v>
      </c>
      <c r="I706" s="199">
        <v>115.6</v>
      </c>
      <c r="J706" s="171">
        <f t="shared" si="162"/>
        <v>2</v>
      </c>
      <c r="K706" s="172">
        <v>0</v>
      </c>
      <c r="L706" s="172">
        <v>2</v>
      </c>
      <c r="M706" s="199">
        <f t="shared" si="163"/>
        <v>115.6</v>
      </c>
      <c r="N706" s="199">
        <v>0</v>
      </c>
      <c r="O706" s="199">
        <v>115.6</v>
      </c>
      <c r="P706" s="200">
        <f t="shared" si="161"/>
        <v>4887568</v>
      </c>
      <c r="Q706" s="200">
        <v>3572812.21</v>
      </c>
      <c r="R706" s="200">
        <v>1314755.79</v>
      </c>
      <c r="S706" s="201" t="e">
        <f>R706='Приложение № 1'!#REF!+'Приложение № 1'!#REF!</f>
        <v>#REF!</v>
      </c>
    </row>
    <row r="707" spans="1:19" ht="28.5" customHeight="1" x14ac:dyDescent="0.2">
      <c r="A707" s="178">
        <v>36</v>
      </c>
      <c r="B707" s="207" t="s">
        <v>1715</v>
      </c>
      <c r="C707" s="215" t="s">
        <v>1731</v>
      </c>
      <c r="D707" s="198">
        <v>43013</v>
      </c>
      <c r="E707" s="178" t="s">
        <v>1801</v>
      </c>
      <c r="F707" s="178" t="s">
        <v>1846</v>
      </c>
      <c r="G707" s="171">
        <v>9</v>
      </c>
      <c r="H707" s="171">
        <v>9</v>
      </c>
      <c r="I707" s="199">
        <v>101</v>
      </c>
      <c r="J707" s="171">
        <f t="shared" si="162"/>
        <v>4</v>
      </c>
      <c r="K707" s="172">
        <v>0</v>
      </c>
      <c r="L707" s="172">
        <v>4</v>
      </c>
      <c r="M707" s="199">
        <f t="shared" si="163"/>
        <v>101</v>
      </c>
      <c r="N707" s="199">
        <v>0</v>
      </c>
      <c r="O707" s="199">
        <v>101</v>
      </c>
      <c r="P707" s="200">
        <f t="shared" si="161"/>
        <v>4270280</v>
      </c>
      <c r="Q707" s="200">
        <v>3121574.68</v>
      </c>
      <c r="R707" s="200">
        <v>1148705.32</v>
      </c>
      <c r="S707" s="201" t="e">
        <f>R707='Приложение № 1'!#REF!+'Приложение № 1'!#REF!</f>
        <v>#REF!</v>
      </c>
    </row>
    <row r="708" spans="1:19" ht="28.5" customHeight="1" x14ac:dyDescent="0.2">
      <c r="A708" s="178">
        <v>37</v>
      </c>
      <c r="B708" s="207" t="s">
        <v>1716</v>
      </c>
      <c r="C708" s="215" t="s">
        <v>1731</v>
      </c>
      <c r="D708" s="198">
        <v>43013</v>
      </c>
      <c r="E708" s="178" t="s">
        <v>1801</v>
      </c>
      <c r="F708" s="178" t="s">
        <v>1846</v>
      </c>
      <c r="G708" s="171">
        <v>2</v>
      </c>
      <c r="H708" s="171">
        <v>2</v>
      </c>
      <c r="I708" s="199">
        <v>131.80000000000001</v>
      </c>
      <c r="J708" s="171">
        <f t="shared" si="162"/>
        <v>1</v>
      </c>
      <c r="K708" s="172">
        <v>1</v>
      </c>
      <c r="L708" s="172">
        <v>0</v>
      </c>
      <c r="M708" s="199">
        <f t="shared" si="163"/>
        <v>131.80000000000001</v>
      </c>
      <c r="N708" s="199">
        <v>131.80000000000001</v>
      </c>
      <c r="O708" s="199">
        <v>0</v>
      </c>
      <c r="P708" s="200">
        <f t="shared" si="161"/>
        <v>5572504</v>
      </c>
      <c r="Q708" s="200">
        <v>4073500.42</v>
      </c>
      <c r="R708" s="200">
        <v>1499003.58</v>
      </c>
      <c r="S708" s="201" t="e">
        <f>R708='Приложение № 1'!#REF!+'Приложение № 1'!#REF!</f>
        <v>#REF!</v>
      </c>
    </row>
    <row r="709" spans="1:19" ht="28.5" customHeight="1" x14ac:dyDescent="0.2">
      <c r="A709" s="178">
        <v>38</v>
      </c>
      <c r="B709" s="207" t="s">
        <v>1717</v>
      </c>
      <c r="C709" s="215" t="s">
        <v>1731</v>
      </c>
      <c r="D709" s="198">
        <v>43013</v>
      </c>
      <c r="E709" s="178" t="s">
        <v>1801</v>
      </c>
      <c r="F709" s="178" t="s">
        <v>1846</v>
      </c>
      <c r="G709" s="171">
        <v>6</v>
      </c>
      <c r="H709" s="171">
        <v>6</v>
      </c>
      <c r="I709" s="199">
        <v>139.6</v>
      </c>
      <c r="J709" s="171">
        <f t="shared" si="162"/>
        <v>2</v>
      </c>
      <c r="K709" s="172">
        <v>2</v>
      </c>
      <c r="L709" s="172">
        <v>0</v>
      </c>
      <c r="M709" s="199">
        <f t="shared" si="163"/>
        <v>139.6</v>
      </c>
      <c r="N709" s="199">
        <v>139.6</v>
      </c>
      <c r="O709" s="199">
        <v>0</v>
      </c>
      <c r="P709" s="200">
        <f t="shared" si="161"/>
        <v>5902288</v>
      </c>
      <c r="Q709" s="200">
        <v>4314572.53</v>
      </c>
      <c r="R709" s="200">
        <v>1587715.47</v>
      </c>
      <c r="S709" s="201" t="e">
        <f>R709='Приложение № 1'!#REF!+'Приложение № 1'!#REF!</f>
        <v>#REF!</v>
      </c>
    </row>
    <row r="710" spans="1:19" ht="28.5" customHeight="1" x14ac:dyDescent="0.2">
      <c r="A710" s="178">
        <v>39</v>
      </c>
      <c r="B710" s="207" t="s">
        <v>1718</v>
      </c>
      <c r="C710" s="215" t="s">
        <v>1731</v>
      </c>
      <c r="D710" s="198">
        <v>43013</v>
      </c>
      <c r="E710" s="178" t="s">
        <v>1801</v>
      </c>
      <c r="F710" s="178" t="s">
        <v>1846</v>
      </c>
      <c r="G710" s="171">
        <v>90</v>
      </c>
      <c r="H710" s="171">
        <v>90</v>
      </c>
      <c r="I710" s="199">
        <v>1719.5</v>
      </c>
      <c r="J710" s="171">
        <f t="shared" si="162"/>
        <v>32</v>
      </c>
      <c r="K710" s="172">
        <v>22</v>
      </c>
      <c r="L710" s="172">
        <v>10</v>
      </c>
      <c r="M710" s="199">
        <f t="shared" si="163"/>
        <v>1719.5</v>
      </c>
      <c r="N710" s="199">
        <v>1187.0999999999999</v>
      </c>
      <c r="O710" s="199">
        <v>532.4</v>
      </c>
      <c r="P710" s="200">
        <f t="shared" si="161"/>
        <v>72700460</v>
      </c>
      <c r="Q710" s="200">
        <v>53144036.259999998</v>
      </c>
      <c r="R710" s="200">
        <v>19556423.739999998</v>
      </c>
      <c r="S710" s="201" t="e">
        <f>R710='Приложение № 1'!#REF!+'Приложение № 1'!#REF!</f>
        <v>#REF!</v>
      </c>
    </row>
    <row r="711" spans="1:19" ht="28.5" customHeight="1" x14ac:dyDescent="0.2">
      <c r="A711" s="178">
        <v>40</v>
      </c>
      <c r="B711" s="207" t="s">
        <v>1719</v>
      </c>
      <c r="C711" s="215" t="s">
        <v>1731</v>
      </c>
      <c r="D711" s="198">
        <v>43013</v>
      </c>
      <c r="E711" s="178" t="s">
        <v>1801</v>
      </c>
      <c r="F711" s="178" t="s">
        <v>1846</v>
      </c>
      <c r="G711" s="171">
        <v>1</v>
      </c>
      <c r="H711" s="171">
        <v>1</v>
      </c>
      <c r="I711" s="199">
        <v>67.599999999999994</v>
      </c>
      <c r="J711" s="171">
        <f t="shared" si="162"/>
        <v>1</v>
      </c>
      <c r="K711" s="172">
        <v>1</v>
      </c>
      <c r="L711" s="172">
        <v>0</v>
      </c>
      <c r="M711" s="199">
        <f t="shared" si="163"/>
        <v>67.599999999999994</v>
      </c>
      <c r="N711" s="199">
        <v>67.599999999999994</v>
      </c>
      <c r="O711" s="199">
        <v>0</v>
      </c>
      <c r="P711" s="200">
        <f t="shared" si="161"/>
        <v>2858128</v>
      </c>
      <c r="Q711" s="200">
        <v>2089291.57</v>
      </c>
      <c r="R711" s="200">
        <v>768836.43</v>
      </c>
      <c r="S711" s="201" t="e">
        <f>R711='Приложение № 1'!#REF!+'Приложение № 1'!#REF!</f>
        <v>#REF!</v>
      </c>
    </row>
    <row r="712" spans="1:19" ht="28.5" customHeight="1" x14ac:dyDescent="0.2">
      <c r="A712" s="178">
        <v>41</v>
      </c>
      <c r="B712" s="207" t="s">
        <v>1720</v>
      </c>
      <c r="C712" s="215" t="s">
        <v>1731</v>
      </c>
      <c r="D712" s="198">
        <v>43013</v>
      </c>
      <c r="E712" s="178" t="s">
        <v>1801</v>
      </c>
      <c r="F712" s="178" t="s">
        <v>1846</v>
      </c>
      <c r="G712" s="171">
        <v>18</v>
      </c>
      <c r="H712" s="171">
        <v>18</v>
      </c>
      <c r="I712" s="199">
        <v>135.6</v>
      </c>
      <c r="J712" s="171">
        <f t="shared" si="162"/>
        <v>5</v>
      </c>
      <c r="K712" s="172">
        <v>0</v>
      </c>
      <c r="L712" s="172">
        <v>5</v>
      </c>
      <c r="M712" s="199">
        <f t="shared" si="163"/>
        <v>135.6</v>
      </c>
      <c r="N712" s="199">
        <v>0</v>
      </c>
      <c r="O712" s="199">
        <v>135.6</v>
      </c>
      <c r="P712" s="200">
        <f t="shared" si="161"/>
        <v>5733168</v>
      </c>
      <c r="Q712" s="200">
        <v>4190945.81</v>
      </c>
      <c r="R712" s="200">
        <v>1542222.19</v>
      </c>
      <c r="S712" s="201" t="e">
        <f>R712='Приложение № 1'!#REF!+'Приложение № 1'!#REF!</f>
        <v>#REF!</v>
      </c>
    </row>
    <row r="713" spans="1:19" ht="28.5" customHeight="1" x14ac:dyDescent="0.2">
      <c r="A713" s="178">
        <v>42</v>
      </c>
      <c r="B713" s="207" t="s">
        <v>1721</v>
      </c>
      <c r="C713" s="215" t="s">
        <v>1731</v>
      </c>
      <c r="D713" s="198">
        <v>43013</v>
      </c>
      <c r="E713" s="178" t="s">
        <v>1801</v>
      </c>
      <c r="F713" s="178" t="s">
        <v>1846</v>
      </c>
      <c r="G713" s="171">
        <v>24</v>
      </c>
      <c r="H713" s="171">
        <v>24</v>
      </c>
      <c r="I713" s="199">
        <v>167.9</v>
      </c>
      <c r="J713" s="171">
        <f t="shared" si="162"/>
        <v>4</v>
      </c>
      <c r="K713" s="172">
        <v>1</v>
      </c>
      <c r="L713" s="172">
        <v>3</v>
      </c>
      <c r="M713" s="199">
        <f t="shared" si="163"/>
        <v>167.9</v>
      </c>
      <c r="N713" s="199">
        <v>54.2</v>
      </c>
      <c r="O713" s="199">
        <v>113.7</v>
      </c>
      <c r="P713" s="200" t="e">
        <f t="shared" si="161"/>
        <v>#REF!</v>
      </c>
      <c r="Q713" s="200" t="e">
        <f>'Приложение № 1'!#REF!</f>
        <v>#REF!</v>
      </c>
      <c r="R713" s="200" t="e">
        <f>'Приложение № 1'!#REF!</f>
        <v>#REF!</v>
      </c>
      <c r="S713" s="201" t="e">
        <f>R713='Приложение № 1'!#REF!+'Приложение № 1'!#REF!</f>
        <v>#REF!</v>
      </c>
    </row>
    <row r="714" spans="1:19" x14ac:dyDescent="0.2">
      <c r="A714" s="178">
        <v>43</v>
      </c>
      <c r="B714" s="197" t="s">
        <v>1370</v>
      </c>
      <c r="C714" s="178" t="s">
        <v>1129</v>
      </c>
      <c r="D714" s="198">
        <v>41389</v>
      </c>
      <c r="E714" s="178" t="s">
        <v>1801</v>
      </c>
      <c r="F714" s="178" t="s">
        <v>1846</v>
      </c>
      <c r="G714" s="171">
        <v>34</v>
      </c>
      <c r="H714" s="172">
        <v>34</v>
      </c>
      <c r="I714" s="199">
        <v>451.71</v>
      </c>
      <c r="J714" s="171">
        <v>11</v>
      </c>
      <c r="K714" s="172">
        <v>3</v>
      </c>
      <c r="L714" s="172">
        <v>8</v>
      </c>
      <c r="M714" s="199">
        <v>451.71</v>
      </c>
      <c r="N714" s="199">
        <v>152.9</v>
      </c>
      <c r="O714" s="199">
        <v>298.81</v>
      </c>
      <c r="P714" s="200" t="e">
        <f t="shared" si="161"/>
        <v>#REF!</v>
      </c>
      <c r="Q714" s="200" t="e">
        <f>'Приложение № 1'!#REF!</f>
        <v>#REF!</v>
      </c>
      <c r="R714" s="200" t="e">
        <f>'Приложение № 1'!#REF!</f>
        <v>#REF!</v>
      </c>
      <c r="S714" s="201" t="e">
        <f>R714='Приложение № 1'!#REF!+'Приложение № 1'!#REF!</f>
        <v>#REF!</v>
      </c>
    </row>
    <row r="715" spans="1:19" ht="31.5" customHeight="1" x14ac:dyDescent="0.2">
      <c r="A715" s="777" t="s">
        <v>1685</v>
      </c>
      <c r="B715" s="777"/>
      <c r="C715" s="777"/>
      <c r="D715" s="777"/>
      <c r="E715" s="777"/>
      <c r="F715" s="777"/>
      <c r="G715" s="176">
        <f t="shared" ref="G715:P715" si="164">SUM(G716:G742)</f>
        <v>413</v>
      </c>
      <c r="H715" s="176">
        <f t="shared" si="164"/>
        <v>413</v>
      </c>
      <c r="I715" s="179">
        <f t="shared" si="164"/>
        <v>5498.1</v>
      </c>
      <c r="J715" s="176">
        <f t="shared" si="164"/>
        <v>150</v>
      </c>
      <c r="K715" s="176">
        <f t="shared" si="164"/>
        <v>17</v>
      </c>
      <c r="L715" s="176">
        <f t="shared" si="164"/>
        <v>133</v>
      </c>
      <c r="M715" s="179">
        <f t="shared" si="164"/>
        <v>5498.1</v>
      </c>
      <c r="N715" s="179">
        <f t="shared" si="164"/>
        <v>611.6</v>
      </c>
      <c r="O715" s="179">
        <f t="shared" si="164"/>
        <v>4886.5</v>
      </c>
      <c r="P715" s="179">
        <f t="shared" si="164"/>
        <v>232459668</v>
      </c>
      <c r="Q715" s="179">
        <v>170625396.30000001</v>
      </c>
      <c r="R715" s="179">
        <v>61834271.700000003</v>
      </c>
      <c r="S715" s="201" t="e">
        <f>R715='Приложение № 1'!#REF!+'Приложение № 1'!#REF!</f>
        <v>#REF!</v>
      </c>
    </row>
    <row r="716" spans="1:19" x14ac:dyDescent="0.2">
      <c r="A716" s="178">
        <v>1</v>
      </c>
      <c r="B716" s="197" t="s">
        <v>1539</v>
      </c>
      <c r="C716" s="178">
        <v>116</v>
      </c>
      <c r="D716" s="198">
        <v>42143</v>
      </c>
      <c r="E716" s="178" t="s">
        <v>1099</v>
      </c>
      <c r="F716" s="178" t="s">
        <v>1801</v>
      </c>
      <c r="G716" s="171">
        <f>H716</f>
        <v>15</v>
      </c>
      <c r="H716" s="172">
        <v>15</v>
      </c>
      <c r="I716" s="199">
        <v>220.6</v>
      </c>
      <c r="J716" s="171">
        <v>5</v>
      </c>
      <c r="K716" s="172">
        <v>2</v>
      </c>
      <c r="L716" s="172">
        <v>3</v>
      </c>
      <c r="M716" s="199">
        <v>220.6</v>
      </c>
      <c r="N716" s="199">
        <v>113.6</v>
      </c>
      <c r="O716" s="199">
        <v>107</v>
      </c>
      <c r="P716" s="200">
        <f t="shared" ref="P716:P742" si="165">Q716+R716</f>
        <v>9326968</v>
      </c>
      <c r="Q716" s="200">
        <v>6845994.5099999998</v>
      </c>
      <c r="R716" s="200">
        <v>2480973.4900000002</v>
      </c>
      <c r="S716" s="201" t="e">
        <f>R716='Приложение № 1'!#REF!+'Приложение № 1'!#REF!</f>
        <v>#REF!</v>
      </c>
    </row>
    <row r="717" spans="1:19" x14ac:dyDescent="0.2">
      <c r="A717" s="178">
        <v>2</v>
      </c>
      <c r="B717" s="197" t="s">
        <v>1538</v>
      </c>
      <c r="C717" s="178">
        <v>150</v>
      </c>
      <c r="D717" s="198">
        <v>42212</v>
      </c>
      <c r="E717" s="178" t="s">
        <v>1099</v>
      </c>
      <c r="F717" s="178" t="s">
        <v>1801</v>
      </c>
      <c r="G717" s="171">
        <f t="shared" ref="G717:G742" si="166">H717</f>
        <v>17</v>
      </c>
      <c r="H717" s="172">
        <v>17</v>
      </c>
      <c r="I717" s="199">
        <v>182.4</v>
      </c>
      <c r="J717" s="171">
        <v>5</v>
      </c>
      <c r="K717" s="172">
        <v>0</v>
      </c>
      <c r="L717" s="172">
        <v>5</v>
      </c>
      <c r="M717" s="199">
        <v>182.4</v>
      </c>
      <c r="N717" s="199">
        <v>0</v>
      </c>
      <c r="O717" s="199">
        <v>182.4</v>
      </c>
      <c r="P717" s="200">
        <f t="shared" si="165"/>
        <v>7711872</v>
      </c>
      <c r="Q717" s="200">
        <v>5660514.0499999998</v>
      </c>
      <c r="R717" s="200">
        <v>2051357.95</v>
      </c>
      <c r="S717" s="201" t="e">
        <f>R717='Приложение № 1'!#REF!+'Приложение № 1'!#REF!</f>
        <v>#REF!</v>
      </c>
    </row>
    <row r="718" spans="1:19" x14ac:dyDescent="0.2">
      <c r="A718" s="178">
        <v>3</v>
      </c>
      <c r="B718" s="197" t="s">
        <v>1580</v>
      </c>
      <c r="C718" s="178">
        <v>154</v>
      </c>
      <c r="D718" s="198">
        <v>42226</v>
      </c>
      <c r="E718" s="178" t="s">
        <v>1099</v>
      </c>
      <c r="F718" s="178" t="s">
        <v>1801</v>
      </c>
      <c r="G718" s="171">
        <f t="shared" si="166"/>
        <v>24</v>
      </c>
      <c r="H718" s="172">
        <v>24</v>
      </c>
      <c r="I718" s="199">
        <v>195.4</v>
      </c>
      <c r="J718" s="171">
        <v>5</v>
      </c>
      <c r="K718" s="172">
        <v>0</v>
      </c>
      <c r="L718" s="172">
        <v>5</v>
      </c>
      <c r="M718" s="199">
        <v>195.4</v>
      </c>
      <c r="N718" s="199">
        <v>0</v>
      </c>
      <c r="O718" s="199">
        <v>195.4</v>
      </c>
      <c r="P718" s="200">
        <f t="shared" si="165"/>
        <v>8261512</v>
      </c>
      <c r="Q718" s="200">
        <v>6063949.8099999996</v>
      </c>
      <c r="R718" s="200">
        <v>2197562.19</v>
      </c>
      <c r="S718" s="201" t="e">
        <f>R718='Приложение № 1'!#REF!+'Приложение № 1'!#REF!</f>
        <v>#REF!</v>
      </c>
    </row>
    <row r="719" spans="1:19" x14ac:dyDescent="0.2">
      <c r="A719" s="178">
        <v>4</v>
      </c>
      <c r="B719" s="197" t="s">
        <v>1537</v>
      </c>
      <c r="C719" s="178">
        <v>155</v>
      </c>
      <c r="D719" s="198">
        <v>42226</v>
      </c>
      <c r="E719" s="178" t="s">
        <v>1099</v>
      </c>
      <c r="F719" s="178" t="s">
        <v>1801</v>
      </c>
      <c r="G719" s="171">
        <f t="shared" si="166"/>
        <v>21</v>
      </c>
      <c r="H719" s="172">
        <v>21</v>
      </c>
      <c r="I719" s="199">
        <v>410.6</v>
      </c>
      <c r="J719" s="171">
        <v>9</v>
      </c>
      <c r="K719" s="172">
        <v>1</v>
      </c>
      <c r="L719" s="172">
        <v>8</v>
      </c>
      <c r="M719" s="199">
        <v>410.6</v>
      </c>
      <c r="N719" s="199">
        <v>48.7</v>
      </c>
      <c r="O719" s="199">
        <v>361.9</v>
      </c>
      <c r="P719" s="200">
        <f t="shared" si="165"/>
        <v>17360168</v>
      </c>
      <c r="Q719" s="200">
        <v>12742363.310000001</v>
      </c>
      <c r="R719" s="200">
        <v>4617804.6900000004</v>
      </c>
      <c r="S719" s="201" t="e">
        <f>R719='Приложение № 1'!#REF!+'Приложение № 1'!#REF!</f>
        <v>#REF!</v>
      </c>
    </row>
    <row r="720" spans="1:19" x14ac:dyDescent="0.2">
      <c r="A720" s="178">
        <v>5</v>
      </c>
      <c r="B720" s="197" t="s">
        <v>1678</v>
      </c>
      <c r="C720" s="178">
        <v>156</v>
      </c>
      <c r="D720" s="198">
        <v>42226</v>
      </c>
      <c r="E720" s="178" t="s">
        <v>1099</v>
      </c>
      <c r="F720" s="178" t="s">
        <v>1801</v>
      </c>
      <c r="G720" s="171">
        <f t="shared" si="166"/>
        <v>10</v>
      </c>
      <c r="H720" s="172">
        <v>10</v>
      </c>
      <c r="I720" s="199">
        <v>204.7</v>
      </c>
      <c r="J720" s="171">
        <v>5</v>
      </c>
      <c r="K720" s="172">
        <v>0</v>
      </c>
      <c r="L720" s="172">
        <v>5</v>
      </c>
      <c r="M720" s="199">
        <v>204.7</v>
      </c>
      <c r="N720" s="199">
        <v>0</v>
      </c>
      <c r="O720" s="199">
        <v>204.7</v>
      </c>
      <c r="P720" s="200">
        <f t="shared" si="165"/>
        <v>8654716</v>
      </c>
      <c r="Q720" s="200">
        <v>6352561.54</v>
      </c>
      <c r="R720" s="200">
        <v>2302154.46</v>
      </c>
      <c r="S720" s="201" t="e">
        <f>R720='Приложение № 1'!#REF!+'Приложение № 1'!#REF!</f>
        <v>#REF!</v>
      </c>
    </row>
    <row r="721" spans="1:19" x14ac:dyDescent="0.2">
      <c r="A721" s="178">
        <v>6</v>
      </c>
      <c r="B721" s="197" t="s">
        <v>1536</v>
      </c>
      <c r="C721" s="178">
        <v>157</v>
      </c>
      <c r="D721" s="198">
        <v>42226</v>
      </c>
      <c r="E721" s="178" t="s">
        <v>1099</v>
      </c>
      <c r="F721" s="178" t="s">
        <v>1801</v>
      </c>
      <c r="G721" s="171">
        <v>11</v>
      </c>
      <c r="H721" s="172">
        <v>11</v>
      </c>
      <c r="I721" s="199">
        <v>251.7</v>
      </c>
      <c r="J721" s="171">
        <v>6</v>
      </c>
      <c r="K721" s="172">
        <v>0</v>
      </c>
      <c r="L721" s="172">
        <v>6</v>
      </c>
      <c r="M721" s="199">
        <v>251.7</v>
      </c>
      <c r="N721" s="199">
        <v>0</v>
      </c>
      <c r="O721" s="199">
        <v>251.7</v>
      </c>
      <c r="P721" s="200">
        <f t="shared" si="165"/>
        <v>10641876</v>
      </c>
      <c r="Q721" s="200">
        <v>7811136.9800000004</v>
      </c>
      <c r="R721" s="200">
        <v>2830739.02</v>
      </c>
      <c r="S721" s="201" t="e">
        <f>R721='Приложение № 1'!#REF!+'Приложение № 1'!#REF!</f>
        <v>#REF!</v>
      </c>
    </row>
    <row r="722" spans="1:19" x14ac:dyDescent="0.2">
      <c r="A722" s="178">
        <v>7</v>
      </c>
      <c r="B722" s="197" t="s">
        <v>1535</v>
      </c>
      <c r="C722" s="178">
        <v>149</v>
      </c>
      <c r="D722" s="198">
        <v>42212</v>
      </c>
      <c r="E722" s="178" t="s">
        <v>1099</v>
      </c>
      <c r="F722" s="178" t="s">
        <v>1801</v>
      </c>
      <c r="G722" s="171">
        <f t="shared" si="166"/>
        <v>28</v>
      </c>
      <c r="H722" s="172">
        <v>28</v>
      </c>
      <c r="I722" s="199">
        <v>331.5</v>
      </c>
      <c r="J722" s="171">
        <v>8</v>
      </c>
      <c r="K722" s="172">
        <v>0</v>
      </c>
      <c r="L722" s="172">
        <v>8</v>
      </c>
      <c r="M722" s="199">
        <v>331.5</v>
      </c>
      <c r="N722" s="199">
        <v>0</v>
      </c>
      <c r="O722" s="199">
        <v>331.5</v>
      </c>
      <c r="P722" s="200">
        <f t="shared" si="165"/>
        <v>14015820</v>
      </c>
      <c r="Q722" s="200">
        <v>10287611.880000001</v>
      </c>
      <c r="R722" s="200">
        <v>3728208.12</v>
      </c>
      <c r="S722" s="201" t="e">
        <f>R722='Приложение № 1'!#REF!+'Приложение № 1'!#REF!</f>
        <v>#REF!</v>
      </c>
    </row>
    <row r="723" spans="1:19" x14ac:dyDescent="0.2">
      <c r="A723" s="178">
        <v>8</v>
      </c>
      <c r="B723" s="197" t="s">
        <v>1579</v>
      </c>
      <c r="C723" s="178">
        <v>158</v>
      </c>
      <c r="D723" s="198">
        <v>42226</v>
      </c>
      <c r="E723" s="178" t="s">
        <v>1099</v>
      </c>
      <c r="F723" s="178" t="s">
        <v>1801</v>
      </c>
      <c r="G723" s="171">
        <f t="shared" si="166"/>
        <v>21</v>
      </c>
      <c r="H723" s="172">
        <v>21</v>
      </c>
      <c r="I723" s="199">
        <v>209</v>
      </c>
      <c r="J723" s="171">
        <v>4</v>
      </c>
      <c r="K723" s="172">
        <v>0</v>
      </c>
      <c r="L723" s="172">
        <v>4</v>
      </c>
      <c r="M723" s="199">
        <v>209</v>
      </c>
      <c r="N723" s="199">
        <v>0</v>
      </c>
      <c r="O723" s="199">
        <v>209</v>
      </c>
      <c r="P723" s="200">
        <f t="shared" si="165"/>
        <v>8836520</v>
      </c>
      <c r="Q723" s="200">
        <v>6486005.6799999997</v>
      </c>
      <c r="R723" s="200">
        <v>2350514.3199999998</v>
      </c>
      <c r="S723" s="201" t="e">
        <f>R723='Приложение № 1'!#REF!+'Приложение № 1'!#REF!</f>
        <v>#REF!</v>
      </c>
    </row>
    <row r="724" spans="1:19" x14ac:dyDescent="0.2">
      <c r="A724" s="178">
        <v>9</v>
      </c>
      <c r="B724" s="197" t="s">
        <v>1460</v>
      </c>
      <c r="C724" s="178">
        <v>151</v>
      </c>
      <c r="D724" s="198">
        <v>42212</v>
      </c>
      <c r="E724" s="178" t="s">
        <v>1099</v>
      </c>
      <c r="F724" s="178" t="s">
        <v>1801</v>
      </c>
      <c r="G724" s="171">
        <f t="shared" si="166"/>
        <v>7</v>
      </c>
      <c r="H724" s="172">
        <v>7</v>
      </c>
      <c r="I724" s="199">
        <v>90</v>
      </c>
      <c r="J724" s="171">
        <v>3</v>
      </c>
      <c r="K724" s="172">
        <v>0</v>
      </c>
      <c r="L724" s="172">
        <v>3</v>
      </c>
      <c r="M724" s="199">
        <v>90</v>
      </c>
      <c r="N724" s="199">
        <v>0</v>
      </c>
      <c r="O724" s="199">
        <v>90</v>
      </c>
      <c r="P724" s="200">
        <f t="shared" si="165"/>
        <v>3805200</v>
      </c>
      <c r="Q724" s="200">
        <v>2793016.8</v>
      </c>
      <c r="R724" s="200">
        <v>1012183.2</v>
      </c>
      <c r="S724" s="201" t="e">
        <f>R724='Приложение № 1'!#REF!+'Приложение № 1'!#REF!</f>
        <v>#REF!</v>
      </c>
    </row>
    <row r="725" spans="1:19" x14ac:dyDescent="0.2">
      <c r="A725" s="178">
        <v>10</v>
      </c>
      <c r="B725" s="197" t="s">
        <v>1461</v>
      </c>
      <c r="C725" s="178">
        <v>159</v>
      </c>
      <c r="D725" s="198">
        <v>42226</v>
      </c>
      <c r="E725" s="178" t="s">
        <v>1099</v>
      </c>
      <c r="F725" s="178" t="s">
        <v>1801</v>
      </c>
      <c r="G725" s="171">
        <f t="shared" si="166"/>
        <v>14</v>
      </c>
      <c r="H725" s="172">
        <v>14</v>
      </c>
      <c r="I725" s="199">
        <v>98.6</v>
      </c>
      <c r="J725" s="171">
        <v>3</v>
      </c>
      <c r="K725" s="172">
        <v>1</v>
      </c>
      <c r="L725" s="172">
        <v>2</v>
      </c>
      <c r="M725" s="199">
        <v>98.6</v>
      </c>
      <c r="N725" s="199">
        <v>19.2</v>
      </c>
      <c r="O725" s="199">
        <v>79.400000000000006</v>
      </c>
      <c r="P725" s="200">
        <f t="shared" si="165"/>
        <v>4168808</v>
      </c>
      <c r="Q725" s="200">
        <v>3059905.07</v>
      </c>
      <c r="R725" s="200">
        <v>1108902.93</v>
      </c>
      <c r="S725" s="201" t="e">
        <f>R725='Приложение № 1'!#REF!+'Приложение № 1'!#REF!</f>
        <v>#REF!</v>
      </c>
    </row>
    <row r="726" spans="1:19" x14ac:dyDescent="0.2">
      <c r="A726" s="178">
        <v>11</v>
      </c>
      <c r="B726" s="197" t="s">
        <v>1534</v>
      </c>
      <c r="C726" s="178">
        <v>160</v>
      </c>
      <c r="D726" s="198">
        <v>42226</v>
      </c>
      <c r="E726" s="178" t="s">
        <v>1099</v>
      </c>
      <c r="F726" s="178" t="s">
        <v>1801</v>
      </c>
      <c r="G726" s="171">
        <f t="shared" si="166"/>
        <v>32</v>
      </c>
      <c r="H726" s="172">
        <v>32</v>
      </c>
      <c r="I726" s="199">
        <v>353.9</v>
      </c>
      <c r="J726" s="171">
        <v>10</v>
      </c>
      <c r="K726" s="172">
        <v>0</v>
      </c>
      <c r="L726" s="172">
        <v>10</v>
      </c>
      <c r="M726" s="199">
        <v>353.9</v>
      </c>
      <c r="N726" s="199">
        <v>0</v>
      </c>
      <c r="O726" s="199">
        <v>353.9</v>
      </c>
      <c r="P726" s="200">
        <f t="shared" si="165"/>
        <v>14962892</v>
      </c>
      <c r="Q726" s="200">
        <v>10982762.73</v>
      </c>
      <c r="R726" s="200">
        <v>3980129.27</v>
      </c>
      <c r="S726" s="201" t="e">
        <f>R726='Приложение № 1'!#REF!+'Приложение № 1'!#REF!</f>
        <v>#REF!</v>
      </c>
    </row>
    <row r="727" spans="1:19" x14ac:dyDescent="0.2">
      <c r="A727" s="178">
        <v>12</v>
      </c>
      <c r="B727" s="197" t="s">
        <v>1533</v>
      </c>
      <c r="C727" s="178">
        <v>161</v>
      </c>
      <c r="D727" s="198">
        <v>42226</v>
      </c>
      <c r="E727" s="178" t="s">
        <v>1099</v>
      </c>
      <c r="F727" s="178" t="s">
        <v>1801</v>
      </c>
      <c r="G727" s="171">
        <f t="shared" si="166"/>
        <v>13</v>
      </c>
      <c r="H727" s="172">
        <v>13</v>
      </c>
      <c r="I727" s="199">
        <v>237.9</v>
      </c>
      <c r="J727" s="171">
        <v>5</v>
      </c>
      <c r="K727" s="172">
        <v>0</v>
      </c>
      <c r="L727" s="172">
        <v>5</v>
      </c>
      <c r="M727" s="199">
        <v>237.9</v>
      </c>
      <c r="N727" s="199">
        <v>0</v>
      </c>
      <c r="O727" s="199">
        <v>237.9</v>
      </c>
      <c r="P727" s="200">
        <f t="shared" si="165"/>
        <v>10058412</v>
      </c>
      <c r="Q727" s="200">
        <v>7382874.4100000001</v>
      </c>
      <c r="R727" s="200">
        <v>2675537.59</v>
      </c>
      <c r="S727" s="201" t="e">
        <f>R727='Приложение № 1'!#REF!+'Приложение № 1'!#REF!</f>
        <v>#REF!</v>
      </c>
    </row>
    <row r="728" spans="1:19" x14ac:dyDescent="0.2">
      <c r="A728" s="178">
        <v>13</v>
      </c>
      <c r="B728" s="197" t="s">
        <v>1532</v>
      </c>
      <c r="C728" s="178">
        <v>162</v>
      </c>
      <c r="D728" s="198">
        <v>42226</v>
      </c>
      <c r="E728" s="178" t="s">
        <v>1099</v>
      </c>
      <c r="F728" s="178" t="s">
        <v>1801</v>
      </c>
      <c r="G728" s="171">
        <f t="shared" si="166"/>
        <v>13</v>
      </c>
      <c r="H728" s="172">
        <v>13</v>
      </c>
      <c r="I728" s="199">
        <v>125.8</v>
      </c>
      <c r="J728" s="171">
        <v>5</v>
      </c>
      <c r="K728" s="172">
        <v>3</v>
      </c>
      <c r="L728" s="172">
        <v>2</v>
      </c>
      <c r="M728" s="199">
        <v>125.8</v>
      </c>
      <c r="N728" s="199">
        <v>82.1</v>
      </c>
      <c r="O728" s="199">
        <v>43.7</v>
      </c>
      <c r="P728" s="200">
        <f t="shared" si="165"/>
        <v>5318824</v>
      </c>
      <c r="Q728" s="200">
        <v>3904016.82</v>
      </c>
      <c r="R728" s="200">
        <v>1414807.18</v>
      </c>
      <c r="S728" s="201" t="e">
        <f>R728='Приложение № 1'!#REF!+'Приложение № 1'!#REF!</f>
        <v>#REF!</v>
      </c>
    </row>
    <row r="729" spans="1:19" x14ac:dyDescent="0.2">
      <c r="A729" s="178">
        <v>14</v>
      </c>
      <c r="B729" s="197" t="s">
        <v>1531</v>
      </c>
      <c r="C729" s="178">
        <v>163</v>
      </c>
      <c r="D729" s="198">
        <v>42226</v>
      </c>
      <c r="E729" s="178" t="s">
        <v>1099</v>
      </c>
      <c r="F729" s="178" t="s">
        <v>1801</v>
      </c>
      <c r="G729" s="171">
        <f t="shared" si="166"/>
        <v>5</v>
      </c>
      <c r="H729" s="172">
        <v>5</v>
      </c>
      <c r="I729" s="199">
        <v>120.3</v>
      </c>
      <c r="J729" s="171">
        <v>3</v>
      </c>
      <c r="K729" s="172">
        <v>2</v>
      </c>
      <c r="L729" s="172">
        <v>1</v>
      </c>
      <c r="M729" s="199">
        <v>120.3</v>
      </c>
      <c r="N729" s="199">
        <v>71.3</v>
      </c>
      <c r="O729" s="199">
        <v>49</v>
      </c>
      <c r="P729" s="200">
        <f t="shared" si="165"/>
        <v>5086284</v>
      </c>
      <c r="Q729" s="200">
        <v>3733332.46</v>
      </c>
      <c r="R729" s="200">
        <v>1352951.54</v>
      </c>
      <c r="S729" s="201" t="e">
        <f>R729='Приложение № 1'!#REF!+'Приложение № 1'!#REF!</f>
        <v>#REF!</v>
      </c>
    </row>
    <row r="730" spans="1:19" x14ac:dyDescent="0.2">
      <c r="A730" s="178">
        <v>15</v>
      </c>
      <c r="B730" s="197" t="s">
        <v>1530</v>
      </c>
      <c r="C730" s="178">
        <v>164</v>
      </c>
      <c r="D730" s="198">
        <v>42226</v>
      </c>
      <c r="E730" s="178" t="s">
        <v>1099</v>
      </c>
      <c r="F730" s="178" t="s">
        <v>1801</v>
      </c>
      <c r="G730" s="171">
        <f t="shared" si="166"/>
        <v>11</v>
      </c>
      <c r="H730" s="172">
        <v>11</v>
      </c>
      <c r="I730" s="199">
        <v>135</v>
      </c>
      <c r="J730" s="171">
        <v>4</v>
      </c>
      <c r="K730" s="172">
        <v>1</v>
      </c>
      <c r="L730" s="172">
        <v>3</v>
      </c>
      <c r="M730" s="199">
        <v>135</v>
      </c>
      <c r="N730" s="199">
        <v>19.8</v>
      </c>
      <c r="O730" s="199">
        <v>115.2</v>
      </c>
      <c r="P730" s="200">
        <f t="shared" si="165"/>
        <v>5707800</v>
      </c>
      <c r="Q730" s="200">
        <v>4189525.2</v>
      </c>
      <c r="R730" s="200">
        <v>1518274.8</v>
      </c>
      <c r="S730" s="201" t="e">
        <f>R730='Приложение № 1'!#REF!+'Приложение № 1'!#REF!</f>
        <v>#REF!</v>
      </c>
    </row>
    <row r="731" spans="1:19" x14ac:dyDescent="0.2">
      <c r="A731" s="178">
        <v>16</v>
      </c>
      <c r="B731" s="197" t="s">
        <v>1529</v>
      </c>
      <c r="C731" s="178">
        <v>165</v>
      </c>
      <c r="D731" s="198">
        <v>42226</v>
      </c>
      <c r="E731" s="178" t="s">
        <v>1099</v>
      </c>
      <c r="F731" s="178" t="s">
        <v>1801</v>
      </c>
      <c r="G731" s="171">
        <f t="shared" si="166"/>
        <v>8</v>
      </c>
      <c r="H731" s="172">
        <v>8</v>
      </c>
      <c r="I731" s="199">
        <v>132.9</v>
      </c>
      <c r="J731" s="171">
        <v>6</v>
      </c>
      <c r="K731" s="172">
        <v>0</v>
      </c>
      <c r="L731" s="172">
        <v>6</v>
      </c>
      <c r="M731" s="199">
        <v>132.9</v>
      </c>
      <c r="N731" s="199">
        <v>0</v>
      </c>
      <c r="O731" s="199">
        <v>132.9</v>
      </c>
      <c r="P731" s="200">
        <f t="shared" si="165"/>
        <v>5619012</v>
      </c>
      <c r="Q731" s="200">
        <v>4124354.81</v>
      </c>
      <c r="R731" s="200">
        <v>1494657.19</v>
      </c>
      <c r="S731" s="201" t="e">
        <f>R731='Приложение № 1'!#REF!+'Приложение № 1'!#REF!</f>
        <v>#REF!</v>
      </c>
    </row>
    <row r="732" spans="1:19" x14ac:dyDescent="0.2">
      <c r="A732" s="178">
        <v>17</v>
      </c>
      <c r="B732" s="197" t="s">
        <v>1525</v>
      </c>
      <c r="C732" s="178">
        <v>170</v>
      </c>
      <c r="D732" s="198">
        <v>42226</v>
      </c>
      <c r="E732" s="178" t="s">
        <v>1099</v>
      </c>
      <c r="F732" s="178" t="s">
        <v>1801</v>
      </c>
      <c r="G732" s="171">
        <f t="shared" si="166"/>
        <v>4</v>
      </c>
      <c r="H732" s="172">
        <v>4</v>
      </c>
      <c r="I732" s="199">
        <v>61.7</v>
      </c>
      <c r="J732" s="171">
        <v>2</v>
      </c>
      <c r="K732" s="172">
        <v>0</v>
      </c>
      <c r="L732" s="172">
        <v>2</v>
      </c>
      <c r="M732" s="199">
        <v>61.7</v>
      </c>
      <c r="N732" s="199">
        <v>0</v>
      </c>
      <c r="O732" s="199">
        <v>61.7</v>
      </c>
      <c r="P732" s="200">
        <f t="shared" si="165"/>
        <v>2608676</v>
      </c>
      <c r="Q732" s="200">
        <v>1914768.18</v>
      </c>
      <c r="R732" s="200">
        <v>693907.82</v>
      </c>
      <c r="S732" s="201" t="e">
        <f>R732='Приложение № 1'!#REF!+'Приложение № 1'!#REF!</f>
        <v>#REF!</v>
      </c>
    </row>
    <row r="733" spans="1:19" x14ac:dyDescent="0.2">
      <c r="A733" s="178">
        <v>18</v>
      </c>
      <c r="B733" s="197" t="s">
        <v>1528</v>
      </c>
      <c r="C733" s="178">
        <v>167</v>
      </c>
      <c r="D733" s="198">
        <v>42226</v>
      </c>
      <c r="E733" s="178" t="s">
        <v>1099</v>
      </c>
      <c r="F733" s="178" t="s">
        <v>1801</v>
      </c>
      <c r="G733" s="171">
        <f t="shared" si="166"/>
        <v>14</v>
      </c>
      <c r="H733" s="172">
        <v>14</v>
      </c>
      <c r="I733" s="199">
        <v>166.1</v>
      </c>
      <c r="J733" s="171">
        <v>8</v>
      </c>
      <c r="K733" s="172">
        <v>2</v>
      </c>
      <c r="L733" s="172">
        <v>6</v>
      </c>
      <c r="M733" s="199">
        <v>166.1</v>
      </c>
      <c r="N733" s="199">
        <v>50.1</v>
      </c>
      <c r="O733" s="199">
        <v>116</v>
      </c>
      <c r="P733" s="200">
        <f t="shared" si="165"/>
        <v>7022708</v>
      </c>
      <c r="Q733" s="200">
        <v>5154667.67</v>
      </c>
      <c r="R733" s="200">
        <v>1868040.33</v>
      </c>
      <c r="S733" s="201" t="e">
        <f>R733='Приложение № 1'!#REF!+'Приложение № 1'!#REF!</f>
        <v>#REF!</v>
      </c>
    </row>
    <row r="734" spans="1:19" x14ac:dyDescent="0.2">
      <c r="A734" s="178">
        <v>19</v>
      </c>
      <c r="B734" s="197" t="s">
        <v>1527</v>
      </c>
      <c r="C734" s="178">
        <v>168</v>
      </c>
      <c r="D734" s="198">
        <v>42226</v>
      </c>
      <c r="E734" s="178" t="s">
        <v>1099</v>
      </c>
      <c r="F734" s="178" t="s">
        <v>1801</v>
      </c>
      <c r="G734" s="171">
        <f t="shared" si="166"/>
        <v>3</v>
      </c>
      <c r="H734" s="172">
        <v>3</v>
      </c>
      <c r="I734" s="199">
        <v>115.8</v>
      </c>
      <c r="J734" s="171">
        <v>3</v>
      </c>
      <c r="K734" s="172">
        <v>3</v>
      </c>
      <c r="L734" s="172">
        <v>0</v>
      </c>
      <c r="M734" s="199">
        <v>115.8</v>
      </c>
      <c r="N734" s="199">
        <v>115.8</v>
      </c>
      <c r="O734" s="199">
        <v>0</v>
      </c>
      <c r="P734" s="200">
        <f t="shared" si="165"/>
        <v>4896024</v>
      </c>
      <c r="Q734" s="200">
        <v>3593681.62</v>
      </c>
      <c r="R734" s="200">
        <v>1302342.3799999999</v>
      </c>
      <c r="S734" s="201" t="e">
        <f>R734='Приложение № 1'!#REF!+'Приложение № 1'!#REF!</f>
        <v>#REF!</v>
      </c>
    </row>
    <row r="735" spans="1:19" x14ac:dyDescent="0.2">
      <c r="A735" s="178">
        <v>20</v>
      </c>
      <c r="B735" s="197" t="s">
        <v>1526</v>
      </c>
      <c r="C735" s="178">
        <v>169</v>
      </c>
      <c r="D735" s="198">
        <v>42226</v>
      </c>
      <c r="E735" s="178" t="s">
        <v>1099</v>
      </c>
      <c r="F735" s="178" t="s">
        <v>1801</v>
      </c>
      <c r="G735" s="171">
        <f t="shared" si="166"/>
        <v>17</v>
      </c>
      <c r="H735" s="172">
        <v>17</v>
      </c>
      <c r="I735" s="199">
        <v>182.7</v>
      </c>
      <c r="J735" s="171">
        <v>5</v>
      </c>
      <c r="K735" s="172">
        <v>0</v>
      </c>
      <c r="L735" s="172">
        <v>5</v>
      </c>
      <c r="M735" s="199">
        <v>182.7</v>
      </c>
      <c r="N735" s="199">
        <v>0</v>
      </c>
      <c r="O735" s="199">
        <v>182.7</v>
      </c>
      <c r="P735" s="200">
        <f t="shared" si="165"/>
        <v>7724556</v>
      </c>
      <c r="Q735" s="200">
        <v>5669824.0999999996</v>
      </c>
      <c r="R735" s="200">
        <v>2054731.9</v>
      </c>
      <c r="S735" s="201" t="e">
        <f>R735='Приложение № 1'!#REF!+'Приложение № 1'!#REF!</f>
        <v>#REF!</v>
      </c>
    </row>
    <row r="736" spans="1:19" x14ac:dyDescent="0.2">
      <c r="A736" s="178">
        <v>21</v>
      </c>
      <c r="B736" s="197" t="s">
        <v>1681</v>
      </c>
      <c r="C736" s="178">
        <v>241</v>
      </c>
      <c r="D736" s="198">
        <v>41782</v>
      </c>
      <c r="E736" s="178" t="s">
        <v>1099</v>
      </c>
      <c r="F736" s="178" t="s">
        <v>1801</v>
      </c>
      <c r="G736" s="171">
        <f t="shared" si="166"/>
        <v>19</v>
      </c>
      <c r="H736" s="172">
        <v>19</v>
      </c>
      <c r="I736" s="199">
        <v>202.4</v>
      </c>
      <c r="J736" s="171">
        <v>10</v>
      </c>
      <c r="K736" s="172">
        <v>0</v>
      </c>
      <c r="L736" s="172">
        <v>10</v>
      </c>
      <c r="M736" s="199">
        <v>202.4</v>
      </c>
      <c r="N736" s="199">
        <v>0</v>
      </c>
      <c r="O736" s="199">
        <v>202.4</v>
      </c>
      <c r="P736" s="200">
        <f t="shared" si="165"/>
        <v>8557472</v>
      </c>
      <c r="Q736" s="200">
        <v>6281184.4500000002</v>
      </c>
      <c r="R736" s="200">
        <v>2276287.5499999998</v>
      </c>
      <c r="S736" s="201" t="e">
        <f>R736='Приложение № 1'!#REF!+'Приложение № 1'!#REF!</f>
        <v>#REF!</v>
      </c>
    </row>
    <row r="737" spans="1:24" x14ac:dyDescent="0.2">
      <c r="A737" s="178">
        <v>22</v>
      </c>
      <c r="B737" s="197" t="s">
        <v>1162</v>
      </c>
      <c r="C737" s="178">
        <v>115</v>
      </c>
      <c r="D737" s="198">
        <v>42143</v>
      </c>
      <c r="E737" s="178" t="s">
        <v>1099</v>
      </c>
      <c r="F737" s="178" t="s">
        <v>1801</v>
      </c>
      <c r="G737" s="171">
        <f t="shared" si="166"/>
        <v>24</v>
      </c>
      <c r="H737" s="172">
        <v>24</v>
      </c>
      <c r="I737" s="199">
        <v>286.2</v>
      </c>
      <c r="J737" s="171">
        <v>7</v>
      </c>
      <c r="K737" s="172">
        <v>1</v>
      </c>
      <c r="L737" s="172">
        <v>6</v>
      </c>
      <c r="M737" s="199">
        <v>286.2</v>
      </c>
      <c r="N737" s="199">
        <v>41.3</v>
      </c>
      <c r="O737" s="199">
        <v>244.9</v>
      </c>
      <c r="P737" s="200">
        <f t="shared" si="165"/>
        <v>12100536</v>
      </c>
      <c r="Q737" s="200">
        <v>8881793.4199999999</v>
      </c>
      <c r="R737" s="200">
        <v>3218742.58</v>
      </c>
      <c r="S737" s="201" t="e">
        <f>R737='Приложение № 1'!#REF!+'Приложение № 1'!#REF!</f>
        <v>#REF!</v>
      </c>
    </row>
    <row r="738" spans="1:24" x14ac:dyDescent="0.2">
      <c r="A738" s="178">
        <v>23</v>
      </c>
      <c r="B738" s="197" t="s">
        <v>1682</v>
      </c>
      <c r="C738" s="178">
        <v>120</v>
      </c>
      <c r="D738" s="198">
        <v>42144</v>
      </c>
      <c r="E738" s="178" t="s">
        <v>1099</v>
      </c>
      <c r="F738" s="178" t="s">
        <v>1801</v>
      </c>
      <c r="G738" s="171">
        <f t="shared" si="166"/>
        <v>14</v>
      </c>
      <c r="H738" s="172">
        <v>14</v>
      </c>
      <c r="I738" s="199">
        <v>151.1</v>
      </c>
      <c r="J738" s="171">
        <v>3</v>
      </c>
      <c r="K738" s="172">
        <v>0</v>
      </c>
      <c r="L738" s="172">
        <v>3</v>
      </c>
      <c r="M738" s="199">
        <v>151.1</v>
      </c>
      <c r="N738" s="199">
        <v>0</v>
      </c>
      <c r="O738" s="199">
        <v>151.1</v>
      </c>
      <c r="P738" s="200">
        <f t="shared" si="165"/>
        <v>6388508</v>
      </c>
      <c r="Q738" s="200">
        <v>4689164.87</v>
      </c>
      <c r="R738" s="200">
        <v>1699343.13</v>
      </c>
      <c r="S738" s="201" t="e">
        <f>R738='Приложение № 1'!#REF!+'Приложение № 1'!#REF!</f>
        <v>#REF!</v>
      </c>
    </row>
    <row r="739" spans="1:24" x14ac:dyDescent="0.2">
      <c r="A739" s="178">
        <v>24</v>
      </c>
      <c r="B739" s="197" t="s">
        <v>1683</v>
      </c>
      <c r="C739" s="178">
        <v>244</v>
      </c>
      <c r="D739" s="198">
        <v>41782</v>
      </c>
      <c r="E739" s="178" t="s">
        <v>1099</v>
      </c>
      <c r="F739" s="178" t="s">
        <v>1801</v>
      </c>
      <c r="G739" s="171">
        <f t="shared" si="166"/>
        <v>11</v>
      </c>
      <c r="H739" s="172">
        <v>11</v>
      </c>
      <c r="I739" s="199">
        <v>237.1</v>
      </c>
      <c r="J739" s="171">
        <v>5</v>
      </c>
      <c r="K739" s="172">
        <v>0</v>
      </c>
      <c r="L739" s="172">
        <v>5</v>
      </c>
      <c r="M739" s="199">
        <v>237.1</v>
      </c>
      <c r="N739" s="199">
        <v>0</v>
      </c>
      <c r="O739" s="199">
        <v>237.1</v>
      </c>
      <c r="P739" s="200">
        <f t="shared" si="165"/>
        <v>10024588</v>
      </c>
      <c r="Q739" s="200">
        <v>7358047.5899999999</v>
      </c>
      <c r="R739" s="200">
        <v>2666540.41</v>
      </c>
      <c r="S739" s="201" t="e">
        <f>R739='Приложение № 1'!#REF!+'Приложение № 1'!#REF!</f>
        <v>#REF!</v>
      </c>
    </row>
    <row r="740" spans="1:24" x14ac:dyDescent="0.2">
      <c r="A740" s="178">
        <v>25</v>
      </c>
      <c r="B740" s="197" t="s">
        <v>1556</v>
      </c>
      <c r="C740" s="178">
        <v>243</v>
      </c>
      <c r="D740" s="198">
        <v>41782</v>
      </c>
      <c r="E740" s="178" t="s">
        <v>1099</v>
      </c>
      <c r="F740" s="178" t="s">
        <v>1801</v>
      </c>
      <c r="G740" s="171">
        <f t="shared" si="166"/>
        <v>13</v>
      </c>
      <c r="H740" s="172">
        <v>13</v>
      </c>
      <c r="I740" s="199">
        <v>259.5</v>
      </c>
      <c r="J740" s="171">
        <v>6</v>
      </c>
      <c r="K740" s="172">
        <v>0</v>
      </c>
      <c r="L740" s="172">
        <v>6</v>
      </c>
      <c r="M740" s="199">
        <v>259.5</v>
      </c>
      <c r="N740" s="199">
        <v>0</v>
      </c>
      <c r="O740" s="199">
        <v>259.5</v>
      </c>
      <c r="P740" s="200">
        <f t="shared" si="165"/>
        <v>10971660</v>
      </c>
      <c r="Q740" s="200">
        <v>8053198.4400000004</v>
      </c>
      <c r="R740" s="200">
        <v>2918461.56</v>
      </c>
      <c r="S740" s="201" t="e">
        <f>R740='Приложение № 1'!#REF!+'Приложение № 1'!#REF!</f>
        <v>#REF!</v>
      </c>
    </row>
    <row r="741" spans="1:24" x14ac:dyDescent="0.2">
      <c r="A741" s="178">
        <v>26</v>
      </c>
      <c r="B741" s="197" t="s">
        <v>1684</v>
      </c>
      <c r="C741" s="178">
        <v>242</v>
      </c>
      <c r="D741" s="198">
        <v>41782</v>
      </c>
      <c r="E741" s="178" t="s">
        <v>1099</v>
      </c>
      <c r="F741" s="178" t="s">
        <v>1801</v>
      </c>
      <c r="G741" s="171">
        <f t="shared" si="166"/>
        <v>24</v>
      </c>
      <c r="H741" s="172">
        <v>24</v>
      </c>
      <c r="I741" s="199">
        <v>338.7</v>
      </c>
      <c r="J741" s="171">
        <v>10</v>
      </c>
      <c r="K741" s="172">
        <v>1</v>
      </c>
      <c r="L741" s="172">
        <v>9</v>
      </c>
      <c r="M741" s="199">
        <v>338.7</v>
      </c>
      <c r="N741" s="199">
        <v>49.7</v>
      </c>
      <c r="O741" s="199">
        <v>289</v>
      </c>
      <c r="P741" s="200">
        <f t="shared" si="165"/>
        <v>14320236</v>
      </c>
      <c r="Q741" s="200">
        <v>10511053.220000001</v>
      </c>
      <c r="R741" s="200">
        <v>3809182.78</v>
      </c>
      <c r="S741" s="201" t="e">
        <f>R741='Приложение № 1'!#REF!+'Приложение № 1'!#REF!</f>
        <v>#REF!</v>
      </c>
    </row>
    <row r="742" spans="1:24" ht="23.25" customHeight="1" x14ac:dyDescent="0.2">
      <c r="A742" s="178">
        <v>27</v>
      </c>
      <c r="B742" s="197" t="s">
        <v>853</v>
      </c>
      <c r="C742" s="178">
        <v>240</v>
      </c>
      <c r="D742" s="198">
        <v>41782</v>
      </c>
      <c r="E742" s="178" t="s">
        <v>1099</v>
      </c>
      <c r="F742" s="178" t="s">
        <v>1801</v>
      </c>
      <c r="G742" s="171">
        <f t="shared" si="166"/>
        <v>20</v>
      </c>
      <c r="H742" s="172">
        <v>20</v>
      </c>
      <c r="I742" s="199">
        <v>196.5</v>
      </c>
      <c r="J742" s="171">
        <v>5</v>
      </c>
      <c r="K742" s="172">
        <v>0</v>
      </c>
      <c r="L742" s="172">
        <v>5</v>
      </c>
      <c r="M742" s="199">
        <v>196.5</v>
      </c>
      <c r="N742" s="199">
        <v>0</v>
      </c>
      <c r="O742" s="199">
        <v>196.5</v>
      </c>
      <c r="P742" s="200">
        <f t="shared" si="165"/>
        <v>8308020</v>
      </c>
      <c r="Q742" s="200">
        <v>6098086.6799999997</v>
      </c>
      <c r="R742" s="200">
        <v>2209933.3199999998</v>
      </c>
      <c r="S742" s="201" t="e">
        <f>R742='Приложение № 1'!#REF!+'Приложение № 1'!#REF!</f>
        <v>#REF!</v>
      </c>
    </row>
    <row r="743" spans="1:24" ht="33" customHeight="1" x14ac:dyDescent="0.2">
      <c r="A743" s="777" t="s">
        <v>1784</v>
      </c>
      <c r="B743" s="777"/>
      <c r="C743" s="777"/>
      <c r="D743" s="777"/>
      <c r="E743" s="777"/>
      <c r="F743" s="777"/>
      <c r="G743" s="176">
        <f t="shared" ref="G743:R743" si="167">SUM(G744:G748)</f>
        <v>82</v>
      </c>
      <c r="H743" s="176">
        <f t="shared" si="167"/>
        <v>82</v>
      </c>
      <c r="I743" s="179">
        <f t="shared" si="167"/>
        <v>1096.4000000000001</v>
      </c>
      <c r="J743" s="176">
        <f t="shared" si="167"/>
        <v>33</v>
      </c>
      <c r="K743" s="176">
        <f t="shared" si="167"/>
        <v>2</v>
      </c>
      <c r="L743" s="176">
        <f t="shared" si="167"/>
        <v>31</v>
      </c>
      <c r="M743" s="179">
        <f t="shared" si="167"/>
        <v>1096.4000000000001</v>
      </c>
      <c r="N743" s="179">
        <f t="shared" si="167"/>
        <v>42.4</v>
      </c>
      <c r="O743" s="179">
        <f t="shared" si="167"/>
        <v>1054</v>
      </c>
      <c r="P743" s="179" t="e">
        <f t="shared" si="167"/>
        <v>#REF!</v>
      </c>
      <c r="Q743" s="179" t="e">
        <f t="shared" si="167"/>
        <v>#REF!</v>
      </c>
      <c r="R743" s="179" t="e">
        <f t="shared" si="167"/>
        <v>#REF!</v>
      </c>
      <c r="S743" s="201" t="e">
        <f>R743='Приложение № 1'!#REF!+'Приложение № 1'!#REF!</f>
        <v>#REF!</v>
      </c>
    </row>
    <row r="744" spans="1:24" x14ac:dyDescent="0.2">
      <c r="A744" s="178">
        <v>1</v>
      </c>
      <c r="B744" s="207" t="s">
        <v>1520</v>
      </c>
      <c r="C744" s="178" t="s">
        <v>1312</v>
      </c>
      <c r="D744" s="198">
        <v>42150</v>
      </c>
      <c r="E744" s="178" t="s">
        <v>1801</v>
      </c>
      <c r="F744" s="178" t="s">
        <v>1846</v>
      </c>
      <c r="G744" s="171">
        <f>H744</f>
        <v>22</v>
      </c>
      <c r="H744" s="172">
        <v>22</v>
      </c>
      <c r="I744" s="199">
        <f>M744</f>
        <v>308.5</v>
      </c>
      <c r="J744" s="171">
        <v>11</v>
      </c>
      <c r="K744" s="172">
        <v>2</v>
      </c>
      <c r="L744" s="172">
        <v>9</v>
      </c>
      <c r="M744" s="199">
        <v>308.5</v>
      </c>
      <c r="N744" s="199">
        <v>42.4</v>
      </c>
      <c r="O744" s="199">
        <v>266.10000000000002</v>
      </c>
      <c r="P744" s="200">
        <f>Q744+R744</f>
        <v>13043380</v>
      </c>
      <c r="Q744" s="200">
        <v>9717318.0999999996</v>
      </c>
      <c r="R744" s="200">
        <v>3326061.9</v>
      </c>
      <c r="S744" s="201" t="e">
        <f>R744='Приложение № 1'!#REF!+'Приложение № 1'!#REF!</f>
        <v>#REF!</v>
      </c>
    </row>
    <row r="745" spans="1:24" x14ac:dyDescent="0.2">
      <c r="A745" s="178">
        <v>2</v>
      </c>
      <c r="B745" s="207" t="s">
        <v>1519</v>
      </c>
      <c r="C745" s="178" t="s">
        <v>1312</v>
      </c>
      <c r="D745" s="198">
        <v>42150</v>
      </c>
      <c r="E745" s="178" t="s">
        <v>1801</v>
      </c>
      <c r="F745" s="178" t="s">
        <v>1846</v>
      </c>
      <c r="G745" s="171">
        <f>H745</f>
        <v>18</v>
      </c>
      <c r="H745" s="172">
        <v>18</v>
      </c>
      <c r="I745" s="199">
        <f>M745</f>
        <v>231.1</v>
      </c>
      <c r="J745" s="171">
        <v>5</v>
      </c>
      <c r="K745" s="172">
        <v>0</v>
      </c>
      <c r="L745" s="172">
        <v>5</v>
      </c>
      <c r="M745" s="199">
        <v>231.1</v>
      </c>
      <c r="N745" s="199">
        <v>0</v>
      </c>
      <c r="O745" s="199">
        <v>231.1</v>
      </c>
      <c r="P745" s="200">
        <f>Q745+R745</f>
        <v>9770908</v>
      </c>
      <c r="Q745" s="200">
        <v>7279326.46</v>
      </c>
      <c r="R745" s="200">
        <v>2491581.54</v>
      </c>
      <c r="S745" s="201" t="e">
        <f>R745='Приложение № 1'!#REF!+'Приложение № 1'!#REF!</f>
        <v>#REF!</v>
      </c>
    </row>
    <row r="746" spans="1:24" x14ac:dyDescent="0.2">
      <c r="A746" s="178">
        <v>3</v>
      </c>
      <c r="B746" s="207" t="s">
        <v>1521</v>
      </c>
      <c r="C746" s="178">
        <v>28</v>
      </c>
      <c r="D746" s="198">
        <v>41666</v>
      </c>
      <c r="E746" s="178" t="s">
        <v>1801</v>
      </c>
      <c r="F746" s="178" t="s">
        <v>1846</v>
      </c>
      <c r="G746" s="171">
        <v>16</v>
      </c>
      <c r="H746" s="172">
        <v>16</v>
      </c>
      <c r="I746" s="199">
        <v>131.69999999999999</v>
      </c>
      <c r="J746" s="171">
        <v>4</v>
      </c>
      <c r="K746" s="172">
        <v>0</v>
      </c>
      <c r="L746" s="172">
        <v>4</v>
      </c>
      <c r="M746" s="199">
        <v>131.69999999999999</v>
      </c>
      <c r="N746" s="199">
        <v>0</v>
      </c>
      <c r="O746" s="199">
        <v>131.69999999999999</v>
      </c>
      <c r="P746" s="200" t="e">
        <f>'Приложение № 1'!#REF!</f>
        <v>#REF!</v>
      </c>
      <c r="Q746" s="200" t="e">
        <f>'Приложение № 1'!#REF!</f>
        <v>#REF!</v>
      </c>
      <c r="R746" s="200" t="e">
        <f>'Приложение № 1'!#REF!</f>
        <v>#REF!</v>
      </c>
      <c r="S746" s="201" t="e">
        <f>R746='Приложение № 1'!#REF!+'Приложение № 1'!#REF!</f>
        <v>#REF!</v>
      </c>
    </row>
    <row r="747" spans="1:24" ht="22.5" customHeight="1" x14ac:dyDescent="0.2">
      <c r="A747" s="178">
        <v>4</v>
      </c>
      <c r="B747" s="207" t="s">
        <v>1517</v>
      </c>
      <c r="C747" s="178" t="s">
        <v>1312</v>
      </c>
      <c r="D747" s="198">
        <v>42150</v>
      </c>
      <c r="E747" s="178" t="s">
        <v>1801</v>
      </c>
      <c r="F747" s="178" t="s">
        <v>1846</v>
      </c>
      <c r="G747" s="171">
        <v>18</v>
      </c>
      <c r="H747" s="172">
        <v>18</v>
      </c>
      <c r="I747" s="199">
        <v>207.9</v>
      </c>
      <c r="J747" s="171">
        <v>9</v>
      </c>
      <c r="K747" s="172">
        <v>0</v>
      </c>
      <c r="L747" s="172">
        <v>9</v>
      </c>
      <c r="M747" s="199">
        <v>207.9</v>
      </c>
      <c r="N747" s="199">
        <v>0</v>
      </c>
      <c r="O747" s="199">
        <v>207.9</v>
      </c>
      <c r="P747" s="200">
        <f>Q747+R747</f>
        <v>8790012</v>
      </c>
      <c r="Q747" s="200">
        <v>6548558.9400000004</v>
      </c>
      <c r="R747" s="200">
        <v>2241453.06</v>
      </c>
      <c r="S747" s="201" t="e">
        <f>R747='Приложение № 1'!#REF!+'Приложение № 1'!#REF!</f>
        <v>#REF!</v>
      </c>
    </row>
    <row r="748" spans="1:24" x14ac:dyDescent="0.2">
      <c r="A748" s="178">
        <v>5</v>
      </c>
      <c r="B748" s="207" t="s">
        <v>1518</v>
      </c>
      <c r="C748" s="178" t="s">
        <v>1312</v>
      </c>
      <c r="D748" s="198">
        <v>42150</v>
      </c>
      <c r="E748" s="178" t="s">
        <v>1801</v>
      </c>
      <c r="F748" s="178" t="s">
        <v>1846</v>
      </c>
      <c r="G748" s="171">
        <v>8</v>
      </c>
      <c r="H748" s="172">
        <v>8</v>
      </c>
      <c r="I748" s="199">
        <v>217.2</v>
      </c>
      <c r="J748" s="171">
        <v>4</v>
      </c>
      <c r="K748" s="172">
        <v>0</v>
      </c>
      <c r="L748" s="172">
        <v>4</v>
      </c>
      <c r="M748" s="199">
        <v>217.2</v>
      </c>
      <c r="N748" s="199">
        <v>0</v>
      </c>
      <c r="O748" s="199">
        <v>217.2</v>
      </c>
      <c r="P748" s="200">
        <f>Q748+R748</f>
        <v>9183216</v>
      </c>
      <c r="Q748" s="200">
        <v>6841495.9199999999</v>
      </c>
      <c r="R748" s="200">
        <v>2341720.08</v>
      </c>
      <c r="S748" s="201" t="e">
        <f>R748='Приложение № 1'!#REF!+'Приложение № 1'!#REF!</f>
        <v>#REF!</v>
      </c>
    </row>
    <row r="749" spans="1:24" ht="28.5" customHeight="1" x14ac:dyDescent="0.2">
      <c r="A749" s="777" t="s">
        <v>1786</v>
      </c>
      <c r="B749" s="777"/>
      <c r="C749" s="777"/>
      <c r="D749" s="777"/>
      <c r="E749" s="777"/>
      <c r="F749" s="777"/>
      <c r="G749" s="176">
        <f>SUM(G750:G752)</f>
        <v>352</v>
      </c>
      <c r="H749" s="176">
        <f t="shared" ref="H749:O749" si="168">SUM(H750:H752)</f>
        <v>352</v>
      </c>
      <c r="I749" s="179">
        <f t="shared" si="168"/>
        <v>8211.7000000000007</v>
      </c>
      <c r="J749" s="176">
        <f t="shared" si="168"/>
        <v>180</v>
      </c>
      <c r="K749" s="176">
        <f t="shared" si="168"/>
        <v>138</v>
      </c>
      <c r="L749" s="176">
        <f t="shared" si="168"/>
        <v>42</v>
      </c>
      <c r="M749" s="179">
        <f t="shared" si="168"/>
        <v>8211.7000000000007</v>
      </c>
      <c r="N749" s="179">
        <f t="shared" si="168"/>
        <v>6272.6</v>
      </c>
      <c r="O749" s="179">
        <f t="shared" si="168"/>
        <v>1939.1</v>
      </c>
      <c r="P749" s="179">
        <f>SUM(P750:P752)</f>
        <v>347190676</v>
      </c>
      <c r="Q749" s="179">
        <v>329831142.19999999</v>
      </c>
      <c r="R749" s="179">
        <v>17359533.800000001</v>
      </c>
      <c r="S749" s="201" t="e">
        <f>R749='Приложение № 1'!#REF!+'Приложение № 1'!#REF!</f>
        <v>#REF!</v>
      </c>
    </row>
    <row r="750" spans="1:24" x14ac:dyDescent="0.3">
      <c r="A750" s="178">
        <v>1</v>
      </c>
      <c r="B750" s="207" t="s">
        <v>1789</v>
      </c>
      <c r="C750" s="215" t="s">
        <v>1787</v>
      </c>
      <c r="D750" s="198">
        <v>40536</v>
      </c>
      <c r="E750" s="178" t="s">
        <v>1801</v>
      </c>
      <c r="F750" s="178" t="s">
        <v>1801</v>
      </c>
      <c r="G750" s="171">
        <v>120</v>
      </c>
      <c r="H750" s="171">
        <v>120</v>
      </c>
      <c r="I750" s="213">
        <v>2787.9</v>
      </c>
      <c r="J750" s="171">
        <v>60</v>
      </c>
      <c r="K750" s="227">
        <v>42</v>
      </c>
      <c r="L750" s="227">
        <v>18</v>
      </c>
      <c r="M750" s="199">
        <v>2787.9</v>
      </c>
      <c r="N750" s="213">
        <v>1936.4</v>
      </c>
      <c r="O750" s="213">
        <v>851.5</v>
      </c>
      <c r="P750" s="200">
        <f>Q750+R750</f>
        <v>117872412</v>
      </c>
      <c r="Q750" s="200">
        <v>111978791.40000001</v>
      </c>
      <c r="R750" s="199">
        <v>5893620.5999999996</v>
      </c>
      <c r="S750" s="201" t="e">
        <f>R750='Приложение № 1'!#REF!+'Приложение № 1'!#REF!</f>
        <v>#REF!</v>
      </c>
    </row>
    <row r="751" spans="1:24" s="158" customFormat="1" ht="21" customHeight="1" x14ac:dyDescent="0.3">
      <c r="A751" s="178">
        <v>2</v>
      </c>
      <c r="B751" s="207" t="s">
        <v>1790</v>
      </c>
      <c r="C751" s="215" t="s">
        <v>1788</v>
      </c>
      <c r="D751" s="198">
        <v>40014</v>
      </c>
      <c r="E751" s="178" t="s">
        <v>1801</v>
      </c>
      <c r="F751" s="178" t="s">
        <v>1801</v>
      </c>
      <c r="G751" s="171">
        <v>117</v>
      </c>
      <c r="H751" s="171">
        <v>117</v>
      </c>
      <c r="I751" s="213">
        <v>2763.6</v>
      </c>
      <c r="J751" s="171">
        <v>60</v>
      </c>
      <c r="K751" s="227">
        <v>51</v>
      </c>
      <c r="L751" s="227">
        <v>9</v>
      </c>
      <c r="M751" s="199">
        <v>2763.6</v>
      </c>
      <c r="N751" s="213">
        <v>2350</v>
      </c>
      <c r="O751" s="213">
        <v>413.6</v>
      </c>
      <c r="P751" s="200">
        <f>Q751+R751</f>
        <v>116845008</v>
      </c>
      <c r="Q751" s="200">
        <v>111002757.59999999</v>
      </c>
      <c r="R751" s="199">
        <v>5842250.4000000004</v>
      </c>
      <c r="S751" s="201" t="e">
        <f>R751='Приложение № 1'!#REF!+'Приложение № 1'!#REF!</f>
        <v>#REF!</v>
      </c>
      <c r="T751" s="202"/>
      <c r="U751" s="205"/>
      <c r="V751" s="205"/>
      <c r="W751" s="205"/>
      <c r="X751" s="205"/>
    </row>
    <row r="752" spans="1:24" x14ac:dyDescent="0.3">
      <c r="A752" s="178">
        <v>3</v>
      </c>
      <c r="B752" s="207" t="s">
        <v>1791</v>
      </c>
      <c r="C752" s="215" t="s">
        <v>1788</v>
      </c>
      <c r="D752" s="198">
        <v>40014</v>
      </c>
      <c r="E752" s="178" t="s">
        <v>1801</v>
      </c>
      <c r="F752" s="178" t="s">
        <v>1801</v>
      </c>
      <c r="G752" s="171">
        <v>115</v>
      </c>
      <c r="H752" s="171">
        <v>115</v>
      </c>
      <c r="I752" s="213">
        <v>2660.2</v>
      </c>
      <c r="J752" s="171">
        <v>60</v>
      </c>
      <c r="K752" s="227">
        <v>45</v>
      </c>
      <c r="L752" s="227">
        <v>15</v>
      </c>
      <c r="M752" s="199">
        <v>2660.2</v>
      </c>
      <c r="N752" s="213">
        <v>1986.2</v>
      </c>
      <c r="O752" s="213">
        <v>674</v>
      </c>
      <c r="P752" s="200">
        <f>Q752+R752</f>
        <v>112473256</v>
      </c>
      <c r="Q752" s="200">
        <v>106849593.2</v>
      </c>
      <c r="R752" s="199">
        <v>5623662.7999999998</v>
      </c>
      <c r="S752" s="201" t="e">
        <f>R752='Приложение № 1'!#REF!+'Приложение № 1'!#REF!</f>
        <v>#REF!</v>
      </c>
    </row>
    <row r="753" spans="1:24" ht="28.5" customHeight="1" x14ac:dyDescent="0.2">
      <c r="A753" s="777" t="s">
        <v>1311</v>
      </c>
      <c r="B753" s="777"/>
      <c r="C753" s="777"/>
      <c r="D753" s="777"/>
      <c r="E753" s="777"/>
      <c r="F753" s="777"/>
      <c r="G753" s="176">
        <f>SUM(G754:G756)</f>
        <v>103</v>
      </c>
      <c r="H753" s="176">
        <f t="shared" ref="H753:O753" si="169">SUM(H754:H756)</f>
        <v>103</v>
      </c>
      <c r="I753" s="179">
        <f t="shared" si="169"/>
        <v>1353.8</v>
      </c>
      <c r="J753" s="176">
        <f t="shared" si="169"/>
        <v>33</v>
      </c>
      <c r="K753" s="176">
        <f t="shared" si="169"/>
        <v>8</v>
      </c>
      <c r="L753" s="176">
        <f t="shared" si="169"/>
        <v>25</v>
      </c>
      <c r="M753" s="179">
        <f t="shared" si="169"/>
        <v>1451</v>
      </c>
      <c r="N753" s="179">
        <f t="shared" si="169"/>
        <v>349.2</v>
      </c>
      <c r="O753" s="179">
        <f t="shared" si="169"/>
        <v>1101.8</v>
      </c>
      <c r="P753" s="179">
        <f>SUM(P754:P756)</f>
        <v>61348280</v>
      </c>
      <c r="Q753" s="179">
        <v>42943796</v>
      </c>
      <c r="R753" s="179">
        <v>18404484</v>
      </c>
      <c r="S753" s="201" t="e">
        <f>R753='Приложение № 1'!#REF!+'Приложение № 1'!#REF!</f>
        <v>#REF!</v>
      </c>
    </row>
    <row r="754" spans="1:24" x14ac:dyDescent="0.3">
      <c r="A754" s="178">
        <v>1</v>
      </c>
      <c r="B754" s="207" t="s">
        <v>1602</v>
      </c>
      <c r="C754" s="215">
        <v>4754</v>
      </c>
      <c r="D754" s="198">
        <v>41478</v>
      </c>
      <c r="E754" s="178" t="s">
        <v>1801</v>
      </c>
      <c r="F754" s="178" t="s">
        <v>1846</v>
      </c>
      <c r="G754" s="171">
        <v>33</v>
      </c>
      <c r="H754" s="171">
        <v>33</v>
      </c>
      <c r="I754" s="213">
        <v>456.7</v>
      </c>
      <c r="J754" s="171">
        <v>9</v>
      </c>
      <c r="K754" s="227">
        <v>1</v>
      </c>
      <c r="L754" s="227">
        <v>8</v>
      </c>
      <c r="M754" s="199">
        <v>456.4</v>
      </c>
      <c r="N754" s="213">
        <v>57.5</v>
      </c>
      <c r="O754" s="213">
        <v>398.9</v>
      </c>
      <c r="P754" s="200">
        <f>Q754+R754</f>
        <v>19296592</v>
      </c>
      <c r="Q754" s="200">
        <v>13507614.4</v>
      </c>
      <c r="R754" s="200">
        <v>5788977.5999999996</v>
      </c>
      <c r="S754" s="201" t="e">
        <f>R754='Приложение № 1'!#REF!+'Приложение № 1'!#REF!</f>
        <v>#REF!</v>
      </c>
    </row>
    <row r="755" spans="1:24" s="158" customFormat="1" ht="21" customHeight="1" x14ac:dyDescent="0.3">
      <c r="A755" s="178">
        <v>2</v>
      </c>
      <c r="B755" s="207" t="s">
        <v>1524</v>
      </c>
      <c r="C755" s="215">
        <v>4750</v>
      </c>
      <c r="D755" s="198">
        <v>41478</v>
      </c>
      <c r="E755" s="178" t="s">
        <v>1801</v>
      </c>
      <c r="F755" s="178" t="s">
        <v>1846</v>
      </c>
      <c r="G755" s="171">
        <v>32</v>
      </c>
      <c r="H755" s="171">
        <v>32</v>
      </c>
      <c r="I755" s="213">
        <v>494.5</v>
      </c>
      <c r="J755" s="171">
        <v>12</v>
      </c>
      <c r="K755" s="227">
        <v>6</v>
      </c>
      <c r="L755" s="227">
        <v>6</v>
      </c>
      <c r="M755" s="199">
        <v>494.5</v>
      </c>
      <c r="N755" s="213">
        <v>213.6</v>
      </c>
      <c r="O755" s="213">
        <v>280.89999999999998</v>
      </c>
      <c r="P755" s="200">
        <f>Q755+R755</f>
        <v>20907460</v>
      </c>
      <c r="Q755" s="200">
        <v>14635222</v>
      </c>
      <c r="R755" s="200">
        <v>6272238</v>
      </c>
      <c r="S755" s="201" t="e">
        <f>R755='Приложение № 1'!#REF!+'Приложение № 1'!#REF!</f>
        <v>#REF!</v>
      </c>
      <c r="T755" s="202"/>
      <c r="U755" s="205"/>
      <c r="V755" s="205"/>
      <c r="W755" s="205"/>
      <c r="X755" s="205"/>
    </row>
    <row r="756" spans="1:24" x14ac:dyDescent="0.3">
      <c r="A756" s="178">
        <v>3</v>
      </c>
      <c r="B756" s="207" t="s">
        <v>1522</v>
      </c>
      <c r="C756" s="215">
        <v>3678</v>
      </c>
      <c r="D756" s="198">
        <v>41992</v>
      </c>
      <c r="E756" s="178" t="s">
        <v>1801</v>
      </c>
      <c r="F756" s="178" t="s">
        <v>1846</v>
      </c>
      <c r="G756" s="171">
        <v>38</v>
      </c>
      <c r="H756" s="171">
        <v>38</v>
      </c>
      <c r="I756" s="213">
        <v>402.6</v>
      </c>
      <c r="J756" s="171">
        <v>12</v>
      </c>
      <c r="K756" s="227">
        <v>1</v>
      </c>
      <c r="L756" s="227">
        <v>11</v>
      </c>
      <c r="M756" s="199">
        <v>500.1</v>
      </c>
      <c r="N756" s="213">
        <v>78.099999999999994</v>
      </c>
      <c r="O756" s="213">
        <v>422</v>
      </c>
      <c r="P756" s="200">
        <f>Q756+R756</f>
        <v>21144228</v>
      </c>
      <c r="Q756" s="200">
        <v>14800959.6</v>
      </c>
      <c r="R756" s="200">
        <v>6343268.4000000004</v>
      </c>
      <c r="S756" s="201" t="e">
        <f>R756='Приложение № 1'!#REF!+'Приложение № 1'!#REF!</f>
        <v>#REF!</v>
      </c>
    </row>
    <row r="757" spans="1:24" ht="33" customHeight="1" x14ac:dyDescent="0.2">
      <c r="A757" s="777" t="s">
        <v>1749</v>
      </c>
      <c r="B757" s="777"/>
      <c r="C757" s="777"/>
      <c r="D757" s="777"/>
      <c r="E757" s="777"/>
      <c r="F757" s="777"/>
      <c r="G757" s="170">
        <f>SUM(G758:G777)</f>
        <v>666</v>
      </c>
      <c r="H757" s="170">
        <f t="shared" ref="H757:P757" si="170">SUM(H758:H777)</f>
        <v>666</v>
      </c>
      <c r="I757" s="204">
        <f t="shared" si="170"/>
        <v>8250.5499999999993</v>
      </c>
      <c r="J757" s="170">
        <f t="shared" si="170"/>
        <v>253</v>
      </c>
      <c r="K757" s="170">
        <f t="shared" si="170"/>
        <v>69</v>
      </c>
      <c r="L757" s="170">
        <f t="shared" si="170"/>
        <v>184</v>
      </c>
      <c r="M757" s="204">
        <f t="shared" si="170"/>
        <v>8077.43</v>
      </c>
      <c r="N757" s="204">
        <f t="shared" si="170"/>
        <v>2114.69</v>
      </c>
      <c r="O757" s="204">
        <f>SUM(O758:O777)</f>
        <v>5962.74</v>
      </c>
      <c r="P757" s="204">
        <f t="shared" si="170"/>
        <v>341513740.39999998</v>
      </c>
      <c r="Q757" s="204">
        <v>262282552.63</v>
      </c>
      <c r="R757" s="204">
        <v>79231187.769999996</v>
      </c>
      <c r="S757" s="201" t="e">
        <f>R757='Приложение № 1'!#REF!+'Приложение № 1'!#REF!</f>
        <v>#REF!</v>
      </c>
    </row>
    <row r="758" spans="1:24" x14ac:dyDescent="0.2">
      <c r="A758" s="178">
        <v>1</v>
      </c>
      <c r="B758" s="207" t="s">
        <v>888</v>
      </c>
      <c r="C758" s="178" t="s">
        <v>1091</v>
      </c>
      <c r="D758" s="198">
        <v>41976</v>
      </c>
      <c r="E758" s="178" t="s">
        <v>1801</v>
      </c>
      <c r="F758" s="178" t="s">
        <v>1846</v>
      </c>
      <c r="G758" s="171">
        <v>20</v>
      </c>
      <c r="H758" s="172">
        <v>20</v>
      </c>
      <c r="I758" s="199">
        <v>251.4</v>
      </c>
      <c r="J758" s="171">
        <v>6</v>
      </c>
      <c r="K758" s="172">
        <v>3</v>
      </c>
      <c r="L758" s="172">
        <v>3</v>
      </c>
      <c r="M758" s="199">
        <v>251.4</v>
      </c>
      <c r="N758" s="199">
        <v>127.3</v>
      </c>
      <c r="O758" s="199">
        <v>124.1</v>
      </c>
      <c r="P758" s="200">
        <f t="shared" ref="P758:P777" si="171">Q758+R758</f>
        <v>10629192</v>
      </c>
      <c r="Q758" s="200">
        <v>8163219.46</v>
      </c>
      <c r="R758" s="200">
        <v>2465972.54</v>
      </c>
      <c r="S758" s="201" t="e">
        <f>R758='Приложение № 1'!#REF!+'Приложение № 1'!#REF!</f>
        <v>#REF!</v>
      </c>
    </row>
    <row r="759" spans="1:24" x14ac:dyDescent="0.2">
      <c r="A759" s="178">
        <v>2</v>
      </c>
      <c r="B759" s="197" t="s">
        <v>886</v>
      </c>
      <c r="C759" s="215" t="s">
        <v>1091</v>
      </c>
      <c r="D759" s="198">
        <v>41976</v>
      </c>
      <c r="E759" s="178" t="s">
        <v>1801</v>
      </c>
      <c r="F759" s="178" t="s">
        <v>1846</v>
      </c>
      <c r="G759" s="171">
        <v>32</v>
      </c>
      <c r="H759" s="172">
        <v>32</v>
      </c>
      <c r="I759" s="199">
        <v>535.6</v>
      </c>
      <c r="J759" s="171">
        <v>10</v>
      </c>
      <c r="K759" s="172">
        <v>6</v>
      </c>
      <c r="L759" s="172">
        <v>4</v>
      </c>
      <c r="M759" s="199">
        <v>535.6</v>
      </c>
      <c r="N759" s="199">
        <v>345.5</v>
      </c>
      <c r="O759" s="199">
        <v>190.1</v>
      </c>
      <c r="P759" s="200">
        <f t="shared" si="171"/>
        <v>22645168</v>
      </c>
      <c r="Q759" s="200">
        <v>17391489.02</v>
      </c>
      <c r="R759" s="200">
        <v>5253678.9800000004</v>
      </c>
      <c r="S759" s="201" t="e">
        <f>R759='Приложение № 1'!#REF!+'Приложение № 1'!#REF!</f>
        <v>#REF!</v>
      </c>
    </row>
    <row r="760" spans="1:24" x14ac:dyDescent="0.2">
      <c r="A760" s="178">
        <v>3</v>
      </c>
      <c r="B760" s="197" t="s">
        <v>887</v>
      </c>
      <c r="C760" s="178" t="s">
        <v>1091</v>
      </c>
      <c r="D760" s="198">
        <v>41976</v>
      </c>
      <c r="E760" s="178" t="s">
        <v>1801</v>
      </c>
      <c r="F760" s="178" t="s">
        <v>1846</v>
      </c>
      <c r="G760" s="171">
        <v>31</v>
      </c>
      <c r="H760" s="172">
        <v>31</v>
      </c>
      <c r="I760" s="199">
        <v>531.65</v>
      </c>
      <c r="J760" s="171">
        <v>15</v>
      </c>
      <c r="K760" s="172">
        <v>7</v>
      </c>
      <c r="L760" s="172">
        <v>8</v>
      </c>
      <c r="M760" s="199">
        <v>531.65</v>
      </c>
      <c r="N760" s="199">
        <v>265.87</v>
      </c>
      <c r="O760" s="199">
        <v>265.77999999999997</v>
      </c>
      <c r="P760" s="200">
        <f t="shared" si="171"/>
        <v>22478162</v>
      </c>
      <c r="Q760" s="200">
        <v>17263228.420000002</v>
      </c>
      <c r="R760" s="200">
        <v>5214933.58</v>
      </c>
      <c r="S760" s="201" t="e">
        <f>R760='Приложение № 1'!#REF!+'Приложение № 1'!#REF!</f>
        <v>#REF!</v>
      </c>
    </row>
    <row r="761" spans="1:24" ht="24" customHeight="1" x14ac:dyDescent="0.2">
      <c r="A761" s="178">
        <v>4</v>
      </c>
      <c r="B761" s="207" t="s">
        <v>889</v>
      </c>
      <c r="C761" s="178" t="s">
        <v>1091</v>
      </c>
      <c r="D761" s="198">
        <v>41976</v>
      </c>
      <c r="E761" s="178" t="s">
        <v>1801</v>
      </c>
      <c r="F761" s="178" t="s">
        <v>1846</v>
      </c>
      <c r="G761" s="171">
        <v>42</v>
      </c>
      <c r="H761" s="172">
        <v>42</v>
      </c>
      <c r="I761" s="199">
        <v>744</v>
      </c>
      <c r="J761" s="171">
        <v>19</v>
      </c>
      <c r="K761" s="172">
        <v>13</v>
      </c>
      <c r="L761" s="172">
        <v>6</v>
      </c>
      <c r="M761" s="199">
        <v>744</v>
      </c>
      <c r="N761" s="199">
        <v>467</v>
      </c>
      <c r="O761" s="199">
        <v>277</v>
      </c>
      <c r="P761" s="200">
        <f t="shared" si="171"/>
        <v>31456320</v>
      </c>
      <c r="Q761" s="200">
        <v>24158453.760000002</v>
      </c>
      <c r="R761" s="200">
        <v>7297866.2400000002</v>
      </c>
      <c r="S761" s="201" t="e">
        <f>R761='Приложение № 1'!#REF!+'Приложение № 1'!#REF!</f>
        <v>#REF!</v>
      </c>
    </row>
    <row r="762" spans="1:24" ht="24.75" customHeight="1" x14ac:dyDescent="0.2">
      <c r="A762" s="178">
        <v>5</v>
      </c>
      <c r="B762" s="207" t="s">
        <v>923</v>
      </c>
      <c r="C762" s="178" t="s">
        <v>1141</v>
      </c>
      <c r="D762" s="198">
        <v>41983</v>
      </c>
      <c r="E762" s="178" t="s">
        <v>1801</v>
      </c>
      <c r="F762" s="178" t="s">
        <v>1846</v>
      </c>
      <c r="G762" s="171">
        <v>23</v>
      </c>
      <c r="H762" s="172">
        <v>23</v>
      </c>
      <c r="I762" s="199">
        <v>277.10000000000002</v>
      </c>
      <c r="J762" s="171">
        <v>8</v>
      </c>
      <c r="K762" s="172">
        <v>4</v>
      </c>
      <c r="L762" s="172">
        <v>4</v>
      </c>
      <c r="M762" s="199">
        <v>277.10000000000002</v>
      </c>
      <c r="N762" s="199">
        <v>136.44999999999999</v>
      </c>
      <c r="O762" s="199">
        <v>140.65</v>
      </c>
      <c r="P762" s="200">
        <f t="shared" si="171"/>
        <v>11715788</v>
      </c>
      <c r="Q762" s="200">
        <v>8997725.1799999997</v>
      </c>
      <c r="R762" s="200">
        <v>2718062.82</v>
      </c>
      <c r="S762" s="201" t="e">
        <f>R762='Приложение № 1'!#REF!+'Приложение № 1'!#REF!</f>
        <v>#REF!</v>
      </c>
    </row>
    <row r="763" spans="1:24" x14ac:dyDescent="0.2">
      <c r="A763" s="178">
        <v>6</v>
      </c>
      <c r="B763" s="207" t="s">
        <v>909</v>
      </c>
      <c r="C763" s="178" t="s">
        <v>1141</v>
      </c>
      <c r="D763" s="198">
        <v>41983</v>
      </c>
      <c r="E763" s="178" t="s">
        <v>1801</v>
      </c>
      <c r="F763" s="178" t="s">
        <v>1846</v>
      </c>
      <c r="G763" s="171">
        <v>5</v>
      </c>
      <c r="H763" s="172">
        <v>5</v>
      </c>
      <c r="I763" s="199">
        <v>44.5</v>
      </c>
      <c r="J763" s="171">
        <v>2</v>
      </c>
      <c r="K763" s="172">
        <v>0</v>
      </c>
      <c r="L763" s="172">
        <v>2</v>
      </c>
      <c r="M763" s="199">
        <v>44.5</v>
      </c>
      <c r="N763" s="199">
        <v>0</v>
      </c>
      <c r="O763" s="199">
        <v>44.5</v>
      </c>
      <c r="P763" s="200">
        <f t="shared" si="171"/>
        <v>1881460</v>
      </c>
      <c r="Q763" s="200">
        <v>1444961.28</v>
      </c>
      <c r="R763" s="200">
        <v>436498.72</v>
      </c>
      <c r="S763" s="201" t="e">
        <f>R763='Приложение № 1'!#REF!+'Приложение № 1'!#REF!</f>
        <v>#REF!</v>
      </c>
    </row>
    <row r="764" spans="1:24" x14ac:dyDescent="0.2">
      <c r="A764" s="178">
        <v>7</v>
      </c>
      <c r="B764" s="207" t="s">
        <v>1462</v>
      </c>
      <c r="C764" s="178">
        <v>9</v>
      </c>
      <c r="D764" s="198">
        <v>41971</v>
      </c>
      <c r="E764" s="178" t="s">
        <v>1801</v>
      </c>
      <c r="F764" s="178" t="s">
        <v>1801</v>
      </c>
      <c r="G764" s="171">
        <v>35</v>
      </c>
      <c r="H764" s="172">
        <v>35</v>
      </c>
      <c r="I764" s="199">
        <v>424</v>
      </c>
      <c r="J764" s="171">
        <v>9</v>
      </c>
      <c r="K764" s="172">
        <v>1</v>
      </c>
      <c r="L764" s="172">
        <v>8</v>
      </c>
      <c r="M764" s="199">
        <v>388.4</v>
      </c>
      <c r="N764" s="199">
        <v>25.5</v>
      </c>
      <c r="O764" s="199">
        <v>362.9</v>
      </c>
      <c r="P764" s="200">
        <f t="shared" si="171"/>
        <v>16421552</v>
      </c>
      <c r="Q764" s="200">
        <v>12611751.939999999</v>
      </c>
      <c r="R764" s="200">
        <v>3809800.06</v>
      </c>
      <c r="S764" s="201" t="e">
        <f>R764='Приложение № 1'!#REF!+'Приложение № 1'!#REF!</f>
        <v>#REF!</v>
      </c>
    </row>
    <row r="765" spans="1:24" x14ac:dyDescent="0.2">
      <c r="A765" s="178">
        <v>8</v>
      </c>
      <c r="B765" s="207" t="s">
        <v>1601</v>
      </c>
      <c r="C765" s="178">
        <v>10</v>
      </c>
      <c r="D765" s="198">
        <v>41971</v>
      </c>
      <c r="E765" s="178" t="s">
        <v>1801</v>
      </c>
      <c r="F765" s="178" t="s">
        <v>1801</v>
      </c>
      <c r="G765" s="171">
        <v>42</v>
      </c>
      <c r="H765" s="172">
        <v>42</v>
      </c>
      <c r="I765" s="199">
        <v>428.9</v>
      </c>
      <c r="J765" s="171">
        <v>10</v>
      </c>
      <c r="K765" s="172">
        <v>2</v>
      </c>
      <c r="L765" s="172">
        <v>8</v>
      </c>
      <c r="M765" s="199">
        <v>428.9</v>
      </c>
      <c r="N765" s="199">
        <v>35.799999999999997</v>
      </c>
      <c r="O765" s="199">
        <v>393.1</v>
      </c>
      <c r="P765" s="200">
        <f t="shared" si="171"/>
        <v>18133892</v>
      </c>
      <c r="Q765" s="200">
        <v>13926829.060000001</v>
      </c>
      <c r="R765" s="200">
        <v>4207062.9400000004</v>
      </c>
      <c r="S765" s="201" t="e">
        <f>R765='Приложение № 1'!#REF!+'Приложение № 1'!#REF!</f>
        <v>#REF!</v>
      </c>
    </row>
    <row r="766" spans="1:24" x14ac:dyDescent="0.2">
      <c r="A766" s="178">
        <v>9</v>
      </c>
      <c r="B766" s="207" t="s">
        <v>1600</v>
      </c>
      <c r="C766" s="178">
        <v>12</v>
      </c>
      <c r="D766" s="198">
        <v>41971</v>
      </c>
      <c r="E766" s="178" t="s">
        <v>1801</v>
      </c>
      <c r="F766" s="178" t="s">
        <v>1801</v>
      </c>
      <c r="G766" s="171">
        <v>33</v>
      </c>
      <c r="H766" s="172">
        <v>33</v>
      </c>
      <c r="I766" s="199">
        <v>416.3</v>
      </c>
      <c r="J766" s="171">
        <v>13</v>
      </c>
      <c r="K766" s="172">
        <v>6</v>
      </c>
      <c r="L766" s="172">
        <v>7</v>
      </c>
      <c r="M766" s="199">
        <v>416.3</v>
      </c>
      <c r="N766" s="199">
        <v>147.1</v>
      </c>
      <c r="O766" s="199">
        <v>269.2</v>
      </c>
      <c r="P766" s="200">
        <f t="shared" si="171"/>
        <v>17601164</v>
      </c>
      <c r="Q766" s="200">
        <v>13517693.949999999</v>
      </c>
      <c r="R766" s="200">
        <v>4083470.05</v>
      </c>
      <c r="S766" s="201" t="e">
        <f>R766='Приложение № 1'!#REF!+'Приложение № 1'!#REF!</f>
        <v>#REF!</v>
      </c>
    </row>
    <row r="767" spans="1:24" x14ac:dyDescent="0.2">
      <c r="A767" s="178">
        <v>10</v>
      </c>
      <c r="B767" s="207" t="s">
        <v>1599</v>
      </c>
      <c r="C767" s="178">
        <v>13</v>
      </c>
      <c r="D767" s="198">
        <v>41971</v>
      </c>
      <c r="E767" s="178" t="s">
        <v>1801</v>
      </c>
      <c r="F767" s="178" t="s">
        <v>1801</v>
      </c>
      <c r="G767" s="171">
        <v>44</v>
      </c>
      <c r="H767" s="172">
        <v>44</v>
      </c>
      <c r="I767" s="199">
        <v>412.4</v>
      </c>
      <c r="J767" s="171">
        <v>16</v>
      </c>
      <c r="K767" s="172">
        <v>1</v>
      </c>
      <c r="L767" s="172">
        <v>15</v>
      </c>
      <c r="M767" s="199">
        <v>412.4</v>
      </c>
      <c r="N767" s="199">
        <v>12.4</v>
      </c>
      <c r="O767" s="199">
        <v>400</v>
      </c>
      <c r="P767" s="200">
        <f t="shared" si="171"/>
        <v>17436272</v>
      </c>
      <c r="Q767" s="200">
        <v>13391056.9</v>
      </c>
      <c r="R767" s="200">
        <v>4045215.1</v>
      </c>
      <c r="S767" s="201" t="e">
        <f>R767='Приложение № 1'!#REF!+'Приложение № 1'!#REF!</f>
        <v>#REF!</v>
      </c>
    </row>
    <row r="768" spans="1:24" x14ac:dyDescent="0.2">
      <c r="A768" s="178">
        <v>11</v>
      </c>
      <c r="B768" s="207" t="s">
        <v>1598</v>
      </c>
      <c r="C768" s="178">
        <v>15</v>
      </c>
      <c r="D768" s="198">
        <v>41971</v>
      </c>
      <c r="E768" s="178" t="s">
        <v>1801</v>
      </c>
      <c r="F768" s="178" t="s">
        <v>1801</v>
      </c>
      <c r="G768" s="171">
        <v>36</v>
      </c>
      <c r="H768" s="172">
        <v>36</v>
      </c>
      <c r="I768" s="199">
        <v>411.2</v>
      </c>
      <c r="J768" s="171">
        <v>19</v>
      </c>
      <c r="K768" s="172">
        <v>3</v>
      </c>
      <c r="L768" s="172">
        <v>16</v>
      </c>
      <c r="M768" s="199">
        <v>411.2</v>
      </c>
      <c r="N768" s="199">
        <v>42.6</v>
      </c>
      <c r="O768" s="199">
        <v>368.6</v>
      </c>
      <c r="P768" s="200">
        <f t="shared" si="171"/>
        <v>17385536</v>
      </c>
      <c r="Q768" s="200">
        <v>13352091.65</v>
      </c>
      <c r="R768" s="200">
        <v>4033444.35</v>
      </c>
      <c r="S768" s="201" t="e">
        <f>R768='Приложение № 1'!#REF!+'Приложение № 1'!#REF!</f>
        <v>#REF!</v>
      </c>
    </row>
    <row r="769" spans="1:24" x14ac:dyDescent="0.2">
      <c r="A769" s="178">
        <v>12</v>
      </c>
      <c r="B769" s="207" t="s">
        <v>1597</v>
      </c>
      <c r="C769" s="178">
        <v>16</v>
      </c>
      <c r="D769" s="198">
        <v>41971</v>
      </c>
      <c r="E769" s="178" t="s">
        <v>1801</v>
      </c>
      <c r="F769" s="178" t="s">
        <v>1801</v>
      </c>
      <c r="G769" s="171">
        <v>31</v>
      </c>
      <c r="H769" s="172">
        <v>31</v>
      </c>
      <c r="I769" s="199">
        <v>430.2</v>
      </c>
      <c r="J769" s="171">
        <v>10</v>
      </c>
      <c r="K769" s="172">
        <v>3</v>
      </c>
      <c r="L769" s="172">
        <v>7</v>
      </c>
      <c r="M769" s="199">
        <v>407.8</v>
      </c>
      <c r="N769" s="199">
        <v>130.19999999999999</v>
      </c>
      <c r="O769" s="199">
        <v>277.60000000000002</v>
      </c>
      <c r="P769" s="200">
        <f t="shared" si="171"/>
        <v>17241784</v>
      </c>
      <c r="Q769" s="200">
        <v>13241690.109999999</v>
      </c>
      <c r="R769" s="200">
        <v>4000093.89</v>
      </c>
      <c r="S769" s="201" t="e">
        <f>R769='Приложение № 1'!#REF!+'Приложение № 1'!#REF!</f>
        <v>#REF!</v>
      </c>
    </row>
    <row r="770" spans="1:24" x14ac:dyDescent="0.2">
      <c r="A770" s="178">
        <v>13</v>
      </c>
      <c r="B770" s="207" t="s">
        <v>1596</v>
      </c>
      <c r="C770" s="178">
        <v>17</v>
      </c>
      <c r="D770" s="198">
        <v>41971</v>
      </c>
      <c r="E770" s="178" t="s">
        <v>1801</v>
      </c>
      <c r="F770" s="178" t="s">
        <v>1801</v>
      </c>
      <c r="G770" s="171">
        <v>35</v>
      </c>
      <c r="H770" s="172">
        <v>35</v>
      </c>
      <c r="I770" s="199">
        <v>421.3</v>
      </c>
      <c r="J770" s="171">
        <v>17</v>
      </c>
      <c r="K770" s="172">
        <v>6</v>
      </c>
      <c r="L770" s="172">
        <v>11</v>
      </c>
      <c r="M770" s="199">
        <v>395.6</v>
      </c>
      <c r="N770" s="199">
        <v>113.6</v>
      </c>
      <c r="O770" s="199">
        <v>282</v>
      </c>
      <c r="P770" s="200">
        <f t="shared" si="171"/>
        <v>16725968</v>
      </c>
      <c r="Q770" s="200">
        <v>12845543.42</v>
      </c>
      <c r="R770" s="200">
        <v>3880424.58</v>
      </c>
      <c r="S770" s="201" t="e">
        <f>R770='Приложение № 1'!#REF!+'Приложение № 1'!#REF!</f>
        <v>#REF!</v>
      </c>
    </row>
    <row r="771" spans="1:24" x14ac:dyDescent="0.2">
      <c r="A771" s="178">
        <v>14</v>
      </c>
      <c r="B771" s="207" t="s">
        <v>1595</v>
      </c>
      <c r="C771" s="178">
        <v>18</v>
      </c>
      <c r="D771" s="198">
        <v>41971</v>
      </c>
      <c r="E771" s="178" t="s">
        <v>1801</v>
      </c>
      <c r="F771" s="178" t="s">
        <v>1801</v>
      </c>
      <c r="G771" s="171">
        <v>48</v>
      </c>
      <c r="H771" s="172">
        <v>48</v>
      </c>
      <c r="I771" s="199">
        <v>432.6</v>
      </c>
      <c r="J771" s="171">
        <v>15</v>
      </c>
      <c r="K771" s="172">
        <v>0</v>
      </c>
      <c r="L771" s="172">
        <v>15</v>
      </c>
      <c r="M771" s="199">
        <v>432.6</v>
      </c>
      <c r="N771" s="199">
        <v>0</v>
      </c>
      <c r="O771" s="199">
        <v>432.6</v>
      </c>
      <c r="P771" s="200">
        <f t="shared" si="171"/>
        <v>18290328</v>
      </c>
      <c r="Q771" s="200">
        <v>14046971.9</v>
      </c>
      <c r="R771" s="200">
        <v>4243356.0999999996</v>
      </c>
      <c r="S771" s="201" t="e">
        <f>R771='Приложение № 1'!#REF!+'Приложение № 1'!#REF!</f>
        <v>#REF!</v>
      </c>
    </row>
    <row r="772" spans="1:24" x14ac:dyDescent="0.2">
      <c r="A772" s="178">
        <v>15</v>
      </c>
      <c r="B772" s="207" t="s">
        <v>1594</v>
      </c>
      <c r="C772" s="178">
        <v>19</v>
      </c>
      <c r="D772" s="198">
        <v>41971</v>
      </c>
      <c r="E772" s="178" t="s">
        <v>1801</v>
      </c>
      <c r="F772" s="178" t="s">
        <v>1801</v>
      </c>
      <c r="G772" s="171">
        <v>38</v>
      </c>
      <c r="H772" s="172">
        <v>38</v>
      </c>
      <c r="I772" s="199">
        <v>420.1</v>
      </c>
      <c r="J772" s="171">
        <v>14</v>
      </c>
      <c r="K772" s="172">
        <v>2</v>
      </c>
      <c r="L772" s="172">
        <v>12</v>
      </c>
      <c r="M772" s="199">
        <v>385</v>
      </c>
      <c r="N772" s="199">
        <v>39.799999999999997</v>
      </c>
      <c r="O772" s="199">
        <v>345.2</v>
      </c>
      <c r="P772" s="200">
        <f t="shared" si="171"/>
        <v>16277800</v>
      </c>
      <c r="Q772" s="200">
        <v>12501350.4</v>
      </c>
      <c r="R772" s="200">
        <v>3776449.6</v>
      </c>
      <c r="S772" s="201" t="e">
        <f>R772='Приложение № 1'!#REF!+'Приложение № 1'!#REF!</f>
        <v>#REF!</v>
      </c>
    </row>
    <row r="773" spans="1:24" x14ac:dyDescent="0.2">
      <c r="A773" s="178">
        <v>16</v>
      </c>
      <c r="B773" s="207" t="s">
        <v>1593</v>
      </c>
      <c r="C773" s="178">
        <v>20</v>
      </c>
      <c r="D773" s="198">
        <v>41971</v>
      </c>
      <c r="E773" s="178" t="s">
        <v>1801</v>
      </c>
      <c r="F773" s="178" t="s">
        <v>1801</v>
      </c>
      <c r="G773" s="171">
        <v>37</v>
      </c>
      <c r="H773" s="172">
        <v>37</v>
      </c>
      <c r="I773" s="199">
        <v>431.2</v>
      </c>
      <c r="J773" s="171">
        <v>14</v>
      </c>
      <c r="K773" s="172">
        <v>2</v>
      </c>
      <c r="L773" s="172">
        <v>12</v>
      </c>
      <c r="M773" s="199">
        <v>431.2</v>
      </c>
      <c r="N773" s="199">
        <v>36.799999999999997</v>
      </c>
      <c r="O773" s="199">
        <v>394.4</v>
      </c>
      <c r="P773" s="200">
        <f t="shared" si="171"/>
        <v>18231136</v>
      </c>
      <c r="Q773" s="200">
        <v>14001512.449999999</v>
      </c>
      <c r="R773" s="200">
        <v>4229623.55</v>
      </c>
      <c r="S773" s="201" t="e">
        <f>R773='Приложение № 1'!#REF!+'Приложение № 1'!#REF!</f>
        <v>#REF!</v>
      </c>
    </row>
    <row r="774" spans="1:24" x14ac:dyDescent="0.2">
      <c r="A774" s="178">
        <v>17</v>
      </c>
      <c r="B774" s="207" t="s">
        <v>1592</v>
      </c>
      <c r="C774" s="178">
        <v>21</v>
      </c>
      <c r="D774" s="198">
        <v>41971</v>
      </c>
      <c r="E774" s="178" t="s">
        <v>1801</v>
      </c>
      <c r="F774" s="178" t="s">
        <v>1801</v>
      </c>
      <c r="G774" s="171">
        <v>26</v>
      </c>
      <c r="H774" s="172">
        <v>26</v>
      </c>
      <c r="I774" s="199">
        <v>420.9</v>
      </c>
      <c r="J774" s="171">
        <v>15</v>
      </c>
      <c r="K774" s="172">
        <v>5</v>
      </c>
      <c r="L774" s="172">
        <v>10</v>
      </c>
      <c r="M774" s="199">
        <v>420.9</v>
      </c>
      <c r="N774" s="199">
        <v>105.6</v>
      </c>
      <c r="O774" s="199">
        <v>315.3</v>
      </c>
      <c r="P774" s="200">
        <f t="shared" si="171"/>
        <v>17795652</v>
      </c>
      <c r="Q774" s="200">
        <v>13667060.74</v>
      </c>
      <c r="R774" s="200">
        <v>4128591.26</v>
      </c>
      <c r="S774" s="201" t="e">
        <f>R774='Приложение № 1'!#REF!+'Приложение № 1'!#REF!</f>
        <v>#REF!</v>
      </c>
    </row>
    <row r="775" spans="1:24" x14ac:dyDescent="0.2">
      <c r="A775" s="178">
        <v>18</v>
      </c>
      <c r="B775" s="207" t="s">
        <v>1591</v>
      </c>
      <c r="C775" s="178">
        <v>22</v>
      </c>
      <c r="D775" s="198">
        <v>41971</v>
      </c>
      <c r="E775" s="178" t="s">
        <v>1801</v>
      </c>
      <c r="F775" s="178" t="s">
        <v>1801</v>
      </c>
      <c r="G775" s="171">
        <v>36</v>
      </c>
      <c r="H775" s="172">
        <v>36</v>
      </c>
      <c r="I775" s="199">
        <v>429.8</v>
      </c>
      <c r="J775" s="171">
        <v>13</v>
      </c>
      <c r="K775" s="172">
        <v>1</v>
      </c>
      <c r="L775" s="172">
        <v>12</v>
      </c>
      <c r="M775" s="199">
        <v>429.8</v>
      </c>
      <c r="N775" s="199">
        <v>12.4</v>
      </c>
      <c r="O775" s="199">
        <v>417.4</v>
      </c>
      <c r="P775" s="200">
        <f t="shared" si="171"/>
        <v>18171944</v>
      </c>
      <c r="Q775" s="200">
        <v>13956052.99</v>
      </c>
      <c r="R775" s="200">
        <v>4215891.01</v>
      </c>
      <c r="S775" s="201" t="e">
        <f>R775='Приложение № 1'!#REF!+'Приложение № 1'!#REF!</f>
        <v>#REF!</v>
      </c>
    </row>
    <row r="776" spans="1:24" s="158" customFormat="1" ht="21.75" customHeight="1" x14ac:dyDescent="0.2">
      <c r="A776" s="178">
        <v>19</v>
      </c>
      <c r="B776" s="207" t="s">
        <v>1590</v>
      </c>
      <c r="C776" s="178">
        <v>23</v>
      </c>
      <c r="D776" s="198">
        <v>41971</v>
      </c>
      <c r="E776" s="178" t="s">
        <v>1801</v>
      </c>
      <c r="F776" s="178" t="s">
        <v>1801</v>
      </c>
      <c r="G776" s="171">
        <v>41</v>
      </c>
      <c r="H776" s="172">
        <v>41</v>
      </c>
      <c r="I776" s="199">
        <v>375.8</v>
      </c>
      <c r="J776" s="171">
        <v>17</v>
      </c>
      <c r="K776" s="172">
        <v>3</v>
      </c>
      <c r="L776" s="172">
        <v>14</v>
      </c>
      <c r="M776" s="199">
        <v>334.34</v>
      </c>
      <c r="N776" s="199">
        <v>54.1</v>
      </c>
      <c r="O776" s="199">
        <v>280.24</v>
      </c>
      <c r="P776" s="200">
        <f t="shared" si="171"/>
        <v>14135895.199999999</v>
      </c>
      <c r="Q776" s="200">
        <v>10856367.51</v>
      </c>
      <c r="R776" s="200">
        <v>3279527.69</v>
      </c>
      <c r="S776" s="201" t="e">
        <f>R776='Приложение № 1'!#REF!+'Приложение № 1'!#REF!</f>
        <v>#REF!</v>
      </c>
      <c r="T776" s="202"/>
      <c r="U776" s="205"/>
      <c r="V776" s="205"/>
      <c r="W776" s="205"/>
      <c r="X776" s="205"/>
    </row>
    <row r="777" spans="1:24" x14ac:dyDescent="0.2">
      <c r="A777" s="178">
        <v>20</v>
      </c>
      <c r="B777" s="207" t="s">
        <v>1589</v>
      </c>
      <c r="C777" s="178">
        <v>24</v>
      </c>
      <c r="D777" s="198">
        <v>41971</v>
      </c>
      <c r="E777" s="178" t="s">
        <v>1801</v>
      </c>
      <c r="F777" s="178" t="s">
        <v>1801</v>
      </c>
      <c r="G777" s="171">
        <v>31</v>
      </c>
      <c r="H777" s="172">
        <v>31</v>
      </c>
      <c r="I777" s="199">
        <v>411.6</v>
      </c>
      <c r="J777" s="171">
        <v>11</v>
      </c>
      <c r="K777" s="172">
        <v>1</v>
      </c>
      <c r="L777" s="172">
        <v>10</v>
      </c>
      <c r="M777" s="199">
        <v>398.74</v>
      </c>
      <c r="N777" s="199">
        <v>16.670000000000002</v>
      </c>
      <c r="O777" s="199">
        <v>382.07</v>
      </c>
      <c r="P777" s="200">
        <f t="shared" si="171"/>
        <v>16858727.199999999</v>
      </c>
      <c r="Q777" s="200">
        <v>12947502.49</v>
      </c>
      <c r="R777" s="200">
        <v>3911224.71</v>
      </c>
      <c r="S777" s="201" t="e">
        <f>R777='Приложение № 1'!#REF!+'Приложение № 1'!#REF!</f>
        <v>#REF!</v>
      </c>
    </row>
    <row r="778" spans="1:24" s="192" customFormat="1" ht="33.75" customHeight="1" x14ac:dyDescent="0.2">
      <c r="A778" s="777" t="s">
        <v>1828</v>
      </c>
      <c r="B778" s="777"/>
      <c r="C778" s="777"/>
      <c r="D778" s="777"/>
      <c r="E778" s="777"/>
      <c r="F778" s="777"/>
      <c r="G778" s="170">
        <f t="shared" ref="G778:P778" si="172">SUM(G779:G800)</f>
        <v>429</v>
      </c>
      <c r="H778" s="170">
        <f t="shared" si="172"/>
        <v>429</v>
      </c>
      <c r="I778" s="204">
        <f t="shared" si="172"/>
        <v>5471.7</v>
      </c>
      <c r="J778" s="170">
        <f t="shared" si="172"/>
        <v>160</v>
      </c>
      <c r="K778" s="170">
        <f t="shared" si="172"/>
        <v>27</v>
      </c>
      <c r="L778" s="170">
        <f t="shared" si="172"/>
        <v>133</v>
      </c>
      <c r="M778" s="204">
        <f t="shared" si="172"/>
        <v>5471.7</v>
      </c>
      <c r="N778" s="204">
        <f t="shared" si="172"/>
        <v>1096.7</v>
      </c>
      <c r="O778" s="204">
        <f t="shared" si="172"/>
        <v>4375</v>
      </c>
      <c r="P778" s="204">
        <f t="shared" si="172"/>
        <v>231343476</v>
      </c>
      <c r="Q778" s="204">
        <v>208903158.81</v>
      </c>
      <c r="R778" s="204">
        <v>22440317.190000001</v>
      </c>
      <c r="S778" s="201" t="e">
        <f>R778='Приложение № 1'!#REF!+'Приложение № 1'!#REF!</f>
        <v>#REF!</v>
      </c>
      <c r="T778" s="202"/>
      <c r="U778" s="202"/>
      <c r="V778" s="202"/>
      <c r="W778" s="202"/>
      <c r="X778" s="202"/>
    </row>
    <row r="779" spans="1:24" s="192" customFormat="1" ht="21" customHeight="1" x14ac:dyDescent="0.2">
      <c r="A779" s="178">
        <v>1</v>
      </c>
      <c r="B779" s="212" t="s">
        <v>1446</v>
      </c>
      <c r="C779" s="178">
        <v>267</v>
      </c>
      <c r="D779" s="198">
        <v>42002</v>
      </c>
      <c r="E779" s="178" t="s">
        <v>1801</v>
      </c>
      <c r="F779" s="178" t="s">
        <v>1846</v>
      </c>
      <c r="G779" s="175">
        <v>14</v>
      </c>
      <c r="H779" s="175">
        <v>14</v>
      </c>
      <c r="I779" s="200">
        <v>191</v>
      </c>
      <c r="J779" s="175">
        <v>5</v>
      </c>
      <c r="K779" s="175">
        <v>0</v>
      </c>
      <c r="L779" s="170">
        <v>5</v>
      </c>
      <c r="M779" s="200">
        <v>191</v>
      </c>
      <c r="N779" s="200">
        <v>0</v>
      </c>
      <c r="O779" s="200">
        <v>191</v>
      </c>
      <c r="P779" s="200">
        <f t="shared" ref="P779:P800" si="173">Q779+R779</f>
        <v>8075480</v>
      </c>
      <c r="Q779" s="200">
        <v>7292158.4400000004</v>
      </c>
      <c r="R779" s="200">
        <v>783321.56</v>
      </c>
      <c r="S779" s="201" t="e">
        <f>R779='Приложение № 1'!#REF!+'Приложение № 1'!#REF!</f>
        <v>#REF!</v>
      </c>
      <c r="T779" s="202"/>
      <c r="U779" s="202"/>
      <c r="V779" s="202"/>
      <c r="W779" s="202"/>
      <c r="X779" s="202"/>
    </row>
    <row r="780" spans="1:24" s="192" customFormat="1" x14ac:dyDescent="0.2">
      <c r="A780" s="178">
        <v>2</v>
      </c>
      <c r="B780" s="197" t="s">
        <v>1154</v>
      </c>
      <c r="C780" s="178">
        <v>39</v>
      </c>
      <c r="D780" s="198">
        <v>42184</v>
      </c>
      <c r="E780" s="178" t="s">
        <v>1801</v>
      </c>
      <c r="F780" s="178" t="s">
        <v>1846</v>
      </c>
      <c r="G780" s="171">
        <v>18</v>
      </c>
      <c r="H780" s="172">
        <v>18</v>
      </c>
      <c r="I780" s="199">
        <v>206.3</v>
      </c>
      <c r="J780" s="171">
        <v>7</v>
      </c>
      <c r="K780" s="172">
        <v>0</v>
      </c>
      <c r="L780" s="172">
        <v>7</v>
      </c>
      <c r="M780" s="199">
        <v>206.3</v>
      </c>
      <c r="N780" s="199">
        <v>0</v>
      </c>
      <c r="O780" s="199">
        <v>206.3</v>
      </c>
      <c r="P780" s="200">
        <f t="shared" si="173"/>
        <v>8722364</v>
      </c>
      <c r="Q780" s="200">
        <v>7876294.6900000004</v>
      </c>
      <c r="R780" s="200">
        <v>846069.31</v>
      </c>
      <c r="S780" s="201" t="e">
        <f>R780='Приложение № 1'!#REF!+'Приложение № 1'!#REF!</f>
        <v>#REF!</v>
      </c>
      <c r="T780" s="202"/>
      <c r="U780" s="202"/>
      <c r="V780" s="202"/>
      <c r="W780" s="202"/>
      <c r="X780" s="202"/>
    </row>
    <row r="781" spans="1:24" s="193" customFormat="1" x14ac:dyDescent="0.2">
      <c r="A781" s="178">
        <v>3</v>
      </c>
      <c r="B781" s="197" t="s">
        <v>910</v>
      </c>
      <c r="C781" s="178">
        <v>267</v>
      </c>
      <c r="D781" s="198">
        <v>42002</v>
      </c>
      <c r="E781" s="178" t="s">
        <v>1801</v>
      </c>
      <c r="F781" s="178" t="s">
        <v>1846</v>
      </c>
      <c r="G781" s="171">
        <v>19</v>
      </c>
      <c r="H781" s="172">
        <v>19</v>
      </c>
      <c r="I781" s="199">
        <v>233</v>
      </c>
      <c r="J781" s="171">
        <v>7</v>
      </c>
      <c r="K781" s="172">
        <v>0</v>
      </c>
      <c r="L781" s="172">
        <v>7</v>
      </c>
      <c r="M781" s="199">
        <v>233</v>
      </c>
      <c r="N781" s="199">
        <v>0</v>
      </c>
      <c r="O781" s="199">
        <v>233</v>
      </c>
      <c r="P781" s="200">
        <f t="shared" si="173"/>
        <v>9851240</v>
      </c>
      <c r="Q781" s="200">
        <v>8895669.7200000007</v>
      </c>
      <c r="R781" s="200">
        <v>955570.28</v>
      </c>
      <c r="S781" s="201" t="e">
        <f>R781='Приложение № 1'!#REF!+'Приложение № 1'!#REF!</f>
        <v>#REF!</v>
      </c>
      <c r="T781" s="202"/>
      <c r="U781" s="250"/>
      <c r="V781" s="250"/>
      <c r="W781" s="250"/>
      <c r="X781" s="250"/>
    </row>
    <row r="782" spans="1:24" s="192" customFormat="1" x14ac:dyDescent="0.2">
      <c r="A782" s="178">
        <v>4</v>
      </c>
      <c r="B782" s="197" t="s">
        <v>1155</v>
      </c>
      <c r="C782" s="178">
        <v>39</v>
      </c>
      <c r="D782" s="198">
        <v>42184</v>
      </c>
      <c r="E782" s="178" t="s">
        <v>1801</v>
      </c>
      <c r="F782" s="178" t="s">
        <v>1846</v>
      </c>
      <c r="G782" s="171">
        <v>15</v>
      </c>
      <c r="H782" s="172">
        <v>15</v>
      </c>
      <c r="I782" s="199">
        <v>175.5</v>
      </c>
      <c r="J782" s="171">
        <v>6</v>
      </c>
      <c r="K782" s="168">
        <v>0</v>
      </c>
      <c r="L782" s="168">
        <v>6</v>
      </c>
      <c r="M782" s="199">
        <v>175.5</v>
      </c>
      <c r="N782" s="200">
        <v>0</v>
      </c>
      <c r="O782" s="200">
        <v>175.5</v>
      </c>
      <c r="P782" s="200">
        <f t="shared" si="173"/>
        <v>7420140</v>
      </c>
      <c r="Q782" s="200">
        <v>6700386.4199999999</v>
      </c>
      <c r="R782" s="200">
        <v>719753.58</v>
      </c>
      <c r="S782" s="201" t="e">
        <f>R782='Приложение № 1'!#REF!+'Приложение № 1'!#REF!</f>
        <v>#REF!</v>
      </c>
      <c r="T782" s="202"/>
      <c r="U782" s="202"/>
      <c r="V782" s="202"/>
      <c r="W782" s="202"/>
      <c r="X782" s="202"/>
    </row>
    <row r="783" spans="1:24" s="193" customFormat="1" x14ac:dyDescent="0.2">
      <c r="A783" s="178">
        <v>5</v>
      </c>
      <c r="B783" s="197" t="s">
        <v>1156</v>
      </c>
      <c r="C783" s="178">
        <v>39</v>
      </c>
      <c r="D783" s="198">
        <v>42184</v>
      </c>
      <c r="E783" s="178" t="s">
        <v>1801</v>
      </c>
      <c r="F783" s="178" t="s">
        <v>1846</v>
      </c>
      <c r="G783" s="171">
        <v>17</v>
      </c>
      <c r="H783" s="172">
        <v>17</v>
      </c>
      <c r="I783" s="199">
        <v>203.5</v>
      </c>
      <c r="J783" s="171">
        <v>7</v>
      </c>
      <c r="K783" s="172">
        <v>0</v>
      </c>
      <c r="L783" s="172">
        <v>7</v>
      </c>
      <c r="M783" s="199">
        <v>203.5</v>
      </c>
      <c r="N783" s="199">
        <v>0</v>
      </c>
      <c r="O783" s="199">
        <v>203.5</v>
      </c>
      <c r="P783" s="200">
        <f t="shared" si="173"/>
        <v>8603980</v>
      </c>
      <c r="Q783" s="200">
        <v>7769393.9400000004</v>
      </c>
      <c r="R783" s="200">
        <v>834586.06</v>
      </c>
      <c r="S783" s="201" t="e">
        <f>R783='Приложение № 1'!#REF!+'Приложение № 1'!#REF!</f>
        <v>#REF!</v>
      </c>
      <c r="T783" s="202"/>
      <c r="U783" s="250"/>
      <c r="V783" s="250"/>
      <c r="W783" s="250"/>
      <c r="X783" s="250"/>
    </row>
    <row r="784" spans="1:24" s="192" customFormat="1" x14ac:dyDescent="0.2">
      <c r="A784" s="178">
        <v>6</v>
      </c>
      <c r="B784" s="197" t="s">
        <v>1445</v>
      </c>
      <c r="C784" s="178">
        <v>39</v>
      </c>
      <c r="D784" s="198">
        <v>42184</v>
      </c>
      <c r="E784" s="178" t="s">
        <v>1801</v>
      </c>
      <c r="F784" s="178" t="s">
        <v>1846</v>
      </c>
      <c r="G784" s="171">
        <v>26</v>
      </c>
      <c r="H784" s="172">
        <v>26</v>
      </c>
      <c r="I784" s="199">
        <v>191.8</v>
      </c>
      <c r="J784" s="171">
        <v>5</v>
      </c>
      <c r="K784" s="172">
        <v>0</v>
      </c>
      <c r="L784" s="172">
        <v>5</v>
      </c>
      <c r="M784" s="199">
        <v>191.8</v>
      </c>
      <c r="N784" s="199">
        <v>0</v>
      </c>
      <c r="O784" s="199">
        <v>191.8</v>
      </c>
      <c r="P784" s="200">
        <f t="shared" si="173"/>
        <v>8109304</v>
      </c>
      <c r="Q784" s="200">
        <v>7322701.5099999998</v>
      </c>
      <c r="R784" s="200">
        <v>786602.49</v>
      </c>
      <c r="S784" s="201" t="e">
        <f>R784='Приложение № 1'!#REF!+'Приложение № 1'!#REF!</f>
        <v>#REF!</v>
      </c>
      <c r="T784" s="202"/>
      <c r="U784" s="202"/>
      <c r="V784" s="202"/>
      <c r="W784" s="202"/>
      <c r="X784" s="202"/>
    </row>
    <row r="785" spans="1:24" s="193" customFormat="1" x14ac:dyDescent="0.2">
      <c r="A785" s="178">
        <v>7</v>
      </c>
      <c r="B785" s="197" t="s">
        <v>893</v>
      </c>
      <c r="C785" s="178">
        <v>267</v>
      </c>
      <c r="D785" s="198">
        <v>42002</v>
      </c>
      <c r="E785" s="178" t="s">
        <v>1801</v>
      </c>
      <c r="F785" s="178" t="s">
        <v>1846</v>
      </c>
      <c r="G785" s="171">
        <v>12</v>
      </c>
      <c r="H785" s="172">
        <v>12</v>
      </c>
      <c r="I785" s="199">
        <v>197.3</v>
      </c>
      <c r="J785" s="171">
        <v>6</v>
      </c>
      <c r="K785" s="172">
        <v>0</v>
      </c>
      <c r="L785" s="172">
        <v>6</v>
      </c>
      <c r="M785" s="199">
        <v>197.3</v>
      </c>
      <c r="N785" s="199">
        <v>0</v>
      </c>
      <c r="O785" s="199">
        <v>197.3</v>
      </c>
      <c r="P785" s="200">
        <f t="shared" si="173"/>
        <v>8341844</v>
      </c>
      <c r="Q785" s="200">
        <v>7532685.1299999999</v>
      </c>
      <c r="R785" s="200">
        <v>809158.87</v>
      </c>
      <c r="S785" s="201" t="e">
        <f>R785='Приложение № 1'!#REF!+'Приложение № 1'!#REF!</f>
        <v>#REF!</v>
      </c>
      <c r="T785" s="202"/>
      <c r="U785" s="250"/>
      <c r="V785" s="250"/>
      <c r="W785" s="250"/>
      <c r="X785" s="250"/>
    </row>
    <row r="786" spans="1:24" s="192" customFormat="1" x14ac:dyDescent="0.2">
      <c r="A786" s="178">
        <v>8</v>
      </c>
      <c r="B786" s="197" t="s">
        <v>892</v>
      </c>
      <c r="C786" s="178">
        <v>267</v>
      </c>
      <c r="D786" s="198">
        <v>42002</v>
      </c>
      <c r="E786" s="178" t="s">
        <v>1801</v>
      </c>
      <c r="F786" s="178" t="s">
        <v>1846</v>
      </c>
      <c r="G786" s="171">
        <v>33</v>
      </c>
      <c r="H786" s="172">
        <v>33</v>
      </c>
      <c r="I786" s="199">
        <v>421.6</v>
      </c>
      <c r="J786" s="171">
        <v>13</v>
      </c>
      <c r="K786" s="172">
        <v>1</v>
      </c>
      <c r="L786" s="172">
        <v>12</v>
      </c>
      <c r="M786" s="199">
        <v>421.6</v>
      </c>
      <c r="N786" s="199">
        <v>18.3</v>
      </c>
      <c r="O786" s="199">
        <v>403.3</v>
      </c>
      <c r="P786" s="200">
        <f t="shared" si="173"/>
        <v>17825248</v>
      </c>
      <c r="Q786" s="200">
        <v>16096198.939999999</v>
      </c>
      <c r="R786" s="200">
        <v>1729049.06</v>
      </c>
      <c r="S786" s="201" t="e">
        <f>R786='Приложение № 1'!#REF!+'Приложение № 1'!#REF!</f>
        <v>#REF!</v>
      </c>
      <c r="T786" s="202"/>
      <c r="U786" s="202"/>
      <c r="V786" s="202"/>
      <c r="W786" s="202"/>
      <c r="X786" s="202"/>
    </row>
    <row r="787" spans="1:24" s="192" customFormat="1" x14ac:dyDescent="0.2">
      <c r="A787" s="178">
        <v>9</v>
      </c>
      <c r="B787" s="197" t="s">
        <v>1146</v>
      </c>
      <c r="C787" s="178">
        <v>39</v>
      </c>
      <c r="D787" s="198">
        <v>42184</v>
      </c>
      <c r="E787" s="178" t="s">
        <v>1801</v>
      </c>
      <c r="F787" s="178" t="s">
        <v>1846</v>
      </c>
      <c r="G787" s="171">
        <v>41</v>
      </c>
      <c r="H787" s="172">
        <v>41</v>
      </c>
      <c r="I787" s="199">
        <v>458.6</v>
      </c>
      <c r="J787" s="171">
        <v>17</v>
      </c>
      <c r="K787" s="172">
        <v>6</v>
      </c>
      <c r="L787" s="172">
        <v>11</v>
      </c>
      <c r="M787" s="199">
        <v>458.6</v>
      </c>
      <c r="N787" s="199">
        <v>134.6</v>
      </c>
      <c r="O787" s="199">
        <v>324</v>
      </c>
      <c r="P787" s="200">
        <f t="shared" si="173"/>
        <v>19389608</v>
      </c>
      <c r="Q787" s="200">
        <v>17508816.02</v>
      </c>
      <c r="R787" s="200">
        <v>1880791.98</v>
      </c>
      <c r="S787" s="201" t="e">
        <f>R787='Приложение № 1'!#REF!+'Приложение № 1'!#REF!</f>
        <v>#REF!</v>
      </c>
      <c r="T787" s="202"/>
      <c r="U787" s="202"/>
      <c r="V787" s="202"/>
      <c r="W787" s="202"/>
      <c r="X787" s="202"/>
    </row>
    <row r="788" spans="1:24" s="192" customFormat="1" x14ac:dyDescent="0.2">
      <c r="A788" s="178">
        <v>10</v>
      </c>
      <c r="B788" s="197" t="s">
        <v>1147</v>
      </c>
      <c r="C788" s="178">
        <v>39</v>
      </c>
      <c r="D788" s="198">
        <v>42184</v>
      </c>
      <c r="E788" s="178" t="s">
        <v>1801</v>
      </c>
      <c r="F788" s="178" t="s">
        <v>1846</v>
      </c>
      <c r="G788" s="171">
        <v>20</v>
      </c>
      <c r="H788" s="172">
        <v>20</v>
      </c>
      <c r="I788" s="199">
        <v>420.8</v>
      </c>
      <c r="J788" s="171">
        <v>9</v>
      </c>
      <c r="K788" s="172">
        <v>5</v>
      </c>
      <c r="L788" s="172">
        <v>4</v>
      </c>
      <c r="M788" s="199">
        <v>420.8</v>
      </c>
      <c r="N788" s="199">
        <v>217.6</v>
      </c>
      <c r="O788" s="199">
        <v>203.2</v>
      </c>
      <c r="P788" s="200">
        <f t="shared" si="173"/>
        <v>17791424</v>
      </c>
      <c r="Q788" s="200">
        <v>16065655.869999999</v>
      </c>
      <c r="R788" s="200">
        <v>1725768.13</v>
      </c>
      <c r="S788" s="201" t="e">
        <f>R788='Приложение № 1'!#REF!+'Приложение № 1'!#REF!</f>
        <v>#REF!</v>
      </c>
      <c r="T788" s="202"/>
      <c r="U788" s="202"/>
      <c r="V788" s="202"/>
      <c r="W788" s="202"/>
      <c r="X788" s="202"/>
    </row>
    <row r="789" spans="1:24" s="192" customFormat="1" x14ac:dyDescent="0.2">
      <c r="A789" s="178">
        <v>11</v>
      </c>
      <c r="B789" s="197" t="s">
        <v>1152</v>
      </c>
      <c r="C789" s="178">
        <v>39</v>
      </c>
      <c r="D789" s="198">
        <v>42184</v>
      </c>
      <c r="E789" s="178" t="s">
        <v>1801</v>
      </c>
      <c r="F789" s="178" t="s">
        <v>1846</v>
      </c>
      <c r="G789" s="171">
        <v>17</v>
      </c>
      <c r="H789" s="172">
        <v>17</v>
      </c>
      <c r="I789" s="199">
        <v>158</v>
      </c>
      <c r="J789" s="171">
        <v>5</v>
      </c>
      <c r="K789" s="172">
        <v>0</v>
      </c>
      <c r="L789" s="172">
        <v>5</v>
      </c>
      <c r="M789" s="199">
        <v>158</v>
      </c>
      <c r="N789" s="199">
        <v>0</v>
      </c>
      <c r="O789" s="199">
        <v>158</v>
      </c>
      <c r="P789" s="200">
        <f t="shared" si="173"/>
        <v>6680240</v>
      </c>
      <c r="Q789" s="200">
        <v>6032256.7199999997</v>
      </c>
      <c r="R789" s="200">
        <v>647983.28</v>
      </c>
      <c r="S789" s="201" t="e">
        <f>R789='Приложение № 1'!#REF!+'Приложение № 1'!#REF!</f>
        <v>#REF!</v>
      </c>
      <c r="T789" s="202"/>
      <c r="U789" s="202"/>
      <c r="V789" s="202"/>
      <c r="W789" s="202"/>
      <c r="X789" s="202"/>
    </row>
    <row r="790" spans="1:24" s="192" customFormat="1" x14ac:dyDescent="0.2">
      <c r="A790" s="178">
        <v>12</v>
      </c>
      <c r="B790" s="197" t="s">
        <v>1151</v>
      </c>
      <c r="C790" s="178">
        <v>39</v>
      </c>
      <c r="D790" s="198">
        <v>42184</v>
      </c>
      <c r="E790" s="178" t="s">
        <v>1801</v>
      </c>
      <c r="F790" s="178" t="s">
        <v>1846</v>
      </c>
      <c r="G790" s="171">
        <v>12</v>
      </c>
      <c r="H790" s="172">
        <v>12</v>
      </c>
      <c r="I790" s="199">
        <v>180</v>
      </c>
      <c r="J790" s="171">
        <v>4</v>
      </c>
      <c r="K790" s="172">
        <v>0</v>
      </c>
      <c r="L790" s="172">
        <v>4</v>
      </c>
      <c r="M790" s="199">
        <v>180</v>
      </c>
      <c r="N790" s="199">
        <v>0</v>
      </c>
      <c r="O790" s="199">
        <v>180</v>
      </c>
      <c r="P790" s="200">
        <f t="shared" si="173"/>
        <v>7610400</v>
      </c>
      <c r="Q790" s="200">
        <v>6872191.2000000002</v>
      </c>
      <c r="R790" s="200">
        <v>738208.8</v>
      </c>
      <c r="S790" s="201" t="e">
        <f>R790='Приложение № 1'!#REF!+'Приложение № 1'!#REF!</f>
        <v>#REF!</v>
      </c>
      <c r="T790" s="202"/>
      <c r="U790" s="202"/>
      <c r="V790" s="202"/>
      <c r="W790" s="202"/>
      <c r="X790" s="202"/>
    </row>
    <row r="791" spans="1:24" s="192" customFormat="1" x14ac:dyDescent="0.2">
      <c r="A791" s="178">
        <v>13</v>
      </c>
      <c r="B791" s="197" t="s">
        <v>1153</v>
      </c>
      <c r="C791" s="178">
        <v>39</v>
      </c>
      <c r="D791" s="198">
        <v>42184</v>
      </c>
      <c r="E791" s="178" t="s">
        <v>1801</v>
      </c>
      <c r="F791" s="178" t="s">
        <v>1846</v>
      </c>
      <c r="G791" s="171">
        <v>13</v>
      </c>
      <c r="H791" s="172">
        <v>13</v>
      </c>
      <c r="I791" s="199">
        <v>154.9</v>
      </c>
      <c r="J791" s="171">
        <v>4</v>
      </c>
      <c r="K791" s="172">
        <v>1</v>
      </c>
      <c r="L791" s="172">
        <v>3</v>
      </c>
      <c r="M791" s="199">
        <v>154.9</v>
      </c>
      <c r="N791" s="199">
        <v>34.9</v>
      </c>
      <c r="O791" s="199">
        <v>120</v>
      </c>
      <c r="P791" s="200">
        <f t="shared" si="173"/>
        <v>6549172</v>
      </c>
      <c r="Q791" s="200">
        <v>5913902.3200000003</v>
      </c>
      <c r="R791" s="200">
        <v>635269.68000000005</v>
      </c>
      <c r="S791" s="201" t="e">
        <f>R791='Приложение № 1'!#REF!+'Приложение № 1'!#REF!</f>
        <v>#REF!</v>
      </c>
      <c r="T791" s="202"/>
      <c r="U791" s="202"/>
      <c r="V791" s="202"/>
      <c r="W791" s="202"/>
      <c r="X791" s="202"/>
    </row>
    <row r="792" spans="1:24" s="192" customFormat="1" x14ac:dyDescent="0.2">
      <c r="A792" s="178">
        <v>14</v>
      </c>
      <c r="B792" s="197" t="s">
        <v>914</v>
      </c>
      <c r="C792" s="178">
        <v>267</v>
      </c>
      <c r="D792" s="198">
        <v>42002</v>
      </c>
      <c r="E792" s="178" t="s">
        <v>1801</v>
      </c>
      <c r="F792" s="178" t="s">
        <v>1846</v>
      </c>
      <c r="G792" s="171">
        <v>19</v>
      </c>
      <c r="H792" s="172">
        <v>19</v>
      </c>
      <c r="I792" s="199">
        <v>206</v>
      </c>
      <c r="J792" s="171">
        <v>6</v>
      </c>
      <c r="K792" s="172">
        <v>0</v>
      </c>
      <c r="L792" s="172">
        <v>6</v>
      </c>
      <c r="M792" s="199">
        <v>206</v>
      </c>
      <c r="N792" s="199">
        <v>0</v>
      </c>
      <c r="O792" s="199">
        <v>206</v>
      </c>
      <c r="P792" s="200">
        <f t="shared" si="173"/>
        <v>8709680</v>
      </c>
      <c r="Q792" s="200">
        <v>7864841.04</v>
      </c>
      <c r="R792" s="200">
        <v>844838.96</v>
      </c>
      <c r="S792" s="201" t="e">
        <f>R792='Приложение № 1'!#REF!+'Приложение № 1'!#REF!</f>
        <v>#REF!</v>
      </c>
      <c r="T792" s="202"/>
      <c r="U792" s="202"/>
      <c r="V792" s="202"/>
      <c r="W792" s="202"/>
      <c r="X792" s="202"/>
    </row>
    <row r="793" spans="1:24" s="192" customFormat="1" x14ac:dyDescent="0.2">
      <c r="A793" s="178">
        <v>15</v>
      </c>
      <c r="B793" s="197" t="s">
        <v>1578</v>
      </c>
      <c r="C793" s="178">
        <v>267</v>
      </c>
      <c r="D793" s="198">
        <v>42002</v>
      </c>
      <c r="E793" s="178" t="s">
        <v>1801</v>
      </c>
      <c r="F793" s="178" t="s">
        <v>1846</v>
      </c>
      <c r="G793" s="171">
        <v>20</v>
      </c>
      <c r="H793" s="172">
        <v>20</v>
      </c>
      <c r="I793" s="199">
        <v>500.6</v>
      </c>
      <c r="J793" s="171">
        <v>11</v>
      </c>
      <c r="K793" s="172">
        <v>7</v>
      </c>
      <c r="L793" s="172">
        <v>4</v>
      </c>
      <c r="M793" s="199">
        <v>500.6</v>
      </c>
      <c r="N793" s="199">
        <v>311.2</v>
      </c>
      <c r="O793" s="199">
        <v>189.4</v>
      </c>
      <c r="P793" s="200">
        <f t="shared" si="173"/>
        <v>21165368</v>
      </c>
      <c r="Q793" s="200">
        <v>19112327.300000001</v>
      </c>
      <c r="R793" s="200">
        <v>2053040.7</v>
      </c>
      <c r="S793" s="201" t="e">
        <f>R793='Приложение № 1'!#REF!+'Приложение № 1'!#REF!</f>
        <v>#REF!</v>
      </c>
      <c r="T793" s="202"/>
      <c r="U793" s="202"/>
      <c r="V793" s="202"/>
      <c r="W793" s="202"/>
      <c r="X793" s="202"/>
    </row>
    <row r="794" spans="1:24" s="192" customFormat="1" x14ac:dyDescent="0.2">
      <c r="A794" s="178">
        <v>16</v>
      </c>
      <c r="B794" s="197" t="s">
        <v>1148</v>
      </c>
      <c r="C794" s="178" t="s">
        <v>1084</v>
      </c>
      <c r="D794" s="198">
        <v>42174</v>
      </c>
      <c r="E794" s="178" t="s">
        <v>1801</v>
      </c>
      <c r="F794" s="178" t="s">
        <v>1846</v>
      </c>
      <c r="G794" s="171">
        <v>20</v>
      </c>
      <c r="H794" s="172">
        <v>20</v>
      </c>
      <c r="I794" s="199">
        <v>215.1</v>
      </c>
      <c r="J794" s="171">
        <v>6</v>
      </c>
      <c r="K794" s="172">
        <v>2</v>
      </c>
      <c r="L794" s="172">
        <v>4</v>
      </c>
      <c r="M794" s="199">
        <v>215.1</v>
      </c>
      <c r="N794" s="199">
        <v>101</v>
      </c>
      <c r="O794" s="199">
        <v>114.1</v>
      </c>
      <c r="P794" s="200">
        <f t="shared" si="173"/>
        <v>9094428</v>
      </c>
      <c r="Q794" s="200">
        <v>8212268.4800000004</v>
      </c>
      <c r="R794" s="200">
        <v>882159.52</v>
      </c>
      <c r="S794" s="201" t="e">
        <f>R794='Приложение № 1'!#REF!+'Приложение № 1'!#REF!</f>
        <v>#REF!</v>
      </c>
      <c r="T794" s="202"/>
      <c r="U794" s="202"/>
      <c r="V794" s="202"/>
      <c r="W794" s="202"/>
      <c r="X794" s="202"/>
    </row>
    <row r="795" spans="1:24" s="192" customFormat="1" x14ac:dyDescent="0.2">
      <c r="A795" s="178">
        <v>17</v>
      </c>
      <c r="B795" s="197" t="s">
        <v>1149</v>
      </c>
      <c r="C795" s="178" t="s">
        <v>1084</v>
      </c>
      <c r="D795" s="198">
        <v>42174</v>
      </c>
      <c r="E795" s="178" t="s">
        <v>1801</v>
      </c>
      <c r="F795" s="178" t="s">
        <v>1846</v>
      </c>
      <c r="G795" s="171">
        <v>18</v>
      </c>
      <c r="H795" s="172">
        <v>18</v>
      </c>
      <c r="I795" s="199">
        <v>175</v>
      </c>
      <c r="J795" s="171">
        <v>7</v>
      </c>
      <c r="K795" s="172">
        <v>0</v>
      </c>
      <c r="L795" s="172">
        <v>7</v>
      </c>
      <c r="M795" s="199">
        <v>175</v>
      </c>
      <c r="N795" s="199">
        <v>0</v>
      </c>
      <c r="O795" s="199">
        <v>175</v>
      </c>
      <c r="P795" s="200">
        <f t="shared" si="173"/>
        <v>7399000</v>
      </c>
      <c r="Q795" s="200">
        <v>6681297</v>
      </c>
      <c r="R795" s="200">
        <v>717703</v>
      </c>
      <c r="S795" s="201" t="e">
        <f>R795='Приложение № 1'!#REF!+'Приложение № 1'!#REF!</f>
        <v>#REF!</v>
      </c>
      <c r="T795" s="202"/>
      <c r="U795" s="202"/>
      <c r="V795" s="202"/>
      <c r="W795" s="202"/>
      <c r="X795" s="202"/>
    </row>
    <row r="796" spans="1:24" s="192" customFormat="1" x14ac:dyDescent="0.2">
      <c r="A796" s="178">
        <v>18</v>
      </c>
      <c r="B796" s="197" t="s">
        <v>1150</v>
      </c>
      <c r="C796" s="178" t="s">
        <v>1084</v>
      </c>
      <c r="D796" s="198">
        <v>42174</v>
      </c>
      <c r="E796" s="178" t="s">
        <v>1801</v>
      </c>
      <c r="F796" s="178" t="s">
        <v>1846</v>
      </c>
      <c r="G796" s="171">
        <v>24</v>
      </c>
      <c r="H796" s="172">
        <v>24</v>
      </c>
      <c r="I796" s="199">
        <v>203</v>
      </c>
      <c r="J796" s="171">
        <v>7</v>
      </c>
      <c r="K796" s="172">
        <v>0</v>
      </c>
      <c r="L796" s="172">
        <v>7</v>
      </c>
      <c r="M796" s="199">
        <v>203</v>
      </c>
      <c r="N796" s="199">
        <v>0</v>
      </c>
      <c r="O796" s="199">
        <v>203</v>
      </c>
      <c r="P796" s="200">
        <f t="shared" si="173"/>
        <v>8582840</v>
      </c>
      <c r="Q796" s="200">
        <v>7750304.5199999996</v>
      </c>
      <c r="R796" s="200">
        <v>832535.48</v>
      </c>
      <c r="S796" s="201" t="e">
        <f>R796='Приложение № 1'!#REF!+'Приложение № 1'!#REF!</f>
        <v>#REF!</v>
      </c>
      <c r="T796" s="202"/>
      <c r="U796" s="202"/>
      <c r="V796" s="202"/>
      <c r="W796" s="202"/>
      <c r="X796" s="202"/>
    </row>
    <row r="797" spans="1:24" s="192" customFormat="1" x14ac:dyDescent="0.2">
      <c r="A797" s="178">
        <v>19</v>
      </c>
      <c r="B797" s="197" t="s">
        <v>1252</v>
      </c>
      <c r="C797" s="178" t="s">
        <v>1084</v>
      </c>
      <c r="D797" s="198">
        <v>42174</v>
      </c>
      <c r="E797" s="178" t="s">
        <v>1801</v>
      </c>
      <c r="F797" s="178" t="s">
        <v>1846</v>
      </c>
      <c r="G797" s="171">
        <v>16</v>
      </c>
      <c r="H797" s="172">
        <v>16</v>
      </c>
      <c r="I797" s="199">
        <v>185.7</v>
      </c>
      <c r="J797" s="171">
        <v>8</v>
      </c>
      <c r="K797" s="172">
        <v>0</v>
      </c>
      <c r="L797" s="172">
        <v>8</v>
      </c>
      <c r="M797" s="199">
        <v>185.7</v>
      </c>
      <c r="N797" s="199">
        <v>0</v>
      </c>
      <c r="O797" s="199">
        <v>185.7</v>
      </c>
      <c r="P797" s="200">
        <f t="shared" si="173"/>
        <v>7851396</v>
      </c>
      <c r="Q797" s="200">
        <v>7089810.5899999999</v>
      </c>
      <c r="R797" s="200">
        <v>761585.41</v>
      </c>
      <c r="S797" s="201" t="e">
        <f>R797='Приложение № 1'!#REF!+'Приложение № 1'!#REF!</f>
        <v>#REF!</v>
      </c>
      <c r="T797" s="202"/>
      <c r="U797" s="202"/>
      <c r="V797" s="202"/>
      <c r="W797" s="202"/>
      <c r="X797" s="202"/>
    </row>
    <row r="798" spans="1:24" s="194" customFormat="1" ht="18.75" customHeight="1" x14ac:dyDescent="0.2">
      <c r="A798" s="178">
        <v>20</v>
      </c>
      <c r="B798" s="197" t="s">
        <v>1253</v>
      </c>
      <c r="C798" s="178" t="s">
        <v>1084</v>
      </c>
      <c r="D798" s="198">
        <v>42174</v>
      </c>
      <c r="E798" s="178" t="s">
        <v>1801</v>
      </c>
      <c r="F798" s="178" t="s">
        <v>1846</v>
      </c>
      <c r="G798" s="171">
        <v>16</v>
      </c>
      <c r="H798" s="172">
        <v>16</v>
      </c>
      <c r="I798" s="199">
        <v>200</v>
      </c>
      <c r="J798" s="171">
        <v>8</v>
      </c>
      <c r="K798" s="172">
        <v>0</v>
      </c>
      <c r="L798" s="172">
        <v>8</v>
      </c>
      <c r="M798" s="199">
        <v>200</v>
      </c>
      <c r="N798" s="199">
        <v>0</v>
      </c>
      <c r="O798" s="199">
        <v>200</v>
      </c>
      <c r="P798" s="200">
        <f t="shared" si="173"/>
        <v>8456000</v>
      </c>
      <c r="Q798" s="200">
        <v>7635768</v>
      </c>
      <c r="R798" s="200">
        <v>820232</v>
      </c>
      <c r="S798" s="201" t="e">
        <f>R798='Приложение № 1'!#REF!+'Приложение № 1'!#REF!</f>
        <v>#REF!</v>
      </c>
      <c r="T798" s="202"/>
      <c r="U798" s="205"/>
      <c r="V798" s="205"/>
      <c r="W798" s="205"/>
      <c r="X798" s="205"/>
    </row>
    <row r="799" spans="1:24" s="192" customFormat="1" x14ac:dyDescent="0.2">
      <c r="A799" s="178">
        <v>21</v>
      </c>
      <c r="B799" s="207" t="s">
        <v>1577</v>
      </c>
      <c r="C799" s="215" t="s">
        <v>1303</v>
      </c>
      <c r="D799" s="198">
        <v>42002</v>
      </c>
      <c r="E799" s="178" t="s">
        <v>1801</v>
      </c>
      <c r="F799" s="178" t="s">
        <v>1846</v>
      </c>
      <c r="G799" s="171">
        <v>5</v>
      </c>
      <c r="H799" s="171">
        <v>5</v>
      </c>
      <c r="I799" s="199">
        <v>139.5</v>
      </c>
      <c r="J799" s="171">
        <v>3</v>
      </c>
      <c r="K799" s="172">
        <v>2</v>
      </c>
      <c r="L799" s="172">
        <v>1</v>
      </c>
      <c r="M799" s="199">
        <v>139.5</v>
      </c>
      <c r="N799" s="199">
        <v>103.3</v>
      </c>
      <c r="O799" s="199">
        <v>36.200000000000003</v>
      </c>
      <c r="P799" s="200">
        <f t="shared" si="173"/>
        <v>5898060</v>
      </c>
      <c r="Q799" s="200">
        <v>5325948.18</v>
      </c>
      <c r="R799" s="200">
        <v>572111.81999999995</v>
      </c>
      <c r="S799" s="201" t="e">
        <f>R799='Приложение № 1'!#REF!+'Приложение № 1'!#REF!</f>
        <v>#REF!</v>
      </c>
      <c r="T799" s="202"/>
      <c r="U799" s="202"/>
      <c r="V799" s="202"/>
      <c r="W799" s="202"/>
      <c r="X799" s="202"/>
    </row>
    <row r="800" spans="1:24" s="192" customFormat="1" ht="19.5" customHeight="1" x14ac:dyDescent="0.2">
      <c r="A800" s="178">
        <v>22</v>
      </c>
      <c r="B800" s="207" t="s">
        <v>1576</v>
      </c>
      <c r="C800" s="215" t="s">
        <v>1303</v>
      </c>
      <c r="D800" s="198">
        <v>42002</v>
      </c>
      <c r="E800" s="178" t="s">
        <v>1801</v>
      </c>
      <c r="F800" s="178" t="s">
        <v>1846</v>
      </c>
      <c r="G800" s="171">
        <v>34</v>
      </c>
      <c r="H800" s="171">
        <v>34</v>
      </c>
      <c r="I800" s="199">
        <v>454.5</v>
      </c>
      <c r="J800" s="171">
        <v>9</v>
      </c>
      <c r="K800" s="172">
        <v>3</v>
      </c>
      <c r="L800" s="172">
        <v>6</v>
      </c>
      <c r="M800" s="199">
        <v>454.5</v>
      </c>
      <c r="N800" s="199">
        <v>175.8</v>
      </c>
      <c r="O800" s="199">
        <v>278.7</v>
      </c>
      <c r="P800" s="200">
        <f t="shared" si="173"/>
        <v>19216260</v>
      </c>
      <c r="Q800" s="200">
        <v>17352282.780000001</v>
      </c>
      <c r="R800" s="200">
        <v>1863977.22</v>
      </c>
      <c r="S800" s="201" t="e">
        <f>R800='Приложение № 1'!#REF!+'Приложение № 1'!#REF!</f>
        <v>#REF!</v>
      </c>
      <c r="T800" s="202"/>
      <c r="U800" s="202"/>
      <c r="V800" s="202"/>
      <c r="W800" s="202"/>
      <c r="X800" s="202"/>
    </row>
    <row r="801" spans="1:24" s="158" customFormat="1" ht="34.5" customHeight="1" x14ac:dyDescent="0.2">
      <c r="A801" s="777" t="s">
        <v>1744</v>
      </c>
      <c r="B801" s="777"/>
      <c r="C801" s="777"/>
      <c r="D801" s="777"/>
      <c r="E801" s="777"/>
      <c r="F801" s="777"/>
      <c r="G801" s="170">
        <f t="shared" ref="G801:P801" si="174">SUM(G802:G803)</f>
        <v>21</v>
      </c>
      <c r="H801" s="170">
        <f t="shared" si="174"/>
        <v>21</v>
      </c>
      <c r="I801" s="204">
        <f t="shared" si="174"/>
        <v>263</v>
      </c>
      <c r="J801" s="170">
        <f t="shared" si="174"/>
        <v>11</v>
      </c>
      <c r="K801" s="170">
        <f t="shared" si="174"/>
        <v>8</v>
      </c>
      <c r="L801" s="170">
        <f t="shared" si="174"/>
        <v>3</v>
      </c>
      <c r="M801" s="204">
        <f t="shared" si="174"/>
        <v>263</v>
      </c>
      <c r="N801" s="204">
        <f t="shared" si="174"/>
        <v>211.5</v>
      </c>
      <c r="O801" s="204">
        <f t="shared" si="174"/>
        <v>51.5</v>
      </c>
      <c r="P801" s="204">
        <f t="shared" si="174"/>
        <v>11119640</v>
      </c>
      <c r="Q801" s="204">
        <v>9574010.0399999991</v>
      </c>
      <c r="R801" s="204">
        <v>1545629.96</v>
      </c>
      <c r="S801" s="201" t="e">
        <f>R801='Приложение № 1'!#REF!+'Приложение № 1'!#REF!</f>
        <v>#REF!</v>
      </c>
      <c r="T801" s="202"/>
      <c r="U801" s="205"/>
      <c r="V801" s="205"/>
      <c r="W801" s="205"/>
      <c r="X801" s="205"/>
    </row>
    <row r="802" spans="1:24" ht="18" customHeight="1" x14ac:dyDescent="0.2">
      <c r="A802" s="178">
        <v>1</v>
      </c>
      <c r="B802" s="197" t="s">
        <v>1213</v>
      </c>
      <c r="C802" s="221" t="s">
        <v>1092</v>
      </c>
      <c r="D802" s="217">
        <v>41992</v>
      </c>
      <c r="E802" s="178" t="s">
        <v>1097</v>
      </c>
      <c r="F802" s="178" t="s">
        <v>1099</v>
      </c>
      <c r="G802" s="171">
        <v>13</v>
      </c>
      <c r="H802" s="172">
        <v>13</v>
      </c>
      <c r="I802" s="199">
        <v>133.69999999999999</v>
      </c>
      <c r="J802" s="171">
        <v>7</v>
      </c>
      <c r="K802" s="172">
        <v>4</v>
      </c>
      <c r="L802" s="172">
        <v>3</v>
      </c>
      <c r="M802" s="199">
        <v>133.69999999999999</v>
      </c>
      <c r="N802" s="199">
        <v>82.2</v>
      </c>
      <c r="O802" s="199">
        <v>51.5</v>
      </c>
      <c r="P802" s="200">
        <f>Q802+R802</f>
        <v>5652836</v>
      </c>
      <c r="Q802" s="200">
        <v>4867091.8</v>
      </c>
      <c r="R802" s="200">
        <v>785744.2</v>
      </c>
      <c r="S802" s="201" t="e">
        <f>R802='Приложение № 1'!#REF!+'Приложение № 1'!#REF!</f>
        <v>#REF!</v>
      </c>
    </row>
    <row r="803" spans="1:24" ht="18" customHeight="1" x14ac:dyDescent="0.2">
      <c r="A803" s="178">
        <v>2</v>
      </c>
      <c r="B803" s="197" t="s">
        <v>1249</v>
      </c>
      <c r="C803" s="221" t="s">
        <v>1281</v>
      </c>
      <c r="D803" s="217">
        <v>41241</v>
      </c>
      <c r="E803" s="178" t="s">
        <v>1097</v>
      </c>
      <c r="F803" s="178" t="s">
        <v>1099</v>
      </c>
      <c r="G803" s="171">
        <v>8</v>
      </c>
      <c r="H803" s="172">
        <v>8</v>
      </c>
      <c r="I803" s="199">
        <v>129.30000000000001</v>
      </c>
      <c r="J803" s="171">
        <v>4</v>
      </c>
      <c r="K803" s="172">
        <v>4</v>
      </c>
      <c r="L803" s="172">
        <v>0</v>
      </c>
      <c r="M803" s="199">
        <v>129.30000000000001</v>
      </c>
      <c r="N803" s="199">
        <v>129.30000000000001</v>
      </c>
      <c r="O803" s="199">
        <v>0</v>
      </c>
      <c r="P803" s="200">
        <f>Q803+R803</f>
        <v>5466804</v>
      </c>
      <c r="Q803" s="200">
        <v>4706918.24</v>
      </c>
      <c r="R803" s="200">
        <v>759885.76</v>
      </c>
      <c r="S803" s="201" t="e">
        <f>R803='Приложение № 1'!#REF!+'Приложение № 1'!#REF!</f>
        <v>#REF!</v>
      </c>
    </row>
    <row r="804" spans="1:24" ht="29.25" customHeight="1" x14ac:dyDescent="0.2">
      <c r="A804" s="777" t="s">
        <v>1752</v>
      </c>
      <c r="B804" s="777"/>
      <c r="C804" s="777"/>
      <c r="D804" s="777"/>
      <c r="E804" s="777"/>
      <c r="F804" s="777"/>
      <c r="G804" s="170">
        <f>SUM(G805:G817)</f>
        <v>281</v>
      </c>
      <c r="H804" s="170">
        <f t="shared" ref="H804:P804" si="175">SUM(H805:H817)</f>
        <v>281</v>
      </c>
      <c r="I804" s="204">
        <f t="shared" si="175"/>
        <v>4842.3</v>
      </c>
      <c r="J804" s="170">
        <f t="shared" si="175"/>
        <v>114</v>
      </c>
      <c r="K804" s="170">
        <f t="shared" si="175"/>
        <v>75</v>
      </c>
      <c r="L804" s="170">
        <f t="shared" si="175"/>
        <v>39</v>
      </c>
      <c r="M804" s="204">
        <f t="shared" si="175"/>
        <v>4842.3</v>
      </c>
      <c r="N804" s="204">
        <f t="shared" si="175"/>
        <v>3390.8</v>
      </c>
      <c r="O804" s="204">
        <f t="shared" si="175"/>
        <v>1451.5</v>
      </c>
      <c r="P804" s="204">
        <f t="shared" si="175"/>
        <v>204732444</v>
      </c>
      <c r="Q804" s="204">
        <v>177298296.49000001</v>
      </c>
      <c r="R804" s="204">
        <v>27434147.510000002</v>
      </c>
      <c r="S804" s="201" t="e">
        <f>R804='Приложение № 1'!#REF!+'Приложение № 1'!#REF!</f>
        <v>#REF!</v>
      </c>
    </row>
    <row r="805" spans="1:24" x14ac:dyDescent="0.2">
      <c r="A805" s="178">
        <v>1</v>
      </c>
      <c r="B805" s="197" t="s">
        <v>1055</v>
      </c>
      <c r="C805" s="215" t="s">
        <v>1283</v>
      </c>
      <c r="D805" s="198">
        <v>41274</v>
      </c>
      <c r="E805" s="178" t="s">
        <v>1097</v>
      </c>
      <c r="F805" s="178" t="s">
        <v>1099</v>
      </c>
      <c r="G805" s="171">
        <v>4</v>
      </c>
      <c r="H805" s="172">
        <v>4</v>
      </c>
      <c r="I805" s="199">
        <v>127.8</v>
      </c>
      <c r="J805" s="171">
        <v>3</v>
      </c>
      <c r="K805" s="172">
        <v>2</v>
      </c>
      <c r="L805" s="172">
        <v>1</v>
      </c>
      <c r="M805" s="199">
        <v>127.8</v>
      </c>
      <c r="N805" s="199">
        <v>88.2</v>
      </c>
      <c r="O805" s="199">
        <v>39.6</v>
      </c>
      <c r="P805" s="200">
        <f t="shared" ref="P805:P817" si="176">Q805+R805</f>
        <v>5403384</v>
      </c>
      <c r="Q805" s="200">
        <v>4679330.54</v>
      </c>
      <c r="R805" s="200">
        <v>724053.46</v>
      </c>
      <c r="S805" s="201" t="e">
        <f>R805='Приложение № 1'!#REF!+'Приложение № 1'!#REF!</f>
        <v>#REF!</v>
      </c>
    </row>
    <row r="806" spans="1:24" x14ac:dyDescent="0.2">
      <c r="A806" s="178">
        <v>2</v>
      </c>
      <c r="B806" s="197" t="s">
        <v>1057</v>
      </c>
      <c r="C806" s="178">
        <v>148</v>
      </c>
      <c r="D806" s="198">
        <v>41274</v>
      </c>
      <c r="E806" s="178" t="s">
        <v>1097</v>
      </c>
      <c r="F806" s="178" t="s">
        <v>1099</v>
      </c>
      <c r="G806" s="171">
        <v>13</v>
      </c>
      <c r="H806" s="172">
        <v>13</v>
      </c>
      <c r="I806" s="199">
        <v>201.7</v>
      </c>
      <c r="J806" s="171">
        <v>6</v>
      </c>
      <c r="K806" s="172">
        <v>5</v>
      </c>
      <c r="L806" s="172">
        <v>1</v>
      </c>
      <c r="M806" s="199">
        <v>201.7</v>
      </c>
      <c r="N806" s="199">
        <v>161</v>
      </c>
      <c r="O806" s="199">
        <v>40.700000000000003</v>
      </c>
      <c r="P806" s="200">
        <f t="shared" si="176"/>
        <v>8527876</v>
      </c>
      <c r="Q806" s="200">
        <v>7385140.6200000001</v>
      </c>
      <c r="R806" s="200">
        <v>1142735.3799999999</v>
      </c>
      <c r="S806" s="201" t="e">
        <f>R806='Приложение № 1'!#REF!+'Приложение № 1'!#REF!</f>
        <v>#REF!</v>
      </c>
    </row>
    <row r="807" spans="1:24" x14ac:dyDescent="0.2">
      <c r="A807" s="178">
        <v>3</v>
      </c>
      <c r="B807" s="197" t="s">
        <v>1058</v>
      </c>
      <c r="C807" s="215" t="s">
        <v>1284</v>
      </c>
      <c r="D807" s="198">
        <v>41274</v>
      </c>
      <c r="E807" s="178" t="s">
        <v>1097</v>
      </c>
      <c r="F807" s="178" t="s">
        <v>1099</v>
      </c>
      <c r="G807" s="171">
        <v>13</v>
      </c>
      <c r="H807" s="172">
        <v>13</v>
      </c>
      <c r="I807" s="199">
        <v>208.3</v>
      </c>
      <c r="J807" s="171">
        <v>5</v>
      </c>
      <c r="K807" s="172">
        <v>4</v>
      </c>
      <c r="L807" s="172">
        <v>1</v>
      </c>
      <c r="M807" s="199">
        <v>208.3</v>
      </c>
      <c r="N807" s="199">
        <v>161.80000000000001</v>
      </c>
      <c r="O807" s="199">
        <v>46.5</v>
      </c>
      <c r="P807" s="200">
        <f t="shared" si="176"/>
        <v>8806924</v>
      </c>
      <c r="Q807" s="200">
        <v>7626796.1799999997</v>
      </c>
      <c r="R807" s="200">
        <v>1180127.82</v>
      </c>
      <c r="S807" s="201" t="e">
        <f>R807='Приложение № 1'!#REF!+'Приложение № 1'!#REF!</f>
        <v>#REF!</v>
      </c>
    </row>
    <row r="808" spans="1:24" s="159" customFormat="1" x14ac:dyDescent="0.2">
      <c r="A808" s="178">
        <v>4</v>
      </c>
      <c r="B808" s="197" t="s">
        <v>1062</v>
      </c>
      <c r="C808" s="215" t="s">
        <v>1094</v>
      </c>
      <c r="D808" s="198">
        <v>42002</v>
      </c>
      <c r="E808" s="178" t="s">
        <v>1097</v>
      </c>
      <c r="F808" s="178" t="s">
        <v>1099</v>
      </c>
      <c r="G808" s="171">
        <v>11</v>
      </c>
      <c r="H808" s="172">
        <v>11</v>
      </c>
      <c r="I808" s="199">
        <v>220</v>
      </c>
      <c r="J808" s="171">
        <v>5</v>
      </c>
      <c r="K808" s="172">
        <v>4</v>
      </c>
      <c r="L808" s="172">
        <v>1</v>
      </c>
      <c r="M808" s="199">
        <v>220</v>
      </c>
      <c r="N808" s="199">
        <v>189.9</v>
      </c>
      <c r="O808" s="199">
        <v>30.1</v>
      </c>
      <c r="P808" s="200">
        <f t="shared" si="176"/>
        <v>9301600</v>
      </c>
      <c r="Q808" s="200">
        <v>8055185.5999999996</v>
      </c>
      <c r="R808" s="200">
        <v>1246414.3999999999</v>
      </c>
      <c r="S808" s="201" t="e">
        <f>R808='Приложение № 1'!#REF!+'Приложение № 1'!#REF!</f>
        <v>#REF!</v>
      </c>
      <c r="T808" s="202"/>
      <c r="U808" s="250"/>
      <c r="V808" s="250"/>
      <c r="W808" s="250"/>
      <c r="X808" s="250"/>
    </row>
    <row r="809" spans="1:24" s="159" customFormat="1" x14ac:dyDescent="0.2">
      <c r="A809" s="178">
        <v>5</v>
      </c>
      <c r="B809" s="197" t="s">
        <v>1063</v>
      </c>
      <c r="C809" s="215" t="s">
        <v>1095</v>
      </c>
      <c r="D809" s="198">
        <v>42002</v>
      </c>
      <c r="E809" s="178" t="s">
        <v>1097</v>
      </c>
      <c r="F809" s="178" t="s">
        <v>1099</v>
      </c>
      <c r="G809" s="171">
        <v>19</v>
      </c>
      <c r="H809" s="172">
        <v>19</v>
      </c>
      <c r="I809" s="199">
        <v>286.5</v>
      </c>
      <c r="J809" s="171">
        <v>7</v>
      </c>
      <c r="K809" s="172">
        <v>6</v>
      </c>
      <c r="L809" s="172">
        <v>1</v>
      </c>
      <c r="M809" s="199">
        <v>286.5</v>
      </c>
      <c r="N809" s="199">
        <v>226.7</v>
      </c>
      <c r="O809" s="199">
        <v>59.8</v>
      </c>
      <c r="P809" s="200">
        <f t="shared" si="176"/>
        <v>12113220</v>
      </c>
      <c r="Q809" s="200">
        <v>10490048.52</v>
      </c>
      <c r="R809" s="200">
        <v>1623171.48</v>
      </c>
      <c r="S809" s="201" t="e">
        <f>R809='Приложение № 1'!#REF!+'Приложение № 1'!#REF!</f>
        <v>#REF!</v>
      </c>
      <c r="T809" s="202"/>
      <c r="U809" s="250"/>
      <c r="V809" s="250"/>
      <c r="W809" s="250"/>
      <c r="X809" s="250"/>
    </row>
    <row r="810" spans="1:24" s="159" customFormat="1" x14ac:dyDescent="0.2">
      <c r="A810" s="178">
        <v>6</v>
      </c>
      <c r="B810" s="197" t="s">
        <v>1060</v>
      </c>
      <c r="C810" s="215" t="s">
        <v>1282</v>
      </c>
      <c r="D810" s="198">
        <v>41274</v>
      </c>
      <c r="E810" s="178" t="s">
        <v>1097</v>
      </c>
      <c r="F810" s="178" t="s">
        <v>1099</v>
      </c>
      <c r="G810" s="171">
        <v>12</v>
      </c>
      <c r="H810" s="172">
        <v>12</v>
      </c>
      <c r="I810" s="199">
        <v>89.8</v>
      </c>
      <c r="J810" s="171">
        <v>2</v>
      </c>
      <c r="K810" s="172">
        <v>1</v>
      </c>
      <c r="L810" s="172">
        <v>1</v>
      </c>
      <c r="M810" s="199">
        <v>89.8</v>
      </c>
      <c r="N810" s="199">
        <v>40</v>
      </c>
      <c r="O810" s="199">
        <v>49.8</v>
      </c>
      <c r="P810" s="200">
        <f t="shared" si="176"/>
        <v>3796744</v>
      </c>
      <c r="Q810" s="200">
        <v>3287980.3</v>
      </c>
      <c r="R810" s="200">
        <v>508763.7</v>
      </c>
      <c r="S810" s="201" t="e">
        <f>R810='Приложение № 1'!#REF!+'Приложение № 1'!#REF!</f>
        <v>#REF!</v>
      </c>
      <c r="T810" s="202"/>
      <c r="U810" s="250"/>
      <c r="V810" s="250"/>
      <c r="W810" s="250"/>
      <c r="X810" s="250"/>
    </row>
    <row r="811" spans="1:24" s="159" customFormat="1" x14ac:dyDescent="0.2">
      <c r="A811" s="178">
        <v>7</v>
      </c>
      <c r="B811" s="197" t="s">
        <v>1064</v>
      </c>
      <c r="C811" s="215" t="s">
        <v>1285</v>
      </c>
      <c r="D811" s="198">
        <v>41274</v>
      </c>
      <c r="E811" s="178" t="s">
        <v>1097</v>
      </c>
      <c r="F811" s="178" t="s">
        <v>1099</v>
      </c>
      <c r="G811" s="171">
        <v>4</v>
      </c>
      <c r="H811" s="172">
        <v>4</v>
      </c>
      <c r="I811" s="199">
        <v>64.5</v>
      </c>
      <c r="J811" s="171">
        <v>2</v>
      </c>
      <c r="K811" s="172">
        <v>0</v>
      </c>
      <c r="L811" s="172">
        <v>2</v>
      </c>
      <c r="M811" s="199">
        <v>64.5</v>
      </c>
      <c r="N811" s="199">
        <v>0</v>
      </c>
      <c r="O811" s="199">
        <v>64.5</v>
      </c>
      <c r="P811" s="200">
        <f t="shared" si="176"/>
        <v>2727060</v>
      </c>
      <c r="Q811" s="200">
        <v>2361633.96</v>
      </c>
      <c r="R811" s="200">
        <v>365426.04</v>
      </c>
      <c r="S811" s="201" t="e">
        <f>R811='Приложение № 1'!#REF!+'Приложение № 1'!#REF!</f>
        <v>#REF!</v>
      </c>
      <c r="T811" s="202"/>
      <c r="U811" s="250"/>
      <c r="V811" s="250"/>
      <c r="W811" s="250"/>
      <c r="X811" s="250"/>
    </row>
    <row r="812" spans="1:24" s="159" customFormat="1" ht="21" customHeight="1" x14ac:dyDescent="0.2">
      <c r="A812" s="178">
        <v>8</v>
      </c>
      <c r="B812" s="197" t="s">
        <v>1054</v>
      </c>
      <c r="C812" s="216" t="s">
        <v>1093</v>
      </c>
      <c r="D812" s="198">
        <v>42004</v>
      </c>
      <c r="E812" s="178" t="s">
        <v>1801</v>
      </c>
      <c r="F812" s="178" t="s">
        <v>1846</v>
      </c>
      <c r="G812" s="171">
        <v>33</v>
      </c>
      <c r="H812" s="172">
        <v>33</v>
      </c>
      <c r="I812" s="199">
        <v>526.4</v>
      </c>
      <c r="J812" s="171">
        <v>9</v>
      </c>
      <c r="K812" s="172">
        <v>6</v>
      </c>
      <c r="L812" s="172">
        <v>3</v>
      </c>
      <c r="M812" s="199">
        <v>526.4</v>
      </c>
      <c r="N812" s="199">
        <v>302.60000000000002</v>
      </c>
      <c r="O812" s="199">
        <v>223.8</v>
      </c>
      <c r="P812" s="200">
        <f t="shared" si="176"/>
        <v>22256192</v>
      </c>
      <c r="Q812" s="200">
        <v>19273862.27</v>
      </c>
      <c r="R812" s="200">
        <v>2982329.73</v>
      </c>
      <c r="S812" s="201" t="e">
        <f>R812='Приложение № 1'!#REF!+'Приложение № 1'!#REF!</f>
        <v>#REF!</v>
      </c>
      <c r="T812" s="202"/>
      <c r="U812" s="250"/>
      <c r="V812" s="250"/>
      <c r="W812" s="250"/>
      <c r="X812" s="250"/>
    </row>
    <row r="813" spans="1:24" x14ac:dyDescent="0.2">
      <c r="A813" s="178">
        <v>9</v>
      </c>
      <c r="B813" s="197" t="s">
        <v>1052</v>
      </c>
      <c r="C813" s="178">
        <v>274</v>
      </c>
      <c r="D813" s="198">
        <v>41274</v>
      </c>
      <c r="E813" s="178" t="s">
        <v>1099</v>
      </c>
      <c r="F813" s="178" t="s">
        <v>1801</v>
      </c>
      <c r="G813" s="171">
        <v>32</v>
      </c>
      <c r="H813" s="172">
        <v>32</v>
      </c>
      <c r="I813" s="200">
        <v>589.79999999999995</v>
      </c>
      <c r="J813" s="171">
        <v>12</v>
      </c>
      <c r="K813" s="168">
        <v>9</v>
      </c>
      <c r="L813" s="168">
        <v>3</v>
      </c>
      <c r="M813" s="199">
        <v>589.79999999999995</v>
      </c>
      <c r="N813" s="200">
        <v>423.9</v>
      </c>
      <c r="O813" s="200">
        <v>165.9</v>
      </c>
      <c r="P813" s="200">
        <f t="shared" si="176"/>
        <v>24936744</v>
      </c>
      <c r="Q813" s="200">
        <v>21595220.300000001</v>
      </c>
      <c r="R813" s="200">
        <v>3341523.7</v>
      </c>
      <c r="S813" s="201" t="e">
        <f>R813='Приложение № 1'!#REF!+'Приложение № 1'!#REF!</f>
        <v>#REF!</v>
      </c>
    </row>
    <row r="814" spans="1:24" x14ac:dyDescent="0.2">
      <c r="A814" s="178">
        <v>10</v>
      </c>
      <c r="B814" s="197" t="s">
        <v>1053</v>
      </c>
      <c r="C814" s="178">
        <v>275</v>
      </c>
      <c r="D814" s="198">
        <v>41274</v>
      </c>
      <c r="E814" s="178" t="s">
        <v>1099</v>
      </c>
      <c r="F814" s="178" t="s">
        <v>1801</v>
      </c>
      <c r="G814" s="171">
        <v>43</v>
      </c>
      <c r="H814" s="172">
        <v>43</v>
      </c>
      <c r="I814" s="200">
        <v>642.4</v>
      </c>
      <c r="J814" s="171">
        <v>16</v>
      </c>
      <c r="K814" s="168">
        <v>8</v>
      </c>
      <c r="L814" s="168">
        <v>8</v>
      </c>
      <c r="M814" s="199">
        <v>642.4</v>
      </c>
      <c r="N814" s="200">
        <v>305.7</v>
      </c>
      <c r="O814" s="200">
        <v>336.7</v>
      </c>
      <c r="P814" s="200">
        <f t="shared" si="176"/>
        <v>27160672</v>
      </c>
      <c r="Q814" s="200">
        <v>23521141.949999999</v>
      </c>
      <c r="R814" s="200">
        <v>3639530.05</v>
      </c>
      <c r="S814" s="201" t="e">
        <f>R814='Приложение № 1'!#REF!+'Приложение № 1'!#REF!</f>
        <v>#REF!</v>
      </c>
    </row>
    <row r="815" spans="1:24" s="159" customFormat="1" ht="19.5" customHeight="1" x14ac:dyDescent="0.2">
      <c r="A815" s="178">
        <v>11</v>
      </c>
      <c r="B815" s="197" t="s">
        <v>825</v>
      </c>
      <c r="C815" s="225">
        <v>366</v>
      </c>
      <c r="D815" s="198">
        <v>42004</v>
      </c>
      <c r="E815" s="178" t="s">
        <v>1801</v>
      </c>
      <c r="F815" s="178" t="s">
        <v>1846</v>
      </c>
      <c r="G815" s="171">
        <v>25</v>
      </c>
      <c r="H815" s="172">
        <v>25</v>
      </c>
      <c r="I815" s="199">
        <v>607.20000000000005</v>
      </c>
      <c r="J815" s="171">
        <v>16</v>
      </c>
      <c r="K815" s="168">
        <v>12</v>
      </c>
      <c r="L815" s="168">
        <v>4</v>
      </c>
      <c r="M815" s="199">
        <v>607.20000000000005</v>
      </c>
      <c r="N815" s="199">
        <v>469.6</v>
      </c>
      <c r="O815" s="199">
        <v>137.6</v>
      </c>
      <c r="P815" s="200">
        <f t="shared" si="176"/>
        <v>25672416</v>
      </c>
      <c r="Q815" s="200">
        <v>22232312.260000002</v>
      </c>
      <c r="R815" s="200">
        <v>3440103.74</v>
      </c>
      <c r="S815" s="201" t="e">
        <f>R815='Приложение № 1'!#REF!+'Приложение № 1'!#REF!</f>
        <v>#REF!</v>
      </c>
      <c r="T815" s="202"/>
      <c r="U815" s="250"/>
      <c r="V815" s="250"/>
      <c r="W815" s="250"/>
      <c r="X815" s="250"/>
    </row>
    <row r="816" spans="1:24" x14ac:dyDescent="0.2">
      <c r="A816" s="178">
        <v>12</v>
      </c>
      <c r="B816" s="197" t="s">
        <v>826</v>
      </c>
      <c r="C816" s="178">
        <v>232</v>
      </c>
      <c r="D816" s="198">
        <v>42004</v>
      </c>
      <c r="E816" s="178" t="s">
        <v>1097</v>
      </c>
      <c r="F816" s="178" t="s">
        <v>1099</v>
      </c>
      <c r="G816" s="171">
        <v>28</v>
      </c>
      <c r="H816" s="172">
        <v>28</v>
      </c>
      <c r="I816" s="200">
        <f>M816</f>
        <v>634.9</v>
      </c>
      <c r="J816" s="171">
        <v>15</v>
      </c>
      <c r="K816" s="168">
        <v>14</v>
      </c>
      <c r="L816" s="168">
        <v>1</v>
      </c>
      <c r="M816" s="199">
        <v>634.9</v>
      </c>
      <c r="N816" s="200">
        <v>535.5</v>
      </c>
      <c r="O816" s="200">
        <v>99.4</v>
      </c>
      <c r="P816" s="200">
        <f t="shared" si="176"/>
        <v>26843572</v>
      </c>
      <c r="Q816" s="200">
        <v>23246533.350000001</v>
      </c>
      <c r="R816" s="200">
        <v>3597038.65</v>
      </c>
      <c r="S816" s="201" t="e">
        <f>R816='Приложение № 1'!#REF!+'Приложение № 1'!#REF!</f>
        <v>#REF!</v>
      </c>
    </row>
    <row r="817" spans="1:24" x14ac:dyDescent="0.2">
      <c r="A817" s="178">
        <v>13</v>
      </c>
      <c r="B817" s="197" t="s">
        <v>916</v>
      </c>
      <c r="C817" s="178">
        <v>160</v>
      </c>
      <c r="D817" s="198">
        <v>41914</v>
      </c>
      <c r="E817" s="178" t="s">
        <v>1097</v>
      </c>
      <c r="F817" s="178" t="s">
        <v>1099</v>
      </c>
      <c r="G817" s="171">
        <v>44</v>
      </c>
      <c r="H817" s="172">
        <v>44</v>
      </c>
      <c r="I817" s="200">
        <v>643</v>
      </c>
      <c r="J817" s="171">
        <v>16</v>
      </c>
      <c r="K817" s="168">
        <v>4</v>
      </c>
      <c r="L817" s="168">
        <v>12</v>
      </c>
      <c r="M817" s="199">
        <v>643</v>
      </c>
      <c r="N817" s="200">
        <v>485.9</v>
      </c>
      <c r="O817" s="200">
        <v>157.1</v>
      </c>
      <c r="P817" s="200">
        <f t="shared" si="176"/>
        <v>27186040</v>
      </c>
      <c r="Q817" s="200">
        <v>23543110.640000001</v>
      </c>
      <c r="R817" s="200">
        <v>3642929.36</v>
      </c>
      <c r="S817" s="201" t="e">
        <f>R817='Приложение № 1'!#REF!+'Приложение № 1'!#REF!</f>
        <v>#REF!</v>
      </c>
    </row>
    <row r="818" spans="1:24" ht="27.75" customHeight="1" x14ac:dyDescent="0.2">
      <c r="A818" s="777" t="s">
        <v>1102</v>
      </c>
      <c r="B818" s="777"/>
      <c r="C818" s="777"/>
      <c r="D818" s="777"/>
      <c r="E818" s="777"/>
      <c r="F818" s="777"/>
      <c r="G818" s="176">
        <f t="shared" ref="G818:P818" si="177">SUM(G819:G820)</f>
        <v>67</v>
      </c>
      <c r="H818" s="176">
        <f t="shared" si="177"/>
        <v>67</v>
      </c>
      <c r="I818" s="179">
        <f t="shared" si="177"/>
        <v>1141.4000000000001</v>
      </c>
      <c r="J818" s="176">
        <f t="shared" si="177"/>
        <v>29</v>
      </c>
      <c r="K818" s="176">
        <f t="shared" si="177"/>
        <v>16</v>
      </c>
      <c r="L818" s="176">
        <f t="shared" si="177"/>
        <v>13</v>
      </c>
      <c r="M818" s="179">
        <f t="shared" si="177"/>
        <v>1075.2</v>
      </c>
      <c r="N818" s="179">
        <f t="shared" si="177"/>
        <v>581.70000000000005</v>
      </c>
      <c r="O818" s="179">
        <f t="shared" si="177"/>
        <v>493.5</v>
      </c>
      <c r="P818" s="179">
        <f t="shared" si="177"/>
        <v>45459456</v>
      </c>
      <c r="Q818" s="179">
        <v>37413132.289999999</v>
      </c>
      <c r="R818" s="179">
        <v>8046323.71</v>
      </c>
      <c r="S818" s="201" t="e">
        <f>R818='Приложение № 1'!#REF!+'Приложение № 1'!#REF!</f>
        <v>#REF!</v>
      </c>
    </row>
    <row r="819" spans="1:24" s="158" customFormat="1" ht="19.5" customHeight="1" x14ac:dyDescent="0.2">
      <c r="A819" s="178">
        <v>1</v>
      </c>
      <c r="B819" s="197" t="s">
        <v>1588</v>
      </c>
      <c r="C819" s="225">
        <v>3452</v>
      </c>
      <c r="D819" s="226">
        <v>42702</v>
      </c>
      <c r="E819" s="178" t="s">
        <v>1099</v>
      </c>
      <c r="F819" s="178" t="s">
        <v>1801</v>
      </c>
      <c r="G819" s="171">
        <v>47</v>
      </c>
      <c r="H819" s="172">
        <v>47</v>
      </c>
      <c r="I819" s="199">
        <v>864.2</v>
      </c>
      <c r="J819" s="171">
        <v>22</v>
      </c>
      <c r="K819" s="172">
        <v>14</v>
      </c>
      <c r="L819" s="172">
        <v>8</v>
      </c>
      <c r="M819" s="199">
        <v>864.2</v>
      </c>
      <c r="N819" s="199">
        <v>535.9</v>
      </c>
      <c r="O819" s="199">
        <v>328.3</v>
      </c>
      <c r="P819" s="200">
        <f>Q819+R819</f>
        <v>36538376</v>
      </c>
      <c r="Q819" s="200">
        <v>30071083.449999999</v>
      </c>
      <c r="R819" s="200">
        <v>6467292.5499999998</v>
      </c>
      <c r="S819" s="201" t="e">
        <f>R819='Приложение № 1'!#REF!+'Приложение № 1'!#REF!</f>
        <v>#REF!</v>
      </c>
      <c r="T819" s="202"/>
      <c r="U819" s="205"/>
      <c r="V819" s="205"/>
      <c r="W819" s="205"/>
      <c r="X819" s="205"/>
    </row>
    <row r="820" spans="1:24" x14ac:dyDescent="0.2">
      <c r="A820" s="178">
        <v>2</v>
      </c>
      <c r="B820" s="197" t="s">
        <v>1587</v>
      </c>
      <c r="C820" s="225" t="s">
        <v>1357</v>
      </c>
      <c r="D820" s="226">
        <v>42002</v>
      </c>
      <c r="E820" s="178" t="s">
        <v>1099</v>
      </c>
      <c r="F820" s="178" t="s">
        <v>1801</v>
      </c>
      <c r="G820" s="171">
        <v>20</v>
      </c>
      <c r="H820" s="172">
        <v>20</v>
      </c>
      <c r="I820" s="199">
        <v>277.2</v>
      </c>
      <c r="J820" s="171">
        <v>7</v>
      </c>
      <c r="K820" s="172">
        <v>2</v>
      </c>
      <c r="L820" s="172">
        <v>5</v>
      </c>
      <c r="M820" s="199">
        <v>211</v>
      </c>
      <c r="N820" s="199">
        <v>45.8</v>
      </c>
      <c r="O820" s="199">
        <v>165.2</v>
      </c>
      <c r="P820" s="200">
        <f>Q820+R820</f>
        <v>8921080</v>
      </c>
      <c r="Q820" s="200">
        <v>7342048.8399999999</v>
      </c>
      <c r="R820" s="200">
        <v>1579031.16</v>
      </c>
      <c r="S820" s="201" t="e">
        <f>R820='Приложение № 1'!#REF!+'Приложение № 1'!#REF!</f>
        <v>#REF!</v>
      </c>
    </row>
    <row r="821" spans="1:24" ht="26.25" customHeight="1" x14ac:dyDescent="0.2">
      <c r="A821" s="777" t="s">
        <v>1423</v>
      </c>
      <c r="B821" s="777"/>
      <c r="C821" s="777"/>
      <c r="D821" s="777"/>
      <c r="E821" s="777"/>
      <c r="F821" s="777"/>
      <c r="G821" s="170">
        <f t="shared" ref="G821:P821" si="178">SUM(G822:G825)</f>
        <v>118</v>
      </c>
      <c r="H821" s="170">
        <f t="shared" si="178"/>
        <v>118</v>
      </c>
      <c r="I821" s="204">
        <f t="shared" si="178"/>
        <v>1819.3</v>
      </c>
      <c r="J821" s="170">
        <f t="shared" si="178"/>
        <v>54</v>
      </c>
      <c r="K821" s="170">
        <f t="shared" si="178"/>
        <v>31</v>
      </c>
      <c r="L821" s="170">
        <f t="shared" si="178"/>
        <v>23</v>
      </c>
      <c r="M821" s="204">
        <f t="shared" si="178"/>
        <v>1969.9</v>
      </c>
      <c r="N821" s="204">
        <f t="shared" si="178"/>
        <v>1226.3</v>
      </c>
      <c r="O821" s="204">
        <f t="shared" si="178"/>
        <v>743.6</v>
      </c>
      <c r="P821" s="204">
        <f t="shared" si="178"/>
        <v>83287372</v>
      </c>
      <c r="Q821" s="204">
        <v>70710978.819999993</v>
      </c>
      <c r="R821" s="204">
        <v>12576393.18</v>
      </c>
      <c r="S821" s="201" t="e">
        <f>R821='Приложение № 1'!#REF!+'Приложение № 1'!#REF!</f>
        <v>#REF!</v>
      </c>
    </row>
    <row r="822" spans="1:24" s="159" customFormat="1" x14ac:dyDescent="0.2">
      <c r="A822" s="178">
        <v>1</v>
      </c>
      <c r="B822" s="197" t="s">
        <v>1188</v>
      </c>
      <c r="C822" s="169">
        <v>1085</v>
      </c>
      <c r="D822" s="198">
        <v>42004</v>
      </c>
      <c r="E822" s="178" t="s">
        <v>1801</v>
      </c>
      <c r="F822" s="178" t="s">
        <v>1801</v>
      </c>
      <c r="G822" s="171">
        <v>16</v>
      </c>
      <c r="H822" s="172">
        <v>16</v>
      </c>
      <c r="I822" s="199">
        <v>258.10000000000002</v>
      </c>
      <c r="J822" s="171">
        <v>17</v>
      </c>
      <c r="K822" s="172">
        <v>9</v>
      </c>
      <c r="L822" s="172">
        <v>8</v>
      </c>
      <c r="M822" s="199">
        <v>326.2</v>
      </c>
      <c r="N822" s="199">
        <f>M822-O822</f>
        <v>197.7</v>
      </c>
      <c r="O822" s="199">
        <v>128.5</v>
      </c>
      <c r="P822" s="200">
        <f>Q822+R822</f>
        <v>13791736</v>
      </c>
      <c r="Q822" s="200">
        <v>11709183.859999999</v>
      </c>
      <c r="R822" s="200">
        <v>2082552.14</v>
      </c>
      <c r="S822" s="201" t="e">
        <f>R822='Приложение № 1'!#REF!+'Приложение № 1'!#REF!</f>
        <v>#REF!</v>
      </c>
      <c r="T822" s="202"/>
      <c r="U822" s="250"/>
      <c r="V822" s="250"/>
      <c r="W822" s="250"/>
      <c r="X822" s="250"/>
    </row>
    <row r="823" spans="1:24" s="159" customFormat="1" x14ac:dyDescent="0.2">
      <c r="A823" s="178">
        <v>2</v>
      </c>
      <c r="B823" s="207" t="s">
        <v>1133</v>
      </c>
      <c r="C823" s="215" t="s">
        <v>1294</v>
      </c>
      <c r="D823" s="198">
        <v>42004</v>
      </c>
      <c r="E823" s="178" t="s">
        <v>1801</v>
      </c>
      <c r="F823" s="178" t="s">
        <v>1801</v>
      </c>
      <c r="G823" s="171">
        <v>33</v>
      </c>
      <c r="H823" s="171">
        <v>33</v>
      </c>
      <c r="I823" s="199">
        <v>454.8</v>
      </c>
      <c r="J823" s="171">
        <v>12</v>
      </c>
      <c r="K823" s="172">
        <v>7</v>
      </c>
      <c r="L823" s="172">
        <v>5</v>
      </c>
      <c r="M823" s="199">
        <v>537.70000000000005</v>
      </c>
      <c r="N823" s="199">
        <f>M823-O823</f>
        <v>304.39999999999998</v>
      </c>
      <c r="O823" s="199">
        <v>233.3</v>
      </c>
      <c r="P823" s="200">
        <f>Q823+R823</f>
        <v>22733956</v>
      </c>
      <c r="Q823" s="200">
        <v>19301128.640000001</v>
      </c>
      <c r="R823" s="200">
        <v>3432827.36</v>
      </c>
      <c r="S823" s="201" t="e">
        <f>R823='Приложение № 1'!#REF!+'Приложение № 1'!#REF!</f>
        <v>#REF!</v>
      </c>
      <c r="T823" s="202"/>
      <c r="U823" s="250"/>
      <c r="V823" s="250"/>
      <c r="W823" s="250"/>
      <c r="X823" s="250"/>
    </row>
    <row r="824" spans="1:24" s="159" customFormat="1" ht="20.25" customHeight="1" x14ac:dyDescent="0.2">
      <c r="A824" s="178">
        <v>3</v>
      </c>
      <c r="B824" s="197" t="s">
        <v>1190</v>
      </c>
      <c r="C824" s="178">
        <v>1085</v>
      </c>
      <c r="D824" s="198">
        <v>42004</v>
      </c>
      <c r="E824" s="178" t="s">
        <v>1801</v>
      </c>
      <c r="F824" s="178" t="s">
        <v>1801</v>
      </c>
      <c r="G824" s="171">
        <v>36</v>
      </c>
      <c r="H824" s="172">
        <v>36</v>
      </c>
      <c r="I824" s="199">
        <v>574.5</v>
      </c>
      <c r="J824" s="171">
        <v>12</v>
      </c>
      <c r="K824" s="172">
        <v>7</v>
      </c>
      <c r="L824" s="172">
        <v>5</v>
      </c>
      <c r="M824" s="199">
        <v>574.5</v>
      </c>
      <c r="N824" s="199">
        <f>M824-O824</f>
        <v>338.1</v>
      </c>
      <c r="O824" s="199">
        <v>236.4</v>
      </c>
      <c r="P824" s="200">
        <f>Q824+R824</f>
        <v>24289860</v>
      </c>
      <c r="Q824" s="200">
        <v>20622091.140000001</v>
      </c>
      <c r="R824" s="200">
        <v>3667768.86</v>
      </c>
      <c r="S824" s="201" t="e">
        <f>R824='Приложение № 1'!#REF!+'Приложение № 1'!#REF!</f>
        <v>#REF!</v>
      </c>
      <c r="T824" s="202"/>
      <c r="U824" s="250"/>
      <c r="V824" s="250"/>
      <c r="W824" s="250"/>
      <c r="X824" s="250"/>
    </row>
    <row r="825" spans="1:24" s="159" customFormat="1" ht="17.25" customHeight="1" x14ac:dyDescent="0.2">
      <c r="A825" s="178">
        <v>4</v>
      </c>
      <c r="B825" s="197" t="s">
        <v>1187</v>
      </c>
      <c r="C825" s="178">
        <v>1085</v>
      </c>
      <c r="D825" s="198">
        <v>42004</v>
      </c>
      <c r="E825" s="178" t="s">
        <v>1801</v>
      </c>
      <c r="F825" s="178" t="s">
        <v>1801</v>
      </c>
      <c r="G825" s="171">
        <v>33</v>
      </c>
      <c r="H825" s="172">
        <v>33</v>
      </c>
      <c r="I825" s="199">
        <v>531.9</v>
      </c>
      <c r="J825" s="171">
        <v>13</v>
      </c>
      <c r="K825" s="172">
        <v>8</v>
      </c>
      <c r="L825" s="172">
        <v>5</v>
      </c>
      <c r="M825" s="199">
        <v>531.5</v>
      </c>
      <c r="N825" s="199">
        <f>M825-O825</f>
        <v>386.1</v>
      </c>
      <c r="O825" s="199">
        <v>145.4</v>
      </c>
      <c r="P825" s="200">
        <f>Q825+R825</f>
        <v>22471820</v>
      </c>
      <c r="Q825" s="200">
        <v>19078575.18</v>
      </c>
      <c r="R825" s="200">
        <v>3393244.82</v>
      </c>
      <c r="S825" s="201" t="e">
        <f>R825='Приложение № 1'!#REF!+'Приложение № 1'!#REF!</f>
        <v>#REF!</v>
      </c>
      <c r="T825" s="202"/>
      <c r="U825" s="250"/>
      <c r="V825" s="250"/>
      <c r="W825" s="250"/>
      <c r="X825" s="250"/>
    </row>
    <row r="826" spans="1:24" s="159" customFormat="1" ht="50.25" customHeight="1" x14ac:dyDescent="0.2">
      <c r="A826" s="777" t="s">
        <v>1842</v>
      </c>
      <c r="B826" s="777"/>
      <c r="C826" s="777"/>
      <c r="D826" s="777"/>
      <c r="E826" s="777"/>
      <c r="F826" s="777"/>
      <c r="G826" s="176">
        <f>G827</f>
        <v>6</v>
      </c>
      <c r="H826" s="176">
        <f t="shared" ref="H826:P827" si="179">H827</f>
        <v>6</v>
      </c>
      <c r="I826" s="179">
        <f t="shared" si="179"/>
        <v>107</v>
      </c>
      <c r="J826" s="176">
        <f t="shared" si="179"/>
        <v>2</v>
      </c>
      <c r="K826" s="176">
        <f t="shared" si="179"/>
        <v>0</v>
      </c>
      <c r="L826" s="176">
        <f t="shared" si="179"/>
        <v>2</v>
      </c>
      <c r="M826" s="179">
        <f t="shared" si="179"/>
        <v>107</v>
      </c>
      <c r="N826" s="179">
        <f t="shared" si="179"/>
        <v>0</v>
      </c>
      <c r="O826" s="179">
        <f t="shared" si="179"/>
        <v>107</v>
      </c>
      <c r="P826" s="179">
        <f t="shared" si="179"/>
        <v>0</v>
      </c>
      <c r="Q826" s="179">
        <v>0</v>
      </c>
      <c r="R826" s="179">
        <v>0</v>
      </c>
      <c r="S826" s="201" t="e">
        <f>R826='Приложение № 1'!#REF!+'Приложение № 1'!#REF!</f>
        <v>#REF!</v>
      </c>
      <c r="T826" s="202"/>
      <c r="U826" s="250"/>
      <c r="V826" s="250"/>
      <c r="W826" s="250"/>
      <c r="X826" s="250"/>
    </row>
    <row r="827" spans="1:24" ht="35.25" customHeight="1" x14ac:dyDescent="0.2">
      <c r="A827" s="778" t="s">
        <v>1082</v>
      </c>
      <c r="B827" s="778"/>
      <c r="C827" s="778"/>
      <c r="D827" s="778"/>
      <c r="E827" s="778"/>
      <c r="F827" s="778"/>
      <c r="G827" s="176">
        <f>G828</f>
        <v>6</v>
      </c>
      <c r="H827" s="176">
        <f t="shared" si="179"/>
        <v>6</v>
      </c>
      <c r="I827" s="179">
        <f t="shared" si="179"/>
        <v>107</v>
      </c>
      <c r="J827" s="176">
        <f t="shared" si="179"/>
        <v>2</v>
      </c>
      <c r="K827" s="176">
        <f t="shared" si="179"/>
        <v>0</v>
      </c>
      <c r="L827" s="176">
        <f t="shared" si="179"/>
        <v>2</v>
      </c>
      <c r="M827" s="179">
        <f t="shared" si="179"/>
        <v>107</v>
      </c>
      <c r="N827" s="179">
        <f t="shared" si="179"/>
        <v>0</v>
      </c>
      <c r="O827" s="179">
        <f t="shared" si="179"/>
        <v>107</v>
      </c>
      <c r="P827" s="179">
        <f>P828</f>
        <v>0</v>
      </c>
      <c r="Q827" s="179">
        <v>0</v>
      </c>
      <c r="R827" s="179">
        <v>0</v>
      </c>
      <c r="S827" s="201" t="e">
        <f>R827='Приложение № 1'!#REF!+'Приложение № 1'!#REF!</f>
        <v>#REF!</v>
      </c>
    </row>
    <row r="828" spans="1:24" ht="19.5" customHeight="1" x14ac:dyDescent="0.2">
      <c r="A828" s="178">
        <v>1</v>
      </c>
      <c r="B828" s="197" t="s">
        <v>804</v>
      </c>
      <c r="C828" s="230" t="s">
        <v>1143</v>
      </c>
      <c r="D828" s="231">
        <v>41562</v>
      </c>
      <c r="E828" s="178" t="s">
        <v>1099</v>
      </c>
      <c r="F828" s="178" t="s">
        <v>1801</v>
      </c>
      <c r="G828" s="171">
        <v>6</v>
      </c>
      <c r="H828" s="172">
        <v>6</v>
      </c>
      <c r="I828" s="199">
        <v>107</v>
      </c>
      <c r="J828" s="171">
        <v>2</v>
      </c>
      <c r="K828" s="172">
        <v>0</v>
      </c>
      <c r="L828" s="172">
        <v>2</v>
      </c>
      <c r="M828" s="199">
        <v>107</v>
      </c>
      <c r="N828" s="199">
        <v>0</v>
      </c>
      <c r="O828" s="199">
        <v>107</v>
      </c>
      <c r="P828" s="200">
        <v>0</v>
      </c>
      <c r="Q828" s="200">
        <v>0</v>
      </c>
      <c r="R828" s="200">
        <v>0</v>
      </c>
      <c r="S828" s="201" t="e">
        <f>R828='Приложение № 1'!#REF!+'Приложение № 1'!#REF!</f>
        <v>#REF!</v>
      </c>
    </row>
    <row r="829" spans="1:24" ht="36.75" customHeight="1" x14ac:dyDescent="0.2">
      <c r="A829" s="777" t="s">
        <v>1843</v>
      </c>
      <c r="B829" s="777"/>
      <c r="C829" s="777"/>
      <c r="D829" s="777"/>
      <c r="E829" s="777"/>
      <c r="F829" s="777"/>
      <c r="G829" s="170">
        <f t="shared" ref="G829:O829" si="180">G831+G835+G842+G847+G850+G858+G863+G875+G880+G902+G907+G948+G925+G905+G914+G912+G952</f>
        <v>3297</v>
      </c>
      <c r="H829" s="170">
        <f t="shared" si="180"/>
        <v>3296</v>
      </c>
      <c r="I829" s="204">
        <f t="shared" si="180"/>
        <v>59732.83</v>
      </c>
      <c r="J829" s="170">
        <f t="shared" si="180"/>
        <v>1364</v>
      </c>
      <c r="K829" s="170">
        <f t="shared" si="180"/>
        <v>819</v>
      </c>
      <c r="L829" s="170">
        <f t="shared" si="180"/>
        <v>545</v>
      </c>
      <c r="M829" s="204">
        <f t="shared" si="180"/>
        <v>58431.38</v>
      </c>
      <c r="N829" s="204">
        <f t="shared" si="180"/>
        <v>33597.81</v>
      </c>
      <c r="O829" s="204">
        <f t="shared" si="180"/>
        <v>24833.57</v>
      </c>
      <c r="P829" s="204" t="e">
        <f>P830+P952</f>
        <v>#REF!</v>
      </c>
      <c r="Q829" s="204" t="e">
        <f>Q830+Q952</f>
        <v>#REF!</v>
      </c>
      <c r="R829" s="204" t="e">
        <f>R830+R952</f>
        <v>#REF!</v>
      </c>
      <c r="S829" s="201" t="e">
        <f>R829='Приложение № 1'!#REF!+'Приложение № 1'!#REF!</f>
        <v>#REF!</v>
      </c>
    </row>
    <row r="830" spans="1:24" ht="36.75" customHeight="1" x14ac:dyDescent="0.2">
      <c r="A830" s="777" t="s">
        <v>1845</v>
      </c>
      <c r="B830" s="777"/>
      <c r="C830" s="777"/>
      <c r="D830" s="777"/>
      <c r="E830" s="777"/>
      <c r="F830" s="777"/>
      <c r="G830" s="170">
        <f t="shared" ref="G830:O830" si="181">G831+G835+G842+G847+G850+G858+G863+G875+G880+G902+G905+G907+G912+G914+G925+G948</f>
        <v>3167</v>
      </c>
      <c r="H830" s="170">
        <f t="shared" si="181"/>
        <v>3166</v>
      </c>
      <c r="I830" s="204">
        <f t="shared" si="181"/>
        <v>57253.23</v>
      </c>
      <c r="J830" s="170">
        <f t="shared" si="181"/>
        <v>1307</v>
      </c>
      <c r="K830" s="170">
        <f t="shared" si="181"/>
        <v>819</v>
      </c>
      <c r="L830" s="170">
        <f t="shared" si="181"/>
        <v>488</v>
      </c>
      <c r="M830" s="204">
        <f t="shared" si="181"/>
        <v>55951.78</v>
      </c>
      <c r="N830" s="204">
        <f t="shared" si="181"/>
        <v>33597.81</v>
      </c>
      <c r="O830" s="204">
        <f t="shared" si="181"/>
        <v>22353.97</v>
      </c>
      <c r="P830" s="204" t="e">
        <f>P831+P835+P842+P847+P850+P858+P863+P875+P880+P902+P905+P907+P912+P914+P925+P948</f>
        <v>#REF!</v>
      </c>
      <c r="Q830" s="204" t="e">
        <f>Q831+Q835+Q842+Q847+Q850+Q858+Q863+Q875+Q880+Q902+Q905+Q907+Q912+Q914+Q925+Q948</f>
        <v>#REF!</v>
      </c>
      <c r="R830" s="204" t="e">
        <f>R831+R835+R842+R847+R850+R858+R863+R875+R880+R902+R905+R907+R912+R914+R925+R948</f>
        <v>#REF!</v>
      </c>
      <c r="S830" s="201" t="e">
        <f>R830='Приложение № 1'!V10+'Приложение № 1'!AB10</f>
        <v>#REF!</v>
      </c>
    </row>
    <row r="831" spans="1:24" ht="27" customHeight="1" x14ac:dyDescent="0.2">
      <c r="A831" s="777" t="s">
        <v>1243</v>
      </c>
      <c r="B831" s="777"/>
      <c r="C831" s="777"/>
      <c r="D831" s="777"/>
      <c r="E831" s="777"/>
      <c r="F831" s="777"/>
      <c r="G831" s="170">
        <f>SUM(G832:G834)</f>
        <v>70</v>
      </c>
      <c r="H831" s="170">
        <f>SUM(H832:H834)</f>
        <v>70</v>
      </c>
      <c r="I831" s="204">
        <f t="shared" ref="I831:O831" si="182">SUM(I832:I834)</f>
        <v>928.71</v>
      </c>
      <c r="J831" s="170">
        <f t="shared" si="182"/>
        <v>33</v>
      </c>
      <c r="K831" s="170">
        <f t="shared" si="182"/>
        <v>23</v>
      </c>
      <c r="L831" s="170">
        <f t="shared" si="182"/>
        <v>10</v>
      </c>
      <c r="M831" s="204">
        <f t="shared" si="182"/>
        <v>928.71</v>
      </c>
      <c r="N831" s="204">
        <f t="shared" si="182"/>
        <v>632.61</v>
      </c>
      <c r="O831" s="204">
        <f t="shared" si="182"/>
        <v>296.10000000000002</v>
      </c>
      <c r="P831" s="204">
        <f>SUM(P832:P834)</f>
        <v>39265858.799999997</v>
      </c>
      <c r="Q831" s="204">
        <v>30980762.59</v>
      </c>
      <c r="R831" s="204">
        <v>8285096.21</v>
      </c>
      <c r="S831" s="201" t="b">
        <f>R831='Приложение № 1'!V11+'Приложение № 1'!AB11</f>
        <v>0</v>
      </c>
    </row>
    <row r="832" spans="1:24" x14ac:dyDescent="0.2">
      <c r="A832" s="178">
        <v>1</v>
      </c>
      <c r="B832" s="212" t="s">
        <v>1376</v>
      </c>
      <c r="C832" s="178">
        <v>64</v>
      </c>
      <c r="D832" s="198">
        <v>41689</v>
      </c>
      <c r="E832" s="178" t="s">
        <v>1099</v>
      </c>
      <c r="F832" s="178" t="s">
        <v>1801</v>
      </c>
      <c r="G832" s="171">
        <v>18</v>
      </c>
      <c r="H832" s="171">
        <v>18</v>
      </c>
      <c r="I832" s="199">
        <v>289.51</v>
      </c>
      <c r="J832" s="171">
        <v>13</v>
      </c>
      <c r="K832" s="172">
        <v>12</v>
      </c>
      <c r="L832" s="172">
        <v>1</v>
      </c>
      <c r="M832" s="199">
        <v>289.51</v>
      </c>
      <c r="N832" s="199">
        <v>266.11</v>
      </c>
      <c r="O832" s="199">
        <v>23.4</v>
      </c>
      <c r="P832" s="200">
        <f>Q832+R832</f>
        <v>12240482.800000001</v>
      </c>
      <c r="Q832" s="200">
        <v>9657740.9299999997</v>
      </c>
      <c r="R832" s="200">
        <v>2582741.87</v>
      </c>
      <c r="S832" s="201" t="b">
        <f>R832='Приложение № 1'!V12+'Приложение № 1'!AB12</f>
        <v>0</v>
      </c>
    </row>
    <row r="833" spans="1:24" s="159" customFormat="1" ht="19.5" customHeight="1" x14ac:dyDescent="0.2">
      <c r="A833" s="178">
        <v>2</v>
      </c>
      <c r="B833" s="212" t="s">
        <v>1078</v>
      </c>
      <c r="C833" s="178">
        <v>461</v>
      </c>
      <c r="D833" s="198">
        <v>41900</v>
      </c>
      <c r="E833" s="178" t="s">
        <v>1099</v>
      </c>
      <c r="F833" s="178" t="s">
        <v>1801</v>
      </c>
      <c r="G833" s="171">
        <v>27</v>
      </c>
      <c r="H833" s="171">
        <v>27</v>
      </c>
      <c r="I833" s="199">
        <v>418.6</v>
      </c>
      <c r="J833" s="171">
        <v>16</v>
      </c>
      <c r="K833" s="172">
        <v>8</v>
      </c>
      <c r="L833" s="172">
        <v>8</v>
      </c>
      <c r="M833" s="199">
        <v>418.6</v>
      </c>
      <c r="N833" s="199">
        <v>204.5</v>
      </c>
      <c r="O833" s="199">
        <v>214.1</v>
      </c>
      <c r="P833" s="200">
        <f>Q833+R833</f>
        <v>17698408</v>
      </c>
      <c r="Q833" s="200">
        <v>13964043.91</v>
      </c>
      <c r="R833" s="200">
        <v>3734364.09</v>
      </c>
      <c r="S833" s="201" t="b">
        <f>R833='Приложение № 1'!V13+'Приложение № 1'!AB13</f>
        <v>0</v>
      </c>
      <c r="T833" s="202"/>
      <c r="U833" s="250"/>
      <c r="V833" s="250"/>
      <c r="W833" s="250"/>
      <c r="X833" s="250"/>
    </row>
    <row r="834" spans="1:24" x14ac:dyDescent="0.2">
      <c r="A834" s="178">
        <v>3</v>
      </c>
      <c r="B834" s="212" t="s">
        <v>1079</v>
      </c>
      <c r="C834" s="178">
        <v>142</v>
      </c>
      <c r="D834" s="198">
        <v>41731</v>
      </c>
      <c r="E834" s="178" t="s">
        <v>1099</v>
      </c>
      <c r="F834" s="178" t="s">
        <v>1801</v>
      </c>
      <c r="G834" s="171">
        <v>25</v>
      </c>
      <c r="H834" s="171">
        <v>25</v>
      </c>
      <c r="I834" s="199">
        <v>220.6</v>
      </c>
      <c r="J834" s="171">
        <v>4</v>
      </c>
      <c r="K834" s="172">
        <v>3</v>
      </c>
      <c r="L834" s="172">
        <v>1</v>
      </c>
      <c r="M834" s="199">
        <v>220.6</v>
      </c>
      <c r="N834" s="199">
        <v>162</v>
      </c>
      <c r="O834" s="199">
        <v>58.6</v>
      </c>
      <c r="P834" s="200">
        <f>Q834+R834</f>
        <v>9326968</v>
      </c>
      <c r="Q834" s="200">
        <v>7358977.75</v>
      </c>
      <c r="R834" s="200">
        <v>1967990.25</v>
      </c>
      <c r="S834" s="201" t="b">
        <f>R834='Приложение № 1'!V14+'Приложение № 1'!AB14</f>
        <v>0</v>
      </c>
    </row>
    <row r="835" spans="1:24" ht="27" customHeight="1" x14ac:dyDescent="0.2">
      <c r="A835" s="777" t="s">
        <v>1263</v>
      </c>
      <c r="B835" s="777"/>
      <c r="C835" s="777"/>
      <c r="D835" s="777"/>
      <c r="E835" s="777"/>
      <c r="F835" s="777"/>
      <c r="G835" s="176">
        <f>SUM(G836:G841)</f>
        <v>180</v>
      </c>
      <c r="H835" s="176">
        <f t="shared" ref="H835:O835" si="183">SUM(H836:H841)</f>
        <v>180</v>
      </c>
      <c r="I835" s="179">
        <f t="shared" si="183"/>
        <v>2793.4</v>
      </c>
      <c r="J835" s="176">
        <f t="shared" si="183"/>
        <v>77</v>
      </c>
      <c r="K835" s="176">
        <f t="shared" si="183"/>
        <v>30</v>
      </c>
      <c r="L835" s="176">
        <f t="shared" si="183"/>
        <v>47</v>
      </c>
      <c r="M835" s="179">
        <f t="shared" si="183"/>
        <v>2793.4</v>
      </c>
      <c r="N835" s="179">
        <f t="shared" si="183"/>
        <v>1004.47</v>
      </c>
      <c r="O835" s="179">
        <f t="shared" si="183"/>
        <v>1788.93</v>
      </c>
      <c r="P835" s="179">
        <f>SUM(P836:P841)</f>
        <v>118104952</v>
      </c>
      <c r="Q835" s="179">
        <v>87397664.480000004</v>
      </c>
      <c r="R835" s="179">
        <v>30707287.52</v>
      </c>
      <c r="S835" s="201" t="e">
        <f>R835='Приложение № 1'!#REF!+'Приложение № 1'!#REF!</f>
        <v>#REF!</v>
      </c>
    </row>
    <row r="836" spans="1:24" x14ac:dyDescent="0.2">
      <c r="A836" s="178">
        <v>1</v>
      </c>
      <c r="B836" s="212" t="s">
        <v>786</v>
      </c>
      <c r="C836" s="178" t="s">
        <v>1295</v>
      </c>
      <c r="D836" s="198">
        <v>41479</v>
      </c>
      <c r="E836" s="178" t="s">
        <v>1099</v>
      </c>
      <c r="F836" s="178" t="s">
        <v>1801</v>
      </c>
      <c r="G836" s="171">
        <v>27</v>
      </c>
      <c r="H836" s="171">
        <v>27</v>
      </c>
      <c r="I836" s="199">
        <v>383.6</v>
      </c>
      <c r="J836" s="171">
        <v>8</v>
      </c>
      <c r="K836" s="172">
        <v>0</v>
      </c>
      <c r="L836" s="172">
        <v>8</v>
      </c>
      <c r="M836" s="199">
        <v>383.6</v>
      </c>
      <c r="N836" s="199">
        <v>0</v>
      </c>
      <c r="O836" s="199">
        <v>383.6</v>
      </c>
      <c r="P836" s="200">
        <f t="shared" ref="P836:P841" si="184">Q836+R836</f>
        <v>16218608</v>
      </c>
      <c r="Q836" s="200">
        <v>12001769.92</v>
      </c>
      <c r="R836" s="200">
        <v>4216838.08</v>
      </c>
      <c r="S836" s="201" t="e">
        <f>R836='Приложение № 1'!#REF!+'Приложение № 1'!#REF!</f>
        <v>#REF!</v>
      </c>
    </row>
    <row r="837" spans="1:24" x14ac:dyDescent="0.2">
      <c r="A837" s="178">
        <v>2</v>
      </c>
      <c r="B837" s="212" t="s">
        <v>787</v>
      </c>
      <c r="C837" s="178" t="s">
        <v>1296</v>
      </c>
      <c r="D837" s="198">
        <v>41788</v>
      </c>
      <c r="E837" s="178" t="s">
        <v>1099</v>
      </c>
      <c r="F837" s="178" t="s">
        <v>1801</v>
      </c>
      <c r="G837" s="171">
        <v>27</v>
      </c>
      <c r="H837" s="171">
        <v>27</v>
      </c>
      <c r="I837" s="199">
        <v>264.5</v>
      </c>
      <c r="J837" s="171">
        <v>10</v>
      </c>
      <c r="K837" s="172">
        <v>8</v>
      </c>
      <c r="L837" s="172">
        <v>2</v>
      </c>
      <c r="M837" s="199">
        <v>264.5</v>
      </c>
      <c r="N837" s="199">
        <v>193.4</v>
      </c>
      <c r="O837" s="199">
        <v>71.099999999999994</v>
      </c>
      <c r="P837" s="200">
        <f t="shared" si="184"/>
        <v>11183060</v>
      </c>
      <c r="Q837" s="200">
        <v>8275464.4000000004</v>
      </c>
      <c r="R837" s="200">
        <v>2907595.6</v>
      </c>
      <c r="S837" s="201" t="e">
        <f>R837='Приложение № 1'!#REF!+'Приложение № 1'!#REF!</f>
        <v>#REF!</v>
      </c>
    </row>
    <row r="838" spans="1:24" x14ac:dyDescent="0.2">
      <c r="A838" s="178">
        <v>3</v>
      </c>
      <c r="B838" s="212" t="s">
        <v>895</v>
      </c>
      <c r="C838" s="178" t="s">
        <v>1296</v>
      </c>
      <c r="D838" s="198">
        <v>41788</v>
      </c>
      <c r="E838" s="178" t="s">
        <v>1099</v>
      </c>
      <c r="F838" s="178" t="s">
        <v>1801</v>
      </c>
      <c r="G838" s="171">
        <v>40</v>
      </c>
      <c r="H838" s="171">
        <v>40</v>
      </c>
      <c r="I838" s="199">
        <v>495</v>
      </c>
      <c r="J838" s="171">
        <v>19</v>
      </c>
      <c r="K838" s="172">
        <v>12</v>
      </c>
      <c r="L838" s="172">
        <v>7</v>
      </c>
      <c r="M838" s="199">
        <v>495</v>
      </c>
      <c r="N838" s="199">
        <v>291</v>
      </c>
      <c r="O838" s="199">
        <v>204</v>
      </c>
      <c r="P838" s="200">
        <f t="shared" si="184"/>
        <v>20928600</v>
      </c>
      <c r="Q838" s="200">
        <v>15487164</v>
      </c>
      <c r="R838" s="200">
        <v>5441436</v>
      </c>
      <c r="S838" s="201" t="e">
        <f>R838='Приложение № 1'!#REF!+'Приложение № 1'!#REF!</f>
        <v>#REF!</v>
      </c>
    </row>
    <row r="839" spans="1:24" x14ac:dyDescent="0.2">
      <c r="A839" s="178">
        <v>4</v>
      </c>
      <c r="B839" s="212" t="s">
        <v>1177</v>
      </c>
      <c r="C839" s="178" t="s">
        <v>1178</v>
      </c>
      <c r="D839" s="198">
        <v>42079</v>
      </c>
      <c r="E839" s="178" t="s">
        <v>1099</v>
      </c>
      <c r="F839" s="178" t="s">
        <v>1801</v>
      </c>
      <c r="G839" s="171">
        <v>6</v>
      </c>
      <c r="H839" s="171">
        <v>6</v>
      </c>
      <c r="I839" s="199">
        <v>244.4</v>
      </c>
      <c r="J839" s="171">
        <v>9</v>
      </c>
      <c r="K839" s="172">
        <v>1</v>
      </c>
      <c r="L839" s="172">
        <v>8</v>
      </c>
      <c r="M839" s="199">
        <v>244.4</v>
      </c>
      <c r="N839" s="199">
        <v>29.8</v>
      </c>
      <c r="O839" s="199">
        <v>214.6</v>
      </c>
      <c r="P839" s="200">
        <f t="shared" si="184"/>
        <v>10333232</v>
      </c>
      <c r="Q839" s="200">
        <v>7646591.6799999997</v>
      </c>
      <c r="R839" s="200">
        <v>2686640.32</v>
      </c>
      <c r="S839" s="201" t="e">
        <f>R839='Приложение № 1'!#REF!+'Приложение № 1'!#REF!</f>
        <v>#REF!</v>
      </c>
    </row>
    <row r="840" spans="1:24" s="158" customFormat="1" ht="25.5" customHeight="1" x14ac:dyDescent="0.2">
      <c r="A840" s="178">
        <v>5</v>
      </c>
      <c r="B840" s="212" t="s">
        <v>1179</v>
      </c>
      <c r="C840" s="178" t="s">
        <v>1178</v>
      </c>
      <c r="D840" s="198">
        <v>42079</v>
      </c>
      <c r="E840" s="178" t="s">
        <v>1099</v>
      </c>
      <c r="F840" s="178" t="s">
        <v>1801</v>
      </c>
      <c r="G840" s="171">
        <v>50</v>
      </c>
      <c r="H840" s="171">
        <v>50</v>
      </c>
      <c r="I840" s="199">
        <v>973.5</v>
      </c>
      <c r="J840" s="171">
        <v>21</v>
      </c>
      <c r="K840" s="172">
        <v>9</v>
      </c>
      <c r="L840" s="172">
        <v>12</v>
      </c>
      <c r="M840" s="199">
        <v>973.5</v>
      </c>
      <c r="N840" s="199">
        <v>490.27</v>
      </c>
      <c r="O840" s="199">
        <v>483.23</v>
      </c>
      <c r="P840" s="200">
        <f t="shared" si="184"/>
        <v>41159580</v>
      </c>
      <c r="Q840" s="200">
        <v>30458089.199999999</v>
      </c>
      <c r="R840" s="200">
        <v>10701490.800000001</v>
      </c>
      <c r="S840" s="201" t="e">
        <f>R840='Приложение № 1'!#REF!+'Приложение № 1'!#REF!</f>
        <v>#REF!</v>
      </c>
      <c r="T840" s="202"/>
      <c r="U840" s="205"/>
      <c r="V840" s="205"/>
      <c r="W840" s="205"/>
      <c r="X840" s="205"/>
    </row>
    <row r="841" spans="1:24" x14ac:dyDescent="0.2">
      <c r="A841" s="178">
        <v>6</v>
      </c>
      <c r="B841" s="212" t="s">
        <v>1180</v>
      </c>
      <c r="C841" s="178" t="s">
        <v>1178</v>
      </c>
      <c r="D841" s="198">
        <v>42079</v>
      </c>
      <c r="E841" s="178" t="s">
        <v>1099</v>
      </c>
      <c r="F841" s="178" t="s">
        <v>1801</v>
      </c>
      <c r="G841" s="171">
        <v>30</v>
      </c>
      <c r="H841" s="171">
        <v>30</v>
      </c>
      <c r="I841" s="199">
        <v>432.4</v>
      </c>
      <c r="J841" s="171">
        <v>10</v>
      </c>
      <c r="K841" s="172">
        <v>0</v>
      </c>
      <c r="L841" s="172">
        <v>10</v>
      </c>
      <c r="M841" s="199">
        <v>432.4</v>
      </c>
      <c r="N841" s="199">
        <v>0</v>
      </c>
      <c r="O841" s="199">
        <v>432.4</v>
      </c>
      <c r="P841" s="200">
        <f t="shared" si="184"/>
        <v>18281872</v>
      </c>
      <c r="Q841" s="200">
        <v>13528585.279999999</v>
      </c>
      <c r="R841" s="200">
        <v>4753286.72</v>
      </c>
      <c r="S841" s="201" t="e">
        <f>R841='Приложение № 1'!#REF!+'Приложение № 1'!#REF!</f>
        <v>#REF!</v>
      </c>
    </row>
    <row r="842" spans="1:24" ht="31.5" customHeight="1" x14ac:dyDescent="0.2">
      <c r="A842" s="777" t="s">
        <v>1307</v>
      </c>
      <c r="B842" s="777"/>
      <c r="C842" s="777"/>
      <c r="D842" s="777"/>
      <c r="E842" s="777"/>
      <c r="F842" s="777"/>
      <c r="G842" s="170">
        <f>SUM(G843:G846)</f>
        <v>117</v>
      </c>
      <c r="H842" s="170">
        <f t="shared" ref="H842:O842" si="185">SUM(H843:H846)</f>
        <v>117</v>
      </c>
      <c r="I842" s="204">
        <f t="shared" si="185"/>
        <v>1729.3</v>
      </c>
      <c r="J842" s="170">
        <f t="shared" si="185"/>
        <v>38</v>
      </c>
      <c r="K842" s="170">
        <f t="shared" si="185"/>
        <v>10</v>
      </c>
      <c r="L842" s="170">
        <f t="shared" si="185"/>
        <v>28</v>
      </c>
      <c r="M842" s="204">
        <f t="shared" si="185"/>
        <v>1569.98</v>
      </c>
      <c r="N842" s="204">
        <f t="shared" si="185"/>
        <v>461.19</v>
      </c>
      <c r="O842" s="204">
        <f t="shared" si="185"/>
        <v>1108.79</v>
      </c>
      <c r="P842" s="204">
        <f>SUM(P843:P846)</f>
        <v>66378754.399999999</v>
      </c>
      <c r="Q842" s="204">
        <v>50713368.359999999</v>
      </c>
      <c r="R842" s="204">
        <v>15665386.039999999</v>
      </c>
      <c r="S842" s="201" t="b">
        <f>R842='Приложение № 1'!V70+'Приложение № 1'!AB70</f>
        <v>0</v>
      </c>
    </row>
    <row r="843" spans="1:24" x14ac:dyDescent="0.2">
      <c r="A843" s="178">
        <v>1</v>
      </c>
      <c r="B843" s="212" t="s">
        <v>897</v>
      </c>
      <c r="C843" s="216" t="s">
        <v>1004</v>
      </c>
      <c r="D843" s="198">
        <v>41774</v>
      </c>
      <c r="E843" s="178" t="s">
        <v>1099</v>
      </c>
      <c r="F843" s="178" t="s">
        <v>1801</v>
      </c>
      <c r="G843" s="175">
        <v>23</v>
      </c>
      <c r="H843" s="175">
        <v>23</v>
      </c>
      <c r="I843" s="200">
        <v>422.2</v>
      </c>
      <c r="J843" s="175">
        <v>11</v>
      </c>
      <c r="K843" s="175">
        <v>4</v>
      </c>
      <c r="L843" s="175">
        <v>7</v>
      </c>
      <c r="M843" s="200">
        <v>405.5</v>
      </c>
      <c r="N843" s="200">
        <v>159.31</v>
      </c>
      <c r="O843" s="200">
        <v>246.19</v>
      </c>
      <c r="P843" s="200">
        <f>Q843+R843</f>
        <v>17144540</v>
      </c>
      <c r="Q843" s="200">
        <v>13098428.560000001</v>
      </c>
      <c r="R843" s="200">
        <v>4046111.44</v>
      </c>
      <c r="S843" s="201" t="b">
        <f>R843='Приложение № 1'!V71+'Приложение № 1'!AB71</f>
        <v>0</v>
      </c>
    </row>
    <row r="844" spans="1:24" x14ac:dyDescent="0.2">
      <c r="A844" s="178">
        <v>2</v>
      </c>
      <c r="B844" s="207" t="s">
        <v>1475</v>
      </c>
      <c r="C844" s="216" t="s">
        <v>1139</v>
      </c>
      <c r="D844" s="217">
        <v>41628</v>
      </c>
      <c r="E844" s="178" t="s">
        <v>1099</v>
      </c>
      <c r="F844" s="178" t="s">
        <v>1801</v>
      </c>
      <c r="G844" s="171">
        <v>31</v>
      </c>
      <c r="H844" s="171">
        <v>31</v>
      </c>
      <c r="I844" s="199">
        <v>451.4</v>
      </c>
      <c r="J844" s="171">
        <v>10</v>
      </c>
      <c r="K844" s="172">
        <v>0</v>
      </c>
      <c r="L844" s="172">
        <v>10</v>
      </c>
      <c r="M844" s="199">
        <v>404.1</v>
      </c>
      <c r="N844" s="199">
        <v>0</v>
      </c>
      <c r="O844" s="199">
        <v>404.1</v>
      </c>
      <c r="P844" s="200">
        <f>Q844+R844</f>
        <v>17085348</v>
      </c>
      <c r="Q844" s="200">
        <v>13053205.869999999</v>
      </c>
      <c r="R844" s="200">
        <v>4032142.13</v>
      </c>
      <c r="S844" s="201" t="b">
        <f>R844='Приложение № 1'!V72+'Приложение № 1'!AB72</f>
        <v>0</v>
      </c>
    </row>
    <row r="845" spans="1:24" s="158" customFormat="1" ht="26.25" customHeight="1" x14ac:dyDescent="0.2">
      <c r="A845" s="178">
        <v>3</v>
      </c>
      <c r="B845" s="207" t="s">
        <v>896</v>
      </c>
      <c r="C845" s="215" t="s">
        <v>1145</v>
      </c>
      <c r="D845" s="217">
        <v>41793</v>
      </c>
      <c r="E845" s="178" t="s">
        <v>1099</v>
      </c>
      <c r="F845" s="178" t="s">
        <v>1801</v>
      </c>
      <c r="G845" s="171">
        <v>20</v>
      </c>
      <c r="H845" s="171">
        <v>20</v>
      </c>
      <c r="I845" s="241">
        <v>421.3</v>
      </c>
      <c r="J845" s="171">
        <v>7</v>
      </c>
      <c r="K845" s="242">
        <v>2</v>
      </c>
      <c r="L845" s="242">
        <v>5</v>
      </c>
      <c r="M845" s="199">
        <v>335.41</v>
      </c>
      <c r="N845" s="241">
        <v>150.72999999999999</v>
      </c>
      <c r="O845" s="241">
        <v>184.68</v>
      </c>
      <c r="P845" s="200">
        <f>Q845+R845</f>
        <v>14181134.800000001</v>
      </c>
      <c r="Q845" s="200">
        <v>10834386.99</v>
      </c>
      <c r="R845" s="200">
        <v>3346747.81</v>
      </c>
      <c r="S845" s="201" t="b">
        <f>R845='Приложение № 1'!V73+'Приложение № 1'!AB73</f>
        <v>0</v>
      </c>
      <c r="T845" s="202"/>
      <c r="U845" s="205"/>
      <c r="V845" s="205"/>
      <c r="W845" s="205"/>
      <c r="X845" s="205"/>
    </row>
    <row r="846" spans="1:24" x14ac:dyDescent="0.2">
      <c r="A846" s="178">
        <v>4</v>
      </c>
      <c r="B846" s="207" t="s">
        <v>790</v>
      </c>
      <c r="C846" s="215" t="s">
        <v>1145</v>
      </c>
      <c r="D846" s="217">
        <v>41793</v>
      </c>
      <c r="E846" s="178" t="s">
        <v>1099</v>
      </c>
      <c r="F846" s="178" t="s">
        <v>1801</v>
      </c>
      <c r="G846" s="171">
        <v>43</v>
      </c>
      <c r="H846" s="171">
        <v>43</v>
      </c>
      <c r="I846" s="241">
        <v>434.4</v>
      </c>
      <c r="J846" s="171">
        <v>10</v>
      </c>
      <c r="K846" s="242">
        <v>4</v>
      </c>
      <c r="L846" s="242">
        <v>6</v>
      </c>
      <c r="M846" s="199">
        <v>424.97</v>
      </c>
      <c r="N846" s="241">
        <v>151.15</v>
      </c>
      <c r="O846" s="241">
        <v>273.82</v>
      </c>
      <c r="P846" s="200">
        <f>Q846+R846</f>
        <v>17967731.600000001</v>
      </c>
      <c r="Q846" s="200">
        <v>13727346.939999999</v>
      </c>
      <c r="R846" s="200">
        <v>4240384.66</v>
      </c>
      <c r="S846" s="201" t="b">
        <f>R846='Приложение № 1'!V74+'Приложение № 1'!AB74</f>
        <v>0</v>
      </c>
    </row>
    <row r="847" spans="1:24" ht="28.5" customHeight="1" x14ac:dyDescent="0.2">
      <c r="A847" s="777" t="s">
        <v>1825</v>
      </c>
      <c r="B847" s="777"/>
      <c r="C847" s="777"/>
      <c r="D847" s="777"/>
      <c r="E847" s="777"/>
      <c r="F847" s="777"/>
      <c r="G847" s="170">
        <f>SUM(G848:G849)</f>
        <v>246</v>
      </c>
      <c r="H847" s="170">
        <f t="shared" ref="H847:O847" si="186">SUM(H848:H849)</f>
        <v>246</v>
      </c>
      <c r="I847" s="204">
        <f t="shared" si="186"/>
        <v>5475.3</v>
      </c>
      <c r="J847" s="170">
        <f t="shared" si="186"/>
        <v>123</v>
      </c>
      <c r="K847" s="170">
        <f t="shared" si="186"/>
        <v>102</v>
      </c>
      <c r="L847" s="170">
        <f t="shared" si="186"/>
        <v>21</v>
      </c>
      <c r="M847" s="204">
        <f t="shared" si="186"/>
        <v>5475.3</v>
      </c>
      <c r="N847" s="204">
        <f t="shared" si="186"/>
        <v>4531.5</v>
      </c>
      <c r="O847" s="204">
        <f t="shared" si="186"/>
        <v>943.8</v>
      </c>
      <c r="P847" s="204">
        <f>SUM(P848:P849)</f>
        <v>231495684</v>
      </c>
      <c r="Q847" s="204">
        <v>219920899.80000001</v>
      </c>
      <c r="R847" s="204">
        <v>11574784.199999999</v>
      </c>
      <c r="S847" s="201" t="e">
        <f>R847='Приложение № 1'!#REF!+'Приложение № 1'!#REF!</f>
        <v>#REF!</v>
      </c>
    </row>
    <row r="848" spans="1:24" s="158" customFormat="1" ht="19.5" customHeight="1" x14ac:dyDescent="0.2">
      <c r="A848" s="178">
        <v>1</v>
      </c>
      <c r="B848" s="207" t="s">
        <v>855</v>
      </c>
      <c r="C848" s="229">
        <v>3361</v>
      </c>
      <c r="D848" s="243">
        <v>42004</v>
      </c>
      <c r="E848" s="178" t="s">
        <v>1099</v>
      </c>
      <c r="F848" s="178" t="s">
        <v>1801</v>
      </c>
      <c r="G848" s="171">
        <v>120</v>
      </c>
      <c r="H848" s="171">
        <v>120</v>
      </c>
      <c r="I848" s="199">
        <v>2734.2</v>
      </c>
      <c r="J848" s="171">
        <v>62</v>
      </c>
      <c r="K848" s="172">
        <v>54</v>
      </c>
      <c r="L848" s="172">
        <v>8</v>
      </c>
      <c r="M848" s="199">
        <v>2734.2</v>
      </c>
      <c r="N848" s="199">
        <v>2415.5</v>
      </c>
      <c r="O848" s="199">
        <v>318.7</v>
      </c>
      <c r="P848" s="200">
        <f>Q848+R848</f>
        <v>115601976</v>
      </c>
      <c r="Q848" s="200">
        <v>109821877.2</v>
      </c>
      <c r="R848" s="200">
        <v>5780098.7999999998</v>
      </c>
      <c r="S848" s="201" t="e">
        <f>R848='Приложение № 1'!#REF!+'Приложение № 1'!#REF!</f>
        <v>#REF!</v>
      </c>
      <c r="T848" s="202"/>
      <c r="U848" s="205"/>
      <c r="V848" s="205"/>
      <c r="W848" s="205"/>
      <c r="X848" s="205"/>
    </row>
    <row r="849" spans="1:24" x14ac:dyDescent="0.2">
      <c r="A849" s="178">
        <v>2</v>
      </c>
      <c r="B849" s="207" t="s">
        <v>856</v>
      </c>
      <c r="C849" s="229">
        <v>3361</v>
      </c>
      <c r="D849" s="243">
        <v>42004</v>
      </c>
      <c r="E849" s="178" t="s">
        <v>1099</v>
      </c>
      <c r="F849" s="178" t="s">
        <v>1801</v>
      </c>
      <c r="G849" s="171">
        <v>126</v>
      </c>
      <c r="H849" s="171">
        <v>126</v>
      </c>
      <c r="I849" s="199">
        <v>2741.1</v>
      </c>
      <c r="J849" s="171">
        <v>61</v>
      </c>
      <c r="K849" s="172">
        <v>48</v>
      </c>
      <c r="L849" s="172">
        <v>13</v>
      </c>
      <c r="M849" s="199">
        <v>2741.1</v>
      </c>
      <c r="N849" s="199">
        <v>2116</v>
      </c>
      <c r="O849" s="199">
        <v>625.1</v>
      </c>
      <c r="P849" s="200">
        <f>Q849+R849</f>
        <v>115893708</v>
      </c>
      <c r="Q849" s="200">
        <v>110099022.59999999</v>
      </c>
      <c r="R849" s="200">
        <v>5794685.4000000004</v>
      </c>
      <c r="S849" s="201" t="e">
        <f>R849='Приложение № 1'!#REF!+'Приложение № 1'!#REF!</f>
        <v>#REF!</v>
      </c>
    </row>
    <row r="850" spans="1:24" s="159" customFormat="1" ht="38.25" customHeight="1" x14ac:dyDescent="0.2">
      <c r="A850" s="777" t="s">
        <v>1351</v>
      </c>
      <c r="B850" s="777"/>
      <c r="C850" s="777"/>
      <c r="D850" s="777"/>
      <c r="E850" s="777"/>
      <c r="F850" s="777"/>
      <c r="G850" s="170">
        <f t="shared" ref="G850:P850" si="187">SUM(G851:G857)</f>
        <v>281</v>
      </c>
      <c r="H850" s="170">
        <f t="shared" si="187"/>
        <v>281</v>
      </c>
      <c r="I850" s="204">
        <f t="shared" si="187"/>
        <v>5297</v>
      </c>
      <c r="J850" s="170">
        <f t="shared" si="187"/>
        <v>137</v>
      </c>
      <c r="K850" s="170">
        <f t="shared" si="187"/>
        <v>111</v>
      </c>
      <c r="L850" s="170">
        <f t="shared" si="187"/>
        <v>26</v>
      </c>
      <c r="M850" s="204">
        <f t="shared" si="187"/>
        <v>5221.2</v>
      </c>
      <c r="N850" s="204">
        <f t="shared" si="187"/>
        <v>4138.7</v>
      </c>
      <c r="O850" s="204">
        <f t="shared" si="187"/>
        <v>1082.5</v>
      </c>
      <c r="P850" s="204">
        <f t="shared" si="187"/>
        <v>220752336</v>
      </c>
      <c r="Q850" s="204">
        <v>188963999.61000001</v>
      </c>
      <c r="R850" s="204">
        <v>31788336.390000001</v>
      </c>
      <c r="S850" s="201" t="b">
        <f>R850='Приложение № 1'!V75+'Приложение № 1'!AB75</f>
        <v>0</v>
      </c>
      <c r="T850" s="202"/>
      <c r="U850" s="250"/>
      <c r="V850" s="250"/>
      <c r="W850" s="250"/>
      <c r="X850" s="250"/>
    </row>
    <row r="851" spans="1:24" x14ac:dyDescent="0.2">
      <c r="A851" s="178">
        <v>1</v>
      </c>
      <c r="B851" s="207" t="s">
        <v>1255</v>
      </c>
      <c r="C851" s="178" t="s">
        <v>1000</v>
      </c>
      <c r="D851" s="198">
        <v>42004</v>
      </c>
      <c r="E851" s="178" t="s">
        <v>1801</v>
      </c>
      <c r="F851" s="178" t="s">
        <v>1846</v>
      </c>
      <c r="G851" s="171">
        <v>33</v>
      </c>
      <c r="H851" s="172">
        <v>33</v>
      </c>
      <c r="I851" s="199">
        <v>649.9</v>
      </c>
      <c r="J851" s="171">
        <v>17</v>
      </c>
      <c r="K851" s="172">
        <v>15</v>
      </c>
      <c r="L851" s="172">
        <v>2</v>
      </c>
      <c r="M851" s="199">
        <v>649.9</v>
      </c>
      <c r="N851" s="199">
        <v>581.6</v>
      </c>
      <c r="O851" s="199">
        <v>68.3</v>
      </c>
      <c r="P851" s="200">
        <f t="shared" ref="P851:P857" si="188">Q851+R851</f>
        <v>27477772</v>
      </c>
      <c r="Q851" s="200">
        <v>23520972.829999998</v>
      </c>
      <c r="R851" s="200">
        <v>3956799.17</v>
      </c>
      <c r="S851" s="201" t="b">
        <f>R851='Приложение № 1'!V76+'Приложение № 1'!AB76</f>
        <v>0</v>
      </c>
    </row>
    <row r="852" spans="1:24" x14ac:dyDescent="0.2">
      <c r="A852" s="178">
        <v>2</v>
      </c>
      <c r="B852" s="207" t="s">
        <v>1336</v>
      </c>
      <c r="C852" s="178" t="s">
        <v>1000</v>
      </c>
      <c r="D852" s="198">
        <v>42004</v>
      </c>
      <c r="E852" s="178" t="s">
        <v>1801</v>
      </c>
      <c r="F852" s="178" t="s">
        <v>1846</v>
      </c>
      <c r="G852" s="171">
        <v>98</v>
      </c>
      <c r="H852" s="172">
        <v>98</v>
      </c>
      <c r="I852" s="199">
        <v>1780.6</v>
      </c>
      <c r="J852" s="171">
        <v>46</v>
      </c>
      <c r="K852" s="172">
        <v>37</v>
      </c>
      <c r="L852" s="172">
        <v>9</v>
      </c>
      <c r="M852" s="199">
        <v>1704.8</v>
      </c>
      <c r="N852" s="199">
        <v>1417.8</v>
      </c>
      <c r="O852" s="199">
        <v>287</v>
      </c>
      <c r="P852" s="200">
        <f t="shared" si="188"/>
        <v>72078944</v>
      </c>
      <c r="Q852" s="200">
        <v>61699576.060000002</v>
      </c>
      <c r="R852" s="200">
        <v>10379367.939999999</v>
      </c>
      <c r="S852" s="201" t="b">
        <f>R852='Приложение № 1'!V77+'Приложение № 1'!AB77</f>
        <v>0</v>
      </c>
    </row>
    <row r="853" spans="1:24" x14ac:dyDescent="0.2">
      <c r="A853" s="178">
        <v>3</v>
      </c>
      <c r="B853" s="207" t="s">
        <v>1337</v>
      </c>
      <c r="C853" s="178" t="s">
        <v>1000</v>
      </c>
      <c r="D853" s="198">
        <v>42004</v>
      </c>
      <c r="E853" s="178" t="s">
        <v>1801</v>
      </c>
      <c r="F853" s="178" t="s">
        <v>1846</v>
      </c>
      <c r="G853" s="171">
        <v>26</v>
      </c>
      <c r="H853" s="172">
        <v>26</v>
      </c>
      <c r="I853" s="199">
        <v>502.4</v>
      </c>
      <c r="J853" s="171">
        <v>9</v>
      </c>
      <c r="K853" s="172">
        <v>7</v>
      </c>
      <c r="L853" s="172">
        <v>2</v>
      </c>
      <c r="M853" s="199">
        <v>502.4</v>
      </c>
      <c r="N853" s="199">
        <v>368.8</v>
      </c>
      <c r="O853" s="199">
        <v>133.6</v>
      </c>
      <c r="P853" s="200">
        <f t="shared" si="188"/>
        <v>21241472</v>
      </c>
      <c r="Q853" s="200">
        <v>18182700.030000001</v>
      </c>
      <c r="R853" s="200">
        <v>3058771.97</v>
      </c>
      <c r="S853" s="201" t="b">
        <f>R853='Приложение № 1'!V78+'Приложение № 1'!AB78</f>
        <v>0</v>
      </c>
    </row>
    <row r="854" spans="1:24" x14ac:dyDescent="0.2">
      <c r="A854" s="178">
        <v>4</v>
      </c>
      <c r="B854" s="207" t="s">
        <v>1261</v>
      </c>
      <c r="C854" s="178" t="s">
        <v>1000</v>
      </c>
      <c r="D854" s="198">
        <v>42004</v>
      </c>
      <c r="E854" s="178" t="s">
        <v>1801</v>
      </c>
      <c r="F854" s="178" t="s">
        <v>1846</v>
      </c>
      <c r="G854" s="171">
        <v>69</v>
      </c>
      <c r="H854" s="172">
        <v>69</v>
      </c>
      <c r="I854" s="199">
        <v>1304.3</v>
      </c>
      <c r="J854" s="171">
        <v>40</v>
      </c>
      <c r="K854" s="172">
        <v>36</v>
      </c>
      <c r="L854" s="172">
        <v>4</v>
      </c>
      <c r="M854" s="199">
        <v>1304.3</v>
      </c>
      <c r="N854" s="199">
        <v>1128.0999999999999</v>
      </c>
      <c r="O854" s="199">
        <v>176.2</v>
      </c>
      <c r="P854" s="200">
        <f t="shared" si="188"/>
        <v>55145804</v>
      </c>
      <c r="Q854" s="200">
        <v>47204808.219999999</v>
      </c>
      <c r="R854" s="200">
        <v>7940995.7800000003</v>
      </c>
      <c r="S854" s="201" t="b">
        <f>R854='Приложение № 1'!V79+'Приложение № 1'!AB79</f>
        <v>0</v>
      </c>
    </row>
    <row r="855" spans="1:24" x14ac:dyDescent="0.2">
      <c r="A855" s="178">
        <v>5</v>
      </c>
      <c r="B855" s="207" t="s">
        <v>859</v>
      </c>
      <c r="C855" s="178" t="s">
        <v>1000</v>
      </c>
      <c r="D855" s="198">
        <v>42004</v>
      </c>
      <c r="E855" s="178" t="s">
        <v>1801</v>
      </c>
      <c r="F855" s="178" t="s">
        <v>1846</v>
      </c>
      <c r="G855" s="171">
        <v>31</v>
      </c>
      <c r="H855" s="172">
        <v>31</v>
      </c>
      <c r="I855" s="199">
        <v>508.6</v>
      </c>
      <c r="J855" s="171">
        <v>12</v>
      </c>
      <c r="K855" s="172">
        <v>6</v>
      </c>
      <c r="L855" s="172">
        <v>6</v>
      </c>
      <c r="M855" s="199">
        <v>508.6</v>
      </c>
      <c r="N855" s="199">
        <v>226.1</v>
      </c>
      <c r="O855" s="199">
        <v>282.5</v>
      </c>
      <c r="P855" s="200">
        <f t="shared" si="188"/>
        <v>21503608</v>
      </c>
      <c r="Q855" s="200">
        <v>18407088.449999999</v>
      </c>
      <c r="R855" s="200">
        <v>3096519.55</v>
      </c>
      <c r="S855" s="201" t="b">
        <f>R855='Приложение № 1'!V80+'Приложение № 1'!AB80</f>
        <v>0</v>
      </c>
    </row>
    <row r="856" spans="1:24" s="159" customFormat="1" ht="18" customHeight="1" x14ac:dyDescent="0.2">
      <c r="A856" s="178">
        <v>6</v>
      </c>
      <c r="B856" s="207" t="s">
        <v>860</v>
      </c>
      <c r="C856" s="178" t="s">
        <v>1000</v>
      </c>
      <c r="D856" s="198">
        <v>42004</v>
      </c>
      <c r="E856" s="178" t="s">
        <v>1801</v>
      </c>
      <c r="F856" s="178" t="s">
        <v>1846</v>
      </c>
      <c r="G856" s="171">
        <v>4</v>
      </c>
      <c r="H856" s="172">
        <v>4</v>
      </c>
      <c r="I856" s="199">
        <v>101.2</v>
      </c>
      <c r="J856" s="171">
        <v>3</v>
      </c>
      <c r="K856" s="172">
        <v>3</v>
      </c>
      <c r="L856" s="172">
        <v>0</v>
      </c>
      <c r="M856" s="199">
        <v>101.2</v>
      </c>
      <c r="N856" s="199">
        <v>101.2</v>
      </c>
      <c r="O856" s="199">
        <v>0</v>
      </c>
      <c r="P856" s="200">
        <f t="shared" si="188"/>
        <v>4278736</v>
      </c>
      <c r="Q856" s="200">
        <v>3662598.02</v>
      </c>
      <c r="R856" s="200">
        <v>616137.98</v>
      </c>
      <c r="S856" s="201" t="b">
        <f>R856='Приложение № 1'!V81+'Приложение № 1'!AB81</f>
        <v>0</v>
      </c>
      <c r="T856" s="202"/>
      <c r="U856" s="250"/>
      <c r="V856" s="250"/>
      <c r="W856" s="250"/>
      <c r="X856" s="250"/>
    </row>
    <row r="857" spans="1:24" x14ac:dyDescent="0.2">
      <c r="A857" s="178">
        <v>7</v>
      </c>
      <c r="B857" s="207" t="s">
        <v>861</v>
      </c>
      <c r="C857" s="178" t="s">
        <v>1000</v>
      </c>
      <c r="D857" s="198">
        <v>42004</v>
      </c>
      <c r="E857" s="178" t="s">
        <v>1801</v>
      </c>
      <c r="F857" s="178" t="s">
        <v>1846</v>
      </c>
      <c r="G857" s="171">
        <v>20</v>
      </c>
      <c r="H857" s="172">
        <v>20</v>
      </c>
      <c r="I857" s="199">
        <v>450</v>
      </c>
      <c r="J857" s="171">
        <v>10</v>
      </c>
      <c r="K857" s="172">
        <v>7</v>
      </c>
      <c r="L857" s="172">
        <v>3</v>
      </c>
      <c r="M857" s="199">
        <v>450</v>
      </c>
      <c r="N857" s="199">
        <v>315.10000000000002</v>
      </c>
      <c r="O857" s="199">
        <v>134.9</v>
      </c>
      <c r="P857" s="200">
        <f t="shared" si="188"/>
        <v>19026000</v>
      </c>
      <c r="Q857" s="200">
        <v>16286256</v>
      </c>
      <c r="R857" s="200">
        <v>2739744</v>
      </c>
      <c r="S857" s="201" t="b">
        <f>R857='Приложение № 1'!V82+'Приложение № 1'!AB82</f>
        <v>0</v>
      </c>
    </row>
    <row r="858" spans="1:24" ht="33" customHeight="1" x14ac:dyDescent="0.2">
      <c r="A858" s="777" t="s">
        <v>1262</v>
      </c>
      <c r="B858" s="777"/>
      <c r="C858" s="777"/>
      <c r="D858" s="777"/>
      <c r="E858" s="777"/>
      <c r="F858" s="777"/>
      <c r="G858" s="176">
        <f>SUM(G859:G862)</f>
        <v>117</v>
      </c>
      <c r="H858" s="176">
        <f t="shared" ref="H858:O858" si="189">SUM(H859:H862)</f>
        <v>117</v>
      </c>
      <c r="I858" s="179">
        <f t="shared" si="189"/>
        <v>2042.8</v>
      </c>
      <c r="J858" s="176">
        <f t="shared" si="189"/>
        <v>45</v>
      </c>
      <c r="K858" s="176">
        <f t="shared" si="189"/>
        <v>0</v>
      </c>
      <c r="L858" s="176">
        <f t="shared" si="189"/>
        <v>45</v>
      </c>
      <c r="M858" s="179">
        <f t="shared" si="189"/>
        <v>2042.8</v>
      </c>
      <c r="N858" s="179">
        <f t="shared" si="189"/>
        <v>0</v>
      </c>
      <c r="O858" s="179">
        <f t="shared" si="189"/>
        <v>2042.8</v>
      </c>
      <c r="P858" s="179">
        <f>SUM(P859:P862)</f>
        <v>86369584</v>
      </c>
      <c r="Q858" s="179">
        <v>65036296.759999998</v>
      </c>
      <c r="R858" s="179">
        <v>21333287.239999998</v>
      </c>
      <c r="S858" s="201" t="b">
        <f>R858='Приложение № 1'!V112+'Приложение № 1'!AB112</f>
        <v>0</v>
      </c>
    </row>
    <row r="859" spans="1:24" x14ac:dyDescent="0.2">
      <c r="A859" s="178">
        <v>1</v>
      </c>
      <c r="B859" s="207" t="s">
        <v>939</v>
      </c>
      <c r="C859" s="178">
        <v>87</v>
      </c>
      <c r="D859" s="198">
        <v>41390</v>
      </c>
      <c r="E859" s="178" t="s">
        <v>1099</v>
      </c>
      <c r="F859" s="178" t="s">
        <v>1801</v>
      </c>
      <c r="G859" s="171">
        <f>H859</f>
        <v>21</v>
      </c>
      <c r="H859" s="172">
        <v>21</v>
      </c>
      <c r="I859" s="199">
        <v>509.5</v>
      </c>
      <c r="J859" s="171">
        <v>11</v>
      </c>
      <c r="K859" s="172">
        <v>0</v>
      </c>
      <c r="L859" s="172">
        <v>11</v>
      </c>
      <c r="M859" s="199">
        <v>509.5</v>
      </c>
      <c r="N859" s="199">
        <v>0</v>
      </c>
      <c r="O859" s="199">
        <v>509.5</v>
      </c>
      <c r="P859" s="200">
        <f>Q859+R859</f>
        <v>21541660</v>
      </c>
      <c r="Q859" s="200">
        <v>16220869.98</v>
      </c>
      <c r="R859" s="200">
        <v>5320790.0199999996</v>
      </c>
      <c r="S859" s="201" t="b">
        <f>R859='Приложение № 1'!V113+'Приложение № 1'!AB113</f>
        <v>0</v>
      </c>
    </row>
    <row r="860" spans="1:24" x14ac:dyDescent="0.2">
      <c r="A860" s="178">
        <v>2</v>
      </c>
      <c r="B860" s="207" t="s">
        <v>940</v>
      </c>
      <c r="C860" s="178">
        <v>87</v>
      </c>
      <c r="D860" s="198">
        <v>41390</v>
      </c>
      <c r="E860" s="178" t="s">
        <v>1099</v>
      </c>
      <c r="F860" s="178" t="s">
        <v>1801</v>
      </c>
      <c r="G860" s="171">
        <f>H860</f>
        <v>54</v>
      </c>
      <c r="H860" s="172">
        <v>54</v>
      </c>
      <c r="I860" s="199">
        <v>601.20000000000005</v>
      </c>
      <c r="J860" s="171">
        <v>14</v>
      </c>
      <c r="K860" s="172">
        <v>0</v>
      </c>
      <c r="L860" s="172">
        <v>14</v>
      </c>
      <c r="M860" s="199">
        <v>601.20000000000005</v>
      </c>
      <c r="N860" s="199">
        <v>0</v>
      </c>
      <c r="O860" s="199">
        <v>601.20000000000005</v>
      </c>
      <c r="P860" s="200">
        <f>Q860+R860</f>
        <v>25418736</v>
      </c>
      <c r="Q860" s="200">
        <v>19140308.210000001</v>
      </c>
      <c r="R860" s="200">
        <v>6278427.79</v>
      </c>
      <c r="S860" s="201" t="b">
        <f>R860='Приложение № 1'!V114+'Приложение № 1'!AB114</f>
        <v>0</v>
      </c>
    </row>
    <row r="861" spans="1:24" s="159" customFormat="1" ht="22.5" customHeight="1" x14ac:dyDescent="0.2">
      <c r="A861" s="178">
        <v>3</v>
      </c>
      <c r="B861" s="207" t="s">
        <v>941</v>
      </c>
      <c r="C861" s="178">
        <v>87</v>
      </c>
      <c r="D861" s="198">
        <v>41390</v>
      </c>
      <c r="E861" s="178" t="s">
        <v>1099</v>
      </c>
      <c r="F861" s="178" t="s">
        <v>1801</v>
      </c>
      <c r="G861" s="171">
        <f>H861</f>
        <v>10</v>
      </c>
      <c r="H861" s="172">
        <v>10</v>
      </c>
      <c r="I861" s="199">
        <v>245.9</v>
      </c>
      <c r="J861" s="171">
        <v>7</v>
      </c>
      <c r="K861" s="172">
        <v>0</v>
      </c>
      <c r="L861" s="172">
        <v>7</v>
      </c>
      <c r="M861" s="199">
        <v>245.9</v>
      </c>
      <c r="N861" s="199">
        <v>0</v>
      </c>
      <c r="O861" s="199">
        <v>245.9</v>
      </c>
      <c r="P861" s="200">
        <f>Q861+R861</f>
        <v>10396652</v>
      </c>
      <c r="Q861" s="200">
        <v>7828678.96</v>
      </c>
      <c r="R861" s="200">
        <v>2567973.04</v>
      </c>
      <c r="S861" s="201" t="b">
        <f>R861='Приложение № 1'!V115+'Приложение № 1'!AB115</f>
        <v>0</v>
      </c>
      <c r="T861" s="202"/>
      <c r="U861" s="250"/>
      <c r="V861" s="250"/>
      <c r="W861" s="250"/>
      <c r="X861" s="250"/>
    </row>
    <row r="862" spans="1:24" x14ac:dyDescent="0.2">
      <c r="A862" s="178">
        <v>4</v>
      </c>
      <c r="B862" s="207" t="s">
        <v>938</v>
      </c>
      <c r="C862" s="178">
        <v>87</v>
      </c>
      <c r="D862" s="198">
        <v>41390</v>
      </c>
      <c r="E862" s="178" t="s">
        <v>1099</v>
      </c>
      <c r="F862" s="178" t="s">
        <v>1801</v>
      </c>
      <c r="G862" s="171">
        <f>H862</f>
        <v>32</v>
      </c>
      <c r="H862" s="172">
        <v>32</v>
      </c>
      <c r="I862" s="199">
        <v>686.2</v>
      </c>
      <c r="J862" s="171">
        <v>13</v>
      </c>
      <c r="K862" s="172">
        <v>0</v>
      </c>
      <c r="L862" s="172">
        <v>13</v>
      </c>
      <c r="M862" s="199">
        <v>686.2</v>
      </c>
      <c r="N862" s="199">
        <v>0</v>
      </c>
      <c r="O862" s="199">
        <v>686.2</v>
      </c>
      <c r="P862" s="200">
        <f>Q862+R862</f>
        <v>29012536</v>
      </c>
      <c r="Q862" s="200">
        <v>21846439.609999999</v>
      </c>
      <c r="R862" s="200">
        <v>7166096.3899999997</v>
      </c>
      <c r="S862" s="201" t="b">
        <f>R862='Приложение № 1'!V116+'Приложение № 1'!AB116</f>
        <v>0</v>
      </c>
    </row>
    <row r="863" spans="1:24" ht="33.75" customHeight="1" x14ac:dyDescent="0.2">
      <c r="A863" s="777" t="s">
        <v>1377</v>
      </c>
      <c r="B863" s="777"/>
      <c r="C863" s="777"/>
      <c r="D863" s="777"/>
      <c r="E863" s="777"/>
      <c r="F863" s="777"/>
      <c r="G863" s="176">
        <f>SUM(G864:G874)</f>
        <v>224</v>
      </c>
      <c r="H863" s="176">
        <f t="shared" ref="H863:P863" si="190">SUM(H864:H874)</f>
        <v>224</v>
      </c>
      <c r="I863" s="179">
        <f t="shared" si="190"/>
        <v>4670.1000000000004</v>
      </c>
      <c r="J863" s="176">
        <f t="shared" si="190"/>
        <v>81</v>
      </c>
      <c r="K863" s="176">
        <f t="shared" si="190"/>
        <v>35</v>
      </c>
      <c r="L863" s="176">
        <f t="shared" si="190"/>
        <v>46</v>
      </c>
      <c r="M863" s="179">
        <f t="shared" si="190"/>
        <v>4670.1000000000004</v>
      </c>
      <c r="N863" s="179">
        <f t="shared" si="190"/>
        <v>1916.8</v>
      </c>
      <c r="O863" s="179">
        <f t="shared" si="190"/>
        <v>2753.3</v>
      </c>
      <c r="P863" s="179">
        <f t="shared" si="190"/>
        <v>197451828</v>
      </c>
      <c r="Q863" s="179">
        <v>128541140.03</v>
      </c>
      <c r="R863" s="179">
        <v>68910687.969999999</v>
      </c>
      <c r="S863" s="201" t="b">
        <f>R863='Приложение № 1'!V117+'Приложение № 1'!AB117</f>
        <v>0</v>
      </c>
    </row>
    <row r="864" spans="1:24" x14ac:dyDescent="0.2">
      <c r="A864" s="178">
        <v>1</v>
      </c>
      <c r="B864" s="207" t="s">
        <v>1516</v>
      </c>
      <c r="C864" s="169" t="s">
        <v>1308</v>
      </c>
      <c r="D864" s="198">
        <v>42129</v>
      </c>
      <c r="E864" s="178" t="s">
        <v>1801</v>
      </c>
      <c r="F864" s="178" t="s">
        <v>1846</v>
      </c>
      <c r="G864" s="171">
        <v>30</v>
      </c>
      <c r="H864" s="171">
        <v>30</v>
      </c>
      <c r="I864" s="244">
        <v>478.8</v>
      </c>
      <c r="J864" s="171">
        <v>12</v>
      </c>
      <c r="K864" s="245">
        <v>8</v>
      </c>
      <c r="L864" s="245">
        <v>4</v>
      </c>
      <c r="M864" s="199">
        <v>478.8</v>
      </c>
      <c r="N864" s="244">
        <v>277.10000000000002</v>
      </c>
      <c r="O864" s="244">
        <v>201.7</v>
      </c>
      <c r="P864" s="200">
        <f t="shared" ref="P864:P874" si="191">Q864+R864</f>
        <v>20243664</v>
      </c>
      <c r="Q864" s="200">
        <v>13178625.26</v>
      </c>
      <c r="R864" s="200">
        <v>7065038.7400000002</v>
      </c>
      <c r="S864" s="201" t="b">
        <f>R864='Приложение № 1'!V118+'Приложение № 1'!AB118</f>
        <v>0</v>
      </c>
    </row>
    <row r="865" spans="1:24" x14ac:dyDescent="0.2">
      <c r="A865" s="178">
        <v>2</v>
      </c>
      <c r="B865" s="207" t="s">
        <v>1515</v>
      </c>
      <c r="C865" s="169" t="s">
        <v>1308</v>
      </c>
      <c r="D865" s="198">
        <v>42129</v>
      </c>
      <c r="E865" s="178" t="s">
        <v>1801</v>
      </c>
      <c r="F865" s="178" t="s">
        <v>1846</v>
      </c>
      <c r="G865" s="171">
        <v>24</v>
      </c>
      <c r="H865" s="171">
        <v>24</v>
      </c>
      <c r="I865" s="244">
        <v>491.9</v>
      </c>
      <c r="J865" s="171">
        <v>8</v>
      </c>
      <c r="K865" s="245">
        <v>3</v>
      </c>
      <c r="L865" s="245">
        <v>5</v>
      </c>
      <c r="M865" s="199">
        <v>491.9</v>
      </c>
      <c r="N865" s="244">
        <v>183.4</v>
      </c>
      <c r="O865" s="244">
        <v>308.5</v>
      </c>
      <c r="P865" s="200">
        <f t="shared" si="191"/>
        <v>20797532</v>
      </c>
      <c r="Q865" s="200">
        <v>13539193.33</v>
      </c>
      <c r="R865" s="200">
        <v>7258338.6699999999</v>
      </c>
      <c r="S865" s="201" t="b">
        <f>R865='Приложение № 1'!V119+'Приложение № 1'!AB119</f>
        <v>0</v>
      </c>
    </row>
    <row r="866" spans="1:24" x14ac:dyDescent="0.2">
      <c r="A866" s="178">
        <v>3</v>
      </c>
      <c r="B866" s="207" t="s">
        <v>1464</v>
      </c>
      <c r="C866" s="169" t="s">
        <v>1308</v>
      </c>
      <c r="D866" s="198">
        <v>42129</v>
      </c>
      <c r="E866" s="178" t="s">
        <v>1801</v>
      </c>
      <c r="F866" s="178" t="s">
        <v>1846</v>
      </c>
      <c r="G866" s="171">
        <v>16</v>
      </c>
      <c r="H866" s="171">
        <v>16</v>
      </c>
      <c r="I866" s="244">
        <v>412.7</v>
      </c>
      <c r="J866" s="171">
        <v>8</v>
      </c>
      <c r="K866" s="245">
        <v>4</v>
      </c>
      <c r="L866" s="245">
        <v>4</v>
      </c>
      <c r="M866" s="199">
        <v>412.7</v>
      </c>
      <c r="N866" s="244">
        <v>226.7</v>
      </c>
      <c r="O866" s="244">
        <v>186</v>
      </c>
      <c r="P866" s="200">
        <f t="shared" si="191"/>
        <v>17448956</v>
      </c>
      <c r="Q866" s="200">
        <v>11359270.359999999</v>
      </c>
      <c r="R866" s="200">
        <v>6089685.6399999997</v>
      </c>
      <c r="S866" s="201" t="b">
        <f>R866='Приложение № 1'!V120+'Приложение № 1'!AB120</f>
        <v>0</v>
      </c>
    </row>
    <row r="867" spans="1:24" x14ac:dyDescent="0.2">
      <c r="A867" s="178">
        <v>4</v>
      </c>
      <c r="B867" s="207" t="s">
        <v>1514</v>
      </c>
      <c r="C867" s="169" t="s">
        <v>1308</v>
      </c>
      <c r="D867" s="198">
        <v>42129</v>
      </c>
      <c r="E867" s="178" t="s">
        <v>1801</v>
      </c>
      <c r="F867" s="178" t="s">
        <v>1846</v>
      </c>
      <c r="G867" s="171">
        <v>19</v>
      </c>
      <c r="H867" s="171">
        <v>19</v>
      </c>
      <c r="I867" s="244">
        <v>155.9</v>
      </c>
      <c r="J867" s="171">
        <v>4</v>
      </c>
      <c r="K867" s="245">
        <v>0</v>
      </c>
      <c r="L867" s="245">
        <v>4</v>
      </c>
      <c r="M867" s="199">
        <v>155.9</v>
      </c>
      <c r="N867" s="244">
        <v>0</v>
      </c>
      <c r="O867" s="244">
        <v>155.9</v>
      </c>
      <c r="P867" s="200">
        <f t="shared" si="191"/>
        <v>6591452</v>
      </c>
      <c r="Q867" s="200">
        <v>4291035.25</v>
      </c>
      <c r="R867" s="200">
        <v>2300416.75</v>
      </c>
      <c r="S867" s="201" t="b">
        <f>R867='Приложение № 1'!V121+'Приложение № 1'!AB121</f>
        <v>0</v>
      </c>
    </row>
    <row r="868" spans="1:24" x14ac:dyDescent="0.2">
      <c r="A868" s="178">
        <v>5</v>
      </c>
      <c r="B868" s="207" t="s">
        <v>1585</v>
      </c>
      <c r="C868" s="169" t="s">
        <v>1308</v>
      </c>
      <c r="D868" s="198">
        <v>42129</v>
      </c>
      <c r="E868" s="178" t="s">
        <v>1801</v>
      </c>
      <c r="F868" s="178" t="s">
        <v>1846</v>
      </c>
      <c r="G868" s="171">
        <v>16</v>
      </c>
      <c r="H868" s="171">
        <v>16</v>
      </c>
      <c r="I868" s="244">
        <v>365.9</v>
      </c>
      <c r="J868" s="171">
        <v>5</v>
      </c>
      <c r="K868" s="245">
        <v>3</v>
      </c>
      <c r="L868" s="245">
        <v>2</v>
      </c>
      <c r="M868" s="199">
        <v>365.9</v>
      </c>
      <c r="N868" s="244">
        <v>212.9</v>
      </c>
      <c r="O868" s="244">
        <v>153</v>
      </c>
      <c r="P868" s="200">
        <f t="shared" si="191"/>
        <v>15470252</v>
      </c>
      <c r="Q868" s="200">
        <v>10071134.050000001</v>
      </c>
      <c r="R868" s="200">
        <v>5399117.9500000002</v>
      </c>
      <c r="S868" s="201" t="b">
        <f>R868='Приложение № 1'!V122+'Приложение № 1'!AB122</f>
        <v>0</v>
      </c>
    </row>
    <row r="869" spans="1:24" x14ac:dyDescent="0.2">
      <c r="A869" s="178">
        <v>6</v>
      </c>
      <c r="B869" s="207" t="s">
        <v>1586</v>
      </c>
      <c r="C869" s="169" t="s">
        <v>1308</v>
      </c>
      <c r="D869" s="198">
        <v>42129</v>
      </c>
      <c r="E869" s="178" t="s">
        <v>1801</v>
      </c>
      <c r="F869" s="178" t="s">
        <v>1846</v>
      </c>
      <c r="G869" s="171">
        <v>7</v>
      </c>
      <c r="H869" s="171">
        <v>7</v>
      </c>
      <c r="I869" s="244">
        <v>234.6</v>
      </c>
      <c r="J869" s="171">
        <v>4</v>
      </c>
      <c r="K869" s="245">
        <v>2</v>
      </c>
      <c r="L869" s="245">
        <v>2</v>
      </c>
      <c r="M869" s="199">
        <v>234.6</v>
      </c>
      <c r="N869" s="244">
        <v>119.5</v>
      </c>
      <c r="O869" s="244">
        <v>115.1</v>
      </c>
      <c r="P869" s="200">
        <f t="shared" si="191"/>
        <v>9918888</v>
      </c>
      <c r="Q869" s="200">
        <v>6457196.0899999999</v>
      </c>
      <c r="R869" s="200">
        <v>3461691.91</v>
      </c>
      <c r="S869" s="201" t="b">
        <f>R869='Приложение № 1'!V123+'Приложение № 1'!AB123</f>
        <v>0</v>
      </c>
    </row>
    <row r="870" spans="1:24" x14ac:dyDescent="0.2">
      <c r="A870" s="178">
        <v>7</v>
      </c>
      <c r="B870" s="207" t="s">
        <v>1463</v>
      </c>
      <c r="C870" s="169" t="s">
        <v>1308</v>
      </c>
      <c r="D870" s="198">
        <v>42129</v>
      </c>
      <c r="E870" s="178" t="s">
        <v>1801</v>
      </c>
      <c r="F870" s="178" t="s">
        <v>1846</v>
      </c>
      <c r="G870" s="171">
        <v>8</v>
      </c>
      <c r="H870" s="171">
        <v>8</v>
      </c>
      <c r="I870" s="244">
        <v>518.20000000000005</v>
      </c>
      <c r="J870" s="171">
        <v>8</v>
      </c>
      <c r="K870" s="245">
        <v>4</v>
      </c>
      <c r="L870" s="245">
        <v>4</v>
      </c>
      <c r="M870" s="199">
        <v>518.20000000000005</v>
      </c>
      <c r="N870" s="244">
        <v>269</v>
      </c>
      <c r="O870" s="244">
        <v>249.2</v>
      </c>
      <c r="P870" s="200">
        <f t="shared" si="191"/>
        <v>21909496</v>
      </c>
      <c r="Q870" s="200">
        <v>14263081.9</v>
      </c>
      <c r="R870" s="200">
        <v>7646414.0999999996</v>
      </c>
      <c r="S870" s="201" t="b">
        <f>R870='Приложение № 1'!V124+'Приложение № 1'!AB124</f>
        <v>0</v>
      </c>
    </row>
    <row r="871" spans="1:24" x14ac:dyDescent="0.2">
      <c r="A871" s="178">
        <v>8</v>
      </c>
      <c r="B871" s="207" t="s">
        <v>1513</v>
      </c>
      <c r="C871" s="169" t="s">
        <v>1308</v>
      </c>
      <c r="D871" s="198">
        <v>42129</v>
      </c>
      <c r="E871" s="178" t="s">
        <v>1801</v>
      </c>
      <c r="F871" s="178" t="s">
        <v>1846</v>
      </c>
      <c r="G871" s="171">
        <v>23</v>
      </c>
      <c r="H871" s="171">
        <v>23</v>
      </c>
      <c r="I871" s="244">
        <v>504.1</v>
      </c>
      <c r="J871" s="171">
        <v>8</v>
      </c>
      <c r="K871" s="245">
        <v>6</v>
      </c>
      <c r="L871" s="245">
        <v>2</v>
      </c>
      <c r="M871" s="199">
        <v>504.1</v>
      </c>
      <c r="N871" s="244">
        <v>392.2</v>
      </c>
      <c r="O871" s="244">
        <v>111.9</v>
      </c>
      <c r="P871" s="200">
        <f t="shared" si="191"/>
        <v>21313348</v>
      </c>
      <c r="Q871" s="200">
        <v>13874989.550000001</v>
      </c>
      <c r="R871" s="200">
        <v>7438358.4500000002</v>
      </c>
      <c r="S871" s="201" t="b">
        <f>R871='Приложение № 1'!V125+'Приложение № 1'!AB125</f>
        <v>0</v>
      </c>
    </row>
    <row r="872" spans="1:24" x14ac:dyDescent="0.2">
      <c r="A872" s="178">
        <v>9</v>
      </c>
      <c r="B872" s="207" t="s">
        <v>1512</v>
      </c>
      <c r="C872" s="169" t="s">
        <v>1308</v>
      </c>
      <c r="D872" s="198">
        <v>42129</v>
      </c>
      <c r="E872" s="178" t="s">
        <v>1801</v>
      </c>
      <c r="F872" s="178" t="s">
        <v>1846</v>
      </c>
      <c r="G872" s="171">
        <v>32</v>
      </c>
      <c r="H872" s="171">
        <v>32</v>
      </c>
      <c r="I872" s="244">
        <v>498.6</v>
      </c>
      <c r="J872" s="171">
        <v>8</v>
      </c>
      <c r="K872" s="245">
        <v>2</v>
      </c>
      <c r="L872" s="245">
        <v>6</v>
      </c>
      <c r="M872" s="199">
        <v>498.6</v>
      </c>
      <c r="N872" s="244">
        <v>111.5</v>
      </c>
      <c r="O872" s="244">
        <v>387.1</v>
      </c>
      <c r="P872" s="200">
        <f t="shared" si="191"/>
        <v>21080808</v>
      </c>
      <c r="Q872" s="200">
        <v>13723606.01</v>
      </c>
      <c r="R872" s="200">
        <v>7357201.9900000002</v>
      </c>
      <c r="S872" s="201" t="b">
        <f>R872='Приложение № 1'!V126+'Приложение № 1'!AB126</f>
        <v>0</v>
      </c>
    </row>
    <row r="873" spans="1:24" s="158" customFormat="1" ht="25.5" customHeight="1" x14ac:dyDescent="0.2">
      <c r="A873" s="178">
        <v>10</v>
      </c>
      <c r="B873" s="207" t="s">
        <v>1341</v>
      </c>
      <c r="C873" s="169" t="s">
        <v>1308</v>
      </c>
      <c r="D873" s="198">
        <v>42129</v>
      </c>
      <c r="E873" s="178" t="s">
        <v>1801</v>
      </c>
      <c r="F873" s="178" t="s">
        <v>1846</v>
      </c>
      <c r="G873" s="171">
        <v>21</v>
      </c>
      <c r="H873" s="171">
        <v>21</v>
      </c>
      <c r="I873" s="244">
        <v>503.6</v>
      </c>
      <c r="J873" s="171">
        <v>8</v>
      </c>
      <c r="K873" s="245">
        <v>2</v>
      </c>
      <c r="L873" s="245">
        <v>6</v>
      </c>
      <c r="M873" s="199">
        <v>503.6</v>
      </c>
      <c r="N873" s="244">
        <v>112.2</v>
      </c>
      <c r="O873" s="244">
        <v>391.4</v>
      </c>
      <c r="P873" s="200">
        <f t="shared" si="191"/>
        <v>21292208</v>
      </c>
      <c r="Q873" s="200">
        <v>13861227.41</v>
      </c>
      <c r="R873" s="200">
        <v>7430980.5899999999</v>
      </c>
      <c r="S873" s="201" t="b">
        <f>R873='Приложение № 1'!V127+'Приложение № 1'!AB127</f>
        <v>0</v>
      </c>
      <c r="T873" s="202"/>
      <c r="U873" s="205"/>
      <c r="V873" s="205"/>
      <c r="W873" s="205"/>
      <c r="X873" s="205"/>
    </row>
    <row r="874" spans="1:24" x14ac:dyDescent="0.2">
      <c r="A874" s="178">
        <v>11</v>
      </c>
      <c r="B874" s="207" t="s">
        <v>1342</v>
      </c>
      <c r="C874" s="169" t="s">
        <v>1308</v>
      </c>
      <c r="D874" s="198">
        <v>42129</v>
      </c>
      <c r="E874" s="178" t="s">
        <v>1801</v>
      </c>
      <c r="F874" s="178" t="s">
        <v>1846</v>
      </c>
      <c r="G874" s="171">
        <v>28</v>
      </c>
      <c r="H874" s="171">
        <v>28</v>
      </c>
      <c r="I874" s="244">
        <v>505.8</v>
      </c>
      <c r="J874" s="171">
        <v>8</v>
      </c>
      <c r="K874" s="245">
        <v>1</v>
      </c>
      <c r="L874" s="245">
        <v>7</v>
      </c>
      <c r="M874" s="199">
        <v>505.8</v>
      </c>
      <c r="N874" s="244">
        <v>12.3</v>
      </c>
      <c r="O874" s="244">
        <v>493.5</v>
      </c>
      <c r="P874" s="200">
        <f t="shared" si="191"/>
        <v>21385224</v>
      </c>
      <c r="Q874" s="200">
        <v>13921780.82</v>
      </c>
      <c r="R874" s="200">
        <v>7463443.1799999997</v>
      </c>
      <c r="S874" s="201" t="b">
        <f>R874='Приложение № 1'!V128+'Приложение № 1'!AB128</f>
        <v>0</v>
      </c>
    </row>
    <row r="875" spans="1:24" ht="27.75" customHeight="1" x14ac:dyDescent="0.2">
      <c r="A875" s="777" t="s">
        <v>1358</v>
      </c>
      <c r="B875" s="777"/>
      <c r="C875" s="777"/>
      <c r="D875" s="777"/>
      <c r="E875" s="777"/>
      <c r="F875" s="777"/>
      <c r="G875" s="170">
        <f>SUM(G876:G879)</f>
        <v>423</v>
      </c>
      <c r="H875" s="170">
        <f>SUM(H876:H879)</f>
        <v>423</v>
      </c>
      <c r="I875" s="204">
        <f t="shared" ref="I875:P875" si="192">SUM(I876:I879)</f>
        <v>7760.8</v>
      </c>
      <c r="J875" s="170">
        <f t="shared" si="192"/>
        <v>171</v>
      </c>
      <c r="K875" s="170">
        <f t="shared" si="192"/>
        <v>123</v>
      </c>
      <c r="L875" s="170">
        <f t="shared" si="192"/>
        <v>48</v>
      </c>
      <c r="M875" s="204">
        <f t="shared" si="192"/>
        <v>7760.8</v>
      </c>
      <c r="N875" s="204">
        <f t="shared" si="192"/>
        <v>5484.9</v>
      </c>
      <c r="O875" s="204">
        <f t="shared" si="192"/>
        <v>2275.9</v>
      </c>
      <c r="P875" s="204">
        <f t="shared" si="192"/>
        <v>328126624</v>
      </c>
      <c r="Q875" s="204">
        <v>311720292.80000001</v>
      </c>
      <c r="R875" s="204">
        <v>16406331.199999999</v>
      </c>
      <c r="S875" s="201" t="b">
        <f>R875='Приложение № 1'!V137+'Приложение № 1'!AB137</f>
        <v>0</v>
      </c>
    </row>
    <row r="876" spans="1:24" x14ac:dyDescent="0.2">
      <c r="A876" s="178">
        <v>1</v>
      </c>
      <c r="B876" s="207" t="s">
        <v>803</v>
      </c>
      <c r="C876" s="169" t="s">
        <v>1319</v>
      </c>
      <c r="D876" s="198">
        <v>41562</v>
      </c>
      <c r="E876" s="178" t="s">
        <v>1801</v>
      </c>
      <c r="F876" s="178" t="s">
        <v>1846</v>
      </c>
      <c r="G876" s="171">
        <v>144</v>
      </c>
      <c r="H876" s="171">
        <v>144</v>
      </c>
      <c r="I876" s="244">
        <v>2732.4</v>
      </c>
      <c r="J876" s="171">
        <v>59</v>
      </c>
      <c r="K876" s="245">
        <v>48</v>
      </c>
      <c r="L876" s="245">
        <v>11</v>
      </c>
      <c r="M876" s="244">
        <v>2732.4</v>
      </c>
      <c r="N876" s="244">
        <v>2240.1999999999998</v>
      </c>
      <c r="O876" s="244">
        <v>492.2</v>
      </c>
      <c r="P876" s="200">
        <f>Q876+R876</f>
        <v>115525872</v>
      </c>
      <c r="Q876" s="200">
        <v>109749578.40000001</v>
      </c>
      <c r="R876" s="200">
        <v>5776293.5999999996</v>
      </c>
      <c r="S876" s="201" t="b">
        <f>R876='Приложение № 1'!V138+'Приложение № 1'!AB138</f>
        <v>0</v>
      </c>
    </row>
    <row r="877" spans="1:24" x14ac:dyDescent="0.2">
      <c r="A877" s="178">
        <v>2</v>
      </c>
      <c r="B877" s="207" t="s">
        <v>829</v>
      </c>
      <c r="C877" s="178">
        <v>1</v>
      </c>
      <c r="D877" s="198">
        <v>41514</v>
      </c>
      <c r="E877" s="178" t="s">
        <v>1801</v>
      </c>
      <c r="F877" s="178" t="s">
        <v>1846</v>
      </c>
      <c r="G877" s="171">
        <v>115</v>
      </c>
      <c r="H877" s="172">
        <v>115</v>
      </c>
      <c r="I877" s="199">
        <v>1915.4</v>
      </c>
      <c r="J877" s="171">
        <v>44</v>
      </c>
      <c r="K877" s="172">
        <v>31</v>
      </c>
      <c r="L877" s="172">
        <v>13</v>
      </c>
      <c r="M877" s="199">
        <v>1915.4</v>
      </c>
      <c r="N877" s="199">
        <v>1278.5</v>
      </c>
      <c r="O877" s="199">
        <v>636.9</v>
      </c>
      <c r="P877" s="200">
        <f>Q877+R877</f>
        <v>80983112</v>
      </c>
      <c r="Q877" s="200">
        <v>76933956.400000006</v>
      </c>
      <c r="R877" s="200">
        <v>4049155.6</v>
      </c>
      <c r="S877" s="201" t="b">
        <f>R877='Приложение № 1'!V140+'Приложение № 1'!AB140</f>
        <v>0</v>
      </c>
    </row>
    <row r="878" spans="1:24" s="158" customFormat="1" ht="21.75" customHeight="1" x14ac:dyDescent="0.2">
      <c r="A878" s="178">
        <v>3</v>
      </c>
      <c r="B878" s="207" t="s">
        <v>830</v>
      </c>
      <c r="C878" s="178" t="s">
        <v>1143</v>
      </c>
      <c r="D878" s="198">
        <v>41562</v>
      </c>
      <c r="E878" s="178" t="s">
        <v>1801</v>
      </c>
      <c r="F878" s="178" t="s">
        <v>1846</v>
      </c>
      <c r="G878" s="171">
        <v>24</v>
      </c>
      <c r="H878" s="172">
        <v>24</v>
      </c>
      <c r="I878" s="199">
        <v>535.20000000000005</v>
      </c>
      <c r="J878" s="171">
        <v>11</v>
      </c>
      <c r="K878" s="172">
        <v>7</v>
      </c>
      <c r="L878" s="172">
        <v>4</v>
      </c>
      <c r="M878" s="199">
        <v>535.20000000000005</v>
      </c>
      <c r="N878" s="199">
        <v>332.2</v>
      </c>
      <c r="O878" s="199">
        <v>203</v>
      </c>
      <c r="P878" s="200">
        <f>Q878+R878</f>
        <v>22628256</v>
      </c>
      <c r="Q878" s="200">
        <v>21496843.199999999</v>
      </c>
      <c r="R878" s="200">
        <v>1131412.8</v>
      </c>
      <c r="S878" s="201" t="b">
        <f>R878='Приложение № 1'!V141+'Приложение № 1'!AB141</f>
        <v>0</v>
      </c>
      <c r="T878" s="202"/>
      <c r="U878" s="205"/>
      <c r="V878" s="205"/>
      <c r="W878" s="205"/>
      <c r="X878" s="205"/>
    </row>
    <row r="879" spans="1:24" x14ac:dyDescent="0.2">
      <c r="A879" s="178">
        <v>4</v>
      </c>
      <c r="B879" s="207" t="s">
        <v>802</v>
      </c>
      <c r="C879" s="178" t="s">
        <v>1143</v>
      </c>
      <c r="D879" s="198">
        <v>41562</v>
      </c>
      <c r="E879" s="178" t="s">
        <v>1801</v>
      </c>
      <c r="F879" s="178" t="s">
        <v>1846</v>
      </c>
      <c r="G879" s="171">
        <v>140</v>
      </c>
      <c r="H879" s="172">
        <v>140</v>
      </c>
      <c r="I879" s="199">
        <v>2577.8000000000002</v>
      </c>
      <c r="J879" s="171">
        <v>57</v>
      </c>
      <c r="K879" s="172">
        <v>37</v>
      </c>
      <c r="L879" s="172">
        <v>20</v>
      </c>
      <c r="M879" s="199">
        <v>2577.8000000000002</v>
      </c>
      <c r="N879" s="199">
        <v>1634</v>
      </c>
      <c r="O879" s="199">
        <v>943.8</v>
      </c>
      <c r="P879" s="200">
        <f>Q879+R879</f>
        <v>108989384</v>
      </c>
      <c r="Q879" s="200">
        <v>103539914.8</v>
      </c>
      <c r="R879" s="200">
        <v>5449469.2000000002</v>
      </c>
      <c r="S879" s="201" t="b">
        <f>R879='Приложение № 1'!V142+'Приложение № 1'!AB142</f>
        <v>0</v>
      </c>
    </row>
    <row r="880" spans="1:24" ht="28.5" customHeight="1" x14ac:dyDescent="0.2">
      <c r="A880" s="777" t="s">
        <v>1408</v>
      </c>
      <c r="B880" s="777"/>
      <c r="C880" s="777"/>
      <c r="D880" s="777"/>
      <c r="E880" s="777"/>
      <c r="F880" s="777"/>
      <c r="G880" s="170">
        <f>SUM(G881:G901)</f>
        <v>444</v>
      </c>
      <c r="H880" s="170">
        <f t="shared" ref="H880:R880" si="193">SUM(H881:H901)</f>
        <v>444</v>
      </c>
      <c r="I880" s="204">
        <f t="shared" si="193"/>
        <v>7543.9</v>
      </c>
      <c r="J880" s="170">
        <f>SUM(J881:J901)</f>
        <v>172</v>
      </c>
      <c r="K880" s="170">
        <f t="shared" si="193"/>
        <v>97</v>
      </c>
      <c r="L880" s="170">
        <f t="shared" si="193"/>
        <v>75</v>
      </c>
      <c r="M880" s="204">
        <f t="shared" si="193"/>
        <v>7543.9</v>
      </c>
      <c r="N880" s="204">
        <f t="shared" si="193"/>
        <v>4270.75</v>
      </c>
      <c r="O880" s="204">
        <f t="shared" si="193"/>
        <v>3273.15</v>
      </c>
      <c r="P880" s="204" t="e">
        <f t="shared" si="193"/>
        <v>#REF!</v>
      </c>
      <c r="Q880" s="204" t="e">
        <f t="shared" si="193"/>
        <v>#REF!</v>
      </c>
      <c r="R880" s="204" t="e">
        <f t="shared" si="193"/>
        <v>#REF!</v>
      </c>
      <c r="S880" s="201" t="e">
        <f>R880='Приложение № 1'!V143+'Приложение № 1'!AB143</f>
        <v>#REF!</v>
      </c>
    </row>
    <row r="881" spans="1:24" x14ac:dyDescent="0.2">
      <c r="A881" s="178">
        <v>1</v>
      </c>
      <c r="B881" s="207" t="s">
        <v>1206</v>
      </c>
      <c r="C881" s="178">
        <v>1</v>
      </c>
      <c r="D881" s="198">
        <v>41997</v>
      </c>
      <c r="E881" s="178" t="s">
        <v>1099</v>
      </c>
      <c r="F881" s="178" t="s">
        <v>1801</v>
      </c>
      <c r="G881" s="171">
        <v>4</v>
      </c>
      <c r="H881" s="172">
        <v>4</v>
      </c>
      <c r="I881" s="199">
        <v>79.900000000000006</v>
      </c>
      <c r="J881" s="171">
        <v>2</v>
      </c>
      <c r="K881" s="172">
        <v>1</v>
      </c>
      <c r="L881" s="172">
        <f>J881-K881</f>
        <v>1</v>
      </c>
      <c r="M881" s="199">
        <v>79.900000000000006</v>
      </c>
      <c r="N881" s="199">
        <v>32</v>
      </c>
      <c r="O881" s="199">
        <f>M881-N881</f>
        <v>47.9</v>
      </c>
      <c r="P881" s="200" t="e">
        <f t="shared" ref="P881:P901" si="194">Q881+R881</f>
        <v>#REF!</v>
      </c>
      <c r="Q881" s="200" t="e">
        <f>'Приложение № 1'!#REF!+'Приложение № 1'!#REF!</f>
        <v>#REF!</v>
      </c>
      <c r="R881" s="200" t="e">
        <f>'Приложение № 1'!#REF!+'Приложение № 1'!#REF!</f>
        <v>#REF!</v>
      </c>
      <c r="S881" s="201" t="e">
        <f>R881='Приложение № 1'!#REF!+'Приложение № 1'!#REF!</f>
        <v>#REF!</v>
      </c>
    </row>
    <row r="882" spans="1:24" s="159" customFormat="1" x14ac:dyDescent="0.2">
      <c r="A882" s="178">
        <v>2</v>
      </c>
      <c r="B882" s="207" t="s">
        <v>954</v>
      </c>
      <c r="C882" s="178">
        <v>1</v>
      </c>
      <c r="D882" s="198">
        <v>41996</v>
      </c>
      <c r="E882" s="178" t="s">
        <v>1099</v>
      </c>
      <c r="F882" s="178" t="s">
        <v>1801</v>
      </c>
      <c r="G882" s="171">
        <v>31</v>
      </c>
      <c r="H882" s="172">
        <v>31</v>
      </c>
      <c r="I882" s="199">
        <v>611.35</v>
      </c>
      <c r="J882" s="171">
        <v>12</v>
      </c>
      <c r="K882" s="172">
        <v>8</v>
      </c>
      <c r="L882" s="172">
        <f t="shared" ref="L882:L901" si="195">J882-K882</f>
        <v>4</v>
      </c>
      <c r="M882" s="199">
        <v>611.35</v>
      </c>
      <c r="N882" s="199">
        <v>407</v>
      </c>
      <c r="O882" s="199">
        <f t="shared" ref="O882:O901" si="196">M882-N882</f>
        <v>204.35</v>
      </c>
      <c r="P882" s="200" t="e">
        <f t="shared" si="194"/>
        <v>#REF!</v>
      </c>
      <c r="Q882" s="200" t="e">
        <f>'Приложение № 1'!#REF!+'Приложение № 1'!#REF!</f>
        <v>#REF!</v>
      </c>
      <c r="R882" s="200" t="e">
        <f>'Приложение № 1'!#REF!+'Приложение № 1'!#REF!</f>
        <v>#REF!</v>
      </c>
      <c r="S882" s="201" t="e">
        <f>R882='Приложение № 1'!#REF!+'Приложение № 1'!#REF!</f>
        <v>#REF!</v>
      </c>
      <c r="T882" s="202"/>
      <c r="U882" s="250"/>
      <c r="V882" s="250"/>
      <c r="W882" s="250"/>
      <c r="X882" s="250"/>
    </row>
    <row r="883" spans="1:24" s="159" customFormat="1" x14ac:dyDescent="0.2">
      <c r="A883" s="178">
        <v>3</v>
      </c>
      <c r="B883" s="207" t="s">
        <v>955</v>
      </c>
      <c r="C883" s="178">
        <v>1</v>
      </c>
      <c r="D883" s="198">
        <v>41996</v>
      </c>
      <c r="E883" s="178" t="s">
        <v>1099</v>
      </c>
      <c r="F883" s="178" t="s">
        <v>1801</v>
      </c>
      <c r="G883" s="171">
        <v>31</v>
      </c>
      <c r="H883" s="172">
        <v>31</v>
      </c>
      <c r="I883" s="199">
        <v>611.25</v>
      </c>
      <c r="J883" s="171">
        <v>13</v>
      </c>
      <c r="K883" s="172">
        <v>11</v>
      </c>
      <c r="L883" s="172">
        <f t="shared" si="195"/>
        <v>2</v>
      </c>
      <c r="M883" s="199">
        <v>611.25</v>
      </c>
      <c r="N883" s="199">
        <v>524.79999999999995</v>
      </c>
      <c r="O883" s="199">
        <f t="shared" si="196"/>
        <v>86.45</v>
      </c>
      <c r="P883" s="200">
        <f t="shared" si="194"/>
        <v>51195877.020000003</v>
      </c>
      <c r="Q883" s="200">
        <f>'Приложение № 1'!Q144+'Приложение № 1'!AA144</f>
        <v>35484341.240000002</v>
      </c>
      <c r="R883" s="200">
        <f>'Приложение № 1'!V144+'Приложение № 1'!AB144</f>
        <v>15711535.779999999</v>
      </c>
      <c r="S883" s="201" t="b">
        <f>R883='Приложение № 1'!V144+'Приложение № 1'!AB144</f>
        <v>1</v>
      </c>
      <c r="T883" s="202"/>
      <c r="U883" s="250"/>
      <c r="V883" s="250"/>
      <c r="W883" s="250"/>
      <c r="X883" s="250"/>
    </row>
    <row r="884" spans="1:24" s="159" customFormat="1" x14ac:dyDescent="0.2">
      <c r="A884" s="178">
        <v>4</v>
      </c>
      <c r="B884" s="207" t="s">
        <v>964</v>
      </c>
      <c r="C884" s="178">
        <v>1</v>
      </c>
      <c r="D884" s="198">
        <v>41996</v>
      </c>
      <c r="E884" s="178" t="s">
        <v>1099</v>
      </c>
      <c r="F884" s="178" t="s">
        <v>1801</v>
      </c>
      <c r="G884" s="171">
        <v>16</v>
      </c>
      <c r="H884" s="172">
        <v>16</v>
      </c>
      <c r="I884" s="199">
        <v>382.8</v>
      </c>
      <c r="J884" s="171">
        <v>9</v>
      </c>
      <c r="K884" s="172">
        <v>9</v>
      </c>
      <c r="L884" s="172">
        <f t="shared" si="195"/>
        <v>0</v>
      </c>
      <c r="M884" s="199">
        <v>382.8</v>
      </c>
      <c r="N884" s="199">
        <v>382.8</v>
      </c>
      <c r="O884" s="199">
        <f t="shared" si="196"/>
        <v>0</v>
      </c>
      <c r="P884" s="200" t="e">
        <f t="shared" si="194"/>
        <v>#REF!</v>
      </c>
      <c r="Q884" s="200" t="e">
        <f>'Приложение № 1'!#REF!+'Приложение № 1'!#REF!</f>
        <v>#REF!</v>
      </c>
      <c r="R884" s="200" t="e">
        <f>'Приложение № 1'!#REF!+'Приложение № 1'!#REF!</f>
        <v>#REF!</v>
      </c>
      <c r="S884" s="201" t="e">
        <f>R884='Приложение № 1'!#REF!+'Приложение № 1'!#REF!</f>
        <v>#REF!</v>
      </c>
      <c r="T884" s="202"/>
      <c r="U884" s="250"/>
      <c r="V884" s="250"/>
      <c r="W884" s="250"/>
      <c r="X884" s="250"/>
    </row>
    <row r="885" spans="1:24" x14ac:dyDescent="0.2">
      <c r="A885" s="178">
        <v>5</v>
      </c>
      <c r="B885" s="207" t="s">
        <v>956</v>
      </c>
      <c r="C885" s="178">
        <v>1</v>
      </c>
      <c r="D885" s="198">
        <v>41996</v>
      </c>
      <c r="E885" s="178" t="s">
        <v>1099</v>
      </c>
      <c r="F885" s="178" t="s">
        <v>1801</v>
      </c>
      <c r="G885" s="171">
        <v>24</v>
      </c>
      <c r="H885" s="172">
        <v>24</v>
      </c>
      <c r="I885" s="199">
        <v>386.7</v>
      </c>
      <c r="J885" s="171">
        <v>9</v>
      </c>
      <c r="K885" s="172">
        <v>7</v>
      </c>
      <c r="L885" s="172">
        <f t="shared" si="195"/>
        <v>2</v>
      </c>
      <c r="M885" s="199">
        <v>386.7</v>
      </c>
      <c r="N885" s="199">
        <v>296.7</v>
      </c>
      <c r="O885" s="199">
        <f t="shared" si="196"/>
        <v>90</v>
      </c>
      <c r="P885" s="200" t="e">
        <f t="shared" si="194"/>
        <v>#REF!</v>
      </c>
      <c r="Q885" s="200" t="e">
        <f>'Приложение № 1'!#REF!+'Приложение № 1'!#REF!</f>
        <v>#REF!</v>
      </c>
      <c r="R885" s="200" t="e">
        <f>'Приложение № 1'!#REF!+'Приложение № 1'!#REF!</f>
        <v>#REF!</v>
      </c>
      <c r="S885" s="201" t="e">
        <f>R885='Приложение № 1'!#REF!+'Приложение № 1'!#REF!</f>
        <v>#REF!</v>
      </c>
    </row>
    <row r="886" spans="1:24" s="159" customFormat="1" x14ac:dyDescent="0.2">
      <c r="A886" s="178">
        <v>6</v>
      </c>
      <c r="B886" s="207" t="s">
        <v>965</v>
      </c>
      <c r="C886" s="178">
        <v>1</v>
      </c>
      <c r="D886" s="198">
        <v>41996</v>
      </c>
      <c r="E886" s="178" t="s">
        <v>1099</v>
      </c>
      <c r="F886" s="178" t="s">
        <v>1801</v>
      </c>
      <c r="G886" s="171">
        <v>32</v>
      </c>
      <c r="H886" s="172">
        <v>32</v>
      </c>
      <c r="I886" s="199">
        <v>402.6</v>
      </c>
      <c r="J886" s="171">
        <v>8</v>
      </c>
      <c r="K886" s="172">
        <v>3</v>
      </c>
      <c r="L886" s="172">
        <f t="shared" si="195"/>
        <v>5</v>
      </c>
      <c r="M886" s="199">
        <v>402.6</v>
      </c>
      <c r="N886" s="199">
        <v>133.80000000000001</v>
      </c>
      <c r="O886" s="199">
        <f t="shared" si="196"/>
        <v>268.8</v>
      </c>
      <c r="P886" s="200" t="e">
        <f t="shared" si="194"/>
        <v>#REF!</v>
      </c>
      <c r="Q886" s="200" t="e">
        <f>'Приложение № 1'!#REF!+'Приложение № 1'!#REF!</f>
        <v>#REF!</v>
      </c>
      <c r="R886" s="200" t="e">
        <f>'Приложение № 1'!#REF!+'Приложение № 1'!#REF!</f>
        <v>#REF!</v>
      </c>
      <c r="S886" s="201" t="e">
        <f>R886='Приложение № 1'!#REF!+'Приложение № 1'!#REF!</f>
        <v>#REF!</v>
      </c>
      <c r="T886" s="202"/>
      <c r="U886" s="250"/>
      <c r="V886" s="250"/>
      <c r="W886" s="250"/>
      <c r="X886" s="250"/>
    </row>
    <row r="887" spans="1:24" x14ac:dyDescent="0.2">
      <c r="A887" s="178">
        <v>7</v>
      </c>
      <c r="B887" s="207" t="s">
        <v>966</v>
      </c>
      <c r="C887" s="178">
        <v>1</v>
      </c>
      <c r="D887" s="198">
        <v>41996</v>
      </c>
      <c r="E887" s="178" t="s">
        <v>1099</v>
      </c>
      <c r="F887" s="178" t="s">
        <v>1801</v>
      </c>
      <c r="G887" s="171">
        <v>21</v>
      </c>
      <c r="H887" s="172">
        <v>21</v>
      </c>
      <c r="I887" s="199">
        <v>393</v>
      </c>
      <c r="J887" s="171">
        <v>8</v>
      </c>
      <c r="K887" s="172">
        <v>1</v>
      </c>
      <c r="L887" s="172">
        <f t="shared" si="195"/>
        <v>7</v>
      </c>
      <c r="M887" s="199">
        <v>393</v>
      </c>
      <c r="N887" s="199">
        <v>56.4</v>
      </c>
      <c r="O887" s="199">
        <f t="shared" si="196"/>
        <v>336.6</v>
      </c>
      <c r="P887" s="200" t="e">
        <f t="shared" si="194"/>
        <v>#REF!</v>
      </c>
      <c r="Q887" s="200" t="e">
        <f>'Приложение № 1'!#REF!+'Приложение № 1'!#REF!</f>
        <v>#REF!</v>
      </c>
      <c r="R887" s="200" t="e">
        <f>'Приложение № 1'!#REF!+'Приложение № 1'!#REF!</f>
        <v>#REF!</v>
      </c>
      <c r="S887" s="201" t="e">
        <f>R887='Приложение № 1'!#REF!+'Приложение № 1'!#REF!</f>
        <v>#REF!</v>
      </c>
    </row>
    <row r="888" spans="1:24" x14ac:dyDescent="0.2">
      <c r="A888" s="178">
        <v>8</v>
      </c>
      <c r="B888" s="207" t="s">
        <v>976</v>
      </c>
      <c r="C888" s="178">
        <v>1</v>
      </c>
      <c r="D888" s="198">
        <v>41999</v>
      </c>
      <c r="E888" s="178" t="s">
        <v>1099</v>
      </c>
      <c r="F888" s="178" t="s">
        <v>1801</v>
      </c>
      <c r="G888" s="171">
        <v>8</v>
      </c>
      <c r="H888" s="172">
        <v>8</v>
      </c>
      <c r="I888" s="199">
        <v>98</v>
      </c>
      <c r="J888" s="171">
        <v>4</v>
      </c>
      <c r="K888" s="172">
        <v>2</v>
      </c>
      <c r="L888" s="172">
        <f t="shared" si="195"/>
        <v>2</v>
      </c>
      <c r="M888" s="199">
        <v>98</v>
      </c>
      <c r="N888" s="199">
        <v>54.2</v>
      </c>
      <c r="O888" s="199">
        <f t="shared" si="196"/>
        <v>43.8</v>
      </c>
      <c r="P888" s="200">
        <f t="shared" si="194"/>
        <v>8208091.54</v>
      </c>
      <c r="Q888" s="200">
        <f>'Приложение № 1'!Q145+'Приложение № 1'!AA145</f>
        <v>5689105.0199999996</v>
      </c>
      <c r="R888" s="200">
        <f>'Приложение № 1'!V145+'Приложение № 1'!AB145</f>
        <v>2518986.52</v>
      </c>
      <c r="S888" s="201" t="b">
        <f>R888='Приложение № 1'!V145+'Приложение № 1'!AB145</f>
        <v>1</v>
      </c>
    </row>
    <row r="889" spans="1:24" x14ac:dyDescent="0.2">
      <c r="A889" s="178">
        <v>9</v>
      </c>
      <c r="B889" s="207" t="s">
        <v>942</v>
      </c>
      <c r="C889" s="178">
        <v>3</v>
      </c>
      <c r="D889" s="198">
        <v>41998</v>
      </c>
      <c r="E889" s="178" t="s">
        <v>1099</v>
      </c>
      <c r="F889" s="178" t="s">
        <v>1801</v>
      </c>
      <c r="G889" s="171">
        <v>21</v>
      </c>
      <c r="H889" s="172">
        <v>21</v>
      </c>
      <c r="I889" s="199">
        <v>363</v>
      </c>
      <c r="J889" s="171">
        <v>8</v>
      </c>
      <c r="K889" s="172">
        <v>6</v>
      </c>
      <c r="L889" s="172">
        <f t="shared" si="195"/>
        <v>2</v>
      </c>
      <c r="M889" s="199">
        <v>363</v>
      </c>
      <c r="N889" s="199">
        <v>272</v>
      </c>
      <c r="O889" s="199">
        <v>91</v>
      </c>
      <c r="P889" s="200" t="e">
        <f t="shared" si="194"/>
        <v>#REF!</v>
      </c>
      <c r="Q889" s="200" t="e">
        <f>'Приложение № 1'!#REF!+'Приложение № 1'!#REF!</f>
        <v>#REF!</v>
      </c>
      <c r="R889" s="200" t="e">
        <f>'Приложение № 1'!#REF!+'Приложение № 1'!#REF!</f>
        <v>#REF!</v>
      </c>
      <c r="S889" s="201" t="e">
        <f>R889='Приложение № 1'!#REF!+'Приложение № 1'!#REF!</f>
        <v>#REF!</v>
      </c>
    </row>
    <row r="890" spans="1:24" x14ac:dyDescent="0.2">
      <c r="A890" s="178">
        <v>10</v>
      </c>
      <c r="B890" s="207" t="s">
        <v>943</v>
      </c>
      <c r="C890" s="178">
        <v>3</v>
      </c>
      <c r="D890" s="198">
        <v>41998</v>
      </c>
      <c r="E890" s="178" t="s">
        <v>1099</v>
      </c>
      <c r="F890" s="178" t="s">
        <v>1801</v>
      </c>
      <c r="G890" s="171">
        <v>45</v>
      </c>
      <c r="H890" s="172">
        <v>45</v>
      </c>
      <c r="I890" s="199">
        <v>357.8</v>
      </c>
      <c r="J890" s="171">
        <v>8</v>
      </c>
      <c r="K890" s="172">
        <v>5</v>
      </c>
      <c r="L890" s="172">
        <f t="shared" si="195"/>
        <v>3</v>
      </c>
      <c r="M890" s="199">
        <v>357.8</v>
      </c>
      <c r="N890" s="199">
        <v>156.19999999999999</v>
      </c>
      <c r="O890" s="199">
        <v>201.6</v>
      </c>
      <c r="P890" s="200" t="e">
        <f t="shared" si="194"/>
        <v>#REF!</v>
      </c>
      <c r="Q890" s="200" t="e">
        <f>'Приложение № 1'!#REF!+'Приложение № 1'!#REF!</f>
        <v>#REF!</v>
      </c>
      <c r="R890" s="200" t="e">
        <f>'Приложение № 1'!#REF!+'Приложение № 1'!#REF!</f>
        <v>#REF!</v>
      </c>
      <c r="S890" s="201" t="e">
        <f>R890='Приложение № 1'!#REF!+'Приложение № 1'!#REF!</f>
        <v>#REF!</v>
      </c>
    </row>
    <row r="891" spans="1:24" x14ac:dyDescent="0.2">
      <c r="A891" s="178">
        <v>11</v>
      </c>
      <c r="B891" s="207" t="s">
        <v>958</v>
      </c>
      <c r="C891" s="178">
        <v>3</v>
      </c>
      <c r="D891" s="198">
        <v>41998</v>
      </c>
      <c r="E891" s="178" t="s">
        <v>1099</v>
      </c>
      <c r="F891" s="178" t="s">
        <v>1801</v>
      </c>
      <c r="G891" s="171">
        <v>27</v>
      </c>
      <c r="H891" s="172">
        <v>27</v>
      </c>
      <c r="I891" s="199">
        <v>478.8</v>
      </c>
      <c r="J891" s="171">
        <v>17</v>
      </c>
      <c r="K891" s="172">
        <v>1</v>
      </c>
      <c r="L891" s="172">
        <f t="shared" si="195"/>
        <v>16</v>
      </c>
      <c r="M891" s="199">
        <v>478.8</v>
      </c>
      <c r="N891" s="199">
        <v>56.5</v>
      </c>
      <c r="O891" s="199">
        <v>422.3</v>
      </c>
      <c r="P891" s="200" t="e">
        <f t="shared" si="194"/>
        <v>#REF!</v>
      </c>
      <c r="Q891" s="200" t="e">
        <f>'Приложение № 1'!#REF!+'Приложение № 1'!#REF!</f>
        <v>#REF!</v>
      </c>
      <c r="R891" s="200" t="e">
        <f>'Приложение № 1'!#REF!+'Приложение № 1'!#REF!</f>
        <v>#REF!</v>
      </c>
      <c r="S891" s="201" t="e">
        <f>R891='Приложение № 1'!#REF!+'Приложение № 1'!#REF!</f>
        <v>#REF!</v>
      </c>
    </row>
    <row r="892" spans="1:24" x14ac:dyDescent="0.2">
      <c r="A892" s="178">
        <v>12</v>
      </c>
      <c r="B892" s="207" t="s">
        <v>977</v>
      </c>
      <c r="C892" s="178">
        <v>3</v>
      </c>
      <c r="D892" s="198">
        <v>41998</v>
      </c>
      <c r="E892" s="178" t="s">
        <v>1099</v>
      </c>
      <c r="F892" s="178" t="s">
        <v>1801</v>
      </c>
      <c r="G892" s="171">
        <v>8</v>
      </c>
      <c r="H892" s="172">
        <v>8</v>
      </c>
      <c r="I892" s="199">
        <v>195.5</v>
      </c>
      <c r="J892" s="171">
        <v>4</v>
      </c>
      <c r="K892" s="172">
        <v>4</v>
      </c>
      <c r="L892" s="172">
        <f t="shared" si="195"/>
        <v>0</v>
      </c>
      <c r="M892" s="199">
        <v>195.5</v>
      </c>
      <c r="N892" s="199">
        <v>195.5</v>
      </c>
      <c r="O892" s="199">
        <f t="shared" si="196"/>
        <v>0</v>
      </c>
      <c r="P892" s="200">
        <f t="shared" si="194"/>
        <v>16374305.050000001</v>
      </c>
      <c r="Q892" s="200">
        <f>'Приложение № 1'!Q146+'Приложение № 1'!AA146</f>
        <v>11349183.99</v>
      </c>
      <c r="R892" s="200">
        <f>'Приложение № 1'!V146+'Приложение № 1'!AB146</f>
        <v>5025121.0599999996</v>
      </c>
      <c r="S892" s="201" t="b">
        <f>R892='Приложение № 1'!V146+'Приложение № 1'!AB146</f>
        <v>1</v>
      </c>
    </row>
    <row r="893" spans="1:24" x14ac:dyDescent="0.2">
      <c r="A893" s="178">
        <v>13</v>
      </c>
      <c r="B893" s="207" t="s">
        <v>957</v>
      </c>
      <c r="C893" s="178">
        <v>1</v>
      </c>
      <c r="D893" s="198">
        <v>41995</v>
      </c>
      <c r="E893" s="178" t="s">
        <v>1099</v>
      </c>
      <c r="F893" s="178" t="s">
        <v>1801</v>
      </c>
      <c r="G893" s="171">
        <v>3</v>
      </c>
      <c r="H893" s="172">
        <v>3</v>
      </c>
      <c r="I893" s="199">
        <v>122.1</v>
      </c>
      <c r="J893" s="171">
        <v>3</v>
      </c>
      <c r="K893" s="172">
        <v>2</v>
      </c>
      <c r="L893" s="172">
        <f t="shared" si="195"/>
        <v>1</v>
      </c>
      <c r="M893" s="199">
        <v>122.1</v>
      </c>
      <c r="N893" s="199">
        <v>43.8</v>
      </c>
      <c r="O893" s="199">
        <f t="shared" si="196"/>
        <v>78.3</v>
      </c>
      <c r="P893" s="200" t="e">
        <f t="shared" si="194"/>
        <v>#REF!</v>
      </c>
      <c r="Q893" s="200" t="e">
        <f>'Приложение № 1'!#REF!+'Приложение № 1'!#REF!</f>
        <v>#REF!</v>
      </c>
      <c r="R893" s="200" t="e">
        <f>'Приложение № 1'!#REF!+'Приложение № 1'!#REF!</f>
        <v>#REF!</v>
      </c>
      <c r="S893" s="201" t="e">
        <f>R893='Приложение № 1'!#REF!+'Приложение № 1'!#REF!</f>
        <v>#REF!</v>
      </c>
    </row>
    <row r="894" spans="1:24" x14ac:dyDescent="0.2">
      <c r="A894" s="178">
        <v>14</v>
      </c>
      <c r="B894" s="207" t="s">
        <v>968</v>
      </c>
      <c r="C894" s="178">
        <v>1</v>
      </c>
      <c r="D894" s="198">
        <v>41995</v>
      </c>
      <c r="E894" s="178" t="s">
        <v>1099</v>
      </c>
      <c r="F894" s="178" t="s">
        <v>1801</v>
      </c>
      <c r="G894" s="171">
        <v>19</v>
      </c>
      <c r="H894" s="172">
        <v>19</v>
      </c>
      <c r="I894" s="199">
        <v>380</v>
      </c>
      <c r="J894" s="171">
        <v>6</v>
      </c>
      <c r="K894" s="172">
        <v>3</v>
      </c>
      <c r="L894" s="172">
        <f t="shared" si="195"/>
        <v>3</v>
      </c>
      <c r="M894" s="199">
        <v>380</v>
      </c>
      <c r="N894" s="199">
        <v>184.55</v>
      </c>
      <c r="O894" s="199">
        <f t="shared" si="196"/>
        <v>195.45</v>
      </c>
      <c r="P894" s="200" t="e">
        <f t="shared" si="194"/>
        <v>#REF!</v>
      </c>
      <c r="Q894" s="200" t="e">
        <f>'Приложение № 1'!#REF!+'Приложение № 1'!#REF!</f>
        <v>#REF!</v>
      </c>
      <c r="R894" s="200" t="e">
        <f>'Приложение № 1'!#REF!+'Приложение № 1'!#REF!</f>
        <v>#REF!</v>
      </c>
      <c r="S894" s="201" t="e">
        <f>R894='Приложение № 1'!#REF!+'Приложение № 1'!#REF!</f>
        <v>#REF!</v>
      </c>
    </row>
    <row r="895" spans="1:24" x14ac:dyDescent="0.2">
      <c r="A895" s="178">
        <v>15</v>
      </c>
      <c r="B895" s="207" t="s">
        <v>969</v>
      </c>
      <c r="C895" s="178">
        <v>1</v>
      </c>
      <c r="D895" s="198">
        <v>41995</v>
      </c>
      <c r="E895" s="178" t="s">
        <v>1099</v>
      </c>
      <c r="F895" s="178" t="s">
        <v>1801</v>
      </c>
      <c r="G895" s="171">
        <v>18</v>
      </c>
      <c r="H895" s="172">
        <v>18</v>
      </c>
      <c r="I895" s="199">
        <v>377</v>
      </c>
      <c r="J895" s="171">
        <v>10</v>
      </c>
      <c r="K895" s="172">
        <v>1</v>
      </c>
      <c r="L895" s="172">
        <f t="shared" si="195"/>
        <v>9</v>
      </c>
      <c r="M895" s="199">
        <v>377</v>
      </c>
      <c r="N895" s="199">
        <v>31</v>
      </c>
      <c r="O895" s="199">
        <f t="shared" si="196"/>
        <v>346</v>
      </c>
      <c r="P895" s="200" t="e">
        <f t="shared" si="194"/>
        <v>#REF!</v>
      </c>
      <c r="Q895" s="200" t="e">
        <f>'Приложение № 1'!#REF!+'Приложение № 1'!#REF!</f>
        <v>#REF!</v>
      </c>
      <c r="R895" s="200" t="e">
        <f>'Приложение № 1'!#REF!+'Приложение № 1'!#REF!</f>
        <v>#REF!</v>
      </c>
      <c r="S895" s="201" t="e">
        <f>R895='Приложение № 1'!#REF!+'Приложение № 1'!#REF!</f>
        <v>#REF!</v>
      </c>
    </row>
    <row r="896" spans="1:24" x14ac:dyDescent="0.2">
      <c r="A896" s="178">
        <v>16</v>
      </c>
      <c r="B896" s="207" t="s">
        <v>953</v>
      </c>
      <c r="C896" s="178">
        <v>1</v>
      </c>
      <c r="D896" s="198">
        <v>41997</v>
      </c>
      <c r="E896" s="178" t="s">
        <v>1099</v>
      </c>
      <c r="F896" s="178" t="s">
        <v>1801</v>
      </c>
      <c r="G896" s="171">
        <v>5</v>
      </c>
      <c r="H896" s="172">
        <v>5</v>
      </c>
      <c r="I896" s="199">
        <v>78</v>
      </c>
      <c r="J896" s="171">
        <v>3</v>
      </c>
      <c r="K896" s="172">
        <v>3</v>
      </c>
      <c r="L896" s="172">
        <f t="shared" si="195"/>
        <v>0</v>
      </c>
      <c r="M896" s="199">
        <v>78</v>
      </c>
      <c r="N896" s="199">
        <v>78</v>
      </c>
      <c r="O896" s="199">
        <f t="shared" si="196"/>
        <v>0</v>
      </c>
      <c r="P896" s="200" t="e">
        <f t="shared" si="194"/>
        <v>#REF!</v>
      </c>
      <c r="Q896" s="200" t="e">
        <f>'Приложение № 1'!#REF!+'Приложение № 1'!#REF!</f>
        <v>#REF!</v>
      </c>
      <c r="R896" s="200" t="e">
        <f>'Приложение № 1'!#REF!+'Приложение № 1'!#REF!</f>
        <v>#REF!</v>
      </c>
      <c r="S896" s="201" t="e">
        <f>R896='Приложение № 1'!#REF!+'Приложение № 1'!#REF!</f>
        <v>#REF!</v>
      </c>
    </row>
    <row r="897" spans="1:24" x14ac:dyDescent="0.2">
      <c r="A897" s="178">
        <v>17</v>
      </c>
      <c r="B897" s="197" t="s">
        <v>963</v>
      </c>
      <c r="C897" s="178">
        <v>525</v>
      </c>
      <c r="D897" s="198">
        <v>42004</v>
      </c>
      <c r="E897" s="178" t="s">
        <v>1099</v>
      </c>
      <c r="F897" s="178" t="s">
        <v>1801</v>
      </c>
      <c r="G897" s="171">
        <v>34</v>
      </c>
      <c r="H897" s="172">
        <v>34</v>
      </c>
      <c r="I897" s="199">
        <v>640.20000000000005</v>
      </c>
      <c r="J897" s="171">
        <v>13</v>
      </c>
      <c r="K897" s="172">
        <v>10</v>
      </c>
      <c r="L897" s="172">
        <v>3</v>
      </c>
      <c r="M897" s="199">
        <v>640.20000000000005</v>
      </c>
      <c r="N897" s="199">
        <v>504.9</v>
      </c>
      <c r="O897" s="199">
        <f t="shared" si="196"/>
        <v>135.30000000000001</v>
      </c>
      <c r="P897" s="200" t="e">
        <f t="shared" si="194"/>
        <v>#REF!</v>
      </c>
      <c r="Q897" s="200" t="e">
        <f>'Приложение № 1'!#REF!+'Приложение № 1'!#REF!</f>
        <v>#REF!</v>
      </c>
      <c r="R897" s="200" t="e">
        <f>'Приложение № 1'!#REF!+'Приложение № 1'!#REF!</f>
        <v>#REF!</v>
      </c>
      <c r="S897" s="201" t="e">
        <f>R897='Приложение № 1'!#REF!+'Приложение № 1'!#REF!</f>
        <v>#REF!</v>
      </c>
    </row>
    <row r="898" spans="1:24" x14ac:dyDescent="0.2">
      <c r="A898" s="178">
        <v>18</v>
      </c>
      <c r="B898" s="197" t="s">
        <v>948</v>
      </c>
      <c r="C898" s="178">
        <v>525</v>
      </c>
      <c r="D898" s="198">
        <v>42004</v>
      </c>
      <c r="E898" s="178" t="s">
        <v>1099</v>
      </c>
      <c r="F898" s="178" t="s">
        <v>1801</v>
      </c>
      <c r="G898" s="171">
        <v>12</v>
      </c>
      <c r="H898" s="172">
        <v>12</v>
      </c>
      <c r="I898" s="199">
        <v>324.39999999999998</v>
      </c>
      <c r="J898" s="171">
        <v>8</v>
      </c>
      <c r="K898" s="172">
        <v>0</v>
      </c>
      <c r="L898" s="172">
        <v>8</v>
      </c>
      <c r="M898" s="199">
        <v>324.39999999999998</v>
      </c>
      <c r="N898" s="199">
        <v>0</v>
      </c>
      <c r="O898" s="199">
        <f t="shared" si="196"/>
        <v>324.39999999999998</v>
      </c>
      <c r="P898" s="200" t="e">
        <f t="shared" si="194"/>
        <v>#REF!</v>
      </c>
      <c r="Q898" s="200" t="e">
        <f>'Приложение № 1'!#REF!+'Приложение № 1'!#REF!</f>
        <v>#REF!</v>
      </c>
      <c r="R898" s="200" t="e">
        <f>'Приложение № 1'!#REF!+'Приложение № 1'!#REF!</f>
        <v>#REF!</v>
      </c>
      <c r="S898" s="201" t="e">
        <f>R898='Приложение № 1'!#REF!+'Приложение № 1'!#REF!</f>
        <v>#REF!</v>
      </c>
    </row>
    <row r="899" spans="1:24" x14ac:dyDescent="0.2">
      <c r="A899" s="178">
        <v>19</v>
      </c>
      <c r="B899" s="207" t="s">
        <v>945</v>
      </c>
      <c r="C899" s="178">
        <v>525</v>
      </c>
      <c r="D899" s="198">
        <v>42004</v>
      </c>
      <c r="E899" s="178" t="s">
        <v>1099</v>
      </c>
      <c r="F899" s="178" t="s">
        <v>1801</v>
      </c>
      <c r="G899" s="171">
        <v>24</v>
      </c>
      <c r="H899" s="171">
        <v>24</v>
      </c>
      <c r="I899" s="199">
        <v>377.1</v>
      </c>
      <c r="J899" s="171">
        <v>11</v>
      </c>
      <c r="K899" s="172">
        <v>10</v>
      </c>
      <c r="L899" s="172">
        <f t="shared" si="195"/>
        <v>1</v>
      </c>
      <c r="M899" s="199">
        <v>377.1</v>
      </c>
      <c r="N899" s="199">
        <v>334.9</v>
      </c>
      <c r="O899" s="199">
        <f t="shared" si="196"/>
        <v>42.2</v>
      </c>
      <c r="P899" s="200" t="e">
        <f t="shared" si="194"/>
        <v>#REF!</v>
      </c>
      <c r="Q899" s="200" t="e">
        <f>'Приложение № 1'!#REF!+'Приложение № 1'!#REF!</f>
        <v>#REF!</v>
      </c>
      <c r="R899" s="200" t="e">
        <f>'Приложение № 1'!#REF!+'Приложение № 1'!#REF!</f>
        <v>#REF!</v>
      </c>
      <c r="S899" s="201" t="e">
        <f>R899='Приложение № 1'!#REF!+'Приложение № 1'!#REF!</f>
        <v>#REF!</v>
      </c>
    </row>
    <row r="900" spans="1:24" ht="21.75" customHeight="1" x14ac:dyDescent="0.2">
      <c r="A900" s="178">
        <v>20</v>
      </c>
      <c r="B900" s="207" t="s">
        <v>946</v>
      </c>
      <c r="C900" s="178">
        <v>525</v>
      </c>
      <c r="D900" s="198">
        <v>42004</v>
      </c>
      <c r="E900" s="178" t="s">
        <v>1099</v>
      </c>
      <c r="F900" s="178" t="s">
        <v>1801</v>
      </c>
      <c r="G900" s="171">
        <v>28</v>
      </c>
      <c r="H900" s="171">
        <v>28</v>
      </c>
      <c r="I900" s="199">
        <v>448.9</v>
      </c>
      <c r="J900" s="171">
        <v>8</v>
      </c>
      <c r="K900" s="172">
        <v>5</v>
      </c>
      <c r="L900" s="172">
        <v>3</v>
      </c>
      <c r="M900" s="199">
        <v>448.9</v>
      </c>
      <c r="N900" s="199">
        <v>266.8</v>
      </c>
      <c r="O900" s="199">
        <f t="shared" si="196"/>
        <v>182.1</v>
      </c>
      <c r="P900" s="200" t="e">
        <f t="shared" si="194"/>
        <v>#REF!</v>
      </c>
      <c r="Q900" s="200" t="e">
        <f>'Приложение № 1'!#REF!+'Приложение № 1'!#REF!</f>
        <v>#REF!</v>
      </c>
      <c r="R900" s="200" t="e">
        <f>'Приложение № 1'!#REF!+'Приложение № 1'!#REF!</f>
        <v>#REF!</v>
      </c>
      <c r="S900" s="201" t="e">
        <f>R900='Приложение № 1'!#REF!+'Приложение № 1'!#REF!</f>
        <v>#REF!</v>
      </c>
    </row>
    <row r="901" spans="1:24" x14ac:dyDescent="0.2">
      <c r="A901" s="178">
        <v>21</v>
      </c>
      <c r="B901" s="207" t="s">
        <v>947</v>
      </c>
      <c r="C901" s="178">
        <v>525</v>
      </c>
      <c r="D901" s="198">
        <v>42004</v>
      </c>
      <c r="E901" s="178" t="s">
        <v>1099</v>
      </c>
      <c r="F901" s="178" t="s">
        <v>1801</v>
      </c>
      <c r="G901" s="171">
        <v>33</v>
      </c>
      <c r="H901" s="171">
        <v>33</v>
      </c>
      <c r="I901" s="199">
        <v>435.5</v>
      </c>
      <c r="J901" s="171">
        <v>8</v>
      </c>
      <c r="K901" s="172">
        <v>5</v>
      </c>
      <c r="L901" s="172">
        <f t="shared" si="195"/>
        <v>3</v>
      </c>
      <c r="M901" s="199">
        <v>435.5</v>
      </c>
      <c r="N901" s="199">
        <v>258.89999999999998</v>
      </c>
      <c r="O901" s="199">
        <f t="shared" si="196"/>
        <v>176.6</v>
      </c>
      <c r="P901" s="200" t="e">
        <f t="shared" si="194"/>
        <v>#REF!</v>
      </c>
      <c r="Q901" s="200" t="e">
        <f>'Приложение № 1'!#REF!+'Приложение № 1'!#REF!</f>
        <v>#REF!</v>
      </c>
      <c r="R901" s="200" t="e">
        <f>'Приложение № 1'!#REF!+'Приложение № 1'!#REF!</f>
        <v>#REF!</v>
      </c>
      <c r="S901" s="201" t="e">
        <f>R901='Приложение № 1'!#REF!+'Приложение № 1'!#REF!</f>
        <v>#REF!</v>
      </c>
    </row>
    <row r="902" spans="1:24" ht="30" customHeight="1" x14ac:dyDescent="0.2">
      <c r="A902" s="777" t="s">
        <v>1359</v>
      </c>
      <c r="B902" s="777"/>
      <c r="C902" s="777"/>
      <c r="D902" s="777"/>
      <c r="E902" s="777"/>
      <c r="F902" s="777"/>
      <c r="G902" s="176">
        <f t="shared" ref="G902:P902" si="197">SUM(G903:G904)</f>
        <v>107</v>
      </c>
      <c r="H902" s="176">
        <f t="shared" si="197"/>
        <v>107</v>
      </c>
      <c r="I902" s="179">
        <f t="shared" si="197"/>
        <v>1866.5</v>
      </c>
      <c r="J902" s="176">
        <f t="shared" si="197"/>
        <v>40</v>
      </c>
      <c r="K902" s="176">
        <f t="shared" si="197"/>
        <v>26</v>
      </c>
      <c r="L902" s="176">
        <f t="shared" si="197"/>
        <v>14</v>
      </c>
      <c r="M902" s="179">
        <f t="shared" si="197"/>
        <v>1069.47</v>
      </c>
      <c r="N902" s="179">
        <f t="shared" si="197"/>
        <v>581.07000000000005</v>
      </c>
      <c r="O902" s="179">
        <f t="shared" si="197"/>
        <v>488.4</v>
      </c>
      <c r="P902" s="179">
        <f t="shared" si="197"/>
        <v>45217191.600000001</v>
      </c>
      <c r="Q902" s="179">
        <v>42956332.020000003</v>
      </c>
      <c r="R902" s="179">
        <v>2260859.58</v>
      </c>
      <c r="S902" s="201" t="b">
        <f>R902='Приложение № 1'!V165+'Приложение № 1'!AB165</f>
        <v>0</v>
      </c>
    </row>
    <row r="903" spans="1:24" s="158" customFormat="1" ht="22.5" customHeight="1" x14ac:dyDescent="0.2">
      <c r="A903" s="178">
        <v>1</v>
      </c>
      <c r="B903" s="207" t="s">
        <v>1470</v>
      </c>
      <c r="C903" s="178">
        <v>418</v>
      </c>
      <c r="D903" s="198">
        <v>41822</v>
      </c>
      <c r="E903" s="178" t="s">
        <v>1099</v>
      </c>
      <c r="F903" s="178" t="s">
        <v>1801</v>
      </c>
      <c r="G903" s="171">
        <v>31</v>
      </c>
      <c r="H903" s="171">
        <v>31</v>
      </c>
      <c r="I903" s="199">
        <v>946.5</v>
      </c>
      <c r="J903" s="171">
        <v>14</v>
      </c>
      <c r="K903" s="172">
        <v>8</v>
      </c>
      <c r="L903" s="172">
        <v>6</v>
      </c>
      <c r="M903" s="199">
        <v>429.8</v>
      </c>
      <c r="N903" s="199">
        <v>179.1</v>
      </c>
      <c r="O903" s="199">
        <v>250.7</v>
      </c>
      <c r="P903" s="200">
        <f>Q903+R903</f>
        <v>18171944</v>
      </c>
      <c r="Q903" s="200">
        <v>17263346.800000001</v>
      </c>
      <c r="R903" s="200">
        <v>908597.2</v>
      </c>
      <c r="S903" s="201" t="b">
        <f>R903='Приложение № 1'!V166+'Приложение № 1'!AB166</f>
        <v>0</v>
      </c>
      <c r="T903" s="202"/>
      <c r="U903" s="205"/>
      <c r="V903" s="205"/>
      <c r="W903" s="205"/>
      <c r="X903" s="205"/>
    </row>
    <row r="904" spans="1:24" ht="18.75" customHeight="1" x14ac:dyDescent="0.2">
      <c r="A904" s="178">
        <v>2</v>
      </c>
      <c r="B904" s="207" t="s">
        <v>1471</v>
      </c>
      <c r="C904" s="178">
        <v>418</v>
      </c>
      <c r="D904" s="198">
        <v>41822</v>
      </c>
      <c r="E904" s="178" t="s">
        <v>1099</v>
      </c>
      <c r="F904" s="178" t="s">
        <v>1801</v>
      </c>
      <c r="G904" s="171">
        <v>76</v>
      </c>
      <c r="H904" s="171">
        <v>76</v>
      </c>
      <c r="I904" s="199">
        <v>920</v>
      </c>
      <c r="J904" s="171">
        <v>26</v>
      </c>
      <c r="K904" s="172">
        <v>18</v>
      </c>
      <c r="L904" s="172">
        <v>8</v>
      </c>
      <c r="M904" s="199">
        <v>639.66999999999996</v>
      </c>
      <c r="N904" s="199">
        <v>401.97</v>
      </c>
      <c r="O904" s="199">
        <v>237.7</v>
      </c>
      <c r="P904" s="200">
        <f>Q904+R904</f>
        <v>27045247.600000001</v>
      </c>
      <c r="Q904" s="200">
        <v>25692985.219999999</v>
      </c>
      <c r="R904" s="200">
        <v>1352262.38</v>
      </c>
      <c r="S904" s="201" t="b">
        <f>R904='Приложение № 1'!V167+'Приложение № 1'!AB167</f>
        <v>0</v>
      </c>
    </row>
    <row r="905" spans="1:24" ht="30" customHeight="1" x14ac:dyDescent="0.2">
      <c r="A905" s="777" t="s">
        <v>1796</v>
      </c>
      <c r="B905" s="777"/>
      <c r="C905" s="777"/>
      <c r="D905" s="777"/>
      <c r="E905" s="777"/>
      <c r="F905" s="777"/>
      <c r="G905" s="170">
        <f t="shared" ref="G905:P905" si="198">G906</f>
        <v>30</v>
      </c>
      <c r="H905" s="170">
        <f t="shared" si="198"/>
        <v>30</v>
      </c>
      <c r="I905" s="204">
        <f t="shared" si="198"/>
        <v>359.22</v>
      </c>
      <c r="J905" s="170">
        <f t="shared" si="198"/>
        <v>9</v>
      </c>
      <c r="K905" s="170">
        <f t="shared" si="198"/>
        <v>3</v>
      </c>
      <c r="L905" s="170">
        <f t="shared" si="198"/>
        <v>6</v>
      </c>
      <c r="M905" s="204">
        <f t="shared" si="198"/>
        <v>359.22</v>
      </c>
      <c r="N905" s="204">
        <f t="shared" si="198"/>
        <v>122.82</v>
      </c>
      <c r="O905" s="204">
        <f t="shared" si="198"/>
        <v>236.4</v>
      </c>
      <c r="P905" s="204">
        <f t="shared" si="198"/>
        <v>15187821.6</v>
      </c>
      <c r="Q905" s="204">
        <v>11102297.59</v>
      </c>
      <c r="R905" s="204">
        <v>4085524.01</v>
      </c>
      <c r="S905" s="201" t="b">
        <f>R905='Приложение № 1'!V168+'Приложение № 1'!AB168</f>
        <v>0</v>
      </c>
    </row>
    <row r="906" spans="1:24" x14ac:dyDescent="0.2">
      <c r="A906" s="178">
        <v>1</v>
      </c>
      <c r="B906" s="197" t="s">
        <v>1797</v>
      </c>
      <c r="C906" s="178" t="s">
        <v>1129</v>
      </c>
      <c r="D906" s="198">
        <v>41389</v>
      </c>
      <c r="E906" s="178" t="s">
        <v>1099</v>
      </c>
      <c r="F906" s="178" t="s">
        <v>1801</v>
      </c>
      <c r="G906" s="171">
        <v>30</v>
      </c>
      <c r="H906" s="172">
        <v>30</v>
      </c>
      <c r="I906" s="199">
        <v>359.22</v>
      </c>
      <c r="J906" s="171">
        <v>9</v>
      </c>
      <c r="K906" s="172">
        <v>3</v>
      </c>
      <c r="L906" s="172">
        <v>6</v>
      </c>
      <c r="M906" s="199">
        <v>359.22</v>
      </c>
      <c r="N906" s="199">
        <v>122.82</v>
      </c>
      <c r="O906" s="199">
        <v>236.4</v>
      </c>
      <c r="P906" s="200">
        <f>Q906+R906</f>
        <v>15187821.6</v>
      </c>
      <c r="Q906" s="200">
        <v>11102297.59</v>
      </c>
      <c r="R906" s="200">
        <v>4085524.01</v>
      </c>
      <c r="S906" s="201" t="b">
        <f>R906='Приложение № 1'!V169+'Приложение № 1'!AB169</f>
        <v>0</v>
      </c>
    </row>
    <row r="907" spans="1:24" ht="30" customHeight="1" x14ac:dyDescent="0.2">
      <c r="A907" s="777" t="s">
        <v>1300</v>
      </c>
      <c r="B907" s="777"/>
      <c r="C907" s="777"/>
      <c r="D907" s="777"/>
      <c r="E907" s="777"/>
      <c r="F907" s="777"/>
      <c r="G907" s="176">
        <f t="shared" ref="G907:P907" si="199">SUM(G908:G911)</f>
        <v>44</v>
      </c>
      <c r="H907" s="176">
        <f t="shared" si="199"/>
        <v>43</v>
      </c>
      <c r="I907" s="179">
        <f t="shared" si="199"/>
        <v>787.9</v>
      </c>
      <c r="J907" s="176">
        <f t="shared" si="199"/>
        <v>13</v>
      </c>
      <c r="K907" s="176">
        <f t="shared" si="199"/>
        <v>0</v>
      </c>
      <c r="L907" s="176">
        <f t="shared" si="199"/>
        <v>13</v>
      </c>
      <c r="M907" s="179">
        <f t="shared" si="199"/>
        <v>694.5</v>
      </c>
      <c r="N907" s="179">
        <f t="shared" si="199"/>
        <v>0</v>
      </c>
      <c r="O907" s="179">
        <f t="shared" si="199"/>
        <v>694.5</v>
      </c>
      <c r="P907" s="179">
        <f t="shared" si="199"/>
        <v>29363460</v>
      </c>
      <c r="Q907" s="179">
        <v>20994873.899999999</v>
      </c>
      <c r="R907" s="179">
        <v>8368586.0999999996</v>
      </c>
      <c r="S907" s="201" t="b">
        <f>R907='Приложение № 1'!V200+'Приложение № 1'!AB200</f>
        <v>0</v>
      </c>
    </row>
    <row r="908" spans="1:24" x14ac:dyDescent="0.2">
      <c r="A908" s="178">
        <v>1</v>
      </c>
      <c r="B908" s="207" t="s">
        <v>1158</v>
      </c>
      <c r="C908" s="215" t="s">
        <v>1291</v>
      </c>
      <c r="D908" s="198">
        <v>42109</v>
      </c>
      <c r="E908" s="178" t="s">
        <v>1099</v>
      </c>
      <c r="F908" s="178" t="s">
        <v>1801</v>
      </c>
      <c r="G908" s="171">
        <v>13</v>
      </c>
      <c r="H908" s="171">
        <v>12</v>
      </c>
      <c r="I908" s="199">
        <v>187.1</v>
      </c>
      <c r="J908" s="171">
        <v>3</v>
      </c>
      <c r="K908" s="172">
        <v>0</v>
      </c>
      <c r="L908" s="172">
        <v>3</v>
      </c>
      <c r="M908" s="199">
        <v>93.7</v>
      </c>
      <c r="N908" s="199">
        <v>0</v>
      </c>
      <c r="O908" s="199">
        <v>93.7</v>
      </c>
      <c r="P908" s="200">
        <f>Q908+R908</f>
        <v>3961636</v>
      </c>
      <c r="Q908" s="200">
        <v>2832569.74</v>
      </c>
      <c r="R908" s="200">
        <v>1129066.26</v>
      </c>
      <c r="S908" s="201" t="b">
        <f>R908='Приложение № 1'!V201+'Приложение № 1'!AB201</f>
        <v>0</v>
      </c>
    </row>
    <row r="909" spans="1:24" x14ac:dyDescent="0.2">
      <c r="A909" s="178">
        <v>2</v>
      </c>
      <c r="B909" s="207" t="s">
        <v>1159</v>
      </c>
      <c r="C909" s="215" t="s">
        <v>1291</v>
      </c>
      <c r="D909" s="198">
        <v>42109</v>
      </c>
      <c r="E909" s="178" t="s">
        <v>1099</v>
      </c>
      <c r="F909" s="178" t="s">
        <v>1801</v>
      </c>
      <c r="G909" s="171">
        <v>8</v>
      </c>
      <c r="H909" s="171">
        <v>8</v>
      </c>
      <c r="I909" s="199">
        <v>61.4</v>
      </c>
      <c r="J909" s="171">
        <v>2</v>
      </c>
      <c r="K909" s="172">
        <v>0</v>
      </c>
      <c r="L909" s="172">
        <v>2</v>
      </c>
      <c r="M909" s="199">
        <v>61.4</v>
      </c>
      <c r="N909" s="199">
        <v>0</v>
      </c>
      <c r="O909" s="199">
        <v>61.4</v>
      </c>
      <c r="P909" s="200">
        <f>Q909+R909</f>
        <v>2595992</v>
      </c>
      <c r="Q909" s="200">
        <v>1856134.28</v>
      </c>
      <c r="R909" s="200">
        <v>739857.72</v>
      </c>
      <c r="S909" s="201" t="b">
        <f>R909='Приложение № 1'!V202+'Приложение № 1'!AB202</f>
        <v>0</v>
      </c>
    </row>
    <row r="910" spans="1:24" s="158" customFormat="1" ht="23.25" customHeight="1" x14ac:dyDescent="0.2">
      <c r="A910" s="178">
        <v>3</v>
      </c>
      <c r="B910" s="207" t="s">
        <v>1160</v>
      </c>
      <c r="C910" s="215" t="s">
        <v>1291</v>
      </c>
      <c r="D910" s="198">
        <v>42109</v>
      </c>
      <c r="E910" s="178" t="s">
        <v>1099</v>
      </c>
      <c r="F910" s="178" t="s">
        <v>1801</v>
      </c>
      <c r="G910" s="171">
        <v>13</v>
      </c>
      <c r="H910" s="171">
        <v>13</v>
      </c>
      <c r="I910" s="199">
        <v>305</v>
      </c>
      <c r="J910" s="171">
        <v>4</v>
      </c>
      <c r="K910" s="172">
        <v>0</v>
      </c>
      <c r="L910" s="172">
        <v>4</v>
      </c>
      <c r="M910" s="199">
        <v>305</v>
      </c>
      <c r="N910" s="199">
        <v>0</v>
      </c>
      <c r="O910" s="199">
        <v>305</v>
      </c>
      <c r="P910" s="200">
        <f>Q910+R910</f>
        <v>12895400</v>
      </c>
      <c r="Q910" s="200">
        <v>9220211</v>
      </c>
      <c r="R910" s="200">
        <v>3675189</v>
      </c>
      <c r="S910" s="201" t="b">
        <f>R910='Приложение № 1'!V203+'Приложение № 1'!AB203</f>
        <v>0</v>
      </c>
      <c r="T910" s="202"/>
      <c r="U910" s="205"/>
      <c r="V910" s="205"/>
      <c r="W910" s="205"/>
      <c r="X910" s="205"/>
    </row>
    <row r="911" spans="1:24" s="159" customFormat="1" x14ac:dyDescent="0.2">
      <c r="A911" s="178">
        <v>4</v>
      </c>
      <c r="B911" s="207" t="s">
        <v>1161</v>
      </c>
      <c r="C911" s="215" t="s">
        <v>1291</v>
      </c>
      <c r="D911" s="198">
        <v>42109</v>
      </c>
      <c r="E911" s="178" t="s">
        <v>1099</v>
      </c>
      <c r="F911" s="178" t="s">
        <v>1801</v>
      </c>
      <c r="G911" s="171">
        <v>10</v>
      </c>
      <c r="H911" s="171">
        <v>10</v>
      </c>
      <c r="I911" s="199">
        <v>234.4</v>
      </c>
      <c r="J911" s="171">
        <v>4</v>
      </c>
      <c r="K911" s="172">
        <v>0</v>
      </c>
      <c r="L911" s="172">
        <v>4</v>
      </c>
      <c r="M911" s="199">
        <v>234.4</v>
      </c>
      <c r="N911" s="199">
        <v>0</v>
      </c>
      <c r="O911" s="199">
        <v>234.4</v>
      </c>
      <c r="P911" s="200">
        <f>Q911+R911</f>
        <v>9910432</v>
      </c>
      <c r="Q911" s="200">
        <v>7085958.8799999999</v>
      </c>
      <c r="R911" s="200">
        <v>2824473.12</v>
      </c>
      <c r="S911" s="201" t="b">
        <f>R911='Приложение № 1'!V204+'Приложение № 1'!AB204</f>
        <v>0</v>
      </c>
      <c r="T911" s="202"/>
      <c r="U911" s="250"/>
      <c r="V911" s="250"/>
      <c r="W911" s="250"/>
      <c r="X911" s="250"/>
    </row>
    <row r="912" spans="1:24" ht="30" customHeight="1" x14ac:dyDescent="0.2">
      <c r="A912" s="777" t="s">
        <v>1833</v>
      </c>
      <c r="B912" s="777"/>
      <c r="C912" s="777"/>
      <c r="D912" s="777"/>
      <c r="E912" s="777"/>
      <c r="F912" s="777"/>
      <c r="G912" s="170">
        <f t="shared" ref="G912:P912" si="200">G913</f>
        <v>55</v>
      </c>
      <c r="H912" s="170">
        <f t="shared" si="200"/>
        <v>55</v>
      </c>
      <c r="I912" s="204">
        <f t="shared" si="200"/>
        <v>1263.9000000000001</v>
      </c>
      <c r="J912" s="170">
        <f t="shared" si="200"/>
        <v>32</v>
      </c>
      <c r="K912" s="170">
        <f t="shared" si="200"/>
        <v>32</v>
      </c>
      <c r="L912" s="170">
        <f t="shared" si="200"/>
        <v>0</v>
      </c>
      <c r="M912" s="204">
        <f t="shared" si="200"/>
        <v>1263.9000000000001</v>
      </c>
      <c r="N912" s="204">
        <f t="shared" si="200"/>
        <v>1263.9000000000001</v>
      </c>
      <c r="O912" s="204">
        <f t="shared" si="200"/>
        <v>0</v>
      </c>
      <c r="P912" s="204">
        <f t="shared" si="200"/>
        <v>53437692</v>
      </c>
      <c r="Q912" s="204">
        <v>50765807.399999999</v>
      </c>
      <c r="R912" s="204">
        <v>2671884.6</v>
      </c>
      <c r="S912" s="201" t="b">
        <f>R912='Приложение № 1'!V220+'Приложение № 1'!AB220</f>
        <v>0</v>
      </c>
    </row>
    <row r="913" spans="1:24" x14ac:dyDescent="0.2">
      <c r="A913" s="178">
        <v>1</v>
      </c>
      <c r="B913" s="197" t="s">
        <v>1834</v>
      </c>
      <c r="C913" s="178">
        <v>2895</v>
      </c>
      <c r="D913" s="198">
        <v>43097</v>
      </c>
      <c r="E913" s="178" t="s">
        <v>1801</v>
      </c>
      <c r="F913" s="178" t="s">
        <v>1846</v>
      </c>
      <c r="G913" s="171">
        <v>55</v>
      </c>
      <c r="H913" s="172">
        <v>55</v>
      </c>
      <c r="I913" s="199">
        <v>1263.9000000000001</v>
      </c>
      <c r="J913" s="171">
        <v>32</v>
      </c>
      <c r="K913" s="172">
        <v>32</v>
      </c>
      <c r="L913" s="172">
        <v>0</v>
      </c>
      <c r="M913" s="199">
        <v>1263.9000000000001</v>
      </c>
      <c r="N913" s="199">
        <v>1263.9000000000001</v>
      </c>
      <c r="O913" s="199">
        <v>0</v>
      </c>
      <c r="P913" s="200">
        <f>Q913+R913</f>
        <v>53437692</v>
      </c>
      <c r="Q913" s="200">
        <v>50765807.399999999</v>
      </c>
      <c r="R913" s="200">
        <v>2671884.6</v>
      </c>
      <c r="S913" s="201" t="b">
        <f>R913='Приложение № 1'!V221+'Приложение № 1'!AB221</f>
        <v>0</v>
      </c>
    </row>
    <row r="914" spans="1:24" ht="28.5" customHeight="1" x14ac:dyDescent="0.2">
      <c r="A914" s="777" t="s">
        <v>1802</v>
      </c>
      <c r="B914" s="777"/>
      <c r="C914" s="777"/>
      <c r="D914" s="777"/>
      <c r="E914" s="777"/>
      <c r="F914" s="777"/>
      <c r="G914" s="170">
        <f t="shared" ref="G914:P914" si="201">SUM(G915:G924)</f>
        <v>153</v>
      </c>
      <c r="H914" s="170">
        <f t="shared" si="201"/>
        <v>153</v>
      </c>
      <c r="I914" s="204">
        <f t="shared" si="201"/>
        <v>2803.5</v>
      </c>
      <c r="J914" s="170">
        <f t="shared" si="201"/>
        <v>57</v>
      </c>
      <c r="K914" s="170">
        <f t="shared" si="201"/>
        <v>27</v>
      </c>
      <c r="L914" s="170">
        <f t="shared" si="201"/>
        <v>30</v>
      </c>
      <c r="M914" s="204">
        <f t="shared" si="201"/>
        <v>2650.3</v>
      </c>
      <c r="N914" s="204">
        <f t="shared" si="201"/>
        <v>1318</v>
      </c>
      <c r="O914" s="204">
        <f t="shared" si="201"/>
        <v>1332.3</v>
      </c>
      <c r="P914" s="204">
        <f t="shared" si="201"/>
        <v>112054684</v>
      </c>
      <c r="Q914" s="204">
        <v>75861021.069999993</v>
      </c>
      <c r="R914" s="204">
        <v>36193662.93</v>
      </c>
      <c r="S914" s="201" t="e">
        <f>R914='Приложение № 1'!#REF!+'Приложение № 1'!#REF!</f>
        <v>#REF!</v>
      </c>
    </row>
    <row r="915" spans="1:24" x14ac:dyDescent="0.2">
      <c r="A915" s="178" t="s">
        <v>1803</v>
      </c>
      <c r="B915" s="207" t="s">
        <v>1816</v>
      </c>
      <c r="C915" s="215" t="s">
        <v>1804</v>
      </c>
      <c r="D915" s="198">
        <v>41877</v>
      </c>
      <c r="E915" s="178" t="s">
        <v>1801</v>
      </c>
      <c r="F915" s="178" t="s">
        <v>1846</v>
      </c>
      <c r="G915" s="171">
        <v>24</v>
      </c>
      <c r="H915" s="171">
        <v>24</v>
      </c>
      <c r="I915" s="199">
        <v>382.3</v>
      </c>
      <c r="J915" s="171">
        <v>8</v>
      </c>
      <c r="K915" s="172">
        <v>3</v>
      </c>
      <c r="L915" s="172">
        <v>5</v>
      </c>
      <c r="M915" s="199">
        <v>382.3</v>
      </c>
      <c r="N915" s="199">
        <v>147</v>
      </c>
      <c r="O915" s="199">
        <v>235.3</v>
      </c>
      <c r="P915" s="200">
        <f t="shared" ref="P915:P924" si="202">Q915+R915</f>
        <v>16163644</v>
      </c>
      <c r="Q915" s="200">
        <v>10942786.99</v>
      </c>
      <c r="R915" s="200">
        <v>5220857.01</v>
      </c>
      <c r="S915" s="201" t="e">
        <f>R915='Приложение № 1'!#REF!+'Приложение № 1'!#REF!</f>
        <v>#REF!</v>
      </c>
    </row>
    <row r="916" spans="1:24" s="159" customFormat="1" x14ac:dyDescent="0.2">
      <c r="A916" s="178" t="s">
        <v>1805</v>
      </c>
      <c r="B916" s="207" t="s">
        <v>1806</v>
      </c>
      <c r="C916" s="215" t="s">
        <v>1804</v>
      </c>
      <c r="D916" s="198">
        <v>41877</v>
      </c>
      <c r="E916" s="178" t="s">
        <v>1801</v>
      </c>
      <c r="F916" s="178" t="s">
        <v>1846</v>
      </c>
      <c r="G916" s="171">
        <v>24</v>
      </c>
      <c r="H916" s="171">
        <v>24</v>
      </c>
      <c r="I916" s="199">
        <v>378.6</v>
      </c>
      <c r="J916" s="171">
        <v>8</v>
      </c>
      <c r="K916" s="172">
        <v>3</v>
      </c>
      <c r="L916" s="172">
        <v>5</v>
      </c>
      <c r="M916" s="199">
        <v>378.6</v>
      </c>
      <c r="N916" s="199">
        <v>146.9</v>
      </c>
      <c r="O916" s="199">
        <v>231.7</v>
      </c>
      <c r="P916" s="200">
        <f t="shared" si="202"/>
        <v>16007208</v>
      </c>
      <c r="Q916" s="200">
        <v>10836879.82</v>
      </c>
      <c r="R916" s="200">
        <v>5170328.18</v>
      </c>
      <c r="S916" s="201" t="e">
        <f>R916='Приложение № 1'!#REF!+'Приложение № 1'!#REF!</f>
        <v>#REF!</v>
      </c>
      <c r="T916" s="202"/>
      <c r="U916" s="250"/>
      <c r="V916" s="250"/>
      <c r="W916" s="250"/>
      <c r="X916" s="250"/>
    </row>
    <row r="917" spans="1:24" s="159" customFormat="1" x14ac:dyDescent="0.2">
      <c r="A917" s="178" t="s">
        <v>1807</v>
      </c>
      <c r="B917" s="207" t="s">
        <v>1817</v>
      </c>
      <c r="C917" s="215" t="s">
        <v>1804</v>
      </c>
      <c r="D917" s="198">
        <v>41877</v>
      </c>
      <c r="E917" s="178" t="s">
        <v>1801</v>
      </c>
      <c r="F917" s="178" t="s">
        <v>1846</v>
      </c>
      <c r="G917" s="171">
        <v>23</v>
      </c>
      <c r="H917" s="171">
        <v>23</v>
      </c>
      <c r="I917" s="199">
        <v>388.7</v>
      </c>
      <c r="J917" s="171">
        <v>8</v>
      </c>
      <c r="K917" s="172">
        <v>5</v>
      </c>
      <c r="L917" s="172">
        <v>3</v>
      </c>
      <c r="M917" s="199">
        <v>388.7</v>
      </c>
      <c r="N917" s="199">
        <v>257.10000000000002</v>
      </c>
      <c r="O917" s="199">
        <v>131.6</v>
      </c>
      <c r="P917" s="200">
        <f t="shared" si="202"/>
        <v>16434236</v>
      </c>
      <c r="Q917" s="200">
        <v>11125977.77</v>
      </c>
      <c r="R917" s="200">
        <v>5308258.2300000004</v>
      </c>
      <c r="S917" s="201" t="e">
        <f>R917='Приложение № 1'!#REF!+'Приложение № 1'!#REF!</f>
        <v>#REF!</v>
      </c>
      <c r="T917" s="202"/>
      <c r="U917" s="250"/>
      <c r="V917" s="250"/>
      <c r="W917" s="250"/>
      <c r="X917" s="250"/>
    </row>
    <row r="918" spans="1:24" s="159" customFormat="1" x14ac:dyDescent="0.2">
      <c r="A918" s="178" t="s">
        <v>1808</v>
      </c>
      <c r="B918" s="207" t="s">
        <v>1815</v>
      </c>
      <c r="C918" s="215" t="s">
        <v>1804</v>
      </c>
      <c r="D918" s="198">
        <v>41877</v>
      </c>
      <c r="E918" s="178" t="s">
        <v>1801</v>
      </c>
      <c r="F918" s="178" t="s">
        <v>1846</v>
      </c>
      <c r="G918" s="171">
        <v>21</v>
      </c>
      <c r="H918" s="171">
        <v>21</v>
      </c>
      <c r="I918" s="199">
        <v>417.2</v>
      </c>
      <c r="J918" s="171">
        <v>8</v>
      </c>
      <c r="K918" s="172">
        <v>6</v>
      </c>
      <c r="L918" s="172">
        <v>2</v>
      </c>
      <c r="M918" s="199">
        <v>417.2</v>
      </c>
      <c r="N918" s="199">
        <v>318.3</v>
      </c>
      <c r="O918" s="199">
        <v>98.9</v>
      </c>
      <c r="P918" s="200">
        <f t="shared" si="202"/>
        <v>17639216</v>
      </c>
      <c r="Q918" s="200">
        <v>11941749.23</v>
      </c>
      <c r="R918" s="200">
        <v>5697466.7699999996</v>
      </c>
      <c r="S918" s="201" t="e">
        <f>R918='Приложение № 1'!#REF!+'Приложение № 1'!#REF!</f>
        <v>#REF!</v>
      </c>
      <c r="T918" s="202"/>
      <c r="U918" s="250"/>
      <c r="V918" s="250"/>
      <c r="W918" s="250"/>
      <c r="X918" s="250"/>
    </row>
    <row r="919" spans="1:24" x14ac:dyDescent="0.2">
      <c r="A919" s="178" t="s">
        <v>1809</v>
      </c>
      <c r="B919" s="207" t="s">
        <v>1818</v>
      </c>
      <c r="C919" s="215">
        <v>659</v>
      </c>
      <c r="D919" s="198">
        <v>41998</v>
      </c>
      <c r="E919" s="178" t="s">
        <v>1801</v>
      </c>
      <c r="F919" s="178" t="s">
        <v>1846</v>
      </c>
      <c r="G919" s="171">
        <v>16</v>
      </c>
      <c r="H919" s="171">
        <v>16</v>
      </c>
      <c r="I919" s="199">
        <v>396.1</v>
      </c>
      <c r="J919" s="171">
        <v>6</v>
      </c>
      <c r="K919" s="172">
        <v>2</v>
      </c>
      <c r="L919" s="172">
        <v>4</v>
      </c>
      <c r="M919" s="199">
        <f>396.1-57.9-52.6</f>
        <v>285.60000000000002</v>
      </c>
      <c r="N919" s="199">
        <v>109.4</v>
      </c>
      <c r="O919" s="199">
        <f>286.7-57.9-52.6</f>
        <v>176.2</v>
      </c>
      <c r="P919" s="200">
        <f t="shared" si="202"/>
        <v>12075168</v>
      </c>
      <c r="Q919" s="200">
        <v>8174888.7400000002</v>
      </c>
      <c r="R919" s="200">
        <v>3900279.26</v>
      </c>
      <c r="S919" s="201" t="e">
        <f>R919='Приложение № 1'!#REF!+'Приложение № 1'!#REF!</f>
        <v>#REF!</v>
      </c>
    </row>
    <row r="920" spans="1:24" s="159" customFormat="1" x14ac:dyDescent="0.2">
      <c r="A920" s="178" t="s">
        <v>1810</v>
      </c>
      <c r="B920" s="207" t="s">
        <v>1819</v>
      </c>
      <c r="C920" s="215">
        <v>654</v>
      </c>
      <c r="D920" s="198">
        <v>41998</v>
      </c>
      <c r="E920" s="178" t="s">
        <v>1801</v>
      </c>
      <c r="F920" s="178" t="s">
        <v>1846</v>
      </c>
      <c r="G920" s="171">
        <v>5</v>
      </c>
      <c r="H920" s="171">
        <v>5</v>
      </c>
      <c r="I920" s="199">
        <v>156.19999999999999</v>
      </c>
      <c r="J920" s="171">
        <v>3</v>
      </c>
      <c r="K920" s="172">
        <v>2</v>
      </c>
      <c r="L920" s="172">
        <v>1</v>
      </c>
      <c r="M920" s="199">
        <f>156.2-42.7</f>
        <v>113.5</v>
      </c>
      <c r="N920" s="199">
        <v>77.3</v>
      </c>
      <c r="O920" s="199">
        <f>78.9-42.7</f>
        <v>36.200000000000003</v>
      </c>
      <c r="P920" s="200">
        <f t="shared" si="202"/>
        <v>4798780</v>
      </c>
      <c r="Q920" s="200">
        <v>3248774.06</v>
      </c>
      <c r="R920" s="200">
        <v>1550005.94</v>
      </c>
      <c r="S920" s="201" t="e">
        <f>R920='Приложение № 1'!#REF!+'Приложение № 1'!#REF!</f>
        <v>#REF!</v>
      </c>
      <c r="T920" s="202"/>
      <c r="U920" s="250"/>
      <c r="V920" s="250"/>
      <c r="W920" s="250"/>
      <c r="X920" s="250"/>
    </row>
    <row r="921" spans="1:24" x14ac:dyDescent="0.2">
      <c r="A921" s="178" t="s">
        <v>1811</v>
      </c>
      <c r="B921" s="207" t="s">
        <v>1820</v>
      </c>
      <c r="C921" s="215">
        <v>655</v>
      </c>
      <c r="D921" s="198">
        <v>41998</v>
      </c>
      <c r="E921" s="178" t="s">
        <v>1801</v>
      </c>
      <c r="F921" s="178" t="s">
        <v>1846</v>
      </c>
      <c r="G921" s="171">
        <v>12</v>
      </c>
      <c r="H921" s="171">
        <v>12</v>
      </c>
      <c r="I921" s="199">
        <v>164.3</v>
      </c>
      <c r="J921" s="171">
        <v>4</v>
      </c>
      <c r="K921" s="172">
        <v>2</v>
      </c>
      <c r="L921" s="172">
        <v>2</v>
      </c>
      <c r="M921" s="199">
        <v>164.3</v>
      </c>
      <c r="N921" s="199">
        <v>84.7</v>
      </c>
      <c r="O921" s="199">
        <v>79.599999999999994</v>
      </c>
      <c r="P921" s="200">
        <f t="shared" si="202"/>
        <v>6946604</v>
      </c>
      <c r="Q921" s="200">
        <v>4702850.91</v>
      </c>
      <c r="R921" s="200">
        <v>2243753.09</v>
      </c>
      <c r="S921" s="201" t="e">
        <f>R921='Приложение № 1'!#REF!+'Приложение № 1'!#REF!</f>
        <v>#REF!</v>
      </c>
    </row>
    <row r="922" spans="1:24" x14ac:dyDescent="0.2">
      <c r="A922" s="178" t="s">
        <v>1812</v>
      </c>
      <c r="B922" s="207" t="s">
        <v>1821</v>
      </c>
      <c r="C922" s="215">
        <v>656</v>
      </c>
      <c r="D922" s="198">
        <v>41998</v>
      </c>
      <c r="E922" s="178" t="s">
        <v>1801</v>
      </c>
      <c r="F922" s="178" t="s">
        <v>1846</v>
      </c>
      <c r="G922" s="171">
        <v>8</v>
      </c>
      <c r="H922" s="171">
        <v>8</v>
      </c>
      <c r="I922" s="199">
        <v>163.9</v>
      </c>
      <c r="J922" s="171">
        <v>4</v>
      </c>
      <c r="K922" s="172">
        <v>2</v>
      </c>
      <c r="L922" s="172">
        <v>2</v>
      </c>
      <c r="M922" s="199">
        <v>163.9</v>
      </c>
      <c r="N922" s="199">
        <v>89.9</v>
      </c>
      <c r="O922" s="199">
        <v>74</v>
      </c>
      <c r="P922" s="200">
        <f t="shared" si="202"/>
        <v>6929692</v>
      </c>
      <c r="Q922" s="200">
        <v>4691401.4800000004</v>
      </c>
      <c r="R922" s="200">
        <v>2238290.52</v>
      </c>
      <c r="S922" s="201" t="e">
        <f>R922='Приложение № 1'!#REF!+'Приложение № 1'!#REF!</f>
        <v>#REF!</v>
      </c>
    </row>
    <row r="923" spans="1:24" x14ac:dyDescent="0.2">
      <c r="A923" s="178" t="s">
        <v>1813</v>
      </c>
      <c r="B923" s="207" t="s">
        <v>1822</v>
      </c>
      <c r="C923" s="215">
        <v>657</v>
      </c>
      <c r="D923" s="198">
        <v>41998</v>
      </c>
      <c r="E923" s="178" t="s">
        <v>1801</v>
      </c>
      <c r="F923" s="178" t="s">
        <v>1846</v>
      </c>
      <c r="G923" s="171">
        <v>8</v>
      </c>
      <c r="H923" s="171">
        <v>8</v>
      </c>
      <c r="I923" s="199">
        <v>162.30000000000001</v>
      </c>
      <c r="J923" s="171">
        <v>4</v>
      </c>
      <c r="K923" s="172">
        <v>1</v>
      </c>
      <c r="L923" s="172">
        <v>3</v>
      </c>
      <c r="M923" s="199">
        <v>162.30000000000001</v>
      </c>
      <c r="N923" s="199">
        <v>35.5</v>
      </c>
      <c r="O923" s="199">
        <v>126.8</v>
      </c>
      <c r="P923" s="200">
        <f t="shared" si="202"/>
        <v>6862044</v>
      </c>
      <c r="Q923" s="200">
        <v>4645603.79</v>
      </c>
      <c r="R923" s="200">
        <v>2216440.21</v>
      </c>
      <c r="S923" s="201" t="e">
        <f>R923='Приложение № 1'!#REF!+'Приложение № 1'!#REF!</f>
        <v>#REF!</v>
      </c>
    </row>
    <row r="924" spans="1:24" x14ac:dyDescent="0.2">
      <c r="A924" s="178" t="s">
        <v>1814</v>
      </c>
      <c r="B924" s="207" t="s">
        <v>1823</v>
      </c>
      <c r="C924" s="215">
        <v>658</v>
      </c>
      <c r="D924" s="198">
        <v>41998</v>
      </c>
      <c r="E924" s="178" t="s">
        <v>1801</v>
      </c>
      <c r="F924" s="178" t="s">
        <v>1846</v>
      </c>
      <c r="G924" s="171">
        <v>12</v>
      </c>
      <c r="H924" s="171">
        <v>12</v>
      </c>
      <c r="I924" s="199">
        <v>193.9</v>
      </c>
      <c r="J924" s="171">
        <v>4</v>
      </c>
      <c r="K924" s="172">
        <v>1</v>
      </c>
      <c r="L924" s="172">
        <v>3</v>
      </c>
      <c r="M924" s="199">
        <v>193.9</v>
      </c>
      <c r="N924" s="199">
        <v>51.9</v>
      </c>
      <c r="O924" s="199">
        <v>142</v>
      </c>
      <c r="P924" s="200">
        <f t="shared" si="202"/>
        <v>8198092</v>
      </c>
      <c r="Q924" s="200">
        <v>5550108.2800000003</v>
      </c>
      <c r="R924" s="200">
        <v>2647983.7200000002</v>
      </c>
      <c r="S924" s="201" t="e">
        <f>R924='Приложение № 1'!#REF!+'Приложение № 1'!#REF!</f>
        <v>#REF!</v>
      </c>
    </row>
    <row r="925" spans="1:24" ht="36" customHeight="1" x14ac:dyDescent="0.2">
      <c r="A925" s="777" t="s">
        <v>1751</v>
      </c>
      <c r="B925" s="777"/>
      <c r="C925" s="777"/>
      <c r="D925" s="777"/>
      <c r="E925" s="777"/>
      <c r="F925" s="777"/>
      <c r="G925" s="176">
        <f>SUM(G926:G947)</f>
        <v>584</v>
      </c>
      <c r="H925" s="176">
        <f t="shared" ref="H925:P925" si="203">SUM(H926:H947)</f>
        <v>584</v>
      </c>
      <c r="I925" s="179">
        <f t="shared" si="203"/>
        <v>10540.9</v>
      </c>
      <c r="J925" s="176">
        <f t="shared" si="203"/>
        <v>267</v>
      </c>
      <c r="K925" s="176">
        <f t="shared" si="203"/>
        <v>200</v>
      </c>
      <c r="L925" s="176">
        <f t="shared" si="203"/>
        <v>67</v>
      </c>
      <c r="M925" s="179">
        <f t="shared" si="203"/>
        <v>10518.2</v>
      </c>
      <c r="N925" s="179">
        <f t="shared" si="203"/>
        <v>7871.1</v>
      </c>
      <c r="O925" s="179">
        <f t="shared" si="203"/>
        <v>2647.1</v>
      </c>
      <c r="P925" s="179">
        <f t="shared" si="203"/>
        <v>444709496</v>
      </c>
      <c r="Q925" s="179">
        <v>385118423.54000002</v>
      </c>
      <c r="R925" s="179">
        <v>59591072.460000001</v>
      </c>
      <c r="S925" s="201" t="b">
        <f>R925='Приложение № 1'!V264+'Приложение № 1'!AB264</f>
        <v>0</v>
      </c>
    </row>
    <row r="926" spans="1:24" x14ac:dyDescent="0.2">
      <c r="A926" s="178">
        <v>1</v>
      </c>
      <c r="B926" s="207" t="s">
        <v>1390</v>
      </c>
      <c r="C926" s="215" t="s">
        <v>1403</v>
      </c>
      <c r="D926" s="198">
        <v>41274</v>
      </c>
      <c r="E926" s="178" t="s">
        <v>1801</v>
      </c>
      <c r="F926" s="178" t="s">
        <v>1846</v>
      </c>
      <c r="G926" s="171">
        <v>28</v>
      </c>
      <c r="H926" s="171">
        <v>28</v>
      </c>
      <c r="I926" s="199">
        <v>530.6</v>
      </c>
      <c r="J926" s="171">
        <v>16</v>
      </c>
      <c r="K926" s="172">
        <v>15</v>
      </c>
      <c r="L926" s="172">
        <v>1</v>
      </c>
      <c r="M926" s="199">
        <v>530.6</v>
      </c>
      <c r="N926" s="199">
        <v>492.2</v>
      </c>
      <c r="O926" s="199">
        <v>38.4</v>
      </c>
      <c r="P926" s="200">
        <f t="shared" ref="P926:P947" si="204">Q926+R926</f>
        <v>22433768</v>
      </c>
      <c r="Q926" s="200">
        <v>19427643.09</v>
      </c>
      <c r="R926" s="200">
        <v>3006124.91</v>
      </c>
      <c r="S926" s="201" t="b">
        <f>R926='Приложение № 1'!V265+'Приложение № 1'!AB265</f>
        <v>0</v>
      </c>
    </row>
    <row r="927" spans="1:24" x14ac:dyDescent="0.2">
      <c r="A927" s="178">
        <v>2</v>
      </c>
      <c r="B927" s="207" t="s">
        <v>1391</v>
      </c>
      <c r="C927" s="215" t="s">
        <v>1404</v>
      </c>
      <c r="D927" s="198">
        <v>41274</v>
      </c>
      <c r="E927" s="178" t="s">
        <v>1801</v>
      </c>
      <c r="F927" s="178" t="s">
        <v>1846</v>
      </c>
      <c r="G927" s="171">
        <v>27</v>
      </c>
      <c r="H927" s="171">
        <v>27</v>
      </c>
      <c r="I927" s="199">
        <v>531.6</v>
      </c>
      <c r="J927" s="171">
        <v>16</v>
      </c>
      <c r="K927" s="172">
        <v>15</v>
      </c>
      <c r="L927" s="172">
        <v>1</v>
      </c>
      <c r="M927" s="199">
        <v>531.6</v>
      </c>
      <c r="N927" s="199">
        <v>506.7</v>
      </c>
      <c r="O927" s="199">
        <v>24.9</v>
      </c>
      <c r="P927" s="200">
        <f t="shared" si="204"/>
        <v>22476048</v>
      </c>
      <c r="Q927" s="200">
        <v>19464257.57</v>
      </c>
      <c r="R927" s="200">
        <v>3011790.43</v>
      </c>
      <c r="S927" s="201" t="b">
        <f>R927='Приложение № 1'!V266+'Приложение № 1'!AB266</f>
        <v>0</v>
      </c>
    </row>
    <row r="928" spans="1:24" x14ac:dyDescent="0.2">
      <c r="A928" s="178">
        <v>3</v>
      </c>
      <c r="B928" s="207" t="s">
        <v>1392</v>
      </c>
      <c r="C928" s="215">
        <v>364</v>
      </c>
      <c r="D928" s="198">
        <v>42003</v>
      </c>
      <c r="E928" s="178" t="s">
        <v>1801</v>
      </c>
      <c r="F928" s="178" t="s">
        <v>1846</v>
      </c>
      <c r="G928" s="171">
        <v>36</v>
      </c>
      <c r="H928" s="171">
        <v>36</v>
      </c>
      <c r="I928" s="199">
        <v>665.8</v>
      </c>
      <c r="J928" s="171">
        <v>16</v>
      </c>
      <c r="K928" s="172">
        <v>12</v>
      </c>
      <c r="L928" s="172">
        <v>4</v>
      </c>
      <c r="M928" s="199">
        <v>665.8</v>
      </c>
      <c r="N928" s="199">
        <v>466.6</v>
      </c>
      <c r="O928" s="199">
        <v>199.2</v>
      </c>
      <c r="P928" s="200">
        <f t="shared" si="204"/>
        <v>28150024</v>
      </c>
      <c r="Q928" s="200">
        <v>24377920.780000001</v>
      </c>
      <c r="R928" s="200">
        <v>3772103.22</v>
      </c>
      <c r="S928" s="201" t="b">
        <f>R928='Приложение № 1'!V267+'Приложение № 1'!AB267</f>
        <v>0</v>
      </c>
    </row>
    <row r="929" spans="1:19" x14ac:dyDescent="0.2">
      <c r="A929" s="178">
        <v>4</v>
      </c>
      <c r="B929" s="207" t="s">
        <v>1393</v>
      </c>
      <c r="C929" s="215">
        <v>351</v>
      </c>
      <c r="D929" s="198">
        <v>42003</v>
      </c>
      <c r="E929" s="178" t="s">
        <v>1801</v>
      </c>
      <c r="F929" s="178" t="s">
        <v>1846</v>
      </c>
      <c r="G929" s="171">
        <v>29</v>
      </c>
      <c r="H929" s="171">
        <v>29</v>
      </c>
      <c r="I929" s="199">
        <v>588.5</v>
      </c>
      <c r="J929" s="171">
        <v>16</v>
      </c>
      <c r="K929" s="172">
        <v>12</v>
      </c>
      <c r="L929" s="172">
        <v>4</v>
      </c>
      <c r="M929" s="199">
        <v>588.5</v>
      </c>
      <c r="N929" s="199">
        <v>419.6</v>
      </c>
      <c r="O929" s="199">
        <v>168.9</v>
      </c>
      <c r="P929" s="200">
        <f t="shared" si="204"/>
        <v>24881780</v>
      </c>
      <c r="Q929" s="200">
        <v>21547621.48</v>
      </c>
      <c r="R929" s="200">
        <v>3334158.52</v>
      </c>
      <c r="S929" s="201" t="e">
        <f>R929='Приложение № 1'!#REF!+'Приложение № 1'!#REF!</f>
        <v>#REF!</v>
      </c>
    </row>
    <row r="930" spans="1:19" x14ac:dyDescent="0.2">
      <c r="A930" s="178">
        <v>5</v>
      </c>
      <c r="B930" s="207" t="s">
        <v>1394</v>
      </c>
      <c r="C930" s="215">
        <v>367</v>
      </c>
      <c r="D930" s="198">
        <v>42004</v>
      </c>
      <c r="E930" s="178" t="s">
        <v>1801</v>
      </c>
      <c r="F930" s="178" t="s">
        <v>1846</v>
      </c>
      <c r="G930" s="171">
        <v>35</v>
      </c>
      <c r="H930" s="171">
        <v>35</v>
      </c>
      <c r="I930" s="199">
        <v>664.1</v>
      </c>
      <c r="J930" s="171">
        <v>14</v>
      </c>
      <c r="K930" s="172">
        <v>10</v>
      </c>
      <c r="L930" s="172">
        <v>4</v>
      </c>
      <c r="M930" s="199">
        <v>664.1</v>
      </c>
      <c r="N930" s="199">
        <v>428.4</v>
      </c>
      <c r="O930" s="199">
        <v>235.7</v>
      </c>
      <c r="P930" s="200">
        <f t="shared" si="204"/>
        <v>28078148</v>
      </c>
      <c r="Q930" s="200">
        <v>24315676.170000002</v>
      </c>
      <c r="R930" s="200">
        <v>3762471.83</v>
      </c>
      <c r="S930" s="201" t="e">
        <f>R930='Приложение № 1'!#REF!+'Приложение № 1'!#REF!</f>
        <v>#REF!</v>
      </c>
    </row>
    <row r="931" spans="1:19" x14ac:dyDescent="0.2">
      <c r="A931" s="178">
        <v>6</v>
      </c>
      <c r="B931" s="207" t="s">
        <v>1492</v>
      </c>
      <c r="C931" s="215">
        <v>39</v>
      </c>
      <c r="D931" s="198">
        <v>42003</v>
      </c>
      <c r="E931" s="178" t="s">
        <v>1801</v>
      </c>
      <c r="F931" s="178" t="s">
        <v>1846</v>
      </c>
      <c r="G931" s="171">
        <v>10</v>
      </c>
      <c r="H931" s="171">
        <v>10</v>
      </c>
      <c r="I931" s="199">
        <v>185.4</v>
      </c>
      <c r="J931" s="171">
        <v>7</v>
      </c>
      <c r="K931" s="172">
        <v>2</v>
      </c>
      <c r="L931" s="172">
        <v>5</v>
      </c>
      <c r="M931" s="199">
        <v>162.69999999999999</v>
      </c>
      <c r="N931" s="199">
        <v>139.6</v>
      </c>
      <c r="O931" s="199">
        <v>23.1</v>
      </c>
      <c r="P931" s="200">
        <f t="shared" si="204"/>
        <v>6878956</v>
      </c>
      <c r="Q931" s="200">
        <v>5957175.9000000004</v>
      </c>
      <c r="R931" s="200">
        <v>921780.1</v>
      </c>
      <c r="S931" s="201" t="b">
        <f>R931='Приложение № 1'!V268+'Приложение № 1'!AB268</f>
        <v>0</v>
      </c>
    </row>
    <row r="932" spans="1:19" x14ac:dyDescent="0.2">
      <c r="A932" s="178">
        <v>7</v>
      </c>
      <c r="B932" s="207" t="s">
        <v>1395</v>
      </c>
      <c r="C932" s="215" t="s">
        <v>1405</v>
      </c>
      <c r="D932" s="198">
        <v>42004</v>
      </c>
      <c r="E932" s="178" t="s">
        <v>1801</v>
      </c>
      <c r="F932" s="178" t="s">
        <v>1846</v>
      </c>
      <c r="G932" s="171">
        <v>10</v>
      </c>
      <c r="H932" s="171">
        <v>10</v>
      </c>
      <c r="I932" s="199">
        <v>329.3</v>
      </c>
      <c r="J932" s="171">
        <v>8</v>
      </c>
      <c r="K932" s="172">
        <v>6</v>
      </c>
      <c r="L932" s="172">
        <v>2</v>
      </c>
      <c r="M932" s="199">
        <v>329.3</v>
      </c>
      <c r="N932" s="199">
        <v>248.4</v>
      </c>
      <c r="O932" s="199">
        <v>80.900000000000006</v>
      </c>
      <c r="P932" s="200">
        <f t="shared" si="204"/>
        <v>13922804</v>
      </c>
      <c r="Q932" s="200">
        <v>12057148.26</v>
      </c>
      <c r="R932" s="200">
        <v>1865655.74</v>
      </c>
      <c r="S932" s="201" t="b">
        <f>R932='Приложение № 1'!V269+'Приложение № 1'!AB269</f>
        <v>0</v>
      </c>
    </row>
    <row r="933" spans="1:19" x14ac:dyDescent="0.2">
      <c r="A933" s="178">
        <v>8</v>
      </c>
      <c r="B933" s="207" t="s">
        <v>1396</v>
      </c>
      <c r="C933" s="215">
        <v>365</v>
      </c>
      <c r="D933" s="198">
        <v>42004</v>
      </c>
      <c r="E933" s="178" t="s">
        <v>1801</v>
      </c>
      <c r="F933" s="178" t="s">
        <v>1846</v>
      </c>
      <c r="G933" s="171">
        <v>26</v>
      </c>
      <c r="H933" s="171">
        <v>26</v>
      </c>
      <c r="I933" s="199">
        <v>495.4</v>
      </c>
      <c r="J933" s="171">
        <v>9</v>
      </c>
      <c r="K933" s="172">
        <v>2</v>
      </c>
      <c r="L933" s="172">
        <v>7</v>
      </c>
      <c r="M933" s="199">
        <v>495.4</v>
      </c>
      <c r="N933" s="199">
        <v>123.3</v>
      </c>
      <c r="O933" s="199">
        <v>372.1</v>
      </c>
      <c r="P933" s="200">
        <f t="shared" si="204"/>
        <v>20945512</v>
      </c>
      <c r="Q933" s="200">
        <v>18138813.390000001</v>
      </c>
      <c r="R933" s="200">
        <v>2806698.61</v>
      </c>
      <c r="S933" s="201" t="b">
        <f>R933='Приложение № 1'!V270+'Приложение № 1'!AB270</f>
        <v>0</v>
      </c>
    </row>
    <row r="934" spans="1:19" x14ac:dyDescent="0.2">
      <c r="A934" s="178">
        <v>9</v>
      </c>
      <c r="B934" s="207" t="s">
        <v>1584</v>
      </c>
      <c r="C934" s="180">
        <v>137</v>
      </c>
      <c r="D934" s="246">
        <v>42004</v>
      </c>
      <c r="E934" s="178" t="s">
        <v>1801</v>
      </c>
      <c r="F934" s="178" t="s">
        <v>1846</v>
      </c>
      <c r="G934" s="180">
        <v>26</v>
      </c>
      <c r="H934" s="180">
        <v>26</v>
      </c>
      <c r="I934" s="199">
        <v>731</v>
      </c>
      <c r="J934" s="180">
        <v>12</v>
      </c>
      <c r="K934" s="180">
        <v>10</v>
      </c>
      <c r="L934" s="180">
        <v>2</v>
      </c>
      <c r="M934" s="199">
        <v>731</v>
      </c>
      <c r="N934" s="199">
        <v>586.79999999999995</v>
      </c>
      <c r="O934" s="199">
        <v>144.19999999999999</v>
      </c>
      <c r="P934" s="200">
        <f t="shared" si="204"/>
        <v>30906680</v>
      </c>
      <c r="Q934" s="200">
        <v>26765184.879999999</v>
      </c>
      <c r="R934" s="200">
        <v>4141495.12</v>
      </c>
      <c r="S934" s="201" t="b">
        <f>R934='Приложение № 1'!V271+'Приложение № 1'!AB271</f>
        <v>0</v>
      </c>
    </row>
    <row r="935" spans="1:19" x14ac:dyDescent="0.2">
      <c r="A935" s="178">
        <v>10</v>
      </c>
      <c r="B935" s="207" t="s">
        <v>1397</v>
      </c>
      <c r="C935" s="215" t="s">
        <v>1400</v>
      </c>
      <c r="D935" s="198" t="s">
        <v>1401</v>
      </c>
      <c r="E935" s="178" t="s">
        <v>1801</v>
      </c>
      <c r="F935" s="178" t="s">
        <v>1846</v>
      </c>
      <c r="G935" s="180">
        <v>27</v>
      </c>
      <c r="H935" s="180">
        <v>27</v>
      </c>
      <c r="I935" s="199">
        <v>268.60000000000002</v>
      </c>
      <c r="J935" s="180">
        <v>8</v>
      </c>
      <c r="K935" s="172">
        <v>5</v>
      </c>
      <c r="L935" s="172">
        <v>3</v>
      </c>
      <c r="M935" s="199">
        <v>268.60000000000002</v>
      </c>
      <c r="N935" s="199">
        <v>166.4</v>
      </c>
      <c r="O935" s="199">
        <v>102.2</v>
      </c>
      <c r="P935" s="200">
        <f t="shared" si="204"/>
        <v>11356408</v>
      </c>
      <c r="Q935" s="200">
        <v>9834649.3300000001</v>
      </c>
      <c r="R935" s="200">
        <v>1521758.67</v>
      </c>
      <c r="S935" s="201" t="b">
        <f>R935='Приложение № 1'!V272+'Приложение № 1'!AB272</f>
        <v>0</v>
      </c>
    </row>
    <row r="936" spans="1:19" x14ac:dyDescent="0.2">
      <c r="A936" s="178">
        <v>11</v>
      </c>
      <c r="B936" s="207" t="s">
        <v>1493</v>
      </c>
      <c r="C936" s="215" t="s">
        <v>1402</v>
      </c>
      <c r="D936" s="198">
        <v>42004</v>
      </c>
      <c r="E936" s="178" t="s">
        <v>1801</v>
      </c>
      <c r="F936" s="178" t="s">
        <v>1846</v>
      </c>
      <c r="G936" s="180">
        <v>20</v>
      </c>
      <c r="H936" s="180">
        <v>20</v>
      </c>
      <c r="I936" s="199">
        <v>481.5</v>
      </c>
      <c r="J936" s="180">
        <v>11</v>
      </c>
      <c r="K936" s="172">
        <v>7</v>
      </c>
      <c r="L936" s="172">
        <v>4</v>
      </c>
      <c r="M936" s="199">
        <v>481.5</v>
      </c>
      <c r="N936" s="199">
        <v>283.2</v>
      </c>
      <c r="O936" s="199">
        <v>198.3</v>
      </c>
      <c r="P936" s="200">
        <f t="shared" si="204"/>
        <v>20357820</v>
      </c>
      <c r="Q936" s="200">
        <v>17629872.120000001</v>
      </c>
      <c r="R936" s="200">
        <v>2727947.88</v>
      </c>
      <c r="S936" s="201" t="b">
        <f>R936='Приложение № 1'!V273+'Приложение № 1'!AB273</f>
        <v>0</v>
      </c>
    </row>
    <row r="937" spans="1:19" x14ac:dyDescent="0.2">
      <c r="A937" s="178">
        <v>12</v>
      </c>
      <c r="B937" s="207" t="s">
        <v>1583</v>
      </c>
      <c r="C937" s="215">
        <v>103</v>
      </c>
      <c r="D937" s="198">
        <v>41274</v>
      </c>
      <c r="E937" s="178" t="s">
        <v>1801</v>
      </c>
      <c r="F937" s="178" t="s">
        <v>1846</v>
      </c>
      <c r="G937" s="180">
        <v>7</v>
      </c>
      <c r="H937" s="180">
        <v>7</v>
      </c>
      <c r="I937" s="199">
        <v>246.9</v>
      </c>
      <c r="J937" s="180">
        <v>8</v>
      </c>
      <c r="K937" s="172">
        <v>8</v>
      </c>
      <c r="L937" s="172">
        <v>0</v>
      </c>
      <c r="M937" s="199">
        <v>246.9</v>
      </c>
      <c r="N937" s="199">
        <v>246.9</v>
      </c>
      <c r="O937" s="199">
        <v>0</v>
      </c>
      <c r="P937" s="200">
        <f t="shared" si="204"/>
        <v>10438932</v>
      </c>
      <c r="Q937" s="200">
        <v>9040115.1099999994</v>
      </c>
      <c r="R937" s="200">
        <v>1398816.89</v>
      </c>
      <c r="S937" s="201" t="b">
        <f>R937='Приложение № 1'!V274+'Приложение № 1'!AB274</f>
        <v>0</v>
      </c>
    </row>
    <row r="938" spans="1:19" x14ac:dyDescent="0.2">
      <c r="A938" s="178">
        <v>13</v>
      </c>
      <c r="B938" s="207" t="s">
        <v>1398</v>
      </c>
      <c r="C938" s="215">
        <v>130</v>
      </c>
      <c r="D938" s="198">
        <v>41274</v>
      </c>
      <c r="E938" s="178" t="s">
        <v>1801</v>
      </c>
      <c r="F938" s="178" t="s">
        <v>1846</v>
      </c>
      <c r="G938" s="180">
        <v>35</v>
      </c>
      <c r="H938" s="180">
        <v>35</v>
      </c>
      <c r="I938" s="199">
        <v>646.5</v>
      </c>
      <c r="J938" s="180">
        <v>17</v>
      </c>
      <c r="K938" s="172">
        <v>17</v>
      </c>
      <c r="L938" s="172">
        <v>0</v>
      </c>
      <c r="M938" s="199">
        <v>646.5</v>
      </c>
      <c r="N938" s="199">
        <v>646.5</v>
      </c>
      <c r="O938" s="199">
        <v>0</v>
      </c>
      <c r="P938" s="200">
        <f t="shared" si="204"/>
        <v>27334020</v>
      </c>
      <c r="Q938" s="200">
        <v>23671261.32</v>
      </c>
      <c r="R938" s="200">
        <v>3662758.68</v>
      </c>
      <c r="S938" s="201" t="b">
        <f>R938='Приложение № 1'!V275+'Приложение № 1'!AB275</f>
        <v>0</v>
      </c>
    </row>
    <row r="939" spans="1:19" x14ac:dyDescent="0.2">
      <c r="A939" s="178">
        <v>14</v>
      </c>
      <c r="B939" s="207" t="s">
        <v>1399</v>
      </c>
      <c r="C939" s="215">
        <v>131</v>
      </c>
      <c r="D939" s="198">
        <v>41274</v>
      </c>
      <c r="E939" s="178" t="s">
        <v>1801</v>
      </c>
      <c r="F939" s="178" t="s">
        <v>1846</v>
      </c>
      <c r="G939" s="180">
        <v>31</v>
      </c>
      <c r="H939" s="180">
        <v>31</v>
      </c>
      <c r="I939" s="199">
        <v>661.3</v>
      </c>
      <c r="J939" s="180">
        <v>16</v>
      </c>
      <c r="K939" s="172">
        <v>14</v>
      </c>
      <c r="L939" s="172">
        <v>2</v>
      </c>
      <c r="M939" s="199">
        <v>661.3</v>
      </c>
      <c r="N939" s="199">
        <v>565</v>
      </c>
      <c r="O939" s="199">
        <v>96.3</v>
      </c>
      <c r="P939" s="200">
        <f t="shared" si="204"/>
        <v>27959764</v>
      </c>
      <c r="Q939" s="200">
        <v>24213155.620000001</v>
      </c>
      <c r="R939" s="200">
        <v>3746608.38</v>
      </c>
      <c r="S939" s="201" t="b">
        <f>R939='Приложение № 1'!V276+'Приложение № 1'!AB276</f>
        <v>0</v>
      </c>
    </row>
    <row r="940" spans="1:19" x14ac:dyDescent="0.2">
      <c r="A940" s="178">
        <v>15</v>
      </c>
      <c r="B940" s="207" t="s">
        <v>1494</v>
      </c>
      <c r="C940" s="215">
        <v>37</v>
      </c>
      <c r="D940" s="198">
        <v>42003</v>
      </c>
      <c r="E940" s="178" t="s">
        <v>1801</v>
      </c>
      <c r="F940" s="178" t="s">
        <v>1846</v>
      </c>
      <c r="G940" s="180">
        <v>42</v>
      </c>
      <c r="H940" s="180">
        <v>42</v>
      </c>
      <c r="I940" s="199">
        <v>648.6</v>
      </c>
      <c r="J940" s="180">
        <v>16</v>
      </c>
      <c r="K940" s="172">
        <v>15</v>
      </c>
      <c r="L940" s="172">
        <v>1</v>
      </c>
      <c r="M940" s="199">
        <v>648.6</v>
      </c>
      <c r="N940" s="199">
        <v>599.20000000000005</v>
      </c>
      <c r="O940" s="199">
        <v>49.4</v>
      </c>
      <c r="P940" s="200">
        <f t="shared" si="204"/>
        <v>27422808</v>
      </c>
      <c r="Q940" s="200">
        <v>23748151.73</v>
      </c>
      <c r="R940" s="200">
        <v>3674656.27</v>
      </c>
      <c r="S940" s="201" t="b">
        <f>R940='Приложение № 1'!V277+'Приложение № 1'!AB277</f>
        <v>0</v>
      </c>
    </row>
    <row r="941" spans="1:19" ht="25.5" customHeight="1" x14ac:dyDescent="0.2">
      <c r="A941" s="178">
        <v>16</v>
      </c>
      <c r="B941" s="207" t="s">
        <v>1495</v>
      </c>
      <c r="C941" s="215">
        <v>369</v>
      </c>
      <c r="D941" s="198">
        <v>42004</v>
      </c>
      <c r="E941" s="178" t="s">
        <v>1801</v>
      </c>
      <c r="F941" s="178" t="s">
        <v>1846</v>
      </c>
      <c r="G941" s="180">
        <v>11</v>
      </c>
      <c r="H941" s="180">
        <v>11</v>
      </c>
      <c r="I941" s="199">
        <v>440</v>
      </c>
      <c r="J941" s="180">
        <v>7</v>
      </c>
      <c r="K941" s="172">
        <v>7</v>
      </c>
      <c r="L941" s="172">
        <v>0</v>
      </c>
      <c r="M941" s="199">
        <v>440</v>
      </c>
      <c r="N941" s="199">
        <v>440</v>
      </c>
      <c r="O941" s="199">
        <v>0</v>
      </c>
      <c r="P941" s="200">
        <f t="shared" si="204"/>
        <v>18603200</v>
      </c>
      <c r="Q941" s="200">
        <v>16110371.199999999</v>
      </c>
      <c r="R941" s="200">
        <v>2492828.7999999998</v>
      </c>
      <c r="S941" s="201" t="b">
        <f>R941='Приложение № 1'!V278+'Приложение № 1'!AB278</f>
        <v>0</v>
      </c>
    </row>
    <row r="942" spans="1:19" x14ac:dyDescent="0.2">
      <c r="A942" s="178">
        <v>17</v>
      </c>
      <c r="B942" s="207" t="s">
        <v>1496</v>
      </c>
      <c r="C942" s="215">
        <v>370</v>
      </c>
      <c r="D942" s="198">
        <v>42004</v>
      </c>
      <c r="E942" s="178" t="s">
        <v>1801</v>
      </c>
      <c r="F942" s="178" t="s">
        <v>1846</v>
      </c>
      <c r="G942" s="180">
        <v>30</v>
      </c>
      <c r="H942" s="180">
        <v>30</v>
      </c>
      <c r="I942" s="199">
        <v>501.3</v>
      </c>
      <c r="J942" s="180">
        <v>9</v>
      </c>
      <c r="K942" s="172">
        <v>5</v>
      </c>
      <c r="L942" s="172">
        <v>4</v>
      </c>
      <c r="M942" s="199">
        <v>501.3</v>
      </c>
      <c r="N942" s="199">
        <v>290.2</v>
      </c>
      <c r="O942" s="199">
        <v>211.1</v>
      </c>
      <c r="P942" s="200">
        <f t="shared" si="204"/>
        <v>21194964</v>
      </c>
      <c r="Q942" s="200">
        <v>18354838.82</v>
      </c>
      <c r="R942" s="200">
        <v>2840125.18</v>
      </c>
      <c r="S942" s="201" t="b">
        <f>R942='Приложение № 1'!V279+'Приложение № 1'!AB279</f>
        <v>0</v>
      </c>
    </row>
    <row r="943" spans="1:19" x14ac:dyDescent="0.2">
      <c r="A943" s="178">
        <v>18</v>
      </c>
      <c r="B943" s="207" t="s">
        <v>1256</v>
      </c>
      <c r="C943" s="215" t="s">
        <v>871</v>
      </c>
      <c r="D943" s="198">
        <v>42002</v>
      </c>
      <c r="E943" s="178" t="s">
        <v>1801</v>
      </c>
      <c r="F943" s="178" t="s">
        <v>1846</v>
      </c>
      <c r="G943" s="171">
        <v>8</v>
      </c>
      <c r="H943" s="171">
        <v>8</v>
      </c>
      <c r="I943" s="199">
        <v>153.19999999999999</v>
      </c>
      <c r="J943" s="171">
        <v>3</v>
      </c>
      <c r="K943" s="172">
        <v>2</v>
      </c>
      <c r="L943" s="172">
        <v>1</v>
      </c>
      <c r="M943" s="199">
        <v>153.19999999999999</v>
      </c>
      <c r="N943" s="199">
        <v>93.5</v>
      </c>
      <c r="O943" s="199">
        <v>59.7</v>
      </c>
      <c r="P943" s="200">
        <f t="shared" si="204"/>
        <v>6477296</v>
      </c>
      <c r="Q943" s="200">
        <v>5609338.3399999999</v>
      </c>
      <c r="R943" s="200">
        <v>867957.66</v>
      </c>
      <c r="S943" s="201" t="b">
        <f>R943='Приложение № 1'!V280+'Приложение № 1'!AB280</f>
        <v>0</v>
      </c>
    </row>
    <row r="944" spans="1:19" x14ac:dyDescent="0.2">
      <c r="A944" s="178">
        <v>19</v>
      </c>
      <c r="B944" s="207" t="s">
        <v>1257</v>
      </c>
      <c r="C944" s="215" t="s">
        <v>1292</v>
      </c>
      <c r="D944" s="198">
        <v>41274</v>
      </c>
      <c r="E944" s="178" t="s">
        <v>1801</v>
      </c>
      <c r="F944" s="178" t="s">
        <v>1846</v>
      </c>
      <c r="G944" s="171">
        <v>46</v>
      </c>
      <c r="H944" s="171">
        <v>46</v>
      </c>
      <c r="I944" s="199">
        <v>593.20000000000005</v>
      </c>
      <c r="J944" s="171">
        <v>21</v>
      </c>
      <c r="K944" s="172">
        <v>13</v>
      </c>
      <c r="L944" s="172">
        <v>8</v>
      </c>
      <c r="M944" s="199">
        <v>593.20000000000005</v>
      </c>
      <c r="N944" s="199">
        <v>367.9</v>
      </c>
      <c r="O944" s="199">
        <v>225.3</v>
      </c>
      <c r="P944" s="200">
        <f t="shared" si="204"/>
        <v>25080496</v>
      </c>
      <c r="Q944" s="200">
        <v>21719709.539999999</v>
      </c>
      <c r="R944" s="200">
        <v>3360786.46</v>
      </c>
      <c r="S944" s="201" t="b">
        <f>R944='Приложение № 1'!V281+'Приложение № 1'!AB281</f>
        <v>0</v>
      </c>
    </row>
    <row r="945" spans="1:24" x14ac:dyDescent="0.2">
      <c r="A945" s="178">
        <v>20</v>
      </c>
      <c r="B945" s="207" t="s">
        <v>1258</v>
      </c>
      <c r="C945" s="215" t="s">
        <v>1293</v>
      </c>
      <c r="D945" s="198">
        <v>41274</v>
      </c>
      <c r="E945" s="178" t="s">
        <v>1801</v>
      </c>
      <c r="F945" s="178" t="s">
        <v>1846</v>
      </c>
      <c r="G945" s="171">
        <v>45</v>
      </c>
      <c r="H945" s="171">
        <v>45</v>
      </c>
      <c r="I945" s="199">
        <v>608.29999999999995</v>
      </c>
      <c r="J945" s="171">
        <v>19</v>
      </c>
      <c r="K945" s="172">
        <v>13</v>
      </c>
      <c r="L945" s="172">
        <v>6</v>
      </c>
      <c r="M945" s="199">
        <v>608.29999999999995</v>
      </c>
      <c r="N945" s="199">
        <v>426.7</v>
      </c>
      <c r="O945" s="199">
        <v>181.6</v>
      </c>
      <c r="P945" s="200">
        <f t="shared" si="204"/>
        <v>25718924</v>
      </c>
      <c r="Q945" s="200">
        <v>22272588.18</v>
      </c>
      <c r="R945" s="200">
        <v>3446335.82</v>
      </c>
      <c r="S945" s="201" t="b">
        <f>R945='Приложение № 1'!V282+'Приложение № 1'!AB282</f>
        <v>0</v>
      </c>
    </row>
    <row r="946" spans="1:24" ht="25.5" customHeight="1" x14ac:dyDescent="0.2">
      <c r="A946" s="178">
        <v>21</v>
      </c>
      <c r="B946" s="207" t="s">
        <v>1259</v>
      </c>
      <c r="C946" s="215" t="s">
        <v>874</v>
      </c>
      <c r="D946" s="198">
        <v>41274</v>
      </c>
      <c r="E946" s="178" t="s">
        <v>1801</v>
      </c>
      <c r="F946" s="178" t="s">
        <v>1846</v>
      </c>
      <c r="G946" s="171">
        <v>20</v>
      </c>
      <c r="H946" s="171">
        <v>20</v>
      </c>
      <c r="I946" s="199">
        <v>201.7</v>
      </c>
      <c r="J946" s="171">
        <v>6</v>
      </c>
      <c r="K946" s="172">
        <v>5</v>
      </c>
      <c r="L946" s="172">
        <v>1</v>
      </c>
      <c r="M946" s="199">
        <v>201.7</v>
      </c>
      <c r="N946" s="199">
        <v>167.2</v>
      </c>
      <c r="O946" s="199">
        <v>34.5</v>
      </c>
      <c r="P946" s="200">
        <f t="shared" si="204"/>
        <v>8527876</v>
      </c>
      <c r="Q946" s="200">
        <v>7385140.6200000001</v>
      </c>
      <c r="R946" s="200">
        <v>1142735.3799999999</v>
      </c>
      <c r="S946" s="201" t="b">
        <f>R946='Приложение № 1'!V283+'Приложение № 1'!AB283</f>
        <v>0</v>
      </c>
    </row>
    <row r="947" spans="1:24" x14ac:dyDescent="0.2">
      <c r="A947" s="178">
        <v>22</v>
      </c>
      <c r="B947" s="207" t="s">
        <v>1260</v>
      </c>
      <c r="C947" s="215" t="s">
        <v>872</v>
      </c>
      <c r="D947" s="198">
        <v>42002</v>
      </c>
      <c r="E947" s="178" t="s">
        <v>1801</v>
      </c>
      <c r="F947" s="178" t="s">
        <v>1846</v>
      </c>
      <c r="G947" s="171">
        <v>35</v>
      </c>
      <c r="H947" s="171">
        <v>35</v>
      </c>
      <c r="I947" s="199">
        <v>368.1</v>
      </c>
      <c r="J947" s="171">
        <v>12</v>
      </c>
      <c r="K947" s="172">
        <v>5</v>
      </c>
      <c r="L947" s="172">
        <v>7</v>
      </c>
      <c r="M947" s="199">
        <v>368.1</v>
      </c>
      <c r="N947" s="199">
        <v>166.8</v>
      </c>
      <c r="O947" s="199">
        <v>201.3</v>
      </c>
      <c r="P947" s="200">
        <f t="shared" si="204"/>
        <v>15563268</v>
      </c>
      <c r="Q947" s="200">
        <v>13477790.09</v>
      </c>
      <c r="R947" s="200">
        <v>2085477.91</v>
      </c>
      <c r="S947" s="201" t="b">
        <f>R947='Приложение № 1'!V286+'Приложение № 1'!AB286</f>
        <v>0</v>
      </c>
    </row>
    <row r="948" spans="1:24" ht="28.5" customHeight="1" x14ac:dyDescent="0.2">
      <c r="A948" s="777" t="s">
        <v>1195</v>
      </c>
      <c r="B948" s="777"/>
      <c r="C948" s="777"/>
      <c r="D948" s="777"/>
      <c r="E948" s="777"/>
      <c r="F948" s="777"/>
      <c r="G948" s="176">
        <f>SUM(G949:G951)</f>
        <v>92</v>
      </c>
      <c r="H948" s="176">
        <f t="shared" ref="H948:O948" si="205">SUM(H949:H951)</f>
        <v>92</v>
      </c>
      <c r="I948" s="179">
        <f t="shared" si="205"/>
        <v>1390</v>
      </c>
      <c r="J948" s="176">
        <f t="shared" si="205"/>
        <v>12</v>
      </c>
      <c r="K948" s="176">
        <f t="shared" si="205"/>
        <v>0</v>
      </c>
      <c r="L948" s="176">
        <f t="shared" si="205"/>
        <v>12</v>
      </c>
      <c r="M948" s="179">
        <f t="shared" si="205"/>
        <v>1390</v>
      </c>
      <c r="N948" s="179">
        <f t="shared" si="205"/>
        <v>0</v>
      </c>
      <c r="O948" s="179">
        <f t="shared" si="205"/>
        <v>1390</v>
      </c>
      <c r="P948" s="179">
        <f>SUM(P949:P951)</f>
        <v>58769200</v>
      </c>
      <c r="Q948" s="179">
        <v>49895050.799999997</v>
      </c>
      <c r="R948" s="179">
        <v>8874149.1999999993</v>
      </c>
      <c r="S948" s="201" t="b">
        <f>R948='Приложение № 1'!V287+'Приложение № 1'!AB287</f>
        <v>0</v>
      </c>
    </row>
    <row r="949" spans="1:24" s="159" customFormat="1" x14ac:dyDescent="0.2">
      <c r="A949" s="178">
        <v>1</v>
      </c>
      <c r="B949" s="207" t="s">
        <v>1497</v>
      </c>
      <c r="C949" s="215" t="s">
        <v>1294</v>
      </c>
      <c r="D949" s="198">
        <v>42004</v>
      </c>
      <c r="E949" s="178" t="s">
        <v>1801</v>
      </c>
      <c r="F949" s="178" t="s">
        <v>1801</v>
      </c>
      <c r="G949" s="171">
        <v>27</v>
      </c>
      <c r="H949" s="171">
        <v>27</v>
      </c>
      <c r="I949" s="199">
        <v>432.5</v>
      </c>
      <c r="J949" s="171">
        <v>4</v>
      </c>
      <c r="K949" s="172">
        <v>0</v>
      </c>
      <c r="L949" s="172">
        <v>4</v>
      </c>
      <c r="M949" s="199">
        <v>432.5</v>
      </c>
      <c r="N949" s="199">
        <v>0</v>
      </c>
      <c r="O949" s="199">
        <v>432.5</v>
      </c>
      <c r="P949" s="200">
        <f>Q949+R949</f>
        <v>18286100</v>
      </c>
      <c r="Q949" s="200">
        <v>15524898.9</v>
      </c>
      <c r="R949" s="200">
        <v>2761201.1</v>
      </c>
      <c r="S949" s="201" t="b">
        <f>R949='Приложение № 1'!V288+'Приложение № 1'!AB288</f>
        <v>0</v>
      </c>
      <c r="T949" s="202"/>
      <c r="U949" s="250"/>
      <c r="V949" s="250"/>
      <c r="W949" s="250"/>
      <c r="X949" s="250"/>
    </row>
    <row r="950" spans="1:24" ht="17.25" customHeight="1" x14ac:dyDescent="0.2">
      <c r="A950" s="178">
        <v>2</v>
      </c>
      <c r="B950" s="207" t="s">
        <v>1498</v>
      </c>
      <c r="C950" s="215" t="s">
        <v>1294</v>
      </c>
      <c r="D950" s="198">
        <v>42004</v>
      </c>
      <c r="E950" s="178" t="s">
        <v>1801</v>
      </c>
      <c r="F950" s="178" t="s">
        <v>1801</v>
      </c>
      <c r="G950" s="171">
        <v>35</v>
      </c>
      <c r="H950" s="171">
        <v>35</v>
      </c>
      <c r="I950" s="199">
        <v>521.6</v>
      </c>
      <c r="J950" s="171">
        <v>4</v>
      </c>
      <c r="K950" s="172">
        <v>0</v>
      </c>
      <c r="L950" s="172">
        <v>4</v>
      </c>
      <c r="M950" s="199">
        <v>521.6</v>
      </c>
      <c r="N950" s="199">
        <v>0</v>
      </c>
      <c r="O950" s="199">
        <v>521.6</v>
      </c>
      <c r="P950" s="200">
        <f>Q950+R950</f>
        <v>22053248</v>
      </c>
      <c r="Q950" s="200">
        <v>18723207.550000001</v>
      </c>
      <c r="R950" s="200">
        <v>3330040.45</v>
      </c>
      <c r="S950" s="201" t="b">
        <f>R950='Приложение № 1'!V289+'Приложение № 1'!AB289</f>
        <v>0</v>
      </c>
    </row>
    <row r="951" spans="1:24" ht="18.75" customHeight="1" x14ac:dyDescent="0.2">
      <c r="A951" s="178">
        <v>3</v>
      </c>
      <c r="B951" s="197" t="s">
        <v>1189</v>
      </c>
      <c r="C951" s="178">
        <v>1085</v>
      </c>
      <c r="D951" s="198">
        <v>42004</v>
      </c>
      <c r="E951" s="178" t="s">
        <v>1801</v>
      </c>
      <c r="F951" s="178" t="s">
        <v>1801</v>
      </c>
      <c r="G951" s="171">
        <v>30</v>
      </c>
      <c r="H951" s="172">
        <v>30</v>
      </c>
      <c r="I951" s="199">
        <v>435.9</v>
      </c>
      <c r="J951" s="171">
        <v>4</v>
      </c>
      <c r="K951" s="172">
        <v>0</v>
      </c>
      <c r="L951" s="172">
        <v>4</v>
      </c>
      <c r="M951" s="199">
        <v>435.9</v>
      </c>
      <c r="N951" s="199">
        <v>0</v>
      </c>
      <c r="O951" s="199">
        <v>435.9</v>
      </c>
      <c r="P951" s="200">
        <f>Q951+R951</f>
        <v>18429852</v>
      </c>
      <c r="Q951" s="200">
        <v>15646944.35</v>
      </c>
      <c r="R951" s="200">
        <v>2782907.65</v>
      </c>
      <c r="S951" s="201" t="b">
        <f>R951='Приложение № 1'!V290+'Приложение № 1'!AB290</f>
        <v>0</v>
      </c>
    </row>
    <row r="952" spans="1:24" s="159" customFormat="1" ht="50.25" customHeight="1" x14ac:dyDescent="0.2">
      <c r="A952" s="777" t="s">
        <v>1835</v>
      </c>
      <c r="B952" s="777"/>
      <c r="C952" s="777"/>
      <c r="D952" s="777"/>
      <c r="E952" s="777"/>
      <c r="F952" s="777"/>
      <c r="G952" s="176">
        <f>G953</f>
        <v>130</v>
      </c>
      <c r="H952" s="176">
        <f t="shared" ref="H952:R952" si="206">H953</f>
        <v>130</v>
      </c>
      <c r="I952" s="179">
        <f t="shared" si="206"/>
        <v>2479.6</v>
      </c>
      <c r="J952" s="176">
        <f t="shared" si="206"/>
        <v>57</v>
      </c>
      <c r="K952" s="176">
        <f t="shared" si="206"/>
        <v>0</v>
      </c>
      <c r="L952" s="176">
        <f t="shared" si="206"/>
        <v>57</v>
      </c>
      <c r="M952" s="179">
        <f t="shared" si="206"/>
        <v>2479.6</v>
      </c>
      <c r="N952" s="179">
        <f t="shared" si="206"/>
        <v>0</v>
      </c>
      <c r="O952" s="179">
        <f>O953</f>
        <v>2479.6</v>
      </c>
      <c r="P952" s="179">
        <f t="shared" si="206"/>
        <v>21647994.199999999</v>
      </c>
      <c r="Q952" s="179">
        <f t="shared" si="206"/>
        <v>0</v>
      </c>
      <c r="R952" s="179">
        <f t="shared" si="206"/>
        <v>21647994.199999999</v>
      </c>
      <c r="S952" s="201" t="b">
        <f>R952='Приложение № 1'!V297+'Приложение № 1'!AB297</f>
        <v>0</v>
      </c>
      <c r="T952" s="202"/>
      <c r="U952" s="250"/>
      <c r="V952" s="250"/>
      <c r="W952" s="250"/>
      <c r="X952" s="250"/>
    </row>
    <row r="953" spans="1:24" ht="35.25" customHeight="1" x14ac:dyDescent="0.2">
      <c r="A953" s="778" t="s">
        <v>1082</v>
      </c>
      <c r="B953" s="778"/>
      <c r="C953" s="778"/>
      <c r="D953" s="778"/>
      <c r="E953" s="778"/>
      <c r="F953" s="778"/>
      <c r="G953" s="176">
        <f>SUM(G954:G957)</f>
        <v>130</v>
      </c>
      <c r="H953" s="176">
        <f t="shared" ref="H953:N953" si="207">SUM(H954:H957)</f>
        <v>130</v>
      </c>
      <c r="I953" s="179">
        <f t="shared" si="207"/>
        <v>2479.6</v>
      </c>
      <c r="J953" s="176">
        <f t="shared" si="207"/>
        <v>57</v>
      </c>
      <c r="K953" s="176">
        <f t="shared" si="207"/>
        <v>0</v>
      </c>
      <c r="L953" s="176">
        <f t="shared" si="207"/>
        <v>57</v>
      </c>
      <c r="M953" s="179">
        <f>SUM(M954:M957)</f>
        <v>2479.6</v>
      </c>
      <c r="N953" s="176">
        <f t="shared" si="207"/>
        <v>0</v>
      </c>
      <c r="O953" s="179">
        <f>SUM(O954:O957)</f>
        <v>2479.6</v>
      </c>
      <c r="P953" s="179">
        <f>Q953+R953</f>
        <v>21647994.199999999</v>
      </c>
      <c r="Q953" s="179">
        <v>0</v>
      </c>
      <c r="R953" s="179">
        <f>R954+R955+R956+R957</f>
        <v>21647994.199999999</v>
      </c>
      <c r="S953" s="201" t="e">
        <f>R953='Приложение № 1'!#REF!+'Приложение № 1'!#REF!</f>
        <v>#REF!</v>
      </c>
    </row>
    <row r="954" spans="1:24" x14ac:dyDescent="0.2">
      <c r="A954" s="178">
        <v>1</v>
      </c>
      <c r="B954" s="207" t="s">
        <v>803</v>
      </c>
      <c r="C954" s="169" t="s">
        <v>1319</v>
      </c>
      <c r="D954" s="198">
        <v>41562</v>
      </c>
      <c r="E954" s="178" t="s">
        <v>1801</v>
      </c>
      <c r="F954" s="178" t="s">
        <v>1846</v>
      </c>
      <c r="G954" s="171">
        <v>1</v>
      </c>
      <c r="H954" s="171">
        <v>1</v>
      </c>
      <c r="I954" s="244">
        <v>30.4</v>
      </c>
      <c r="J954" s="171">
        <v>1</v>
      </c>
      <c r="K954" s="245">
        <v>0</v>
      </c>
      <c r="L954" s="245">
        <v>1</v>
      </c>
      <c r="M954" s="244">
        <v>30.4</v>
      </c>
      <c r="N954" s="244">
        <v>0</v>
      </c>
      <c r="O954" s="244">
        <v>30.4</v>
      </c>
      <c r="P954" s="200">
        <f>Q954+R954</f>
        <v>5840347.7999999998</v>
      </c>
      <c r="Q954" s="200">
        <v>0</v>
      </c>
      <c r="R954" s="200">
        <v>5840347.7999999998</v>
      </c>
      <c r="S954" s="201" t="e">
        <f>R954='Приложение № 1'!#REF!+'Приложение № 1'!#REF!</f>
        <v>#REF!</v>
      </c>
    </row>
    <row r="955" spans="1:24" x14ac:dyDescent="0.2">
      <c r="A955" s="178">
        <v>2</v>
      </c>
      <c r="B955" s="207" t="s">
        <v>829</v>
      </c>
      <c r="C955" s="178">
        <v>1</v>
      </c>
      <c r="D955" s="198">
        <v>41514</v>
      </c>
      <c r="E955" s="178" t="s">
        <v>1801</v>
      </c>
      <c r="F955" s="178" t="s">
        <v>1846</v>
      </c>
      <c r="G955" s="171">
        <v>7</v>
      </c>
      <c r="H955" s="172">
        <v>7</v>
      </c>
      <c r="I955" s="199">
        <v>141.1</v>
      </c>
      <c r="J955" s="171">
        <v>4</v>
      </c>
      <c r="K955" s="172">
        <v>0</v>
      </c>
      <c r="L955" s="172">
        <v>4</v>
      </c>
      <c r="M955" s="199">
        <v>141.1</v>
      </c>
      <c r="N955" s="199">
        <v>0</v>
      </c>
      <c r="O955" s="199">
        <v>141.1</v>
      </c>
      <c r="P955" s="200">
        <f>Q955+R955</f>
        <v>4347441</v>
      </c>
      <c r="Q955" s="200">
        <v>0</v>
      </c>
      <c r="R955" s="200">
        <v>4347441</v>
      </c>
      <c r="S955" s="201" t="e">
        <f>R955='Приложение № 1'!#REF!+'Приложение № 1'!#REF!</f>
        <v>#REF!</v>
      </c>
    </row>
    <row r="956" spans="1:24" s="158" customFormat="1" ht="21.75" customHeight="1" x14ac:dyDescent="0.2">
      <c r="A956" s="178">
        <v>3</v>
      </c>
      <c r="B956" s="207" t="s">
        <v>830</v>
      </c>
      <c r="C956" s="178" t="s">
        <v>1143</v>
      </c>
      <c r="D956" s="198">
        <v>41562</v>
      </c>
      <c r="E956" s="178" t="s">
        <v>1801</v>
      </c>
      <c r="F956" s="178" t="s">
        <v>1846</v>
      </c>
      <c r="G956" s="171">
        <v>117</v>
      </c>
      <c r="H956" s="172">
        <v>117</v>
      </c>
      <c r="I956" s="199">
        <v>2188.6</v>
      </c>
      <c r="J956" s="171">
        <v>49</v>
      </c>
      <c r="K956" s="172">
        <v>0</v>
      </c>
      <c r="L956" s="172">
        <v>49</v>
      </c>
      <c r="M956" s="199">
        <v>2188.6</v>
      </c>
      <c r="N956" s="199">
        <v>0</v>
      </c>
      <c r="O956" s="199">
        <v>2188.6</v>
      </c>
      <c r="P956" s="200">
        <f>Q956+R956</f>
        <v>5758113.2000000002</v>
      </c>
      <c r="Q956" s="200">
        <v>0</v>
      </c>
      <c r="R956" s="200">
        <v>5758113.2000000002</v>
      </c>
      <c r="S956" s="201" t="e">
        <f>R956='Приложение № 1'!#REF!+'Приложение № 1'!#REF!</f>
        <v>#REF!</v>
      </c>
      <c r="T956" s="202"/>
      <c r="U956" s="205"/>
      <c r="V956" s="205"/>
      <c r="W956" s="205"/>
      <c r="X956" s="205"/>
    </row>
    <row r="957" spans="1:24" x14ac:dyDescent="0.2">
      <c r="A957" s="178">
        <v>4</v>
      </c>
      <c r="B957" s="207" t="s">
        <v>802</v>
      </c>
      <c r="C957" s="178" t="s">
        <v>1143</v>
      </c>
      <c r="D957" s="198">
        <v>41562</v>
      </c>
      <c r="E957" s="178" t="s">
        <v>1801</v>
      </c>
      <c r="F957" s="178" t="s">
        <v>1846</v>
      </c>
      <c r="G957" s="171">
        <v>5</v>
      </c>
      <c r="H957" s="172">
        <v>5</v>
      </c>
      <c r="I957" s="199">
        <v>119.5</v>
      </c>
      <c r="J957" s="171">
        <v>3</v>
      </c>
      <c r="K957" s="172">
        <v>0</v>
      </c>
      <c r="L957" s="172">
        <v>3</v>
      </c>
      <c r="M957" s="199">
        <v>119.5</v>
      </c>
      <c r="N957" s="199">
        <v>0</v>
      </c>
      <c r="O957" s="199">
        <v>119.5</v>
      </c>
      <c r="P957" s="200">
        <f>Q957+R957</f>
        <v>5702092.2000000002</v>
      </c>
      <c r="Q957" s="200">
        <v>0</v>
      </c>
      <c r="R957" s="200">
        <v>5702092.2000000002</v>
      </c>
      <c r="S957" s="201" t="e">
        <f>R957='Приложение № 1'!#REF!+'Приложение № 1'!#REF!</f>
        <v>#REF!</v>
      </c>
    </row>
    <row r="958" spans="1:24" ht="22.5" customHeight="1" x14ac:dyDescent="0.2">
      <c r="G958" s="181"/>
      <c r="H958" s="189"/>
      <c r="I958" s="249"/>
      <c r="J958" s="181"/>
      <c r="K958" s="190"/>
      <c r="L958" s="190"/>
      <c r="N958" s="249"/>
      <c r="O958" s="249"/>
      <c r="P958" s="249"/>
      <c r="Q958" s="249"/>
      <c r="R958" s="201"/>
      <c r="S958" s="202"/>
    </row>
    <row r="959" spans="1:24" ht="19.5" customHeight="1" x14ac:dyDescent="0.2">
      <c r="B959" s="202" t="s">
        <v>1582</v>
      </c>
      <c r="G959" s="181"/>
      <c r="H959" s="189"/>
      <c r="I959" s="249"/>
      <c r="J959" s="181"/>
      <c r="K959" s="190"/>
      <c r="L959" s="190"/>
      <c r="N959" s="249"/>
      <c r="O959" s="249"/>
      <c r="P959" s="249"/>
      <c r="Q959" s="249"/>
      <c r="R959" s="201"/>
      <c r="S959" s="202"/>
    </row>
    <row r="960" spans="1:24" ht="12.75" customHeight="1" x14ac:dyDescent="0.2">
      <c r="A960" s="250"/>
      <c r="B960" s="250"/>
      <c r="C960" s="250"/>
      <c r="D960" s="250"/>
      <c r="E960" s="250"/>
      <c r="F960" s="250"/>
      <c r="G960" s="182"/>
      <c r="H960" s="182"/>
      <c r="I960" s="187"/>
      <c r="J960" s="182"/>
      <c r="K960" s="182"/>
      <c r="L960" s="182"/>
      <c r="M960" s="187"/>
      <c r="N960" s="187"/>
      <c r="O960" s="187"/>
      <c r="P960" s="249"/>
      <c r="Q960" s="249"/>
      <c r="R960" s="201"/>
      <c r="S960" s="202"/>
    </row>
    <row r="961" spans="1:19" ht="24" customHeight="1" x14ac:dyDescent="0.2">
      <c r="G961" s="181"/>
      <c r="H961" s="189"/>
      <c r="I961" s="249"/>
      <c r="J961" s="181"/>
      <c r="K961" s="190"/>
      <c r="L961" s="190"/>
      <c r="N961" s="249"/>
      <c r="O961" s="249"/>
      <c r="P961" s="249"/>
      <c r="Q961" s="249"/>
      <c r="R961" s="201"/>
      <c r="S961" s="202"/>
    </row>
    <row r="962" spans="1:19" x14ac:dyDescent="0.2">
      <c r="G962" s="181"/>
      <c r="H962" s="189"/>
      <c r="I962" s="249"/>
      <c r="J962" s="181"/>
      <c r="K962" s="190"/>
      <c r="L962" s="190"/>
      <c r="N962" s="249"/>
      <c r="O962" s="249"/>
      <c r="P962" s="249"/>
      <c r="Q962" s="249"/>
      <c r="R962" s="201"/>
      <c r="S962" s="202"/>
    </row>
    <row r="963" spans="1:19" ht="12.75" customHeight="1" x14ac:dyDescent="0.2">
      <c r="A963" s="250"/>
      <c r="B963" s="250"/>
      <c r="C963" s="250"/>
      <c r="D963" s="250"/>
      <c r="E963" s="250"/>
      <c r="F963" s="250"/>
      <c r="G963" s="182"/>
      <c r="H963" s="182"/>
      <c r="I963" s="187"/>
      <c r="J963" s="182"/>
      <c r="K963" s="182"/>
      <c r="L963" s="182"/>
      <c r="M963" s="187"/>
      <c r="N963" s="187"/>
      <c r="O963" s="187"/>
      <c r="P963" s="249"/>
      <c r="Q963" s="249"/>
      <c r="R963" s="201"/>
      <c r="S963" s="202"/>
    </row>
    <row r="964" spans="1:19" ht="12.75" customHeight="1" x14ac:dyDescent="0.2">
      <c r="G964" s="181"/>
      <c r="H964" s="189"/>
      <c r="I964" s="249"/>
      <c r="J964" s="183"/>
      <c r="K964" s="183"/>
      <c r="L964" s="183"/>
      <c r="M964" s="249"/>
      <c r="N964" s="249"/>
      <c r="O964" s="249"/>
      <c r="P964" s="249"/>
      <c r="Q964" s="249"/>
      <c r="R964" s="201"/>
      <c r="S964" s="202"/>
    </row>
    <row r="965" spans="1:19" ht="12.75" customHeight="1" x14ac:dyDescent="0.2">
      <c r="G965" s="181"/>
      <c r="H965" s="189"/>
      <c r="I965" s="249"/>
      <c r="J965" s="181"/>
      <c r="K965" s="190"/>
      <c r="L965" s="190"/>
      <c r="N965" s="249"/>
      <c r="O965" s="249"/>
      <c r="P965" s="249"/>
      <c r="Q965" s="249"/>
      <c r="R965" s="201"/>
      <c r="S965" s="202"/>
    </row>
    <row r="966" spans="1:19" ht="12.75" customHeight="1" x14ac:dyDescent="0.2">
      <c r="G966" s="181"/>
      <c r="H966" s="189"/>
      <c r="I966" s="249"/>
      <c r="J966" s="181"/>
      <c r="K966" s="190"/>
      <c r="L966" s="190"/>
      <c r="N966" s="249"/>
      <c r="O966" s="249"/>
      <c r="P966" s="249"/>
      <c r="Q966" s="249"/>
      <c r="R966" s="201"/>
      <c r="S966" s="202"/>
    </row>
    <row r="967" spans="1:19" ht="12.75" customHeight="1" x14ac:dyDescent="0.2">
      <c r="G967" s="181"/>
      <c r="H967" s="189"/>
      <c r="I967" s="249"/>
      <c r="J967" s="181"/>
      <c r="K967" s="190"/>
      <c r="L967" s="190"/>
      <c r="N967" s="249"/>
      <c r="O967" s="249"/>
      <c r="P967" s="249"/>
      <c r="Q967" s="249"/>
      <c r="R967" s="201"/>
      <c r="S967" s="202"/>
    </row>
    <row r="968" spans="1:19" ht="12.75" customHeight="1" x14ac:dyDescent="0.2">
      <c r="G968" s="181"/>
      <c r="H968" s="189"/>
      <c r="I968" s="249"/>
      <c r="J968" s="181"/>
      <c r="K968" s="190"/>
      <c r="L968" s="190"/>
      <c r="N968" s="249"/>
      <c r="O968" s="249"/>
      <c r="P968" s="249"/>
      <c r="Q968" s="249"/>
      <c r="R968" s="201"/>
      <c r="S968" s="202"/>
    </row>
    <row r="969" spans="1:19" ht="27.75" customHeight="1" x14ac:dyDescent="0.2">
      <c r="G969" s="181"/>
      <c r="H969" s="189"/>
      <c r="I969" s="249"/>
      <c r="J969" s="181"/>
      <c r="K969" s="190"/>
      <c r="L969" s="190"/>
      <c r="N969" s="249"/>
      <c r="O969" s="249"/>
      <c r="P969" s="249"/>
      <c r="Q969" s="249"/>
      <c r="R969" s="201"/>
      <c r="S969" s="202"/>
    </row>
    <row r="970" spans="1:19" ht="12.75" customHeight="1" x14ac:dyDescent="0.2">
      <c r="G970" s="181"/>
      <c r="H970" s="189"/>
      <c r="I970" s="249"/>
      <c r="J970" s="181"/>
      <c r="K970" s="190"/>
      <c r="L970" s="190"/>
      <c r="N970" s="249"/>
      <c r="O970" s="249"/>
      <c r="P970" s="249"/>
      <c r="Q970" s="249"/>
      <c r="R970" s="201"/>
      <c r="S970" s="202"/>
    </row>
    <row r="971" spans="1:19" ht="12.75" customHeight="1" x14ac:dyDescent="0.2">
      <c r="A971" s="205"/>
      <c r="B971" s="205"/>
      <c r="C971" s="205"/>
      <c r="D971" s="205"/>
      <c r="E971" s="205"/>
      <c r="F971" s="205"/>
      <c r="G971" s="182"/>
      <c r="H971" s="182"/>
      <c r="I971" s="187"/>
      <c r="J971" s="182"/>
      <c r="K971" s="182"/>
      <c r="L971" s="182"/>
      <c r="M971" s="187"/>
      <c r="N971" s="187"/>
      <c r="O971" s="187"/>
      <c r="P971" s="249"/>
      <c r="Q971" s="249"/>
      <c r="R971" s="201"/>
      <c r="S971" s="202"/>
    </row>
    <row r="972" spans="1:19" ht="27" customHeight="1" x14ac:dyDescent="0.2">
      <c r="B972" s="251"/>
      <c r="C972" s="184"/>
      <c r="D972" s="252"/>
      <c r="G972" s="184"/>
      <c r="H972" s="184"/>
      <c r="I972" s="253"/>
      <c r="J972" s="184"/>
      <c r="K972" s="184"/>
      <c r="L972" s="184"/>
      <c r="M972" s="253"/>
      <c r="N972" s="253"/>
      <c r="O972" s="253"/>
      <c r="P972" s="249"/>
      <c r="Q972" s="249"/>
      <c r="R972" s="201"/>
      <c r="S972" s="202"/>
    </row>
    <row r="973" spans="1:19" ht="12.75" customHeight="1" x14ac:dyDescent="0.2">
      <c r="B973" s="254"/>
      <c r="C973" s="184"/>
      <c r="D973" s="252"/>
      <c r="G973" s="184"/>
      <c r="H973" s="184"/>
      <c r="I973" s="253"/>
      <c r="J973" s="184"/>
      <c r="K973" s="184"/>
      <c r="L973" s="184"/>
      <c r="M973" s="253"/>
      <c r="N973" s="253"/>
      <c r="O973" s="253"/>
      <c r="P973" s="249"/>
      <c r="Q973" s="249"/>
      <c r="R973" s="201"/>
      <c r="S973" s="202"/>
    </row>
    <row r="974" spans="1:19" ht="12.75" customHeight="1" x14ac:dyDescent="0.2">
      <c r="A974" s="250"/>
      <c r="B974" s="250"/>
      <c r="C974" s="250"/>
      <c r="D974" s="250"/>
      <c r="E974" s="250"/>
      <c r="F974" s="250"/>
      <c r="G974" s="182"/>
      <c r="H974" s="182"/>
      <c r="I974" s="187"/>
      <c r="J974" s="182"/>
      <c r="K974" s="182"/>
      <c r="L974" s="182"/>
      <c r="M974" s="187"/>
      <c r="N974" s="187"/>
      <c r="O974" s="187"/>
      <c r="P974" s="249"/>
      <c r="Q974" s="249"/>
      <c r="R974" s="201"/>
      <c r="S974" s="202"/>
    </row>
    <row r="975" spans="1:19" ht="30" customHeight="1" x14ac:dyDescent="0.2">
      <c r="B975" s="255"/>
      <c r="C975" s="256"/>
      <c r="G975" s="181"/>
      <c r="H975" s="181"/>
      <c r="I975" s="201"/>
      <c r="J975" s="181"/>
      <c r="K975" s="189"/>
      <c r="L975" s="189"/>
      <c r="P975" s="249"/>
      <c r="Q975" s="249"/>
      <c r="R975" s="201"/>
      <c r="S975" s="202"/>
    </row>
    <row r="976" spans="1:19" ht="12.75" customHeight="1" x14ac:dyDescent="0.2">
      <c r="B976" s="255"/>
      <c r="C976" s="256"/>
      <c r="G976" s="181"/>
      <c r="H976" s="181"/>
      <c r="I976" s="201"/>
      <c r="J976" s="181"/>
      <c r="K976" s="189"/>
      <c r="L976" s="189"/>
      <c r="P976" s="249"/>
      <c r="Q976" s="249"/>
      <c r="R976" s="201"/>
      <c r="S976" s="202"/>
    </row>
    <row r="977" spans="1:24" ht="27.75" customHeight="1" x14ac:dyDescent="0.2">
      <c r="A977" s="205"/>
      <c r="B977" s="205"/>
      <c r="C977" s="205"/>
      <c r="D977" s="205"/>
      <c r="E977" s="205"/>
      <c r="F977" s="205"/>
      <c r="G977" s="182"/>
      <c r="H977" s="182"/>
      <c r="I977" s="187"/>
      <c r="J977" s="182"/>
      <c r="K977" s="186"/>
      <c r="L977" s="186"/>
      <c r="M977" s="187"/>
      <c r="N977" s="187"/>
      <c r="O977" s="187"/>
      <c r="P977" s="249"/>
      <c r="Q977" s="249"/>
      <c r="R977" s="201"/>
      <c r="S977" s="202"/>
    </row>
    <row r="978" spans="1:24" ht="12.75" customHeight="1" x14ac:dyDescent="0.3">
      <c r="B978" s="255"/>
      <c r="C978" s="257"/>
      <c r="G978" s="181"/>
      <c r="H978" s="181"/>
      <c r="I978" s="258"/>
      <c r="J978" s="181"/>
      <c r="K978" s="259"/>
      <c r="L978" s="259"/>
      <c r="N978" s="258"/>
      <c r="O978" s="258"/>
      <c r="P978" s="249"/>
      <c r="Q978" s="249"/>
      <c r="R978" s="201"/>
      <c r="S978" s="202"/>
    </row>
    <row r="979" spans="1:24" s="159" customFormat="1" x14ac:dyDescent="0.2">
      <c r="A979" s="205"/>
      <c r="B979" s="205"/>
      <c r="C979" s="205"/>
      <c r="D979" s="205"/>
      <c r="E979" s="205"/>
      <c r="F979" s="205"/>
      <c r="G979" s="182"/>
      <c r="H979" s="182"/>
      <c r="I979" s="187"/>
      <c r="J979" s="182"/>
      <c r="K979" s="182"/>
      <c r="L979" s="182"/>
      <c r="M979" s="187"/>
      <c r="N979" s="187"/>
      <c r="O979" s="187"/>
      <c r="P979" s="249"/>
      <c r="Q979" s="249"/>
      <c r="R979" s="201"/>
      <c r="S979" s="250"/>
      <c r="T979" s="202"/>
      <c r="U979" s="250"/>
      <c r="V979" s="250"/>
      <c r="W979" s="250"/>
      <c r="X979" s="250"/>
    </row>
    <row r="980" spans="1:24" ht="12.75" customHeight="1" x14ac:dyDescent="0.2">
      <c r="G980" s="181"/>
      <c r="H980" s="189"/>
      <c r="I980" s="201"/>
      <c r="J980" s="181"/>
      <c r="K980" s="189"/>
      <c r="L980" s="189"/>
      <c r="P980" s="249"/>
      <c r="Q980" s="249"/>
      <c r="R980" s="201"/>
      <c r="S980" s="202"/>
    </row>
    <row r="981" spans="1:24" s="159" customFormat="1" x14ac:dyDescent="0.2">
      <c r="A981" s="247"/>
      <c r="B981" s="202"/>
      <c r="C981" s="247"/>
      <c r="D981" s="248"/>
      <c r="E981" s="247"/>
      <c r="F981" s="247"/>
      <c r="G981" s="181"/>
      <c r="H981" s="189"/>
      <c r="I981" s="249"/>
      <c r="J981" s="183"/>
      <c r="K981" s="183"/>
      <c r="L981" s="183"/>
      <c r="M981" s="249"/>
      <c r="N981" s="249"/>
      <c r="O981" s="249"/>
      <c r="P981" s="249"/>
      <c r="Q981" s="249"/>
      <c r="R981" s="187"/>
      <c r="S981" s="250"/>
      <c r="T981" s="202"/>
      <c r="U981" s="250"/>
      <c r="V981" s="250"/>
      <c r="W981" s="250"/>
      <c r="X981" s="250"/>
    </row>
    <row r="982" spans="1:24" s="159" customFormat="1" x14ac:dyDescent="0.2">
      <c r="A982" s="247"/>
      <c r="B982" s="202"/>
      <c r="C982" s="247"/>
      <c r="D982" s="248"/>
      <c r="E982" s="247"/>
      <c r="F982" s="247"/>
      <c r="G982" s="181"/>
      <c r="H982" s="189"/>
      <c r="I982" s="249"/>
      <c r="J982" s="181"/>
      <c r="K982" s="190"/>
      <c r="L982" s="190"/>
      <c r="M982" s="201"/>
      <c r="N982" s="249"/>
      <c r="O982" s="249"/>
      <c r="P982" s="249"/>
      <c r="Q982" s="249"/>
      <c r="R982" s="201"/>
      <c r="S982" s="250"/>
      <c r="T982" s="202"/>
      <c r="U982" s="250"/>
      <c r="V982" s="250"/>
      <c r="W982" s="250"/>
      <c r="X982" s="250"/>
    </row>
    <row r="983" spans="1:24" s="159" customFormat="1" x14ac:dyDescent="0.2">
      <c r="A983" s="247"/>
      <c r="B983" s="202"/>
      <c r="C983" s="247"/>
      <c r="D983" s="248"/>
      <c r="E983" s="247"/>
      <c r="F983" s="247"/>
      <c r="G983" s="181"/>
      <c r="H983" s="189"/>
      <c r="I983" s="249"/>
      <c r="J983" s="181"/>
      <c r="K983" s="190"/>
      <c r="L983" s="190"/>
      <c r="M983" s="201"/>
      <c r="N983" s="249"/>
      <c r="O983" s="249"/>
      <c r="P983" s="249"/>
      <c r="Q983" s="249"/>
      <c r="R983" s="201"/>
      <c r="S983" s="250"/>
      <c r="T983" s="202"/>
      <c r="U983" s="250"/>
      <c r="V983" s="250"/>
      <c r="W983" s="250"/>
      <c r="X983" s="250"/>
    </row>
    <row r="984" spans="1:24" ht="12.75" customHeight="1" x14ac:dyDescent="0.2">
      <c r="G984" s="181"/>
      <c r="H984" s="189"/>
      <c r="I984" s="201"/>
      <c r="J984" s="181"/>
      <c r="K984" s="181"/>
      <c r="L984" s="181"/>
      <c r="P984" s="249"/>
      <c r="Q984" s="249"/>
      <c r="R984" s="187"/>
      <c r="S984" s="202"/>
    </row>
    <row r="985" spans="1:24" ht="30.75" customHeight="1" x14ac:dyDescent="0.2">
      <c r="G985" s="181"/>
      <c r="H985" s="189"/>
      <c r="I985" s="249"/>
      <c r="J985" s="181"/>
      <c r="K985" s="190"/>
      <c r="L985" s="190"/>
      <c r="N985" s="249"/>
      <c r="O985" s="249"/>
      <c r="P985" s="249"/>
      <c r="Q985" s="249"/>
      <c r="R985" s="201"/>
      <c r="S985" s="202"/>
    </row>
    <row r="986" spans="1:24" ht="12.75" customHeight="1" x14ac:dyDescent="0.2">
      <c r="G986" s="181"/>
      <c r="H986" s="189"/>
      <c r="I986" s="249"/>
      <c r="J986" s="181"/>
      <c r="K986" s="190"/>
      <c r="L986" s="190"/>
      <c r="N986" s="249"/>
      <c r="O986" s="249"/>
      <c r="P986" s="249"/>
      <c r="Q986" s="249"/>
      <c r="R986" s="201"/>
      <c r="S986" s="202"/>
    </row>
    <row r="987" spans="1:24" ht="12.75" customHeight="1" x14ac:dyDescent="0.2">
      <c r="A987" s="250"/>
      <c r="B987" s="250"/>
      <c r="C987" s="250"/>
      <c r="D987" s="250"/>
      <c r="E987" s="250"/>
      <c r="F987" s="250"/>
      <c r="G987" s="182"/>
      <c r="H987" s="182"/>
      <c r="I987" s="187"/>
      <c r="J987" s="182"/>
      <c r="K987" s="182"/>
      <c r="L987" s="182"/>
      <c r="M987" s="187"/>
      <c r="N987" s="187"/>
      <c r="O987" s="187"/>
      <c r="P987" s="249"/>
      <c r="Q987" s="249"/>
      <c r="R987" s="201"/>
      <c r="S987" s="202"/>
    </row>
    <row r="988" spans="1:24" ht="12.75" customHeight="1" x14ac:dyDescent="0.2">
      <c r="G988" s="181"/>
      <c r="H988" s="189"/>
      <c r="I988" s="249"/>
      <c r="J988" s="181"/>
      <c r="K988" s="190"/>
      <c r="L988" s="190"/>
      <c r="N988" s="249"/>
      <c r="O988" s="249"/>
      <c r="P988" s="249"/>
      <c r="Q988" s="249"/>
      <c r="R988" s="201"/>
      <c r="S988" s="202"/>
    </row>
    <row r="989" spans="1:24" ht="12.75" customHeight="1" x14ac:dyDescent="0.2">
      <c r="G989" s="181"/>
      <c r="H989" s="189"/>
      <c r="I989" s="249"/>
      <c r="J989" s="181"/>
      <c r="K989" s="190"/>
      <c r="L989" s="190"/>
      <c r="N989" s="249"/>
      <c r="O989" s="249"/>
      <c r="P989" s="249"/>
      <c r="Q989" s="249"/>
      <c r="R989" s="201"/>
      <c r="S989" s="202"/>
    </row>
    <row r="990" spans="1:24" ht="12.75" customHeight="1" x14ac:dyDescent="0.2">
      <c r="G990" s="181"/>
      <c r="H990" s="189"/>
      <c r="I990" s="249"/>
      <c r="J990" s="181"/>
      <c r="K990" s="190"/>
      <c r="L990" s="190"/>
      <c r="N990" s="249"/>
      <c r="O990" s="249"/>
      <c r="P990" s="249"/>
      <c r="Q990" s="249"/>
      <c r="R990" s="201"/>
      <c r="S990" s="202"/>
    </row>
    <row r="991" spans="1:24" ht="12.75" customHeight="1" x14ac:dyDescent="0.2">
      <c r="G991" s="181"/>
      <c r="H991" s="189"/>
      <c r="I991" s="249"/>
      <c r="J991" s="181"/>
      <c r="K991" s="190"/>
      <c r="L991" s="190"/>
      <c r="N991" s="249"/>
      <c r="O991" s="249"/>
      <c r="P991" s="249"/>
      <c r="Q991" s="249"/>
      <c r="R991" s="201"/>
      <c r="S991" s="202"/>
    </row>
    <row r="992" spans="1:24" s="159" customFormat="1" ht="28.5" customHeight="1" x14ac:dyDescent="0.2">
      <c r="A992" s="247"/>
      <c r="B992" s="202"/>
      <c r="C992" s="247"/>
      <c r="D992" s="248"/>
      <c r="E992" s="247"/>
      <c r="F992" s="247"/>
      <c r="G992" s="181"/>
      <c r="H992" s="189"/>
      <c r="I992" s="249"/>
      <c r="J992" s="181"/>
      <c r="K992" s="190"/>
      <c r="L992" s="190"/>
      <c r="M992" s="201"/>
      <c r="N992" s="249"/>
      <c r="O992" s="249"/>
      <c r="P992" s="201"/>
      <c r="Q992" s="201"/>
      <c r="R992" s="201"/>
      <c r="S992" s="250"/>
      <c r="T992" s="202"/>
      <c r="U992" s="250"/>
      <c r="V992" s="250"/>
      <c r="W992" s="250"/>
      <c r="X992" s="250"/>
    </row>
    <row r="993" spans="1:24" x14ac:dyDescent="0.2">
      <c r="G993" s="181"/>
      <c r="H993" s="189"/>
      <c r="I993" s="249"/>
      <c r="J993" s="181"/>
      <c r="K993" s="190"/>
      <c r="L993" s="190"/>
      <c r="N993" s="249"/>
      <c r="O993" s="249"/>
      <c r="P993" s="201"/>
      <c r="Q993" s="201"/>
      <c r="R993" s="201"/>
    </row>
    <row r="994" spans="1:24" x14ac:dyDescent="0.2">
      <c r="A994" s="261"/>
      <c r="B994" s="205"/>
      <c r="C994" s="261"/>
      <c r="D994" s="261"/>
      <c r="E994" s="261"/>
      <c r="F994" s="261"/>
      <c r="G994" s="182"/>
      <c r="H994" s="186"/>
      <c r="I994" s="260"/>
      <c r="J994" s="185"/>
      <c r="K994" s="185"/>
      <c r="L994" s="185"/>
      <c r="M994" s="260"/>
      <c r="N994" s="260"/>
      <c r="O994" s="260"/>
      <c r="P994" s="187"/>
      <c r="Q994" s="187"/>
      <c r="R994" s="187"/>
    </row>
    <row r="995" spans="1:24" x14ac:dyDescent="0.2">
      <c r="C995" s="262"/>
      <c r="D995" s="263"/>
      <c r="G995" s="181"/>
      <c r="H995" s="189"/>
      <c r="I995" s="201"/>
      <c r="J995" s="181"/>
      <c r="K995" s="189"/>
      <c r="L995" s="189"/>
      <c r="P995" s="201"/>
      <c r="Q995" s="201"/>
      <c r="R995" s="201"/>
    </row>
    <row r="996" spans="1:24" x14ac:dyDescent="0.2">
      <c r="C996" s="262"/>
      <c r="D996" s="263"/>
      <c r="G996" s="181"/>
      <c r="H996" s="189"/>
      <c r="I996" s="201"/>
      <c r="J996" s="181"/>
      <c r="K996" s="189"/>
      <c r="L996" s="189"/>
      <c r="P996" s="201"/>
      <c r="Q996" s="201"/>
      <c r="R996" s="201"/>
    </row>
    <row r="997" spans="1:24" x14ac:dyDescent="0.2">
      <c r="C997" s="262"/>
      <c r="D997" s="263"/>
      <c r="G997" s="181"/>
      <c r="H997" s="189"/>
      <c r="I997" s="201"/>
      <c r="J997" s="181"/>
      <c r="K997" s="189"/>
      <c r="L997" s="189"/>
      <c r="P997" s="201"/>
      <c r="Q997" s="201"/>
      <c r="R997" s="201"/>
    </row>
    <row r="998" spans="1:24" x14ac:dyDescent="0.2">
      <c r="C998" s="257"/>
      <c r="D998" s="263"/>
      <c r="G998" s="181"/>
      <c r="H998" s="189"/>
      <c r="I998" s="249"/>
      <c r="J998" s="181"/>
      <c r="K998" s="190"/>
      <c r="L998" s="190"/>
      <c r="N998" s="249"/>
      <c r="O998" s="249"/>
      <c r="P998" s="201"/>
      <c r="Q998" s="201"/>
      <c r="R998" s="201"/>
    </row>
    <row r="999" spans="1:24" s="159" customFormat="1" ht="30.75" customHeight="1" x14ac:dyDescent="0.2">
      <c r="A999" s="247"/>
      <c r="B999" s="202"/>
      <c r="C999" s="262"/>
      <c r="D999" s="248"/>
      <c r="E999" s="247"/>
      <c r="F999" s="247"/>
      <c r="G999" s="181"/>
      <c r="H999" s="189"/>
      <c r="I999" s="249"/>
      <c r="J999" s="181"/>
      <c r="K999" s="190"/>
      <c r="L999" s="190"/>
      <c r="M999" s="201"/>
      <c r="N999" s="249"/>
      <c r="O999" s="249"/>
      <c r="P999" s="201"/>
      <c r="Q999" s="201"/>
      <c r="R999" s="201"/>
      <c r="S999" s="187"/>
      <c r="T999" s="202"/>
      <c r="U999" s="250"/>
      <c r="V999" s="250"/>
      <c r="W999" s="250"/>
      <c r="X999" s="250"/>
    </row>
    <row r="1000" spans="1:24" ht="12.75" customHeight="1" x14ac:dyDescent="0.2">
      <c r="C1000" s="262"/>
      <c r="D1000" s="263"/>
      <c r="G1000" s="181"/>
      <c r="H1000" s="189"/>
      <c r="I1000" s="249"/>
      <c r="J1000" s="181"/>
      <c r="K1000" s="190"/>
      <c r="L1000" s="190"/>
      <c r="N1000" s="249"/>
      <c r="O1000" s="249"/>
      <c r="P1000" s="201"/>
      <c r="Q1000" s="201"/>
      <c r="R1000" s="201"/>
    </row>
    <row r="1001" spans="1:24" ht="12.75" customHeight="1" x14ac:dyDescent="0.2">
      <c r="A1001" s="264"/>
      <c r="B1001" s="250"/>
      <c r="C1001" s="264"/>
      <c r="D1001" s="264"/>
      <c r="E1001" s="264"/>
      <c r="F1001" s="264"/>
      <c r="G1001" s="182"/>
      <c r="H1001" s="186"/>
      <c r="I1001" s="260"/>
      <c r="J1001" s="185"/>
      <c r="K1001" s="185"/>
      <c r="L1001" s="185"/>
      <c r="M1001" s="260"/>
      <c r="N1001" s="260"/>
      <c r="O1001" s="260"/>
      <c r="P1001" s="187"/>
      <c r="Q1001" s="187"/>
      <c r="R1001" s="187"/>
    </row>
    <row r="1002" spans="1:24" ht="12.75" customHeight="1" x14ac:dyDescent="0.2">
      <c r="G1002" s="181"/>
      <c r="H1002" s="189"/>
      <c r="I1002" s="201"/>
      <c r="J1002" s="181"/>
      <c r="K1002" s="189"/>
      <c r="L1002" s="189"/>
      <c r="P1002" s="201"/>
      <c r="Q1002" s="201"/>
      <c r="R1002" s="201"/>
    </row>
    <row r="1003" spans="1:24" ht="12.75" customHeight="1" x14ac:dyDescent="0.2">
      <c r="G1003" s="181"/>
      <c r="H1003" s="189"/>
      <c r="I1003" s="201"/>
      <c r="J1003" s="181"/>
      <c r="K1003" s="189"/>
      <c r="L1003" s="189"/>
      <c r="P1003" s="201"/>
      <c r="Q1003" s="201"/>
      <c r="R1003" s="201"/>
    </row>
    <row r="1004" spans="1:24" s="159" customFormat="1" ht="26.25" customHeight="1" x14ac:dyDescent="0.2">
      <c r="A1004" s="247"/>
      <c r="B1004" s="202"/>
      <c r="C1004" s="247"/>
      <c r="D1004" s="248"/>
      <c r="E1004" s="247"/>
      <c r="F1004" s="247"/>
      <c r="G1004" s="181"/>
      <c r="H1004" s="189"/>
      <c r="I1004" s="201"/>
      <c r="J1004" s="181"/>
      <c r="K1004" s="189"/>
      <c r="L1004" s="189"/>
      <c r="M1004" s="201"/>
      <c r="N1004" s="201"/>
      <c r="O1004" s="201"/>
      <c r="P1004" s="201"/>
      <c r="Q1004" s="201"/>
      <c r="R1004" s="201"/>
      <c r="S1004" s="187"/>
      <c r="T1004" s="202"/>
      <c r="U1004" s="250"/>
      <c r="V1004" s="250"/>
      <c r="W1004" s="250"/>
      <c r="X1004" s="250"/>
    </row>
    <row r="1005" spans="1:24" ht="12.75" customHeight="1" x14ac:dyDescent="0.2">
      <c r="G1005" s="181"/>
      <c r="H1005" s="189"/>
      <c r="I1005" s="201"/>
      <c r="J1005" s="181"/>
      <c r="K1005" s="189"/>
      <c r="L1005" s="189"/>
      <c r="P1005" s="201"/>
      <c r="Q1005" s="201"/>
      <c r="R1005" s="201"/>
    </row>
    <row r="1006" spans="1:24" ht="12.75" customHeight="1" x14ac:dyDescent="0.2">
      <c r="A1006" s="261"/>
      <c r="B1006" s="205"/>
      <c r="C1006" s="261"/>
      <c r="D1006" s="261"/>
      <c r="E1006" s="261"/>
      <c r="F1006" s="261"/>
      <c r="G1006" s="182"/>
      <c r="H1006" s="186"/>
      <c r="I1006" s="187"/>
      <c r="J1006" s="182"/>
      <c r="K1006" s="182"/>
      <c r="L1006" s="182"/>
      <c r="M1006" s="187"/>
      <c r="N1006" s="187"/>
      <c r="O1006" s="187"/>
      <c r="P1006" s="187"/>
      <c r="Q1006" s="187"/>
      <c r="R1006" s="187"/>
    </row>
    <row r="1007" spans="1:24" ht="12.75" customHeight="1" x14ac:dyDescent="0.2">
      <c r="C1007" s="257"/>
      <c r="G1007" s="181"/>
      <c r="H1007" s="189"/>
      <c r="I1007" s="201"/>
      <c r="J1007" s="181"/>
      <c r="K1007" s="189"/>
      <c r="L1007" s="189"/>
      <c r="P1007" s="201"/>
      <c r="Q1007" s="201"/>
      <c r="R1007" s="201"/>
    </row>
    <row r="1008" spans="1:24" ht="12.75" customHeight="1" x14ac:dyDescent="0.2">
      <c r="C1008" s="257"/>
      <c r="G1008" s="181"/>
      <c r="H1008" s="189"/>
      <c r="I1008" s="201"/>
      <c r="J1008" s="181"/>
      <c r="K1008" s="189"/>
      <c r="L1008" s="189"/>
      <c r="P1008" s="201"/>
      <c r="Q1008" s="201"/>
      <c r="R1008" s="201"/>
    </row>
    <row r="1009" spans="1:24" s="159" customFormat="1" ht="26.25" customHeight="1" x14ac:dyDescent="0.2">
      <c r="A1009" s="247"/>
      <c r="B1009" s="202"/>
      <c r="C1009" s="257"/>
      <c r="D1009" s="248"/>
      <c r="E1009" s="247"/>
      <c r="F1009" s="247"/>
      <c r="G1009" s="181"/>
      <c r="H1009" s="189"/>
      <c r="I1009" s="201"/>
      <c r="J1009" s="181"/>
      <c r="K1009" s="189"/>
      <c r="L1009" s="189"/>
      <c r="M1009" s="201"/>
      <c r="N1009" s="201"/>
      <c r="O1009" s="201"/>
      <c r="P1009" s="201"/>
      <c r="Q1009" s="201"/>
      <c r="R1009" s="201"/>
      <c r="S1009" s="187"/>
      <c r="T1009" s="202"/>
      <c r="U1009" s="250"/>
      <c r="V1009" s="250"/>
      <c r="W1009" s="250"/>
      <c r="X1009" s="250"/>
    </row>
    <row r="1010" spans="1:24" s="159" customFormat="1" x14ac:dyDescent="0.2">
      <c r="A1010" s="247"/>
      <c r="B1010" s="202"/>
      <c r="C1010" s="257"/>
      <c r="D1010" s="248"/>
      <c r="E1010" s="247"/>
      <c r="F1010" s="247"/>
      <c r="G1010" s="181"/>
      <c r="H1010" s="189"/>
      <c r="I1010" s="201"/>
      <c r="J1010" s="181"/>
      <c r="K1010" s="189"/>
      <c r="L1010" s="189"/>
      <c r="M1010" s="201"/>
      <c r="N1010" s="201"/>
      <c r="O1010" s="201"/>
      <c r="P1010" s="201"/>
      <c r="Q1010" s="201"/>
      <c r="R1010" s="201"/>
      <c r="S1010" s="187"/>
      <c r="T1010" s="202"/>
      <c r="U1010" s="250"/>
      <c r="V1010" s="250"/>
      <c r="W1010" s="250"/>
      <c r="X1010" s="250"/>
    </row>
    <row r="1011" spans="1:24" s="159" customFormat="1" ht="21.75" customHeight="1" x14ac:dyDescent="0.2">
      <c r="A1011" s="261"/>
      <c r="B1011" s="205"/>
      <c r="C1011" s="261"/>
      <c r="D1011" s="261"/>
      <c r="E1011" s="261"/>
      <c r="F1011" s="261"/>
      <c r="G1011" s="182"/>
      <c r="H1011" s="186"/>
      <c r="I1011" s="187"/>
      <c r="J1011" s="182"/>
      <c r="K1011" s="182"/>
      <c r="L1011" s="182"/>
      <c r="M1011" s="187"/>
      <c r="N1011" s="187"/>
      <c r="O1011" s="187"/>
      <c r="P1011" s="187"/>
      <c r="Q1011" s="187"/>
      <c r="R1011" s="187"/>
      <c r="S1011" s="187"/>
      <c r="T1011" s="202"/>
      <c r="U1011" s="250"/>
      <c r="V1011" s="250"/>
      <c r="W1011" s="250"/>
      <c r="X1011" s="250"/>
    </row>
    <row r="1012" spans="1:24" ht="12.75" customHeight="1" x14ac:dyDescent="0.2">
      <c r="C1012" s="257"/>
      <c r="G1012" s="181"/>
      <c r="H1012" s="189"/>
      <c r="I1012" s="201"/>
      <c r="J1012" s="181"/>
      <c r="K1012" s="189"/>
      <c r="L1012" s="189"/>
      <c r="P1012" s="201"/>
      <c r="Q1012" s="201"/>
      <c r="R1012" s="201"/>
    </row>
    <row r="1013" spans="1:24" ht="12.75" customHeight="1" x14ac:dyDescent="0.2">
      <c r="A1013" s="264"/>
      <c r="B1013" s="250"/>
      <c r="C1013" s="264"/>
      <c r="D1013" s="264"/>
      <c r="E1013" s="264"/>
      <c r="F1013" s="264"/>
      <c r="G1013" s="182"/>
      <c r="H1013" s="186"/>
      <c r="I1013" s="187"/>
      <c r="J1013" s="182"/>
      <c r="K1013" s="182"/>
      <c r="L1013" s="182"/>
      <c r="M1013" s="187"/>
      <c r="N1013" s="187"/>
      <c r="O1013" s="187"/>
      <c r="P1013" s="187"/>
      <c r="Q1013" s="187"/>
      <c r="R1013" s="187"/>
    </row>
    <row r="1014" spans="1:24" s="159" customFormat="1" ht="31.5" customHeight="1" x14ac:dyDescent="0.2">
      <c r="A1014" s="247"/>
      <c r="B1014" s="202"/>
      <c r="C1014" s="256"/>
      <c r="D1014" s="248"/>
      <c r="E1014" s="247"/>
      <c r="F1014" s="247"/>
      <c r="G1014" s="181"/>
      <c r="H1014" s="189"/>
      <c r="I1014" s="201"/>
      <c r="J1014" s="181"/>
      <c r="K1014" s="189"/>
      <c r="L1014" s="189"/>
      <c r="M1014" s="201"/>
      <c r="N1014" s="201"/>
      <c r="O1014" s="201"/>
      <c r="P1014" s="201"/>
      <c r="Q1014" s="201"/>
      <c r="R1014" s="201"/>
      <c r="S1014" s="187"/>
      <c r="T1014" s="202"/>
      <c r="U1014" s="250"/>
      <c r="V1014" s="250"/>
      <c r="W1014" s="250"/>
      <c r="X1014" s="250"/>
    </row>
    <row r="1015" spans="1:24" s="159" customFormat="1" x14ac:dyDescent="0.2">
      <c r="A1015" s="247"/>
      <c r="B1015" s="202"/>
      <c r="C1015" s="256"/>
      <c r="D1015" s="248"/>
      <c r="E1015" s="247"/>
      <c r="F1015" s="247"/>
      <c r="G1015" s="181"/>
      <c r="H1015" s="189"/>
      <c r="I1015" s="201"/>
      <c r="J1015" s="181"/>
      <c r="K1015" s="189"/>
      <c r="L1015" s="189"/>
      <c r="M1015" s="201"/>
      <c r="N1015" s="201"/>
      <c r="O1015" s="201"/>
      <c r="P1015" s="201"/>
      <c r="Q1015" s="201"/>
      <c r="R1015" s="201"/>
      <c r="S1015" s="250"/>
      <c r="T1015" s="202"/>
      <c r="U1015" s="250"/>
      <c r="V1015" s="250"/>
      <c r="W1015" s="250"/>
      <c r="X1015" s="250"/>
    </row>
    <row r="1016" spans="1:24" ht="12.75" customHeight="1" x14ac:dyDescent="0.2">
      <c r="A1016" s="261"/>
      <c r="B1016" s="205"/>
      <c r="C1016" s="261"/>
      <c r="D1016" s="261"/>
      <c r="E1016" s="261"/>
      <c r="F1016" s="261"/>
      <c r="G1016" s="182"/>
      <c r="H1016" s="186"/>
      <c r="I1016" s="187"/>
      <c r="J1016" s="182"/>
      <c r="K1016" s="182"/>
      <c r="L1016" s="182"/>
      <c r="M1016" s="187"/>
      <c r="N1016" s="187"/>
      <c r="O1016" s="187"/>
      <c r="P1016" s="187"/>
      <c r="Q1016" s="187"/>
      <c r="R1016" s="187"/>
      <c r="S1016" s="202"/>
    </row>
    <row r="1017" spans="1:24" ht="12.75" customHeight="1" x14ac:dyDescent="0.2">
      <c r="G1017" s="181"/>
      <c r="H1017" s="189"/>
      <c r="I1017" s="201"/>
      <c r="J1017" s="181"/>
      <c r="K1017" s="189"/>
      <c r="L1017" s="189"/>
      <c r="P1017" s="201"/>
      <c r="Q1017" s="201"/>
      <c r="R1017" s="201"/>
      <c r="S1017" s="202"/>
    </row>
    <row r="1018" spans="1:24" ht="12.75" customHeight="1" x14ac:dyDescent="0.2">
      <c r="G1018" s="181"/>
      <c r="H1018" s="189"/>
      <c r="I1018" s="201"/>
      <c r="J1018" s="181"/>
      <c r="K1018" s="189"/>
      <c r="L1018" s="189"/>
      <c r="P1018" s="201"/>
      <c r="Q1018" s="201"/>
      <c r="R1018" s="201"/>
      <c r="S1018" s="202"/>
    </row>
    <row r="1019" spans="1:24" ht="12.75" customHeight="1" x14ac:dyDescent="0.2">
      <c r="G1019" s="181"/>
      <c r="H1019" s="189"/>
      <c r="I1019" s="201"/>
      <c r="J1019" s="181"/>
      <c r="K1019" s="189"/>
      <c r="L1019" s="189"/>
      <c r="P1019" s="201"/>
      <c r="Q1019" s="201"/>
      <c r="R1019" s="201"/>
      <c r="S1019" s="202"/>
    </row>
    <row r="1020" spans="1:24" s="159" customFormat="1" x14ac:dyDescent="0.2">
      <c r="A1020" s="247"/>
      <c r="B1020" s="202"/>
      <c r="C1020" s="247"/>
      <c r="D1020" s="248"/>
      <c r="E1020" s="247"/>
      <c r="F1020" s="247"/>
      <c r="G1020" s="181"/>
      <c r="H1020" s="189"/>
      <c r="I1020" s="201"/>
      <c r="J1020" s="181"/>
      <c r="K1020" s="189"/>
      <c r="L1020" s="189"/>
      <c r="M1020" s="201"/>
      <c r="N1020" s="201"/>
      <c r="O1020" s="201"/>
      <c r="P1020" s="201"/>
      <c r="Q1020" s="201"/>
      <c r="R1020" s="201"/>
      <c r="S1020" s="187"/>
      <c r="T1020" s="202"/>
      <c r="U1020" s="250"/>
      <c r="V1020" s="250"/>
      <c r="W1020" s="250"/>
      <c r="X1020" s="250"/>
    </row>
    <row r="1021" spans="1:24" ht="12.75" customHeight="1" x14ac:dyDescent="0.2">
      <c r="G1021" s="181"/>
      <c r="H1021" s="189"/>
      <c r="I1021" s="201"/>
      <c r="J1021" s="181"/>
      <c r="K1021" s="189"/>
      <c r="L1021" s="189"/>
      <c r="P1021" s="201"/>
      <c r="Q1021" s="201"/>
      <c r="R1021" s="201"/>
    </row>
    <row r="1022" spans="1:24" ht="12.75" customHeight="1" x14ac:dyDescent="0.2">
      <c r="G1022" s="181"/>
      <c r="H1022" s="189"/>
      <c r="I1022" s="201"/>
      <c r="J1022" s="181"/>
      <c r="K1022" s="189"/>
      <c r="L1022" s="189"/>
      <c r="P1022" s="201"/>
      <c r="Q1022" s="201"/>
      <c r="R1022" s="201"/>
    </row>
    <row r="1023" spans="1:24" ht="12.75" customHeight="1" x14ac:dyDescent="0.2">
      <c r="G1023" s="181"/>
      <c r="H1023" s="189"/>
      <c r="I1023" s="201"/>
      <c r="J1023" s="181"/>
      <c r="K1023" s="189"/>
      <c r="L1023" s="189"/>
      <c r="P1023" s="201"/>
      <c r="Q1023" s="201"/>
      <c r="R1023" s="201"/>
    </row>
    <row r="1024" spans="1:24" ht="12.75" customHeight="1" x14ac:dyDescent="0.2">
      <c r="G1024" s="181"/>
      <c r="H1024" s="189"/>
      <c r="I1024" s="201"/>
      <c r="J1024" s="181"/>
      <c r="K1024" s="189"/>
      <c r="L1024" s="189"/>
      <c r="P1024" s="201"/>
      <c r="Q1024" s="201"/>
      <c r="R1024" s="201"/>
    </row>
    <row r="1025" spans="1:24" ht="12.75" customHeight="1" x14ac:dyDescent="0.2">
      <c r="G1025" s="181"/>
      <c r="H1025" s="189"/>
      <c r="I1025" s="201"/>
      <c r="J1025" s="181"/>
      <c r="K1025" s="189"/>
      <c r="L1025" s="189"/>
      <c r="P1025" s="201"/>
      <c r="Q1025" s="201"/>
      <c r="R1025" s="201"/>
    </row>
    <row r="1026" spans="1:24" s="159" customFormat="1" ht="27.75" customHeight="1" x14ac:dyDescent="0.2">
      <c r="A1026" s="247"/>
      <c r="B1026" s="202"/>
      <c r="C1026" s="247"/>
      <c r="D1026" s="248"/>
      <c r="E1026" s="247"/>
      <c r="F1026" s="247"/>
      <c r="G1026" s="181"/>
      <c r="H1026" s="189"/>
      <c r="I1026" s="201"/>
      <c r="J1026" s="181"/>
      <c r="K1026" s="189"/>
      <c r="L1026" s="189"/>
      <c r="M1026" s="201"/>
      <c r="N1026" s="201"/>
      <c r="O1026" s="201"/>
      <c r="P1026" s="201"/>
      <c r="Q1026" s="201"/>
      <c r="R1026" s="201"/>
      <c r="S1026" s="187"/>
      <c r="T1026" s="202"/>
      <c r="U1026" s="250"/>
      <c r="V1026" s="250"/>
      <c r="W1026" s="250"/>
      <c r="X1026" s="250"/>
    </row>
    <row r="1027" spans="1:24" ht="12.75" customHeight="1" x14ac:dyDescent="0.2">
      <c r="G1027" s="181"/>
      <c r="H1027" s="189"/>
      <c r="I1027" s="201"/>
      <c r="J1027" s="181"/>
      <c r="K1027" s="189"/>
      <c r="L1027" s="189"/>
      <c r="P1027" s="201"/>
      <c r="Q1027" s="201"/>
      <c r="R1027" s="201"/>
    </row>
    <row r="1028" spans="1:24" ht="12.75" customHeight="1" x14ac:dyDescent="0.2">
      <c r="A1028" s="261"/>
      <c r="B1028" s="205"/>
      <c r="C1028" s="261"/>
      <c r="D1028" s="261"/>
      <c r="E1028" s="261"/>
      <c r="F1028" s="261"/>
      <c r="G1028" s="182"/>
      <c r="H1028" s="186"/>
      <c r="I1028" s="187"/>
      <c r="J1028" s="182"/>
      <c r="K1028" s="182"/>
      <c r="L1028" s="182"/>
      <c r="M1028" s="187"/>
      <c r="N1028" s="187"/>
      <c r="O1028" s="187"/>
      <c r="P1028" s="187"/>
      <c r="Q1028" s="187"/>
      <c r="R1028" s="187"/>
    </row>
    <row r="1029" spans="1:24" s="159" customFormat="1" x14ac:dyDescent="0.2">
      <c r="A1029" s="247"/>
      <c r="B1029" s="202"/>
      <c r="C1029" s="256"/>
      <c r="D1029" s="263"/>
      <c r="E1029" s="247"/>
      <c r="F1029" s="247"/>
      <c r="G1029" s="181"/>
      <c r="H1029" s="189"/>
      <c r="I1029" s="201"/>
      <c r="J1029" s="181"/>
      <c r="K1029" s="189"/>
      <c r="L1029" s="189"/>
      <c r="M1029" s="201"/>
      <c r="N1029" s="201"/>
      <c r="O1029" s="201"/>
      <c r="P1029" s="201"/>
      <c r="Q1029" s="201"/>
      <c r="R1029" s="201"/>
      <c r="S1029" s="187"/>
      <c r="T1029" s="202"/>
      <c r="U1029" s="250"/>
      <c r="V1029" s="250"/>
      <c r="W1029" s="250"/>
      <c r="X1029" s="250"/>
    </row>
    <row r="1030" spans="1:24" ht="12.75" customHeight="1" x14ac:dyDescent="0.2">
      <c r="C1030" s="256"/>
      <c r="D1030" s="263"/>
      <c r="G1030" s="181"/>
      <c r="H1030" s="189"/>
      <c r="I1030" s="201"/>
      <c r="J1030" s="181"/>
      <c r="K1030" s="189"/>
      <c r="L1030" s="189"/>
      <c r="P1030" s="201"/>
      <c r="Q1030" s="201"/>
      <c r="R1030" s="201"/>
    </row>
    <row r="1031" spans="1:24" ht="12.75" customHeight="1" x14ac:dyDescent="0.2">
      <c r="C1031" s="256"/>
      <c r="D1031" s="263"/>
      <c r="G1031" s="181"/>
      <c r="H1031" s="189"/>
      <c r="I1031" s="201"/>
      <c r="J1031" s="181"/>
      <c r="K1031" s="189"/>
      <c r="L1031" s="189"/>
      <c r="P1031" s="201"/>
      <c r="Q1031" s="201"/>
      <c r="R1031" s="201"/>
    </row>
    <row r="1032" spans="1:24" ht="12.75" customHeight="1" x14ac:dyDescent="0.3">
      <c r="C1032" s="256"/>
      <c r="D1032" s="263"/>
      <c r="G1032" s="181"/>
      <c r="H1032" s="189"/>
      <c r="I1032" s="258"/>
      <c r="J1032" s="181"/>
      <c r="K1032" s="259"/>
      <c r="L1032" s="259"/>
      <c r="N1032" s="258"/>
      <c r="O1032" s="258"/>
      <c r="P1032" s="201"/>
      <c r="Q1032" s="201"/>
      <c r="R1032" s="201"/>
    </row>
    <row r="1033" spans="1:24" ht="12.75" customHeight="1" x14ac:dyDescent="0.3">
      <c r="C1033" s="256"/>
      <c r="D1033" s="263"/>
      <c r="G1033" s="181"/>
      <c r="H1033" s="189"/>
      <c r="I1033" s="258"/>
      <c r="J1033" s="181"/>
      <c r="K1033" s="259"/>
      <c r="L1033" s="259"/>
      <c r="N1033" s="258"/>
      <c r="O1033" s="258"/>
      <c r="P1033" s="201"/>
      <c r="Q1033" s="201"/>
      <c r="R1033" s="201"/>
    </row>
    <row r="1034" spans="1:24" ht="12.75" customHeight="1" x14ac:dyDescent="0.3">
      <c r="C1034" s="256"/>
      <c r="D1034" s="263"/>
      <c r="G1034" s="181"/>
      <c r="H1034" s="189"/>
      <c r="I1034" s="258"/>
      <c r="J1034" s="181"/>
      <c r="K1034" s="259"/>
      <c r="L1034" s="259"/>
      <c r="N1034" s="258"/>
      <c r="O1034" s="258"/>
      <c r="P1034" s="201"/>
      <c r="Q1034" s="201"/>
      <c r="R1034" s="201"/>
    </row>
    <row r="1035" spans="1:24" ht="12.75" customHeight="1" x14ac:dyDescent="0.3">
      <c r="C1035" s="256"/>
      <c r="D1035" s="263"/>
      <c r="G1035" s="181"/>
      <c r="H1035" s="189"/>
      <c r="I1035" s="258"/>
      <c r="J1035" s="181"/>
      <c r="K1035" s="259"/>
      <c r="L1035" s="259"/>
      <c r="N1035" s="258"/>
      <c r="O1035" s="258"/>
      <c r="P1035" s="201"/>
      <c r="Q1035" s="201"/>
      <c r="R1035" s="201"/>
    </row>
    <row r="1036" spans="1:24" s="159" customFormat="1" ht="25.5" customHeight="1" x14ac:dyDescent="0.3">
      <c r="A1036" s="247"/>
      <c r="B1036" s="202"/>
      <c r="C1036" s="256"/>
      <c r="D1036" s="263"/>
      <c r="E1036" s="247"/>
      <c r="F1036" s="247"/>
      <c r="G1036" s="181"/>
      <c r="H1036" s="189"/>
      <c r="I1036" s="258"/>
      <c r="J1036" s="181"/>
      <c r="K1036" s="259"/>
      <c r="L1036" s="259"/>
      <c r="M1036" s="201"/>
      <c r="N1036" s="258"/>
      <c r="O1036" s="258"/>
      <c r="P1036" s="201"/>
      <c r="Q1036" s="201"/>
      <c r="R1036" s="201"/>
      <c r="S1036" s="187"/>
      <c r="T1036" s="202"/>
      <c r="U1036" s="250"/>
      <c r="V1036" s="250"/>
      <c r="W1036" s="250"/>
      <c r="X1036" s="250"/>
    </row>
    <row r="1037" spans="1:24" ht="12.75" customHeight="1" x14ac:dyDescent="0.3">
      <c r="C1037" s="256"/>
      <c r="D1037" s="263"/>
      <c r="G1037" s="181"/>
      <c r="H1037" s="189"/>
      <c r="I1037" s="258"/>
      <c r="J1037" s="181"/>
      <c r="K1037" s="259"/>
      <c r="L1037" s="259"/>
      <c r="N1037" s="258"/>
      <c r="O1037" s="258"/>
      <c r="P1037" s="201"/>
      <c r="Q1037" s="201"/>
      <c r="R1037" s="201"/>
    </row>
    <row r="1038" spans="1:24" s="159" customFormat="1" ht="30.75" customHeight="1" x14ac:dyDescent="0.2">
      <c r="A1038" s="261"/>
      <c r="B1038" s="205"/>
      <c r="C1038" s="261"/>
      <c r="D1038" s="261"/>
      <c r="E1038" s="261"/>
      <c r="F1038" s="261"/>
      <c r="G1038" s="182"/>
      <c r="H1038" s="186"/>
      <c r="I1038" s="187"/>
      <c r="J1038" s="182"/>
      <c r="K1038" s="186"/>
      <c r="L1038" s="186"/>
      <c r="M1038" s="187"/>
      <c r="N1038" s="187"/>
      <c r="O1038" s="187"/>
      <c r="P1038" s="187"/>
      <c r="Q1038" s="187"/>
      <c r="R1038" s="187"/>
      <c r="S1038" s="187"/>
      <c r="T1038" s="202"/>
      <c r="U1038" s="250"/>
      <c r="V1038" s="250"/>
      <c r="W1038" s="250"/>
      <c r="X1038" s="250"/>
    </row>
    <row r="1039" spans="1:24" ht="12.75" customHeight="1" x14ac:dyDescent="0.3">
      <c r="C1039" s="257"/>
      <c r="G1039" s="181"/>
      <c r="H1039" s="189"/>
      <c r="I1039" s="258"/>
      <c r="J1039" s="181"/>
      <c r="K1039" s="259"/>
      <c r="L1039" s="259"/>
      <c r="N1039" s="258"/>
      <c r="O1039" s="258"/>
      <c r="P1039" s="201"/>
      <c r="Q1039" s="201"/>
      <c r="R1039" s="201"/>
    </row>
    <row r="1040" spans="1:24" ht="12.75" customHeight="1" x14ac:dyDescent="0.2">
      <c r="A1040" s="261"/>
      <c r="B1040" s="205"/>
      <c r="C1040" s="261"/>
      <c r="D1040" s="261"/>
      <c r="E1040" s="261"/>
      <c r="F1040" s="261"/>
      <c r="G1040" s="182"/>
      <c r="H1040" s="186"/>
      <c r="I1040" s="187"/>
      <c r="J1040" s="182"/>
      <c r="K1040" s="182"/>
      <c r="L1040" s="182"/>
      <c r="M1040" s="187"/>
      <c r="N1040" s="187"/>
      <c r="O1040" s="187"/>
      <c r="P1040" s="187"/>
      <c r="Q1040" s="187"/>
      <c r="R1040" s="187"/>
    </row>
    <row r="1041" spans="1:24" ht="12.75" customHeight="1" x14ac:dyDescent="0.3">
      <c r="G1041" s="181"/>
      <c r="H1041" s="189"/>
      <c r="I1041" s="258"/>
      <c r="J1041" s="181"/>
      <c r="K1041" s="259"/>
      <c r="L1041" s="259"/>
      <c r="N1041" s="258"/>
      <c r="O1041" s="258"/>
      <c r="P1041" s="201"/>
      <c r="Q1041" s="201"/>
      <c r="R1041" s="201"/>
    </row>
    <row r="1042" spans="1:24" ht="12.75" customHeight="1" x14ac:dyDescent="0.3">
      <c r="G1042" s="181"/>
      <c r="H1042" s="189"/>
      <c r="I1042" s="258"/>
      <c r="J1042" s="181"/>
      <c r="K1042" s="259"/>
      <c r="L1042" s="259"/>
      <c r="N1042" s="258"/>
      <c r="O1042" s="258"/>
      <c r="P1042" s="201"/>
      <c r="Q1042" s="201"/>
      <c r="R1042" s="201"/>
    </row>
    <row r="1043" spans="1:24" ht="12.75" customHeight="1" x14ac:dyDescent="0.3">
      <c r="G1043" s="181"/>
      <c r="H1043" s="189"/>
      <c r="I1043" s="258"/>
      <c r="J1043" s="181"/>
      <c r="K1043" s="259"/>
      <c r="L1043" s="259"/>
      <c r="N1043" s="258"/>
      <c r="O1043" s="258"/>
      <c r="P1043" s="201"/>
      <c r="Q1043" s="201"/>
      <c r="R1043" s="201"/>
    </row>
    <row r="1044" spans="1:24" s="159" customFormat="1" ht="33.75" customHeight="1" x14ac:dyDescent="0.3">
      <c r="A1044" s="247"/>
      <c r="B1044" s="202"/>
      <c r="C1044" s="265"/>
      <c r="D1044" s="266"/>
      <c r="E1044" s="247"/>
      <c r="F1044" s="247"/>
      <c r="G1044" s="181"/>
      <c r="H1044" s="189"/>
      <c r="I1044" s="258"/>
      <c r="J1044" s="181"/>
      <c r="K1044" s="259"/>
      <c r="L1044" s="259"/>
      <c r="M1044" s="201"/>
      <c r="N1044" s="258"/>
      <c r="O1044" s="258"/>
      <c r="P1044" s="201"/>
      <c r="Q1044" s="201"/>
      <c r="R1044" s="201"/>
      <c r="S1044" s="187"/>
      <c r="T1044" s="202"/>
      <c r="U1044" s="250"/>
      <c r="V1044" s="250"/>
      <c r="W1044" s="250"/>
      <c r="X1044" s="250"/>
    </row>
    <row r="1045" spans="1:24" s="159" customFormat="1" ht="30.75" customHeight="1" x14ac:dyDescent="0.3">
      <c r="A1045" s="247"/>
      <c r="B1045" s="202"/>
      <c r="C1045" s="265"/>
      <c r="D1045" s="266"/>
      <c r="E1045" s="247"/>
      <c r="F1045" s="247"/>
      <c r="G1045" s="181"/>
      <c r="H1045" s="189"/>
      <c r="I1045" s="258"/>
      <c r="J1045" s="181"/>
      <c r="K1045" s="259"/>
      <c r="L1045" s="259"/>
      <c r="M1045" s="201"/>
      <c r="N1045" s="258"/>
      <c r="O1045" s="258"/>
      <c r="P1045" s="201"/>
      <c r="Q1045" s="201"/>
      <c r="R1045" s="201"/>
      <c r="S1045" s="187"/>
      <c r="T1045" s="202"/>
      <c r="U1045" s="250"/>
      <c r="V1045" s="250"/>
      <c r="W1045" s="250"/>
      <c r="X1045" s="250"/>
    </row>
    <row r="1046" spans="1:24" s="159" customFormat="1" x14ac:dyDescent="0.2">
      <c r="A1046" s="261"/>
      <c r="B1046" s="205"/>
      <c r="C1046" s="261"/>
      <c r="D1046" s="261"/>
      <c r="E1046" s="261"/>
      <c r="F1046" s="261"/>
      <c r="G1046" s="182"/>
      <c r="H1046" s="186"/>
      <c r="I1046" s="187"/>
      <c r="J1046" s="182"/>
      <c r="K1046" s="182"/>
      <c r="L1046" s="182"/>
      <c r="M1046" s="187"/>
      <c r="N1046" s="187"/>
      <c r="O1046" s="187"/>
      <c r="P1046" s="187"/>
      <c r="Q1046" s="187"/>
      <c r="R1046" s="187"/>
      <c r="S1046" s="187"/>
      <c r="T1046" s="202"/>
      <c r="U1046" s="250"/>
      <c r="V1046" s="250"/>
      <c r="W1046" s="250"/>
      <c r="X1046" s="250"/>
    </row>
    <row r="1047" spans="1:24" ht="12.75" customHeight="1" x14ac:dyDescent="0.2">
      <c r="A1047" s="261"/>
      <c r="B1047" s="205"/>
      <c r="C1047" s="261"/>
      <c r="D1047" s="261"/>
      <c r="E1047" s="261"/>
      <c r="F1047" s="261"/>
      <c r="G1047" s="182"/>
      <c r="H1047" s="186"/>
      <c r="I1047" s="187"/>
      <c r="J1047" s="182"/>
      <c r="K1047" s="182"/>
      <c r="L1047" s="182"/>
      <c r="M1047" s="187"/>
      <c r="N1047" s="187"/>
      <c r="O1047" s="187"/>
      <c r="P1047" s="187"/>
      <c r="Q1047" s="187"/>
      <c r="R1047" s="187"/>
    </row>
    <row r="1048" spans="1:24" ht="12.75" customHeight="1" x14ac:dyDescent="0.2">
      <c r="G1048" s="181"/>
      <c r="H1048" s="189"/>
      <c r="I1048" s="201"/>
      <c r="J1048" s="181"/>
      <c r="K1048" s="189"/>
      <c r="L1048" s="189"/>
      <c r="P1048" s="201"/>
      <c r="Q1048" s="201"/>
      <c r="R1048" s="201"/>
    </row>
    <row r="1049" spans="1:24" ht="12.75" customHeight="1" x14ac:dyDescent="0.2">
      <c r="G1049" s="181"/>
      <c r="H1049" s="189"/>
      <c r="I1049" s="201"/>
      <c r="J1049" s="181"/>
      <c r="K1049" s="189"/>
      <c r="L1049" s="189"/>
      <c r="P1049" s="201"/>
      <c r="Q1049" s="201"/>
      <c r="R1049" s="201"/>
    </row>
    <row r="1050" spans="1:24" ht="12.75" customHeight="1" x14ac:dyDescent="0.2">
      <c r="G1050" s="181"/>
      <c r="H1050" s="189"/>
      <c r="I1050" s="201"/>
      <c r="J1050" s="181"/>
      <c r="K1050" s="189"/>
      <c r="L1050" s="189"/>
      <c r="P1050" s="201"/>
      <c r="Q1050" s="201"/>
      <c r="R1050" s="201"/>
    </row>
    <row r="1051" spans="1:24" s="159" customFormat="1" ht="24.75" customHeight="1" x14ac:dyDescent="0.2">
      <c r="A1051" s="247"/>
      <c r="B1051" s="202"/>
      <c r="C1051" s="247"/>
      <c r="D1051" s="248"/>
      <c r="E1051" s="247"/>
      <c r="F1051" s="247"/>
      <c r="G1051" s="181"/>
      <c r="H1051" s="189"/>
      <c r="I1051" s="201"/>
      <c r="J1051" s="181"/>
      <c r="K1051" s="189"/>
      <c r="L1051" s="189"/>
      <c r="M1051" s="201"/>
      <c r="N1051" s="201"/>
      <c r="O1051" s="201"/>
      <c r="P1051" s="201"/>
      <c r="Q1051" s="201"/>
      <c r="R1051" s="201"/>
      <c r="S1051" s="187"/>
      <c r="T1051" s="202"/>
      <c r="U1051" s="250"/>
      <c r="V1051" s="250"/>
      <c r="W1051" s="250"/>
      <c r="X1051" s="250"/>
    </row>
    <row r="1052" spans="1:24" ht="12.75" customHeight="1" x14ac:dyDescent="0.2">
      <c r="G1052" s="181"/>
      <c r="H1052" s="189"/>
      <c r="I1052" s="201"/>
      <c r="J1052" s="181"/>
      <c r="K1052" s="189"/>
      <c r="L1052" s="189"/>
      <c r="P1052" s="201"/>
      <c r="Q1052" s="201"/>
      <c r="R1052" s="201"/>
    </row>
    <row r="1053" spans="1:24" s="159" customFormat="1" x14ac:dyDescent="0.2">
      <c r="A1053" s="261"/>
      <c r="B1053" s="205"/>
      <c r="C1053" s="261"/>
      <c r="D1053" s="261"/>
      <c r="E1053" s="261"/>
      <c r="F1053" s="261"/>
      <c r="G1053" s="182"/>
      <c r="H1053" s="186"/>
      <c r="I1053" s="187"/>
      <c r="J1053" s="182"/>
      <c r="K1053" s="182"/>
      <c r="L1053" s="182"/>
      <c r="M1053" s="187"/>
      <c r="N1053" s="187"/>
      <c r="O1053" s="187"/>
      <c r="P1053" s="187"/>
      <c r="Q1053" s="187"/>
      <c r="R1053" s="187"/>
      <c r="S1053" s="187"/>
      <c r="T1053" s="202"/>
      <c r="U1053" s="250"/>
      <c r="V1053" s="250"/>
      <c r="W1053" s="250"/>
      <c r="X1053" s="250"/>
    </row>
    <row r="1054" spans="1:24" x14ac:dyDescent="0.2">
      <c r="G1054" s="181"/>
      <c r="H1054" s="189"/>
      <c r="I1054" s="201"/>
      <c r="J1054" s="181"/>
      <c r="K1054" s="189"/>
      <c r="L1054" s="189"/>
      <c r="P1054" s="201"/>
      <c r="Q1054" s="201"/>
      <c r="R1054" s="201"/>
    </row>
    <row r="1055" spans="1:24" s="159" customFormat="1" x14ac:dyDescent="0.2">
      <c r="A1055" s="247"/>
      <c r="B1055" s="202"/>
      <c r="C1055" s="256"/>
      <c r="D1055" s="248"/>
      <c r="E1055" s="247"/>
      <c r="F1055" s="247"/>
      <c r="G1055" s="181"/>
      <c r="H1055" s="189"/>
      <c r="I1055" s="249"/>
      <c r="J1055" s="181"/>
      <c r="K1055" s="190"/>
      <c r="L1055" s="190"/>
      <c r="M1055" s="201"/>
      <c r="N1055" s="249"/>
      <c r="O1055" s="249"/>
      <c r="P1055" s="201"/>
      <c r="Q1055" s="201"/>
      <c r="R1055" s="201"/>
      <c r="S1055" s="187"/>
      <c r="T1055" s="202"/>
      <c r="U1055" s="250"/>
      <c r="V1055" s="250"/>
      <c r="W1055" s="250"/>
      <c r="X1055" s="250"/>
    </row>
    <row r="1056" spans="1:24" s="159" customFormat="1" ht="28.5" customHeight="1" x14ac:dyDescent="0.2">
      <c r="A1056" s="247"/>
      <c r="B1056" s="202"/>
      <c r="C1056" s="247"/>
      <c r="D1056" s="248"/>
      <c r="E1056" s="247"/>
      <c r="F1056" s="247"/>
      <c r="G1056" s="181"/>
      <c r="H1056" s="189"/>
      <c r="I1056" s="201"/>
      <c r="J1056" s="181"/>
      <c r="K1056" s="189"/>
      <c r="L1056" s="189"/>
      <c r="M1056" s="201"/>
      <c r="N1056" s="201"/>
      <c r="O1056" s="201"/>
      <c r="P1056" s="201"/>
      <c r="Q1056" s="201"/>
      <c r="R1056" s="201"/>
      <c r="S1056" s="187"/>
      <c r="T1056" s="202"/>
      <c r="U1056" s="250"/>
      <c r="V1056" s="250"/>
      <c r="W1056" s="250"/>
      <c r="X1056" s="250"/>
    </row>
    <row r="1057" spans="1:24" s="159" customFormat="1" x14ac:dyDescent="0.2">
      <c r="A1057" s="247"/>
      <c r="B1057" s="202"/>
      <c r="C1057" s="247"/>
      <c r="D1057" s="248"/>
      <c r="E1057" s="247"/>
      <c r="F1057" s="247"/>
      <c r="G1057" s="181"/>
      <c r="H1057" s="189"/>
      <c r="I1057" s="201"/>
      <c r="J1057" s="181"/>
      <c r="K1057" s="189"/>
      <c r="L1057" s="189"/>
      <c r="M1057" s="201"/>
      <c r="N1057" s="201"/>
      <c r="O1057" s="201"/>
      <c r="P1057" s="201"/>
      <c r="Q1057" s="201"/>
      <c r="R1057" s="201"/>
      <c r="S1057" s="187"/>
      <c r="T1057" s="202"/>
      <c r="U1057" s="250"/>
      <c r="V1057" s="250"/>
      <c r="W1057" s="250"/>
      <c r="X1057" s="250"/>
    </row>
    <row r="1058" spans="1:24" s="159" customFormat="1" ht="27" customHeight="1" x14ac:dyDescent="0.2">
      <c r="A1058" s="261"/>
      <c r="B1058" s="205"/>
      <c r="C1058" s="261"/>
      <c r="D1058" s="261"/>
      <c r="E1058" s="261"/>
      <c r="F1058" s="261"/>
      <c r="G1058" s="182"/>
      <c r="H1058" s="186"/>
      <c r="I1058" s="187"/>
      <c r="J1058" s="182"/>
      <c r="K1058" s="182"/>
      <c r="L1058" s="182"/>
      <c r="M1058" s="187"/>
      <c r="N1058" s="187"/>
      <c r="O1058" s="187"/>
      <c r="P1058" s="187"/>
      <c r="Q1058" s="187"/>
      <c r="R1058" s="187"/>
      <c r="S1058" s="187"/>
      <c r="T1058" s="202"/>
      <c r="U1058" s="250"/>
      <c r="V1058" s="250"/>
      <c r="W1058" s="250"/>
      <c r="X1058" s="250"/>
    </row>
    <row r="1059" spans="1:24" ht="12.75" customHeight="1" x14ac:dyDescent="0.2">
      <c r="G1059" s="181"/>
      <c r="H1059" s="189"/>
      <c r="I1059" s="201"/>
      <c r="J1059" s="181"/>
      <c r="K1059" s="189"/>
      <c r="L1059" s="189"/>
      <c r="P1059" s="201"/>
      <c r="Q1059" s="201"/>
      <c r="R1059" s="201"/>
    </row>
    <row r="1060" spans="1:24" ht="12.75" customHeight="1" x14ac:dyDescent="0.2">
      <c r="A1060" s="261"/>
      <c r="B1060" s="205"/>
      <c r="C1060" s="261"/>
      <c r="D1060" s="261"/>
      <c r="E1060" s="261"/>
      <c r="F1060" s="261"/>
      <c r="G1060" s="182"/>
      <c r="H1060" s="186"/>
      <c r="I1060" s="187"/>
      <c r="J1060" s="182"/>
      <c r="K1060" s="182"/>
      <c r="L1060" s="182"/>
      <c r="M1060" s="187"/>
      <c r="N1060" s="187"/>
      <c r="O1060" s="187"/>
      <c r="P1060" s="187"/>
      <c r="Q1060" s="187"/>
      <c r="R1060" s="187"/>
    </row>
    <row r="1061" spans="1:24" s="159" customFormat="1" ht="12.75" customHeight="1" x14ac:dyDescent="0.2">
      <c r="A1061" s="247"/>
      <c r="B1061" s="202"/>
      <c r="C1061" s="247"/>
      <c r="D1061" s="248"/>
      <c r="E1061" s="247"/>
      <c r="F1061" s="247"/>
      <c r="G1061" s="181"/>
      <c r="H1061" s="189"/>
      <c r="I1061" s="201"/>
      <c r="J1061" s="181"/>
      <c r="K1061" s="189"/>
      <c r="L1061" s="189"/>
      <c r="M1061" s="201"/>
      <c r="N1061" s="201"/>
      <c r="O1061" s="201"/>
      <c r="P1061" s="201"/>
      <c r="Q1061" s="201"/>
      <c r="R1061" s="201"/>
      <c r="S1061" s="187"/>
      <c r="T1061" s="202"/>
      <c r="U1061" s="250"/>
      <c r="V1061" s="250"/>
      <c r="W1061" s="250"/>
      <c r="X1061" s="250"/>
    </row>
    <row r="1062" spans="1:24" ht="12.75" customHeight="1" x14ac:dyDescent="0.2">
      <c r="G1062" s="181"/>
      <c r="H1062" s="189"/>
      <c r="I1062" s="201"/>
      <c r="J1062" s="181"/>
      <c r="K1062" s="189"/>
      <c r="L1062" s="189"/>
      <c r="P1062" s="201"/>
      <c r="Q1062" s="201"/>
      <c r="R1062" s="201"/>
    </row>
    <row r="1063" spans="1:24" ht="12.75" customHeight="1" x14ac:dyDescent="0.2">
      <c r="G1063" s="181"/>
      <c r="H1063" s="189"/>
      <c r="I1063" s="201"/>
      <c r="J1063" s="181"/>
      <c r="K1063" s="189"/>
      <c r="L1063" s="189"/>
      <c r="P1063" s="201"/>
      <c r="Q1063" s="201"/>
      <c r="R1063" s="201"/>
    </row>
    <row r="1064" spans="1:24" ht="12.75" customHeight="1" x14ac:dyDescent="0.2">
      <c r="G1064" s="181"/>
      <c r="H1064" s="189"/>
      <c r="I1064" s="201"/>
      <c r="J1064" s="181"/>
      <c r="K1064" s="189"/>
      <c r="L1064" s="189"/>
      <c r="P1064" s="201"/>
      <c r="Q1064" s="201"/>
      <c r="R1064" s="201"/>
    </row>
    <row r="1065" spans="1:24" s="159" customFormat="1" ht="12.75" customHeight="1" x14ac:dyDescent="0.2">
      <c r="A1065" s="247"/>
      <c r="B1065" s="202"/>
      <c r="C1065" s="247"/>
      <c r="D1065" s="248"/>
      <c r="E1065" s="247"/>
      <c r="F1065" s="247"/>
      <c r="G1065" s="181"/>
      <c r="H1065" s="189"/>
      <c r="I1065" s="201"/>
      <c r="J1065" s="181"/>
      <c r="K1065" s="189"/>
      <c r="L1065" s="189"/>
      <c r="M1065" s="201"/>
      <c r="N1065" s="201"/>
      <c r="O1065" s="201"/>
      <c r="P1065" s="201"/>
      <c r="Q1065" s="201"/>
      <c r="R1065" s="201"/>
      <c r="S1065" s="187"/>
      <c r="T1065" s="202"/>
      <c r="U1065" s="250"/>
      <c r="V1065" s="250"/>
      <c r="W1065" s="250"/>
      <c r="X1065" s="250"/>
    </row>
    <row r="1066" spans="1:24" s="159" customFormat="1" ht="24.95" customHeight="1" x14ac:dyDescent="0.2">
      <c r="A1066" s="247"/>
      <c r="B1066" s="202"/>
      <c r="C1066" s="247"/>
      <c r="D1066" s="248"/>
      <c r="E1066" s="247"/>
      <c r="F1066" s="247"/>
      <c r="G1066" s="181"/>
      <c r="H1066" s="189"/>
      <c r="I1066" s="201"/>
      <c r="J1066" s="181"/>
      <c r="K1066" s="189"/>
      <c r="L1066" s="189"/>
      <c r="M1066" s="201"/>
      <c r="N1066" s="201"/>
      <c r="O1066" s="201"/>
      <c r="P1066" s="201"/>
      <c r="Q1066" s="201"/>
      <c r="R1066" s="201"/>
      <c r="S1066" s="187"/>
      <c r="T1066" s="202"/>
      <c r="U1066" s="250"/>
      <c r="V1066" s="250"/>
      <c r="W1066" s="250"/>
      <c r="X1066" s="250"/>
    </row>
    <row r="1067" spans="1:24" ht="12.75" customHeight="1" x14ac:dyDescent="0.2">
      <c r="G1067" s="181"/>
      <c r="H1067" s="189"/>
      <c r="I1067" s="201"/>
      <c r="J1067" s="181"/>
      <c r="K1067" s="189"/>
      <c r="L1067" s="189"/>
      <c r="P1067" s="201"/>
      <c r="Q1067" s="201"/>
      <c r="R1067" s="201"/>
    </row>
    <row r="1068" spans="1:24" ht="12.75" customHeight="1" x14ac:dyDescent="0.2">
      <c r="A1068" s="264"/>
      <c r="B1068" s="250"/>
      <c r="C1068" s="264"/>
      <c r="D1068" s="264"/>
      <c r="E1068" s="264"/>
      <c r="F1068" s="264"/>
      <c r="G1068" s="182"/>
      <c r="H1068" s="186"/>
      <c r="I1068" s="187"/>
      <c r="J1068" s="186"/>
      <c r="K1068" s="186"/>
      <c r="L1068" s="186"/>
      <c r="M1068" s="187"/>
      <c r="N1068" s="187"/>
      <c r="O1068" s="187"/>
      <c r="P1068" s="187"/>
      <c r="Q1068" s="187"/>
      <c r="R1068" s="187"/>
    </row>
    <row r="1069" spans="1:24" ht="12.75" customHeight="1" x14ac:dyDescent="0.2">
      <c r="C1069" s="262"/>
      <c r="G1069" s="181"/>
      <c r="H1069" s="189"/>
      <c r="I1069" s="201"/>
      <c r="J1069" s="181"/>
      <c r="K1069" s="189"/>
      <c r="L1069" s="189"/>
      <c r="P1069" s="201"/>
      <c r="Q1069" s="201"/>
      <c r="R1069" s="201"/>
    </row>
    <row r="1070" spans="1:24" s="159" customFormat="1" ht="24" customHeight="1" x14ac:dyDescent="0.2">
      <c r="A1070" s="247"/>
      <c r="B1070" s="202"/>
      <c r="C1070" s="257"/>
      <c r="D1070" s="248"/>
      <c r="E1070" s="247"/>
      <c r="F1070" s="247"/>
      <c r="G1070" s="181"/>
      <c r="H1070" s="189"/>
      <c r="I1070" s="201"/>
      <c r="J1070" s="181"/>
      <c r="K1070" s="189"/>
      <c r="L1070" s="189"/>
      <c r="M1070" s="201"/>
      <c r="N1070" s="201"/>
      <c r="O1070" s="201"/>
      <c r="P1070" s="201"/>
      <c r="Q1070" s="201"/>
      <c r="R1070" s="201"/>
      <c r="S1070" s="187"/>
      <c r="T1070" s="202"/>
      <c r="U1070" s="250"/>
      <c r="V1070" s="250"/>
      <c r="W1070" s="250"/>
      <c r="X1070" s="250"/>
    </row>
    <row r="1071" spans="1:24" s="159" customFormat="1" x14ac:dyDescent="0.2">
      <c r="A1071" s="247"/>
      <c r="B1071" s="202"/>
      <c r="C1071" s="257"/>
      <c r="D1071" s="248"/>
      <c r="E1071" s="247"/>
      <c r="F1071" s="247"/>
      <c r="G1071" s="181"/>
      <c r="H1071" s="189"/>
      <c r="I1071" s="201"/>
      <c r="J1071" s="181"/>
      <c r="K1071" s="189"/>
      <c r="L1071" s="189"/>
      <c r="M1071" s="201"/>
      <c r="N1071" s="201"/>
      <c r="O1071" s="201"/>
      <c r="P1071" s="201"/>
      <c r="Q1071" s="201"/>
      <c r="R1071" s="201"/>
      <c r="S1071" s="187"/>
      <c r="T1071" s="202"/>
      <c r="U1071" s="250"/>
      <c r="V1071" s="250"/>
      <c r="W1071" s="250"/>
      <c r="X1071" s="250"/>
    </row>
    <row r="1072" spans="1:24" s="159" customFormat="1" ht="33" customHeight="1" x14ac:dyDescent="0.2">
      <c r="A1072" s="261"/>
      <c r="B1072" s="205"/>
      <c r="C1072" s="261"/>
      <c r="D1072" s="261"/>
      <c r="E1072" s="261"/>
      <c r="F1072" s="261"/>
      <c r="G1072" s="182"/>
      <c r="H1072" s="186"/>
      <c r="I1072" s="187"/>
      <c r="J1072" s="182"/>
      <c r="K1072" s="182"/>
      <c r="L1072" s="182"/>
      <c r="M1072" s="187"/>
      <c r="N1072" s="187"/>
      <c r="O1072" s="187"/>
      <c r="P1072" s="187"/>
      <c r="Q1072" s="187"/>
      <c r="R1072" s="187"/>
      <c r="S1072" s="187"/>
      <c r="T1072" s="202"/>
      <c r="U1072" s="250"/>
      <c r="V1072" s="250"/>
      <c r="W1072" s="250"/>
      <c r="X1072" s="250"/>
    </row>
    <row r="1073" spans="1:24" s="159" customFormat="1" ht="12.75" customHeight="1" x14ac:dyDescent="0.2">
      <c r="A1073" s="247"/>
      <c r="B1073" s="202"/>
      <c r="C1073" s="257"/>
      <c r="D1073" s="248"/>
      <c r="E1073" s="247"/>
      <c r="F1073" s="247"/>
      <c r="G1073" s="181"/>
      <c r="H1073" s="189"/>
      <c r="I1073" s="249"/>
      <c r="J1073" s="181"/>
      <c r="K1073" s="190"/>
      <c r="L1073" s="190"/>
      <c r="M1073" s="201"/>
      <c r="N1073" s="249"/>
      <c r="O1073" s="249"/>
      <c r="P1073" s="201"/>
      <c r="Q1073" s="201"/>
      <c r="R1073" s="201"/>
      <c r="S1073" s="187"/>
      <c r="T1073" s="202"/>
      <c r="U1073" s="250"/>
      <c r="V1073" s="250"/>
      <c r="W1073" s="250"/>
      <c r="X1073" s="250"/>
    </row>
    <row r="1074" spans="1:24" s="159" customFormat="1" x14ac:dyDescent="0.2">
      <c r="A1074" s="261"/>
      <c r="B1074" s="205"/>
      <c r="C1074" s="261"/>
      <c r="D1074" s="261"/>
      <c r="E1074" s="261"/>
      <c r="F1074" s="261"/>
      <c r="G1074" s="182"/>
      <c r="H1074" s="186"/>
      <c r="I1074" s="187"/>
      <c r="J1074" s="182"/>
      <c r="K1074" s="182"/>
      <c r="L1074" s="182"/>
      <c r="M1074" s="187"/>
      <c r="N1074" s="187"/>
      <c r="O1074" s="187"/>
      <c r="P1074" s="187"/>
      <c r="Q1074" s="187"/>
      <c r="R1074" s="187"/>
      <c r="S1074" s="187"/>
      <c r="T1074" s="202"/>
      <c r="U1074" s="250"/>
      <c r="V1074" s="250"/>
      <c r="W1074" s="250"/>
      <c r="X1074" s="250"/>
    </row>
    <row r="1075" spans="1:24" ht="12.75" customHeight="1" x14ac:dyDescent="0.2">
      <c r="C1075" s="262"/>
      <c r="D1075" s="263"/>
      <c r="G1075" s="181"/>
      <c r="H1075" s="189"/>
      <c r="I1075" s="201"/>
      <c r="J1075" s="181"/>
      <c r="K1075" s="189"/>
      <c r="L1075" s="189"/>
      <c r="P1075" s="201"/>
      <c r="Q1075" s="201"/>
      <c r="R1075" s="201"/>
    </row>
    <row r="1076" spans="1:24" ht="12.75" customHeight="1" x14ac:dyDescent="0.2">
      <c r="C1076" s="262"/>
      <c r="D1076" s="263"/>
      <c r="G1076" s="181"/>
      <c r="H1076" s="189"/>
      <c r="I1076" s="201"/>
      <c r="J1076" s="181"/>
      <c r="K1076" s="189"/>
      <c r="L1076" s="189"/>
      <c r="P1076" s="201"/>
      <c r="Q1076" s="201"/>
      <c r="R1076" s="201"/>
    </row>
    <row r="1077" spans="1:24" ht="12.75" customHeight="1" x14ac:dyDescent="0.2">
      <c r="C1077" s="257"/>
      <c r="D1077" s="263"/>
      <c r="G1077" s="181"/>
      <c r="H1077" s="189"/>
      <c r="I1077" s="267"/>
      <c r="J1077" s="181"/>
      <c r="K1077" s="268"/>
      <c r="L1077" s="268"/>
      <c r="N1077" s="267"/>
      <c r="O1077" s="267"/>
      <c r="P1077" s="201"/>
      <c r="Q1077" s="201"/>
      <c r="R1077" s="201"/>
    </row>
    <row r="1078" spans="1:24" s="159" customFormat="1" ht="24.95" customHeight="1" x14ac:dyDescent="0.2">
      <c r="A1078" s="247"/>
      <c r="B1078" s="202"/>
      <c r="C1078" s="257"/>
      <c r="D1078" s="263"/>
      <c r="E1078" s="247"/>
      <c r="F1078" s="247"/>
      <c r="G1078" s="181"/>
      <c r="H1078" s="189"/>
      <c r="I1078" s="267"/>
      <c r="J1078" s="181"/>
      <c r="K1078" s="268"/>
      <c r="L1078" s="268"/>
      <c r="M1078" s="201"/>
      <c r="N1078" s="267"/>
      <c r="O1078" s="267"/>
      <c r="P1078" s="201"/>
      <c r="Q1078" s="201"/>
      <c r="R1078" s="201"/>
      <c r="S1078" s="187"/>
      <c r="T1078" s="202"/>
      <c r="U1078" s="250"/>
      <c r="V1078" s="250"/>
      <c r="W1078" s="250"/>
      <c r="X1078" s="250"/>
    </row>
    <row r="1079" spans="1:24" s="159" customFormat="1" ht="12.75" customHeight="1" x14ac:dyDescent="0.2">
      <c r="A1079" s="247"/>
      <c r="B1079" s="202"/>
      <c r="C1079" s="262"/>
      <c r="D1079" s="263"/>
      <c r="E1079" s="247"/>
      <c r="F1079" s="247"/>
      <c r="G1079" s="181"/>
      <c r="H1079" s="189"/>
      <c r="I1079" s="267"/>
      <c r="J1079" s="181"/>
      <c r="K1079" s="268"/>
      <c r="L1079" s="268"/>
      <c r="M1079" s="201"/>
      <c r="N1079" s="267"/>
      <c r="O1079" s="267"/>
      <c r="P1079" s="201"/>
      <c r="Q1079" s="201"/>
      <c r="R1079" s="201"/>
      <c r="S1079" s="187"/>
      <c r="T1079" s="202"/>
      <c r="U1079" s="250"/>
      <c r="V1079" s="250"/>
      <c r="W1079" s="250"/>
      <c r="X1079" s="250"/>
    </row>
    <row r="1080" spans="1:24" ht="12.75" customHeight="1" x14ac:dyDescent="0.2">
      <c r="A1080" s="264"/>
      <c r="B1080" s="250"/>
      <c r="C1080" s="264"/>
      <c r="D1080" s="264"/>
      <c r="E1080" s="264"/>
      <c r="F1080" s="264"/>
      <c r="G1080" s="182"/>
      <c r="H1080" s="186"/>
      <c r="I1080" s="187"/>
      <c r="J1080" s="182"/>
      <c r="K1080" s="182"/>
      <c r="L1080" s="182"/>
      <c r="M1080" s="187"/>
      <c r="N1080" s="187"/>
      <c r="O1080" s="187"/>
      <c r="P1080" s="187"/>
      <c r="Q1080" s="187"/>
      <c r="R1080" s="187"/>
    </row>
    <row r="1081" spans="1:24" s="159" customFormat="1" ht="23.25" customHeight="1" x14ac:dyDescent="0.2">
      <c r="A1081" s="247"/>
      <c r="B1081" s="202"/>
      <c r="C1081" s="269"/>
      <c r="D1081" s="270"/>
      <c r="E1081" s="247"/>
      <c r="F1081" s="247"/>
      <c r="G1081" s="181"/>
      <c r="H1081" s="189"/>
      <c r="I1081" s="201"/>
      <c r="J1081" s="181"/>
      <c r="K1081" s="189"/>
      <c r="L1081" s="189"/>
      <c r="M1081" s="201"/>
      <c r="N1081" s="201"/>
      <c r="O1081" s="201"/>
      <c r="P1081" s="201"/>
      <c r="Q1081" s="201"/>
      <c r="R1081" s="201"/>
      <c r="S1081" s="187"/>
      <c r="T1081" s="202"/>
      <c r="U1081" s="250"/>
      <c r="V1081" s="250"/>
      <c r="W1081" s="250"/>
      <c r="X1081" s="250"/>
    </row>
    <row r="1082" spans="1:24" ht="12.75" customHeight="1" x14ac:dyDescent="0.2">
      <c r="C1082" s="269"/>
      <c r="D1082" s="270"/>
      <c r="G1082" s="181"/>
      <c r="H1082" s="189"/>
      <c r="I1082" s="201"/>
      <c r="J1082" s="181"/>
      <c r="K1082" s="189"/>
      <c r="L1082" s="189"/>
      <c r="P1082" s="201"/>
      <c r="Q1082" s="201"/>
      <c r="R1082" s="201"/>
    </row>
    <row r="1083" spans="1:24" s="159" customFormat="1" x14ac:dyDescent="0.2">
      <c r="A1083" s="261"/>
      <c r="B1083" s="205"/>
      <c r="C1083" s="261"/>
      <c r="D1083" s="261"/>
      <c r="E1083" s="261"/>
      <c r="F1083" s="261"/>
      <c r="G1083" s="182"/>
      <c r="H1083" s="186"/>
      <c r="I1083" s="187"/>
      <c r="J1083" s="182"/>
      <c r="K1083" s="182"/>
      <c r="L1083" s="182"/>
      <c r="M1083" s="187"/>
      <c r="N1083" s="187"/>
      <c r="O1083" s="187"/>
      <c r="P1083" s="187"/>
      <c r="Q1083" s="187"/>
      <c r="R1083" s="187"/>
      <c r="S1083" s="187"/>
      <c r="T1083" s="202"/>
      <c r="U1083" s="250"/>
      <c r="V1083" s="250"/>
      <c r="W1083" s="250"/>
      <c r="X1083" s="250"/>
    </row>
    <row r="1084" spans="1:24" ht="12.75" customHeight="1" x14ac:dyDescent="0.2">
      <c r="G1084" s="181"/>
      <c r="H1084" s="189"/>
      <c r="I1084" s="201"/>
      <c r="J1084" s="181"/>
      <c r="K1084" s="189"/>
      <c r="L1084" s="189"/>
      <c r="P1084" s="201"/>
      <c r="Q1084" s="201"/>
      <c r="R1084" s="201"/>
    </row>
    <row r="1085" spans="1:24" ht="12.75" customHeight="1" x14ac:dyDescent="0.2">
      <c r="G1085" s="181"/>
      <c r="H1085" s="189"/>
      <c r="I1085" s="201"/>
      <c r="J1085" s="181"/>
      <c r="K1085" s="189"/>
      <c r="L1085" s="189"/>
      <c r="P1085" s="201"/>
      <c r="Q1085" s="201"/>
      <c r="R1085" s="201"/>
    </row>
    <row r="1086" spans="1:24" s="159" customFormat="1" ht="12.75" customHeight="1" x14ac:dyDescent="0.2">
      <c r="A1086" s="247"/>
      <c r="B1086" s="202"/>
      <c r="C1086" s="247"/>
      <c r="D1086" s="248"/>
      <c r="E1086" s="247"/>
      <c r="F1086" s="247"/>
      <c r="G1086" s="181"/>
      <c r="H1086" s="189"/>
      <c r="I1086" s="201"/>
      <c r="J1086" s="181"/>
      <c r="K1086" s="189"/>
      <c r="L1086" s="189"/>
      <c r="M1086" s="201"/>
      <c r="N1086" s="201"/>
      <c r="O1086" s="201"/>
      <c r="P1086" s="201"/>
      <c r="Q1086" s="201"/>
      <c r="R1086" s="201"/>
      <c r="S1086" s="187"/>
      <c r="T1086" s="202"/>
      <c r="U1086" s="250"/>
      <c r="V1086" s="250"/>
      <c r="W1086" s="250"/>
      <c r="X1086" s="250"/>
    </row>
    <row r="1087" spans="1:24" s="159" customFormat="1" ht="25.5" customHeight="1" x14ac:dyDescent="0.2">
      <c r="A1087" s="247"/>
      <c r="B1087" s="202"/>
      <c r="C1087" s="247"/>
      <c r="D1087" s="248"/>
      <c r="E1087" s="247"/>
      <c r="F1087" s="247"/>
      <c r="G1087" s="181"/>
      <c r="H1087" s="189"/>
      <c r="I1087" s="201"/>
      <c r="J1087" s="181"/>
      <c r="K1087" s="189"/>
      <c r="L1087" s="189"/>
      <c r="M1087" s="201"/>
      <c r="N1087" s="201"/>
      <c r="O1087" s="201"/>
      <c r="P1087" s="201"/>
      <c r="Q1087" s="201"/>
      <c r="R1087" s="201"/>
      <c r="S1087" s="187"/>
      <c r="T1087" s="202"/>
      <c r="U1087" s="250"/>
      <c r="V1087" s="250"/>
      <c r="W1087" s="250"/>
      <c r="X1087" s="250"/>
    </row>
    <row r="1088" spans="1:24" s="159" customFormat="1" x14ac:dyDescent="0.2">
      <c r="A1088" s="247"/>
      <c r="B1088" s="202"/>
      <c r="C1088" s="247"/>
      <c r="D1088" s="248"/>
      <c r="E1088" s="247"/>
      <c r="F1088" s="247"/>
      <c r="G1088" s="181"/>
      <c r="H1088" s="189"/>
      <c r="I1088" s="201"/>
      <c r="J1088" s="181"/>
      <c r="K1088" s="189"/>
      <c r="L1088" s="189"/>
      <c r="M1088" s="201"/>
      <c r="N1088" s="201"/>
      <c r="O1088" s="201"/>
      <c r="P1088" s="201"/>
      <c r="Q1088" s="201"/>
      <c r="R1088" s="201"/>
      <c r="S1088" s="187"/>
      <c r="T1088" s="202"/>
      <c r="U1088" s="250"/>
      <c r="V1088" s="250"/>
      <c r="W1088" s="250"/>
      <c r="X1088" s="250"/>
    </row>
    <row r="1089" spans="1:24" ht="12.75" customHeight="1" x14ac:dyDescent="0.2">
      <c r="A1089" s="261"/>
      <c r="B1089" s="205"/>
      <c r="C1089" s="261"/>
      <c r="D1089" s="261"/>
      <c r="E1089" s="261"/>
      <c r="F1089" s="261"/>
      <c r="G1089" s="182"/>
      <c r="H1089" s="186"/>
      <c r="I1089" s="187"/>
      <c r="J1089" s="182"/>
      <c r="K1089" s="182"/>
      <c r="L1089" s="182"/>
      <c r="M1089" s="187"/>
      <c r="N1089" s="187"/>
      <c r="O1089" s="187"/>
      <c r="P1089" s="187"/>
      <c r="Q1089" s="187"/>
      <c r="R1089" s="187"/>
    </row>
    <row r="1090" spans="1:24" s="159" customFormat="1" ht="23.25" customHeight="1" x14ac:dyDescent="0.2">
      <c r="A1090" s="247"/>
      <c r="B1090" s="202"/>
      <c r="C1090" s="262"/>
      <c r="D1090" s="263"/>
      <c r="E1090" s="247"/>
      <c r="F1090" s="247"/>
      <c r="G1090" s="181"/>
      <c r="H1090" s="189"/>
      <c r="I1090" s="249"/>
      <c r="J1090" s="181"/>
      <c r="K1090" s="190"/>
      <c r="L1090" s="190"/>
      <c r="M1090" s="201"/>
      <c r="N1090" s="249"/>
      <c r="O1090" s="249"/>
      <c r="P1090" s="201"/>
      <c r="Q1090" s="201"/>
      <c r="R1090" s="201"/>
      <c r="S1090" s="187"/>
      <c r="T1090" s="202"/>
      <c r="U1090" s="250"/>
      <c r="V1090" s="250"/>
      <c r="W1090" s="250"/>
      <c r="X1090" s="250"/>
    </row>
    <row r="1091" spans="1:24" ht="12.75" customHeight="1" x14ac:dyDescent="0.2">
      <c r="C1091" s="262"/>
      <c r="D1091" s="263"/>
      <c r="G1091" s="181"/>
      <c r="H1091" s="189"/>
      <c r="I1091" s="201"/>
      <c r="J1091" s="181"/>
      <c r="K1091" s="189"/>
      <c r="L1091" s="189"/>
      <c r="P1091" s="201"/>
      <c r="Q1091" s="201"/>
      <c r="R1091" s="201"/>
    </row>
    <row r="1092" spans="1:24" s="159" customFormat="1" ht="12.75" customHeight="1" x14ac:dyDescent="0.2">
      <c r="A1092" s="261"/>
      <c r="B1092" s="205"/>
      <c r="C1092" s="261"/>
      <c r="D1092" s="261"/>
      <c r="E1092" s="261"/>
      <c r="F1092" s="261"/>
      <c r="G1092" s="182"/>
      <c r="H1092" s="186"/>
      <c r="I1092" s="187"/>
      <c r="J1092" s="187"/>
      <c r="K1092" s="187"/>
      <c r="L1092" s="187"/>
      <c r="M1092" s="187"/>
      <c r="N1092" s="187"/>
      <c r="O1092" s="187"/>
      <c r="P1092" s="187"/>
      <c r="Q1092" s="187"/>
      <c r="R1092" s="187"/>
      <c r="S1092" s="187"/>
      <c r="T1092" s="202"/>
      <c r="U1092" s="250"/>
      <c r="V1092" s="250"/>
      <c r="W1092" s="250"/>
      <c r="X1092" s="250"/>
    </row>
    <row r="1093" spans="1:24" ht="12.75" customHeight="1" x14ac:dyDescent="0.2">
      <c r="C1093" s="256"/>
      <c r="D1093" s="263"/>
      <c r="G1093" s="181"/>
      <c r="H1093" s="189"/>
      <c r="I1093" s="201"/>
      <c r="J1093" s="181"/>
      <c r="K1093" s="189"/>
      <c r="L1093" s="189"/>
      <c r="P1093" s="201"/>
      <c r="Q1093" s="201"/>
      <c r="R1093" s="201"/>
    </row>
    <row r="1094" spans="1:24" ht="12.75" customHeight="1" x14ac:dyDescent="0.2">
      <c r="C1094" s="256"/>
      <c r="D1094" s="263"/>
      <c r="G1094" s="181"/>
      <c r="H1094" s="189"/>
      <c r="I1094" s="201"/>
      <c r="J1094" s="181"/>
      <c r="K1094" s="189"/>
      <c r="L1094" s="189"/>
      <c r="P1094" s="201"/>
      <c r="Q1094" s="201"/>
      <c r="R1094" s="201"/>
    </row>
    <row r="1095" spans="1:24" s="159" customFormat="1" ht="12.75" customHeight="1" x14ac:dyDescent="0.2">
      <c r="A1095" s="247"/>
      <c r="B1095" s="202"/>
      <c r="C1095" s="256"/>
      <c r="D1095" s="263"/>
      <c r="E1095" s="247"/>
      <c r="F1095" s="247"/>
      <c r="G1095" s="181"/>
      <c r="H1095" s="189"/>
      <c r="I1095" s="201"/>
      <c r="J1095" s="181"/>
      <c r="K1095" s="189"/>
      <c r="L1095" s="189"/>
      <c r="M1095" s="201"/>
      <c r="N1095" s="201"/>
      <c r="O1095" s="201"/>
      <c r="P1095" s="201"/>
      <c r="Q1095" s="201"/>
      <c r="R1095" s="201"/>
      <c r="S1095" s="187"/>
      <c r="T1095" s="202"/>
      <c r="U1095" s="250"/>
      <c r="V1095" s="250"/>
      <c r="W1095" s="250"/>
      <c r="X1095" s="250"/>
    </row>
    <row r="1096" spans="1:24" s="159" customFormat="1" ht="12.75" customHeight="1" x14ac:dyDescent="0.2">
      <c r="A1096" s="247"/>
      <c r="B1096" s="202"/>
      <c r="C1096" s="256"/>
      <c r="D1096" s="263"/>
      <c r="E1096" s="247"/>
      <c r="F1096" s="247"/>
      <c r="G1096" s="181"/>
      <c r="H1096" s="189"/>
      <c r="I1096" s="201"/>
      <c r="J1096" s="181"/>
      <c r="K1096" s="189"/>
      <c r="L1096" s="189"/>
      <c r="M1096" s="201"/>
      <c r="N1096" s="201"/>
      <c r="O1096" s="201"/>
      <c r="P1096" s="201"/>
      <c r="Q1096" s="201"/>
      <c r="R1096" s="201"/>
      <c r="S1096" s="187"/>
      <c r="T1096" s="202"/>
      <c r="U1096" s="250"/>
      <c r="V1096" s="250"/>
      <c r="W1096" s="250"/>
      <c r="X1096" s="250"/>
    </row>
    <row r="1097" spans="1:24" ht="12.75" customHeight="1" x14ac:dyDescent="0.2">
      <c r="C1097" s="256"/>
      <c r="D1097" s="263"/>
      <c r="G1097" s="181"/>
      <c r="H1097" s="189"/>
      <c r="I1097" s="201"/>
      <c r="J1097" s="181"/>
      <c r="K1097" s="189"/>
      <c r="L1097" s="189"/>
      <c r="P1097" s="201"/>
      <c r="Q1097" s="201"/>
      <c r="R1097" s="201"/>
      <c r="S1097" s="247"/>
    </row>
    <row r="1098" spans="1:24" s="159" customFormat="1" x14ac:dyDescent="0.2">
      <c r="A1098" s="247"/>
      <c r="B1098" s="202"/>
      <c r="C1098" s="256"/>
      <c r="D1098" s="263"/>
      <c r="E1098" s="247"/>
      <c r="F1098" s="247"/>
      <c r="G1098" s="181"/>
      <c r="H1098" s="189"/>
      <c r="I1098" s="201"/>
      <c r="J1098" s="181"/>
      <c r="K1098" s="189"/>
      <c r="L1098" s="189"/>
      <c r="M1098" s="201"/>
      <c r="N1098" s="201"/>
      <c r="O1098" s="201"/>
      <c r="P1098" s="201"/>
      <c r="Q1098" s="201"/>
      <c r="R1098" s="201"/>
      <c r="S1098" s="264"/>
      <c r="T1098" s="202"/>
      <c r="U1098" s="250"/>
      <c r="V1098" s="250"/>
      <c r="W1098" s="250"/>
      <c r="X1098" s="250"/>
    </row>
    <row r="1099" spans="1:24" x14ac:dyDescent="0.2">
      <c r="C1099" s="256"/>
      <c r="D1099" s="263"/>
      <c r="G1099" s="181"/>
      <c r="H1099" s="189"/>
      <c r="I1099" s="201"/>
      <c r="J1099" s="181"/>
      <c r="K1099" s="189"/>
      <c r="L1099" s="189"/>
      <c r="P1099" s="201"/>
      <c r="Q1099" s="201"/>
      <c r="R1099" s="201"/>
    </row>
    <row r="1100" spans="1:24" s="159" customFormat="1" x14ac:dyDescent="0.2">
      <c r="A1100" s="247"/>
      <c r="B1100" s="202"/>
      <c r="C1100" s="256"/>
      <c r="D1100" s="263"/>
      <c r="E1100" s="247"/>
      <c r="F1100" s="247"/>
      <c r="G1100" s="181"/>
      <c r="H1100" s="189"/>
      <c r="I1100" s="249"/>
      <c r="J1100" s="181"/>
      <c r="K1100" s="190"/>
      <c r="L1100" s="190"/>
      <c r="M1100" s="201"/>
      <c r="N1100" s="249"/>
      <c r="O1100" s="249"/>
      <c r="P1100" s="201"/>
      <c r="Q1100" s="201"/>
      <c r="R1100" s="201"/>
      <c r="S1100" s="264"/>
      <c r="T1100" s="202"/>
      <c r="U1100" s="250"/>
      <c r="V1100" s="250"/>
      <c r="W1100" s="250"/>
      <c r="X1100" s="250"/>
    </row>
    <row r="1101" spans="1:24" s="159" customFormat="1" ht="21.75" customHeight="1" x14ac:dyDescent="0.2">
      <c r="A1101" s="247"/>
      <c r="B1101" s="202"/>
      <c r="C1101" s="256"/>
      <c r="D1101" s="263"/>
      <c r="E1101" s="247"/>
      <c r="F1101" s="247"/>
      <c r="G1101" s="181"/>
      <c r="H1101" s="189"/>
      <c r="I1101" s="201"/>
      <c r="J1101" s="181"/>
      <c r="K1101" s="189"/>
      <c r="L1101" s="189"/>
      <c r="M1101" s="201"/>
      <c r="N1101" s="201"/>
      <c r="O1101" s="201"/>
      <c r="P1101" s="201"/>
      <c r="Q1101" s="201"/>
      <c r="R1101" s="201"/>
      <c r="S1101" s="187"/>
      <c r="T1101" s="202"/>
      <c r="U1101" s="250"/>
      <c r="V1101" s="250"/>
      <c r="W1101" s="250"/>
      <c r="X1101" s="250"/>
    </row>
    <row r="1102" spans="1:24" x14ac:dyDescent="0.2">
      <c r="C1102" s="256"/>
      <c r="D1102" s="263"/>
      <c r="G1102" s="181"/>
      <c r="H1102" s="189"/>
      <c r="I1102" s="201"/>
      <c r="J1102" s="181"/>
      <c r="K1102" s="189"/>
      <c r="L1102" s="189"/>
      <c r="P1102" s="201"/>
      <c r="Q1102" s="201"/>
      <c r="R1102" s="201"/>
    </row>
    <row r="1103" spans="1:24" s="159" customFormat="1" ht="24.95" customHeight="1" x14ac:dyDescent="0.2">
      <c r="A1103" s="264"/>
      <c r="B1103" s="250"/>
      <c r="C1103" s="264"/>
      <c r="D1103" s="264"/>
      <c r="E1103" s="264"/>
      <c r="F1103" s="264"/>
      <c r="G1103" s="182"/>
      <c r="H1103" s="186"/>
      <c r="I1103" s="271"/>
      <c r="J1103" s="188"/>
      <c r="K1103" s="188"/>
      <c r="L1103" s="188"/>
      <c r="M1103" s="271"/>
      <c r="N1103" s="271"/>
      <c r="O1103" s="271"/>
      <c r="P1103" s="187"/>
      <c r="Q1103" s="187"/>
      <c r="R1103" s="187"/>
      <c r="S1103" s="187"/>
      <c r="T1103" s="202"/>
      <c r="U1103" s="250"/>
      <c r="V1103" s="250"/>
      <c r="W1103" s="250"/>
      <c r="X1103" s="250"/>
    </row>
    <row r="1104" spans="1:24" ht="12.75" customHeight="1" x14ac:dyDescent="0.2">
      <c r="C1104" s="256"/>
      <c r="G1104" s="181"/>
      <c r="H1104" s="189"/>
      <c r="I1104" s="272"/>
      <c r="J1104" s="181"/>
      <c r="K1104" s="273"/>
      <c r="L1104" s="273"/>
      <c r="N1104" s="272"/>
      <c r="O1104" s="272"/>
      <c r="P1104" s="201"/>
      <c r="Q1104" s="201"/>
      <c r="R1104" s="201"/>
    </row>
    <row r="1105" spans="1:24" ht="12.75" customHeight="1" x14ac:dyDescent="0.2">
      <c r="A1105" s="261"/>
      <c r="B1105" s="205"/>
      <c r="C1105" s="261"/>
      <c r="D1105" s="261"/>
      <c r="E1105" s="261"/>
      <c r="F1105" s="261"/>
      <c r="G1105" s="182"/>
      <c r="H1105" s="186"/>
      <c r="I1105" s="271"/>
      <c r="J1105" s="188"/>
      <c r="K1105" s="188"/>
      <c r="L1105" s="188"/>
      <c r="M1105" s="271"/>
      <c r="N1105" s="271"/>
      <c r="O1105" s="271"/>
      <c r="P1105" s="187"/>
      <c r="Q1105" s="187"/>
      <c r="R1105" s="187"/>
    </row>
    <row r="1106" spans="1:24" ht="12.75" customHeight="1" x14ac:dyDescent="0.2">
      <c r="G1106" s="181"/>
      <c r="H1106" s="189"/>
      <c r="I1106" s="201"/>
      <c r="J1106" s="181"/>
      <c r="K1106" s="189"/>
      <c r="L1106" s="189"/>
      <c r="P1106" s="201"/>
      <c r="Q1106" s="201"/>
      <c r="R1106" s="201"/>
    </row>
    <row r="1107" spans="1:24" ht="12.75" customHeight="1" x14ac:dyDescent="0.2">
      <c r="G1107" s="181"/>
      <c r="H1107" s="189"/>
      <c r="I1107" s="201"/>
      <c r="J1107" s="181"/>
      <c r="K1107" s="189"/>
      <c r="L1107" s="189"/>
      <c r="P1107" s="201"/>
      <c r="Q1107" s="201"/>
      <c r="R1107" s="201"/>
    </row>
    <row r="1108" spans="1:24" s="159" customFormat="1" ht="12.75" customHeight="1" x14ac:dyDescent="0.2">
      <c r="A1108" s="247"/>
      <c r="B1108" s="202"/>
      <c r="C1108" s="247"/>
      <c r="D1108" s="248"/>
      <c r="E1108" s="247"/>
      <c r="F1108" s="247"/>
      <c r="G1108" s="181"/>
      <c r="H1108" s="189"/>
      <c r="I1108" s="201"/>
      <c r="J1108" s="181"/>
      <c r="K1108" s="189"/>
      <c r="L1108" s="189"/>
      <c r="M1108" s="201"/>
      <c r="N1108" s="201"/>
      <c r="O1108" s="201"/>
      <c r="P1108" s="201"/>
      <c r="Q1108" s="201"/>
      <c r="R1108" s="201"/>
      <c r="S1108" s="187"/>
      <c r="T1108" s="202"/>
      <c r="U1108" s="250"/>
      <c r="V1108" s="250"/>
      <c r="W1108" s="250"/>
      <c r="X1108" s="250"/>
    </row>
    <row r="1109" spans="1:24" ht="12.75" customHeight="1" x14ac:dyDescent="0.2">
      <c r="G1109" s="181"/>
      <c r="H1109" s="189"/>
      <c r="I1109" s="201"/>
      <c r="J1109" s="181"/>
      <c r="K1109" s="189"/>
      <c r="L1109" s="189"/>
      <c r="P1109" s="201"/>
      <c r="Q1109" s="201"/>
      <c r="R1109" s="201"/>
    </row>
    <row r="1110" spans="1:24" s="159" customFormat="1" ht="33.75" customHeight="1" x14ac:dyDescent="0.2">
      <c r="A1110" s="247"/>
      <c r="B1110" s="202"/>
      <c r="C1110" s="247"/>
      <c r="D1110" s="248"/>
      <c r="E1110" s="247"/>
      <c r="F1110" s="247"/>
      <c r="G1110" s="181"/>
      <c r="H1110" s="189"/>
      <c r="I1110" s="201"/>
      <c r="J1110" s="181"/>
      <c r="K1110" s="189"/>
      <c r="L1110" s="189"/>
      <c r="M1110" s="201"/>
      <c r="N1110" s="201"/>
      <c r="O1110" s="201"/>
      <c r="P1110" s="201"/>
      <c r="Q1110" s="201"/>
      <c r="R1110" s="201"/>
      <c r="S1110" s="187"/>
      <c r="T1110" s="202"/>
      <c r="U1110" s="250"/>
      <c r="V1110" s="250"/>
      <c r="W1110" s="250"/>
      <c r="X1110" s="250"/>
    </row>
    <row r="1111" spans="1:24" ht="12.75" customHeight="1" x14ac:dyDescent="0.2">
      <c r="G1111" s="181"/>
      <c r="H1111" s="189"/>
      <c r="I1111" s="201"/>
      <c r="J1111" s="181"/>
      <c r="K1111" s="189"/>
      <c r="L1111" s="189"/>
      <c r="P1111" s="201"/>
      <c r="Q1111" s="201"/>
      <c r="R1111" s="201"/>
    </row>
    <row r="1112" spans="1:24" ht="12.75" customHeight="1" x14ac:dyDescent="0.2">
      <c r="A1112" s="261"/>
      <c r="B1112" s="205"/>
      <c r="C1112" s="261"/>
      <c r="D1112" s="261"/>
      <c r="E1112" s="261"/>
      <c r="F1112" s="261"/>
      <c r="G1112" s="182"/>
      <c r="H1112" s="186"/>
      <c r="I1112" s="187"/>
      <c r="J1112" s="182"/>
      <c r="K1112" s="182"/>
      <c r="L1112" s="182"/>
      <c r="M1112" s="187"/>
      <c r="N1112" s="187"/>
      <c r="O1112" s="187"/>
      <c r="P1112" s="187"/>
      <c r="Q1112" s="187"/>
      <c r="R1112" s="187"/>
    </row>
    <row r="1113" spans="1:24" ht="12.75" customHeight="1" x14ac:dyDescent="0.2">
      <c r="C1113" s="257"/>
      <c r="G1113" s="181"/>
      <c r="H1113" s="189"/>
      <c r="I1113" s="201"/>
      <c r="J1113" s="181"/>
      <c r="K1113" s="189"/>
      <c r="L1113" s="189"/>
      <c r="P1113" s="201"/>
      <c r="Q1113" s="201"/>
      <c r="R1113" s="201"/>
    </row>
    <row r="1114" spans="1:24" s="159" customFormat="1" x14ac:dyDescent="0.2">
      <c r="A1114" s="247"/>
      <c r="B1114" s="202"/>
      <c r="C1114" s="257"/>
      <c r="D1114" s="248"/>
      <c r="E1114" s="247"/>
      <c r="F1114" s="247"/>
      <c r="G1114" s="181"/>
      <c r="H1114" s="189"/>
      <c r="I1114" s="201"/>
      <c r="J1114" s="181"/>
      <c r="K1114" s="189"/>
      <c r="L1114" s="189"/>
      <c r="M1114" s="201"/>
      <c r="N1114" s="201"/>
      <c r="O1114" s="201"/>
      <c r="P1114" s="201"/>
      <c r="Q1114" s="201"/>
      <c r="R1114" s="201"/>
      <c r="S1114" s="187"/>
      <c r="T1114" s="250"/>
      <c r="U1114" s="250"/>
      <c r="V1114" s="250"/>
      <c r="W1114" s="250"/>
      <c r="X1114" s="250"/>
    </row>
    <row r="1115" spans="1:24" s="159" customFormat="1" ht="29.25" customHeight="1" x14ac:dyDescent="0.2">
      <c r="A1115" s="247"/>
      <c r="B1115" s="202"/>
      <c r="C1115" s="257"/>
      <c r="D1115" s="248"/>
      <c r="E1115" s="247"/>
      <c r="F1115" s="247"/>
      <c r="G1115" s="181"/>
      <c r="H1115" s="189"/>
      <c r="I1115" s="201"/>
      <c r="J1115" s="181"/>
      <c r="K1115" s="189"/>
      <c r="L1115" s="189"/>
      <c r="M1115" s="201"/>
      <c r="N1115" s="201"/>
      <c r="O1115" s="201"/>
      <c r="P1115" s="201"/>
      <c r="Q1115" s="201"/>
      <c r="R1115" s="201"/>
      <c r="S1115" s="187"/>
      <c r="T1115" s="250"/>
      <c r="U1115" s="250"/>
      <c r="V1115" s="250"/>
      <c r="W1115" s="250"/>
      <c r="X1115" s="250"/>
    </row>
    <row r="1116" spans="1:24" x14ac:dyDescent="0.2">
      <c r="C1116" s="257"/>
      <c r="G1116" s="181"/>
      <c r="H1116" s="189"/>
      <c r="I1116" s="201"/>
      <c r="J1116" s="181"/>
      <c r="K1116" s="189"/>
      <c r="L1116" s="189"/>
      <c r="P1116" s="201"/>
      <c r="Q1116" s="201"/>
      <c r="R1116" s="201"/>
    </row>
    <row r="1117" spans="1:24" s="159" customFormat="1" x14ac:dyDescent="0.2">
      <c r="A1117" s="264"/>
      <c r="B1117" s="250"/>
      <c r="C1117" s="264"/>
      <c r="D1117" s="264"/>
      <c r="E1117" s="264"/>
      <c r="F1117" s="264"/>
      <c r="G1117" s="182"/>
      <c r="H1117" s="186"/>
      <c r="I1117" s="187"/>
      <c r="J1117" s="182"/>
      <c r="K1117" s="182"/>
      <c r="L1117" s="182"/>
      <c r="M1117" s="187"/>
      <c r="N1117" s="187"/>
      <c r="O1117" s="187"/>
      <c r="P1117" s="187"/>
      <c r="Q1117" s="187"/>
      <c r="R1117" s="187"/>
      <c r="S1117" s="187"/>
      <c r="T1117" s="250"/>
      <c r="U1117" s="250"/>
      <c r="V1117" s="250"/>
      <c r="W1117" s="250"/>
      <c r="X1117" s="250"/>
    </row>
    <row r="1118" spans="1:24" ht="12.75" customHeight="1" x14ac:dyDescent="0.2">
      <c r="C1118" s="274"/>
      <c r="D1118" s="275"/>
      <c r="G1118" s="181"/>
      <c r="H1118" s="189"/>
      <c r="I1118" s="201"/>
      <c r="J1118" s="181"/>
      <c r="K1118" s="189"/>
      <c r="L1118" s="189"/>
      <c r="P1118" s="201"/>
      <c r="Q1118" s="201"/>
      <c r="R1118" s="201"/>
    </row>
    <row r="1119" spans="1:24" ht="12.75" customHeight="1" x14ac:dyDescent="0.2">
      <c r="D1119" s="275"/>
      <c r="G1119" s="181"/>
      <c r="H1119" s="189"/>
      <c r="I1119" s="201"/>
      <c r="J1119" s="181"/>
      <c r="K1119" s="189"/>
      <c r="L1119" s="189"/>
      <c r="P1119" s="201"/>
      <c r="Q1119" s="201"/>
      <c r="R1119" s="201"/>
    </row>
    <row r="1120" spans="1:24" ht="12.75" customHeight="1" x14ac:dyDescent="0.2">
      <c r="C1120" s="262"/>
      <c r="G1120" s="181"/>
      <c r="H1120" s="189"/>
      <c r="I1120" s="201"/>
      <c r="J1120" s="181"/>
      <c r="K1120" s="189"/>
      <c r="L1120" s="189"/>
      <c r="P1120" s="201"/>
      <c r="Q1120" s="201"/>
      <c r="R1120" s="201"/>
    </row>
    <row r="1121" spans="1:24" ht="12.75" customHeight="1" x14ac:dyDescent="0.2">
      <c r="G1121" s="181"/>
      <c r="H1121" s="189"/>
      <c r="I1121" s="201"/>
      <c r="J1121" s="181"/>
      <c r="K1121" s="189"/>
      <c r="L1121" s="189"/>
      <c r="P1121" s="201"/>
      <c r="Q1121" s="201"/>
      <c r="R1121" s="201"/>
    </row>
    <row r="1122" spans="1:24" ht="12.75" customHeight="1" x14ac:dyDescent="0.2">
      <c r="B1122" s="276"/>
      <c r="G1122" s="189"/>
      <c r="H1122" s="189"/>
      <c r="I1122" s="201"/>
      <c r="J1122" s="189"/>
      <c r="K1122" s="189"/>
      <c r="L1122" s="189"/>
      <c r="P1122" s="201"/>
      <c r="Q1122" s="201"/>
      <c r="R1122" s="201"/>
    </row>
    <row r="1123" spans="1:24" ht="12.75" customHeight="1" x14ac:dyDescent="0.2">
      <c r="B1123" s="276"/>
      <c r="G1123" s="189"/>
      <c r="H1123" s="189"/>
      <c r="I1123" s="201"/>
      <c r="J1123" s="189"/>
      <c r="K1123" s="189"/>
      <c r="L1123" s="189"/>
      <c r="P1123" s="201"/>
      <c r="Q1123" s="201"/>
      <c r="R1123" s="201"/>
    </row>
    <row r="1124" spans="1:24" ht="12.75" customHeight="1" x14ac:dyDescent="0.2">
      <c r="B1124" s="276"/>
      <c r="G1124" s="189"/>
      <c r="H1124" s="189"/>
      <c r="I1124" s="201"/>
      <c r="J1124" s="189"/>
      <c r="K1124" s="189"/>
      <c r="L1124" s="189"/>
      <c r="P1124" s="201"/>
      <c r="Q1124" s="201"/>
      <c r="R1124" s="201"/>
    </row>
    <row r="1125" spans="1:24" ht="12.75" customHeight="1" x14ac:dyDescent="0.2">
      <c r="B1125" s="276"/>
      <c r="G1125" s="189"/>
      <c r="H1125" s="189"/>
      <c r="I1125" s="201"/>
      <c r="J1125" s="189"/>
      <c r="K1125" s="189"/>
      <c r="L1125" s="189"/>
      <c r="P1125" s="201"/>
      <c r="Q1125" s="201"/>
      <c r="R1125" s="201"/>
    </row>
    <row r="1126" spans="1:24" ht="12.75" customHeight="1" x14ac:dyDescent="0.2">
      <c r="B1126" s="276"/>
      <c r="G1126" s="189"/>
      <c r="H1126" s="189"/>
      <c r="I1126" s="201"/>
      <c r="J1126" s="189"/>
      <c r="K1126" s="189"/>
      <c r="L1126" s="189"/>
      <c r="P1126" s="201"/>
      <c r="Q1126" s="201"/>
      <c r="R1126" s="201"/>
    </row>
    <row r="1127" spans="1:24" ht="12.75" customHeight="1" x14ac:dyDescent="0.2">
      <c r="B1127" s="276"/>
      <c r="G1127" s="189"/>
      <c r="H1127" s="189"/>
      <c r="I1127" s="201"/>
      <c r="J1127" s="189"/>
      <c r="K1127" s="189"/>
      <c r="L1127" s="189"/>
      <c r="P1127" s="201"/>
      <c r="Q1127" s="201"/>
      <c r="R1127" s="201"/>
    </row>
    <row r="1128" spans="1:24" s="159" customFormat="1" ht="24.95" customHeight="1" x14ac:dyDescent="0.2">
      <c r="A1128" s="247"/>
      <c r="B1128" s="276"/>
      <c r="C1128" s="247"/>
      <c r="D1128" s="248"/>
      <c r="E1128" s="247"/>
      <c r="F1128" s="247"/>
      <c r="G1128" s="189"/>
      <c r="H1128" s="189"/>
      <c r="I1128" s="201"/>
      <c r="J1128" s="189"/>
      <c r="K1128" s="189"/>
      <c r="L1128" s="189"/>
      <c r="M1128" s="201"/>
      <c r="N1128" s="201"/>
      <c r="O1128" s="201"/>
      <c r="P1128" s="201"/>
      <c r="Q1128" s="201"/>
      <c r="R1128" s="201"/>
      <c r="S1128" s="187"/>
      <c r="T1128" s="250"/>
      <c r="U1128" s="250"/>
      <c r="V1128" s="250"/>
      <c r="W1128" s="250"/>
      <c r="X1128" s="250"/>
    </row>
    <row r="1129" spans="1:24" s="153" customFormat="1" ht="12.75" customHeight="1" x14ac:dyDescent="0.2">
      <c r="A1129" s="247"/>
      <c r="B1129" s="276"/>
      <c r="C1129" s="247"/>
      <c r="D1129" s="248"/>
      <c r="E1129" s="247"/>
      <c r="F1129" s="247"/>
      <c r="G1129" s="189"/>
      <c r="H1129" s="189"/>
      <c r="I1129" s="201"/>
      <c r="J1129" s="189"/>
      <c r="K1129" s="189"/>
      <c r="L1129" s="189"/>
      <c r="M1129" s="201"/>
      <c r="N1129" s="201"/>
      <c r="O1129" s="201"/>
      <c r="P1129" s="201"/>
      <c r="Q1129" s="201"/>
      <c r="R1129" s="201"/>
      <c r="S1129" s="201"/>
      <c r="T1129" s="201"/>
      <c r="U1129" s="201"/>
      <c r="V1129" s="201"/>
      <c r="W1129" s="201"/>
      <c r="X1129" s="201"/>
    </row>
    <row r="1130" spans="1:24" s="153" customFormat="1" ht="12.75" customHeight="1" x14ac:dyDescent="0.2">
      <c r="A1130" s="261"/>
      <c r="B1130" s="205"/>
      <c r="C1130" s="261"/>
      <c r="D1130" s="261"/>
      <c r="E1130" s="261"/>
      <c r="F1130" s="261"/>
      <c r="G1130" s="189"/>
      <c r="H1130" s="186"/>
      <c r="I1130" s="187"/>
      <c r="J1130" s="186"/>
      <c r="K1130" s="186"/>
      <c r="L1130" s="186"/>
      <c r="M1130" s="187"/>
      <c r="N1130" s="187"/>
      <c r="O1130" s="187"/>
      <c r="P1130" s="187"/>
      <c r="Q1130" s="201"/>
      <c r="R1130" s="201"/>
      <c r="S1130" s="201"/>
      <c r="T1130" s="201"/>
      <c r="U1130" s="201"/>
      <c r="V1130" s="201"/>
      <c r="W1130" s="201"/>
      <c r="X1130" s="201"/>
    </row>
    <row r="1131" spans="1:24" s="153" customFormat="1" x14ac:dyDescent="0.2">
      <c r="A1131" s="247"/>
      <c r="B1131" s="276"/>
      <c r="C1131" s="247"/>
      <c r="D1131" s="248"/>
      <c r="E1131" s="247"/>
      <c r="F1131" s="247"/>
      <c r="G1131" s="189"/>
      <c r="H1131" s="189"/>
      <c r="I1131" s="201"/>
      <c r="J1131" s="189"/>
      <c r="K1131" s="189"/>
      <c r="L1131" s="189"/>
      <c r="M1131" s="201"/>
      <c r="N1131" s="201"/>
      <c r="O1131" s="201"/>
      <c r="P1131" s="201"/>
      <c r="Q1131" s="201"/>
      <c r="R1131" s="201"/>
      <c r="S1131" s="201"/>
      <c r="T1131" s="201"/>
      <c r="U1131" s="201"/>
      <c r="V1131" s="201"/>
      <c r="W1131" s="201"/>
      <c r="X1131" s="201"/>
    </row>
    <row r="1132" spans="1:24" s="153" customFormat="1" x14ac:dyDescent="0.2">
      <c r="A1132" s="247"/>
      <c r="B1132" s="276"/>
      <c r="C1132" s="247"/>
      <c r="D1132" s="248"/>
      <c r="E1132" s="247"/>
      <c r="F1132" s="247"/>
      <c r="G1132" s="189"/>
      <c r="H1132" s="189"/>
      <c r="I1132" s="201"/>
      <c r="J1132" s="189"/>
      <c r="K1132" s="189"/>
      <c r="L1132" s="189"/>
      <c r="M1132" s="201"/>
      <c r="N1132" s="201"/>
      <c r="O1132" s="201"/>
      <c r="P1132" s="201"/>
      <c r="Q1132" s="201"/>
      <c r="R1132" s="201"/>
      <c r="S1132" s="201"/>
      <c r="T1132" s="201"/>
      <c r="U1132" s="201"/>
      <c r="V1132" s="201"/>
      <c r="W1132" s="201"/>
      <c r="X1132" s="201"/>
    </row>
    <row r="1133" spans="1:24" s="153" customFormat="1" x14ac:dyDescent="0.2">
      <c r="A1133" s="247"/>
      <c r="B1133" s="202"/>
      <c r="C1133" s="247"/>
      <c r="D1133" s="248"/>
      <c r="E1133" s="247"/>
      <c r="F1133" s="247"/>
      <c r="G1133" s="189"/>
      <c r="H1133" s="189"/>
      <c r="I1133" s="201"/>
      <c r="J1133" s="189"/>
      <c r="K1133" s="189"/>
      <c r="L1133" s="189"/>
      <c r="M1133" s="201"/>
      <c r="N1133" s="201"/>
      <c r="O1133" s="201"/>
      <c r="P1133" s="277"/>
      <c r="Q1133" s="277"/>
      <c r="R1133" s="277"/>
      <c r="S1133" s="201"/>
      <c r="T1133" s="201"/>
      <c r="U1133" s="201"/>
      <c r="V1133" s="201"/>
      <c r="W1133" s="201"/>
      <c r="X1133" s="201"/>
    </row>
    <row r="1134" spans="1:24" s="153" customFormat="1" x14ac:dyDescent="0.2">
      <c r="A1134" s="247"/>
      <c r="B1134" s="202"/>
      <c r="C1134" s="247"/>
      <c r="D1134" s="248"/>
      <c r="E1134" s="247"/>
      <c r="F1134" s="247"/>
      <c r="G1134" s="189"/>
      <c r="H1134" s="189"/>
      <c r="I1134" s="201"/>
      <c r="J1134" s="189"/>
      <c r="K1134" s="189"/>
      <c r="L1134" s="189"/>
      <c r="M1134" s="201"/>
      <c r="N1134" s="201"/>
      <c r="O1134" s="201"/>
      <c r="P1134" s="277"/>
      <c r="Q1134" s="277"/>
      <c r="R1134" s="277"/>
      <c r="S1134" s="201"/>
      <c r="T1134" s="201"/>
      <c r="U1134" s="201"/>
      <c r="V1134" s="201"/>
      <c r="W1134" s="201"/>
      <c r="X1134" s="201"/>
    </row>
    <row r="1135" spans="1:24" s="153" customFormat="1" x14ac:dyDescent="0.2">
      <c r="A1135" s="247"/>
      <c r="B1135" s="202"/>
      <c r="C1135" s="247"/>
      <c r="D1135" s="248"/>
      <c r="E1135" s="247"/>
      <c r="F1135" s="247"/>
      <c r="G1135" s="189"/>
      <c r="H1135" s="189"/>
      <c r="I1135" s="201"/>
      <c r="J1135" s="189"/>
      <c r="K1135" s="189"/>
      <c r="L1135" s="189"/>
      <c r="M1135" s="201"/>
      <c r="N1135" s="201"/>
      <c r="O1135" s="201"/>
      <c r="P1135" s="277"/>
      <c r="Q1135" s="277"/>
      <c r="R1135" s="277"/>
      <c r="S1135" s="201"/>
      <c r="T1135" s="201"/>
      <c r="U1135" s="201"/>
      <c r="V1135" s="201"/>
      <c r="W1135" s="201"/>
      <c r="X1135" s="201"/>
    </row>
    <row r="1136" spans="1:24" s="153" customFormat="1" x14ac:dyDescent="0.2">
      <c r="A1136" s="247"/>
      <c r="B1136" s="202"/>
      <c r="C1136" s="247"/>
      <c r="D1136" s="248"/>
      <c r="E1136" s="247"/>
      <c r="F1136" s="247"/>
      <c r="G1136" s="189"/>
      <c r="H1136" s="189"/>
      <c r="I1136" s="201"/>
      <c r="J1136" s="189"/>
      <c r="K1136" s="189"/>
      <c r="L1136" s="189"/>
      <c r="M1136" s="201"/>
      <c r="N1136" s="201"/>
      <c r="O1136" s="201"/>
      <c r="P1136" s="277"/>
      <c r="Q1136" s="277"/>
      <c r="R1136" s="277"/>
      <c r="S1136" s="201"/>
      <c r="T1136" s="201"/>
      <c r="U1136" s="201"/>
      <c r="V1136" s="201"/>
      <c r="W1136" s="201"/>
      <c r="X1136" s="201"/>
    </row>
    <row r="1137" spans="1:24" s="153" customFormat="1" x14ac:dyDescent="0.2">
      <c r="A1137" s="247"/>
      <c r="B1137" s="202"/>
      <c r="C1137" s="247"/>
      <c r="D1137" s="248"/>
      <c r="E1137" s="247"/>
      <c r="F1137" s="247"/>
      <c r="G1137" s="189"/>
      <c r="H1137" s="189"/>
      <c r="I1137" s="201"/>
      <c r="J1137" s="189"/>
      <c r="K1137" s="189"/>
      <c r="L1137" s="189"/>
      <c r="M1137" s="201"/>
      <c r="N1137" s="201"/>
      <c r="O1137" s="201"/>
      <c r="P1137" s="277"/>
      <c r="Q1137" s="277"/>
      <c r="R1137" s="277"/>
      <c r="S1137" s="201"/>
      <c r="T1137" s="201"/>
      <c r="U1137" s="201"/>
      <c r="V1137" s="201"/>
      <c r="W1137" s="201"/>
      <c r="X1137" s="201"/>
    </row>
    <row r="1138" spans="1:24" s="153" customFormat="1" x14ac:dyDescent="0.2">
      <c r="A1138" s="247"/>
      <c r="B1138" s="202"/>
      <c r="C1138" s="247"/>
      <c r="D1138" s="248"/>
      <c r="E1138" s="247"/>
      <c r="F1138" s="247"/>
      <c r="G1138" s="189"/>
      <c r="H1138" s="189"/>
      <c r="I1138" s="201"/>
      <c r="J1138" s="189"/>
      <c r="K1138" s="189"/>
      <c r="L1138" s="189"/>
      <c r="M1138" s="201"/>
      <c r="N1138" s="201"/>
      <c r="O1138" s="201"/>
      <c r="P1138" s="277"/>
      <c r="Q1138" s="277"/>
      <c r="R1138" s="277"/>
      <c r="S1138" s="201"/>
      <c r="T1138" s="201"/>
      <c r="U1138" s="201"/>
      <c r="V1138" s="201"/>
      <c r="W1138" s="201"/>
      <c r="X1138" s="201"/>
    </row>
    <row r="1139" spans="1:24" s="153" customFormat="1" x14ac:dyDescent="0.2">
      <c r="A1139" s="247"/>
      <c r="B1139" s="202"/>
      <c r="C1139" s="247"/>
      <c r="D1139" s="248"/>
      <c r="E1139" s="247"/>
      <c r="F1139" s="247"/>
      <c r="G1139" s="189"/>
      <c r="H1139" s="189"/>
      <c r="I1139" s="201"/>
      <c r="J1139" s="189"/>
      <c r="K1139" s="189"/>
      <c r="L1139" s="189"/>
      <c r="M1139" s="201"/>
      <c r="N1139" s="201"/>
      <c r="O1139" s="201"/>
      <c r="P1139" s="277"/>
      <c r="Q1139" s="277"/>
      <c r="R1139" s="277"/>
      <c r="S1139" s="201"/>
      <c r="T1139" s="201"/>
      <c r="U1139" s="201"/>
      <c r="V1139" s="201"/>
      <c r="W1139" s="201"/>
      <c r="X1139" s="201"/>
    </row>
    <row r="1140" spans="1:24" s="153" customFormat="1" x14ac:dyDescent="0.2">
      <c r="A1140" s="247"/>
      <c r="B1140" s="202"/>
      <c r="C1140" s="247"/>
      <c r="D1140" s="248"/>
      <c r="E1140" s="247"/>
      <c r="F1140" s="247"/>
      <c r="G1140" s="189"/>
      <c r="H1140" s="189"/>
      <c r="I1140" s="201"/>
      <c r="J1140" s="189"/>
      <c r="K1140" s="189"/>
      <c r="L1140" s="189"/>
      <c r="M1140" s="201"/>
      <c r="N1140" s="201"/>
      <c r="O1140" s="201"/>
      <c r="P1140" s="277"/>
      <c r="Q1140" s="277"/>
      <c r="R1140" s="277"/>
      <c r="S1140" s="201"/>
      <c r="T1140" s="201"/>
      <c r="U1140" s="201"/>
      <c r="V1140" s="201"/>
      <c r="W1140" s="201"/>
      <c r="X1140" s="201"/>
    </row>
    <row r="1141" spans="1:24" s="153" customFormat="1" x14ac:dyDescent="0.2">
      <c r="A1141" s="247"/>
      <c r="B1141" s="202"/>
      <c r="C1141" s="247"/>
      <c r="D1141" s="248"/>
      <c r="E1141" s="247"/>
      <c r="F1141" s="247"/>
      <c r="G1141" s="189"/>
      <c r="H1141" s="189"/>
      <c r="I1141" s="201"/>
      <c r="J1141" s="189"/>
      <c r="K1141" s="189"/>
      <c r="L1141" s="189"/>
      <c r="M1141" s="201"/>
      <c r="N1141" s="201"/>
      <c r="O1141" s="201"/>
      <c r="P1141" s="277"/>
      <c r="Q1141" s="277"/>
      <c r="R1141" s="277"/>
      <c r="S1141" s="201"/>
      <c r="T1141" s="201"/>
      <c r="U1141" s="201"/>
      <c r="V1141" s="201"/>
      <c r="W1141" s="201"/>
      <c r="X1141" s="201"/>
    </row>
    <row r="1142" spans="1:24" s="153" customFormat="1" x14ac:dyDescent="0.2">
      <c r="A1142" s="247"/>
      <c r="B1142" s="202"/>
      <c r="C1142" s="247"/>
      <c r="D1142" s="248"/>
      <c r="E1142" s="247"/>
      <c r="F1142" s="247"/>
      <c r="G1142" s="189"/>
      <c r="H1142" s="189"/>
      <c r="I1142" s="201"/>
      <c r="J1142" s="189"/>
      <c r="K1142" s="189"/>
      <c r="L1142" s="189"/>
      <c r="M1142" s="201"/>
      <c r="N1142" s="201"/>
      <c r="O1142" s="201"/>
      <c r="P1142" s="277"/>
      <c r="Q1142" s="277"/>
      <c r="R1142" s="277"/>
      <c r="S1142" s="201"/>
      <c r="T1142" s="201"/>
      <c r="U1142" s="201"/>
      <c r="V1142" s="201"/>
      <c r="W1142" s="201"/>
      <c r="X1142" s="201"/>
    </row>
    <row r="1143" spans="1:24" s="153" customFormat="1" x14ac:dyDescent="0.2">
      <c r="A1143" s="247"/>
      <c r="B1143" s="202"/>
      <c r="C1143" s="247"/>
      <c r="D1143" s="248"/>
      <c r="E1143" s="247"/>
      <c r="F1143" s="247"/>
      <c r="G1143" s="189"/>
      <c r="H1143" s="189"/>
      <c r="I1143" s="201"/>
      <c r="J1143" s="189"/>
      <c r="K1143" s="189"/>
      <c r="L1143" s="189"/>
      <c r="M1143" s="201"/>
      <c r="N1143" s="201"/>
      <c r="O1143" s="201"/>
      <c r="P1143" s="277"/>
      <c r="Q1143" s="277"/>
      <c r="R1143" s="277"/>
      <c r="S1143" s="201"/>
      <c r="T1143" s="201"/>
      <c r="U1143" s="201"/>
      <c r="V1143" s="201"/>
      <c r="W1143" s="201"/>
      <c r="X1143" s="201"/>
    </row>
    <row r="1144" spans="1:24" s="153" customFormat="1" x14ac:dyDescent="0.2">
      <c r="A1144" s="247"/>
      <c r="B1144" s="202"/>
      <c r="C1144" s="247"/>
      <c r="D1144" s="248"/>
      <c r="E1144" s="247"/>
      <c r="F1144" s="247"/>
      <c r="G1144" s="189"/>
      <c r="H1144" s="189"/>
      <c r="I1144" s="201"/>
      <c r="J1144" s="189"/>
      <c r="K1144" s="189"/>
      <c r="L1144" s="189"/>
      <c r="M1144" s="201"/>
      <c r="N1144" s="201"/>
      <c r="O1144" s="201"/>
      <c r="P1144" s="277"/>
      <c r="Q1144" s="277"/>
      <c r="R1144" s="277"/>
      <c r="S1144" s="201"/>
      <c r="T1144" s="201"/>
      <c r="U1144" s="201"/>
      <c r="V1144" s="201"/>
      <c r="W1144" s="201"/>
      <c r="X1144" s="201"/>
    </row>
    <row r="1145" spans="1:24" s="161" customFormat="1" x14ac:dyDescent="0.2">
      <c r="A1145" s="247"/>
      <c r="B1145" s="202"/>
      <c r="C1145" s="247"/>
      <c r="D1145" s="248"/>
      <c r="E1145" s="247"/>
      <c r="F1145" s="247"/>
      <c r="G1145" s="189"/>
      <c r="H1145" s="189"/>
      <c r="I1145" s="201"/>
      <c r="J1145" s="189"/>
      <c r="K1145" s="189"/>
      <c r="L1145" s="189"/>
      <c r="M1145" s="201"/>
      <c r="N1145" s="201"/>
      <c r="O1145" s="201"/>
      <c r="P1145" s="277"/>
      <c r="Q1145" s="277"/>
      <c r="R1145" s="277"/>
      <c r="S1145" s="201"/>
      <c r="T1145" s="277"/>
      <c r="U1145" s="277"/>
      <c r="V1145" s="277"/>
      <c r="W1145" s="277"/>
      <c r="X1145" s="277"/>
    </row>
    <row r="1146" spans="1:24" s="161" customFormat="1" x14ac:dyDescent="0.2">
      <c r="A1146" s="247"/>
      <c r="B1146" s="276"/>
      <c r="C1146" s="247"/>
      <c r="D1146" s="248"/>
      <c r="E1146" s="247"/>
      <c r="F1146" s="247"/>
      <c r="G1146" s="189"/>
      <c r="H1146" s="189"/>
      <c r="I1146" s="201"/>
      <c r="J1146" s="189"/>
      <c r="K1146" s="189"/>
      <c r="L1146" s="189"/>
      <c r="M1146" s="201"/>
      <c r="N1146" s="201"/>
      <c r="O1146" s="201"/>
      <c r="P1146" s="277"/>
      <c r="Q1146" s="277"/>
      <c r="R1146" s="277"/>
      <c r="S1146" s="201"/>
      <c r="T1146" s="277"/>
      <c r="U1146" s="277"/>
      <c r="V1146" s="277"/>
      <c r="W1146" s="277"/>
      <c r="X1146" s="277"/>
    </row>
    <row r="1147" spans="1:24" s="161" customFormat="1" x14ac:dyDescent="0.2">
      <c r="A1147" s="247"/>
      <c r="B1147" s="276"/>
      <c r="C1147" s="247"/>
      <c r="D1147" s="248"/>
      <c r="E1147" s="247"/>
      <c r="F1147" s="247"/>
      <c r="G1147" s="189"/>
      <c r="H1147" s="189"/>
      <c r="I1147" s="201"/>
      <c r="J1147" s="189"/>
      <c r="K1147" s="189"/>
      <c r="L1147" s="189"/>
      <c r="M1147" s="201"/>
      <c r="N1147" s="201"/>
      <c r="O1147" s="201"/>
      <c r="P1147" s="277"/>
      <c r="Q1147" s="277"/>
      <c r="R1147" s="277"/>
      <c r="S1147" s="201"/>
      <c r="T1147" s="277"/>
      <c r="U1147" s="277"/>
      <c r="V1147" s="277"/>
      <c r="W1147" s="277"/>
      <c r="X1147" s="277"/>
    </row>
    <row r="1148" spans="1:24" s="161" customFormat="1" x14ac:dyDescent="0.2">
      <c r="A1148" s="247"/>
      <c r="B1148" s="202"/>
      <c r="C1148" s="247"/>
      <c r="D1148" s="248"/>
      <c r="E1148" s="247"/>
      <c r="F1148" s="247"/>
      <c r="G1148" s="189"/>
      <c r="H1148" s="189"/>
      <c r="I1148" s="201"/>
      <c r="J1148" s="189"/>
      <c r="K1148" s="189"/>
      <c r="L1148" s="189"/>
      <c r="M1148" s="201"/>
      <c r="N1148" s="201"/>
      <c r="O1148" s="201"/>
      <c r="P1148" s="277"/>
      <c r="Q1148" s="277"/>
      <c r="R1148" s="277"/>
      <c r="S1148" s="201"/>
      <c r="T1148" s="277"/>
      <c r="U1148" s="277"/>
      <c r="V1148" s="277"/>
      <c r="W1148" s="277"/>
      <c r="X1148" s="277"/>
    </row>
    <row r="1149" spans="1:24" s="161" customFormat="1" x14ac:dyDescent="0.2">
      <c r="A1149" s="247"/>
      <c r="B1149" s="202"/>
      <c r="C1149" s="247"/>
      <c r="D1149" s="248"/>
      <c r="E1149" s="247"/>
      <c r="F1149" s="247"/>
      <c r="G1149" s="189"/>
      <c r="H1149" s="189"/>
      <c r="I1149" s="201"/>
      <c r="J1149" s="189"/>
      <c r="K1149" s="189"/>
      <c r="L1149" s="189"/>
      <c r="M1149" s="201"/>
      <c r="N1149" s="201"/>
      <c r="O1149" s="201"/>
      <c r="P1149" s="277"/>
      <c r="Q1149" s="277"/>
      <c r="R1149" s="277"/>
      <c r="S1149" s="201"/>
      <c r="T1149" s="277"/>
      <c r="U1149" s="277"/>
      <c r="V1149" s="277"/>
      <c r="W1149" s="277"/>
      <c r="X1149" s="277"/>
    </row>
    <row r="1150" spans="1:24" s="161" customFormat="1" x14ac:dyDescent="0.2">
      <c r="A1150" s="247"/>
      <c r="B1150" s="276"/>
      <c r="C1150" s="247"/>
      <c r="D1150" s="248"/>
      <c r="E1150" s="247"/>
      <c r="F1150" s="247"/>
      <c r="G1150" s="189"/>
      <c r="H1150" s="189"/>
      <c r="I1150" s="201"/>
      <c r="J1150" s="189"/>
      <c r="K1150" s="189"/>
      <c r="L1150" s="189"/>
      <c r="M1150" s="201"/>
      <c r="N1150" s="201"/>
      <c r="O1150" s="201"/>
      <c r="P1150" s="277"/>
      <c r="Q1150" s="277"/>
      <c r="R1150" s="277"/>
      <c r="S1150" s="201"/>
      <c r="T1150" s="277"/>
      <c r="U1150" s="277"/>
      <c r="V1150" s="277"/>
      <c r="W1150" s="277"/>
      <c r="X1150" s="277"/>
    </row>
    <row r="1151" spans="1:24" s="161" customFormat="1" x14ac:dyDescent="0.2">
      <c r="A1151" s="247"/>
      <c r="B1151" s="202"/>
      <c r="C1151" s="247"/>
      <c r="D1151" s="248"/>
      <c r="E1151" s="247"/>
      <c r="F1151" s="247"/>
      <c r="G1151" s="189"/>
      <c r="H1151" s="189"/>
      <c r="I1151" s="201"/>
      <c r="J1151" s="189"/>
      <c r="K1151" s="189"/>
      <c r="L1151" s="189"/>
      <c r="M1151" s="201"/>
      <c r="N1151" s="201"/>
      <c r="O1151" s="201"/>
      <c r="P1151" s="277"/>
      <c r="Q1151" s="277"/>
      <c r="R1151" s="277"/>
      <c r="S1151" s="201"/>
      <c r="T1151" s="277"/>
      <c r="U1151" s="277"/>
      <c r="V1151" s="277"/>
      <c r="W1151" s="277"/>
      <c r="X1151" s="277"/>
    </row>
    <row r="1152" spans="1:24" s="161" customFormat="1" x14ac:dyDescent="0.2">
      <c r="A1152" s="779"/>
      <c r="B1152" s="779"/>
      <c r="C1152" s="779"/>
      <c r="D1152" s="779"/>
      <c r="E1152" s="779"/>
      <c r="F1152" s="779"/>
      <c r="G1152" s="189"/>
      <c r="H1152" s="186"/>
      <c r="I1152" s="187"/>
      <c r="J1152" s="186"/>
      <c r="K1152" s="186"/>
      <c r="L1152" s="186"/>
      <c r="M1152" s="187"/>
      <c r="N1152" s="187"/>
      <c r="O1152" s="187"/>
      <c r="P1152" s="277"/>
      <c r="Q1152" s="277"/>
      <c r="R1152" s="277"/>
      <c r="S1152" s="201"/>
      <c r="T1152" s="277"/>
      <c r="U1152" s="277"/>
      <c r="V1152" s="277"/>
      <c r="W1152" s="277"/>
      <c r="X1152" s="277"/>
    </row>
    <row r="1153" spans="1:24" s="161" customFormat="1" x14ac:dyDescent="0.2">
      <c r="A1153" s="247"/>
      <c r="B1153" s="276"/>
      <c r="C1153" s="247"/>
      <c r="D1153" s="248"/>
      <c r="E1153" s="247"/>
      <c r="F1153" s="247"/>
      <c r="G1153" s="189"/>
      <c r="H1153" s="189"/>
      <c r="I1153" s="201"/>
      <c r="J1153" s="189"/>
      <c r="K1153" s="189"/>
      <c r="L1153" s="189"/>
      <c r="M1153" s="201"/>
      <c r="N1153" s="201"/>
      <c r="O1153" s="201"/>
      <c r="P1153" s="277"/>
      <c r="Q1153" s="277"/>
      <c r="R1153" s="277"/>
      <c r="S1153" s="201"/>
      <c r="T1153" s="277"/>
      <c r="U1153" s="277"/>
      <c r="V1153" s="277"/>
      <c r="W1153" s="277"/>
      <c r="X1153" s="277"/>
    </row>
    <row r="1154" spans="1:24" s="161" customFormat="1" x14ac:dyDescent="0.2">
      <c r="A1154" s="247"/>
      <c r="B1154" s="276"/>
      <c r="C1154" s="247"/>
      <c r="D1154" s="248"/>
      <c r="E1154" s="247"/>
      <c r="F1154" s="247"/>
      <c r="G1154" s="189"/>
      <c r="H1154" s="189"/>
      <c r="I1154" s="201"/>
      <c r="J1154" s="189"/>
      <c r="K1154" s="189"/>
      <c r="L1154" s="189"/>
      <c r="M1154" s="201"/>
      <c r="N1154" s="201"/>
      <c r="O1154" s="201"/>
      <c r="P1154" s="277"/>
      <c r="Q1154" s="277"/>
      <c r="R1154" s="277"/>
      <c r="S1154" s="201"/>
      <c r="T1154" s="277"/>
      <c r="U1154" s="277"/>
      <c r="V1154" s="277"/>
      <c r="W1154" s="277"/>
      <c r="X1154" s="277"/>
    </row>
    <row r="1155" spans="1:24" s="161" customFormat="1" x14ac:dyDescent="0.2">
      <c r="A1155" s="247"/>
      <c r="B1155" s="276"/>
      <c r="C1155" s="247"/>
      <c r="D1155" s="248"/>
      <c r="E1155" s="247"/>
      <c r="F1155" s="247"/>
      <c r="G1155" s="189"/>
      <c r="H1155" s="189"/>
      <c r="I1155" s="201"/>
      <c r="J1155" s="189"/>
      <c r="K1155" s="189"/>
      <c r="L1155" s="189"/>
      <c r="M1155" s="201"/>
      <c r="N1155" s="201"/>
      <c r="O1155" s="201"/>
      <c r="P1155" s="277"/>
      <c r="Q1155" s="277"/>
      <c r="R1155" s="277"/>
      <c r="S1155" s="201"/>
      <c r="T1155" s="277"/>
      <c r="U1155" s="277"/>
      <c r="V1155" s="277"/>
      <c r="W1155" s="277"/>
      <c r="X1155" s="277"/>
    </row>
    <row r="1156" spans="1:24" s="161" customFormat="1" x14ac:dyDescent="0.2">
      <c r="A1156" s="247"/>
      <c r="B1156" s="276"/>
      <c r="C1156" s="247"/>
      <c r="D1156" s="248"/>
      <c r="E1156" s="247"/>
      <c r="F1156" s="247"/>
      <c r="G1156" s="189"/>
      <c r="H1156" s="189"/>
      <c r="I1156" s="201"/>
      <c r="J1156" s="189"/>
      <c r="K1156" s="189"/>
      <c r="L1156" s="189"/>
      <c r="M1156" s="201"/>
      <c r="N1156" s="201"/>
      <c r="O1156" s="201"/>
      <c r="P1156" s="277"/>
      <c r="Q1156" s="277"/>
      <c r="R1156" s="277"/>
      <c r="S1156" s="201"/>
      <c r="T1156" s="277"/>
      <c r="U1156" s="277"/>
      <c r="V1156" s="277"/>
      <c r="W1156" s="277"/>
      <c r="X1156" s="277"/>
    </row>
    <row r="1157" spans="1:24" s="161" customFormat="1" x14ac:dyDescent="0.2">
      <c r="A1157" s="247"/>
      <c r="B1157" s="276"/>
      <c r="C1157" s="247"/>
      <c r="D1157" s="248"/>
      <c r="E1157" s="247"/>
      <c r="F1157" s="247"/>
      <c r="G1157" s="189"/>
      <c r="H1157" s="189"/>
      <c r="I1157" s="201"/>
      <c r="J1157" s="189"/>
      <c r="K1157" s="189"/>
      <c r="L1157" s="189"/>
      <c r="M1157" s="201"/>
      <c r="N1157" s="201"/>
      <c r="O1157" s="201"/>
      <c r="P1157" s="277"/>
      <c r="Q1157" s="277"/>
      <c r="R1157" s="277"/>
      <c r="S1157" s="201"/>
      <c r="T1157" s="277"/>
      <c r="U1157" s="277"/>
      <c r="V1157" s="277"/>
      <c r="W1157" s="277"/>
      <c r="X1157" s="277"/>
    </row>
    <row r="1158" spans="1:24" s="161" customFormat="1" x14ac:dyDescent="0.2">
      <c r="A1158" s="247"/>
      <c r="B1158" s="276"/>
      <c r="C1158" s="247"/>
      <c r="D1158" s="248"/>
      <c r="E1158" s="247"/>
      <c r="F1158" s="247"/>
      <c r="G1158" s="189"/>
      <c r="H1158" s="189"/>
      <c r="I1158" s="201"/>
      <c r="J1158" s="189"/>
      <c r="K1158" s="189"/>
      <c r="L1158" s="189"/>
      <c r="M1158" s="201"/>
      <c r="N1158" s="201"/>
      <c r="O1158" s="201"/>
      <c r="P1158" s="277"/>
      <c r="Q1158" s="277"/>
      <c r="R1158" s="277"/>
      <c r="S1158" s="201"/>
      <c r="T1158" s="277"/>
      <c r="U1158" s="277"/>
      <c r="V1158" s="277"/>
      <c r="W1158" s="277"/>
      <c r="X1158" s="277"/>
    </row>
    <row r="1159" spans="1:24" s="161" customFormat="1" x14ac:dyDescent="0.2">
      <c r="A1159" s="247"/>
      <c r="B1159" s="276"/>
      <c r="C1159" s="247"/>
      <c r="D1159" s="248"/>
      <c r="E1159" s="247"/>
      <c r="F1159" s="247"/>
      <c r="G1159" s="189"/>
      <c r="H1159" s="189"/>
      <c r="I1159" s="201"/>
      <c r="J1159" s="189"/>
      <c r="K1159" s="189"/>
      <c r="L1159" s="189"/>
      <c r="M1159" s="201"/>
      <c r="N1159" s="201"/>
      <c r="O1159" s="201"/>
      <c r="P1159" s="277"/>
      <c r="Q1159" s="277"/>
      <c r="R1159" s="277"/>
      <c r="S1159" s="201"/>
      <c r="T1159" s="277"/>
      <c r="U1159" s="277"/>
      <c r="V1159" s="277"/>
      <c r="W1159" s="277"/>
      <c r="X1159" s="277"/>
    </row>
    <row r="1160" spans="1:24" s="161" customFormat="1" x14ac:dyDescent="0.2">
      <c r="A1160" s="247"/>
      <c r="B1160" s="276"/>
      <c r="C1160" s="247"/>
      <c r="D1160" s="248"/>
      <c r="E1160" s="247"/>
      <c r="F1160" s="247"/>
      <c r="G1160" s="189"/>
      <c r="H1160" s="189"/>
      <c r="I1160" s="201"/>
      <c r="J1160" s="189"/>
      <c r="K1160" s="189"/>
      <c r="L1160" s="189"/>
      <c r="M1160" s="201"/>
      <c r="N1160" s="201"/>
      <c r="O1160" s="201"/>
      <c r="P1160" s="277"/>
      <c r="Q1160" s="277"/>
      <c r="R1160" s="277"/>
      <c r="S1160" s="201"/>
      <c r="T1160" s="277"/>
      <c r="U1160" s="277"/>
      <c r="V1160" s="277"/>
      <c r="W1160" s="277"/>
      <c r="X1160" s="277"/>
    </row>
    <row r="1161" spans="1:24" s="161" customFormat="1" x14ac:dyDescent="0.2">
      <c r="A1161" s="779"/>
      <c r="B1161" s="779"/>
      <c r="C1161" s="779"/>
      <c r="D1161" s="779"/>
      <c r="E1161" s="779"/>
      <c r="F1161" s="779"/>
      <c r="G1161" s="189"/>
      <c r="H1161" s="186"/>
      <c r="I1161" s="187"/>
      <c r="J1161" s="186"/>
      <c r="K1161" s="186"/>
      <c r="L1161" s="186"/>
      <c r="M1161" s="187"/>
      <c r="N1161" s="187"/>
      <c r="O1161" s="187"/>
      <c r="P1161" s="277"/>
      <c r="Q1161" s="277"/>
      <c r="R1161" s="277"/>
      <c r="S1161" s="201"/>
      <c r="T1161" s="277"/>
      <c r="U1161" s="277"/>
      <c r="V1161" s="277"/>
      <c r="W1161" s="277"/>
      <c r="X1161" s="277"/>
    </row>
    <row r="1162" spans="1:24" s="161" customFormat="1" x14ac:dyDescent="0.2">
      <c r="A1162" s="247"/>
      <c r="B1162" s="202"/>
      <c r="C1162" s="247"/>
      <c r="D1162" s="248"/>
      <c r="E1162" s="247"/>
      <c r="F1162" s="247"/>
      <c r="G1162" s="189"/>
      <c r="H1162" s="189"/>
      <c r="I1162" s="201"/>
      <c r="J1162" s="189"/>
      <c r="K1162" s="189"/>
      <c r="L1162" s="189"/>
      <c r="M1162" s="201"/>
      <c r="N1162" s="201"/>
      <c r="O1162" s="201"/>
      <c r="P1162" s="277"/>
      <c r="Q1162" s="277"/>
      <c r="R1162" s="277"/>
      <c r="S1162" s="201"/>
      <c r="T1162" s="277"/>
      <c r="U1162" s="277"/>
      <c r="V1162" s="277"/>
      <c r="W1162" s="277"/>
      <c r="X1162" s="277"/>
    </row>
    <row r="1163" spans="1:24" s="161" customFormat="1" x14ac:dyDescent="0.2">
      <c r="A1163" s="247"/>
      <c r="B1163" s="202"/>
      <c r="C1163" s="247"/>
      <c r="D1163" s="248"/>
      <c r="E1163" s="247"/>
      <c r="F1163" s="247"/>
      <c r="G1163" s="189"/>
      <c r="H1163" s="189"/>
      <c r="I1163" s="201"/>
      <c r="J1163" s="189"/>
      <c r="K1163" s="189"/>
      <c r="L1163" s="189"/>
      <c r="M1163" s="201"/>
      <c r="N1163" s="201"/>
      <c r="O1163" s="201"/>
      <c r="P1163" s="277"/>
      <c r="Q1163" s="277"/>
      <c r="R1163" s="277"/>
      <c r="S1163" s="201"/>
      <c r="T1163" s="277"/>
      <c r="U1163" s="277"/>
      <c r="V1163" s="277"/>
      <c r="W1163" s="277"/>
      <c r="X1163" s="277"/>
    </row>
    <row r="1164" spans="1:24" s="161" customFormat="1" x14ac:dyDescent="0.2">
      <c r="A1164" s="247"/>
      <c r="B1164" s="202"/>
      <c r="C1164" s="247"/>
      <c r="D1164" s="248"/>
      <c r="E1164" s="247"/>
      <c r="F1164" s="247"/>
      <c r="G1164" s="189"/>
      <c r="H1164" s="189"/>
      <c r="I1164" s="201"/>
      <c r="J1164" s="189"/>
      <c r="K1164" s="189"/>
      <c r="L1164" s="189"/>
      <c r="M1164" s="201"/>
      <c r="N1164" s="201"/>
      <c r="O1164" s="201"/>
      <c r="P1164" s="277"/>
      <c r="Q1164" s="277"/>
      <c r="R1164" s="277"/>
      <c r="S1164" s="201"/>
      <c r="T1164" s="277"/>
      <c r="U1164" s="277"/>
      <c r="V1164" s="277"/>
      <c r="W1164" s="277"/>
      <c r="X1164" s="277"/>
    </row>
    <row r="1165" spans="1:24" s="161" customFormat="1" x14ac:dyDescent="0.2">
      <c r="A1165" s="247"/>
      <c r="B1165" s="202"/>
      <c r="C1165" s="247"/>
      <c r="D1165" s="248"/>
      <c r="E1165" s="247"/>
      <c r="F1165" s="247"/>
      <c r="G1165" s="189"/>
      <c r="H1165" s="189"/>
      <c r="I1165" s="201"/>
      <c r="J1165" s="189"/>
      <c r="K1165" s="189"/>
      <c r="L1165" s="189"/>
      <c r="M1165" s="201"/>
      <c r="N1165" s="201"/>
      <c r="O1165" s="201"/>
      <c r="P1165" s="277"/>
      <c r="Q1165" s="277"/>
      <c r="R1165" s="277"/>
      <c r="S1165" s="201"/>
      <c r="T1165" s="277"/>
      <c r="U1165" s="277"/>
      <c r="V1165" s="277"/>
      <c r="W1165" s="277"/>
      <c r="X1165" s="277"/>
    </row>
    <row r="1166" spans="1:24" s="161" customFormat="1" x14ac:dyDescent="0.2">
      <c r="A1166" s="247"/>
      <c r="B1166" s="202"/>
      <c r="C1166" s="247"/>
      <c r="D1166" s="248"/>
      <c r="E1166" s="247"/>
      <c r="F1166" s="247"/>
      <c r="G1166" s="189"/>
      <c r="H1166" s="189"/>
      <c r="I1166" s="201"/>
      <c r="J1166" s="189"/>
      <c r="K1166" s="189"/>
      <c r="L1166" s="189"/>
      <c r="M1166" s="201"/>
      <c r="N1166" s="201"/>
      <c r="O1166" s="201"/>
      <c r="P1166" s="277"/>
      <c r="Q1166" s="277"/>
      <c r="R1166" s="277"/>
      <c r="S1166" s="201"/>
      <c r="T1166" s="277"/>
      <c r="U1166" s="277"/>
      <c r="V1166" s="277"/>
      <c r="W1166" s="277"/>
      <c r="X1166" s="277"/>
    </row>
    <row r="1167" spans="1:24" s="161" customFormat="1" x14ac:dyDescent="0.2">
      <c r="A1167" s="247"/>
      <c r="B1167" s="202"/>
      <c r="C1167" s="247"/>
      <c r="D1167" s="248"/>
      <c r="E1167" s="247"/>
      <c r="F1167" s="247"/>
      <c r="G1167" s="189"/>
      <c r="H1167" s="189"/>
      <c r="I1167" s="201"/>
      <c r="J1167" s="189"/>
      <c r="K1167" s="189"/>
      <c r="L1167" s="189"/>
      <c r="M1167" s="201"/>
      <c r="N1167" s="201"/>
      <c r="O1167" s="201"/>
      <c r="P1167" s="277"/>
      <c r="Q1167" s="277"/>
      <c r="R1167" s="277"/>
      <c r="S1167" s="201"/>
      <c r="T1167" s="277"/>
      <c r="U1167" s="277"/>
      <c r="V1167" s="277"/>
      <c r="W1167" s="277"/>
      <c r="X1167" s="277"/>
    </row>
    <row r="1168" spans="1:24" s="161" customFormat="1" x14ac:dyDescent="0.2">
      <c r="A1168" s="247"/>
      <c r="B1168" s="202"/>
      <c r="C1168" s="247"/>
      <c r="D1168" s="248"/>
      <c r="E1168" s="247"/>
      <c r="F1168" s="247"/>
      <c r="G1168" s="189"/>
      <c r="H1168" s="189"/>
      <c r="I1168" s="201"/>
      <c r="J1168" s="189"/>
      <c r="K1168" s="189"/>
      <c r="L1168" s="189"/>
      <c r="M1168" s="201"/>
      <c r="N1168" s="201"/>
      <c r="O1168" s="201"/>
      <c r="P1168" s="277"/>
      <c r="Q1168" s="277"/>
      <c r="R1168" s="277"/>
      <c r="S1168" s="201"/>
      <c r="T1168" s="277"/>
      <c r="U1168" s="277"/>
      <c r="V1168" s="277"/>
      <c r="W1168" s="277"/>
      <c r="X1168" s="277"/>
    </row>
    <row r="1169" spans="1:24" s="161" customFormat="1" x14ac:dyDescent="0.2">
      <c r="A1169" s="247"/>
      <c r="B1169" s="202"/>
      <c r="C1169" s="247"/>
      <c r="D1169" s="248"/>
      <c r="E1169" s="247"/>
      <c r="F1169" s="247"/>
      <c r="G1169" s="189"/>
      <c r="H1169" s="189"/>
      <c r="I1169" s="201"/>
      <c r="J1169" s="189"/>
      <c r="K1169" s="189"/>
      <c r="L1169" s="189"/>
      <c r="M1169" s="201"/>
      <c r="N1169" s="201"/>
      <c r="O1169" s="201"/>
      <c r="P1169" s="277"/>
      <c r="Q1169" s="277"/>
      <c r="R1169" s="277"/>
      <c r="S1169" s="201"/>
      <c r="T1169" s="277"/>
      <c r="U1169" s="277"/>
      <c r="V1169" s="277"/>
      <c r="W1169" s="277"/>
      <c r="X1169" s="277"/>
    </row>
    <row r="1170" spans="1:24" s="161" customFormat="1" x14ac:dyDescent="0.2">
      <c r="A1170" s="247"/>
      <c r="B1170" s="202"/>
      <c r="C1170" s="247"/>
      <c r="D1170" s="248"/>
      <c r="E1170" s="247"/>
      <c r="F1170" s="247"/>
      <c r="G1170" s="189"/>
      <c r="H1170" s="189"/>
      <c r="I1170" s="201"/>
      <c r="J1170" s="189"/>
      <c r="K1170" s="189"/>
      <c r="L1170" s="189"/>
      <c r="M1170" s="201"/>
      <c r="N1170" s="201"/>
      <c r="O1170" s="201"/>
      <c r="P1170" s="277"/>
      <c r="Q1170" s="277"/>
      <c r="R1170" s="277"/>
      <c r="S1170" s="201"/>
      <c r="T1170" s="277"/>
      <c r="U1170" s="277"/>
      <c r="V1170" s="277"/>
      <c r="W1170" s="277"/>
      <c r="X1170" s="277"/>
    </row>
    <row r="1171" spans="1:24" s="161" customFormat="1" x14ac:dyDescent="0.2">
      <c r="A1171" s="247"/>
      <c r="B1171" s="202"/>
      <c r="C1171" s="247"/>
      <c r="D1171" s="248"/>
      <c r="E1171" s="247"/>
      <c r="F1171" s="247"/>
      <c r="G1171" s="189"/>
      <c r="H1171" s="189"/>
      <c r="I1171" s="201"/>
      <c r="J1171" s="189"/>
      <c r="K1171" s="189"/>
      <c r="L1171" s="189"/>
      <c r="M1171" s="201"/>
      <c r="N1171" s="201"/>
      <c r="O1171" s="201"/>
      <c r="P1171" s="277"/>
      <c r="Q1171" s="277"/>
      <c r="R1171" s="277"/>
      <c r="S1171" s="201"/>
      <c r="T1171" s="277"/>
      <c r="U1171" s="277"/>
      <c r="V1171" s="277"/>
      <c r="W1171" s="277"/>
      <c r="X1171" s="277"/>
    </row>
    <row r="1172" spans="1:24" s="161" customFormat="1" x14ac:dyDescent="0.2">
      <c r="A1172" s="779"/>
      <c r="B1172" s="779"/>
      <c r="C1172" s="779"/>
      <c r="D1172" s="779"/>
      <c r="E1172" s="779"/>
      <c r="F1172" s="779"/>
      <c r="G1172" s="189"/>
      <c r="H1172" s="186"/>
      <c r="I1172" s="187"/>
      <c r="J1172" s="186"/>
      <c r="K1172" s="186"/>
      <c r="L1172" s="186"/>
      <c r="M1172" s="187"/>
      <c r="N1172" s="187"/>
      <c r="O1172" s="187"/>
      <c r="P1172" s="277"/>
      <c r="Q1172" s="277"/>
      <c r="R1172" s="277"/>
      <c r="S1172" s="201"/>
      <c r="T1172" s="277"/>
      <c r="U1172" s="277"/>
      <c r="V1172" s="277"/>
      <c r="W1172" s="277"/>
      <c r="X1172" s="277"/>
    </row>
    <row r="1173" spans="1:24" s="161" customFormat="1" x14ac:dyDescent="0.2">
      <c r="A1173" s="256"/>
      <c r="B1173" s="276"/>
      <c r="C1173" s="256"/>
      <c r="D1173" s="263"/>
      <c r="E1173" s="247"/>
      <c r="F1173" s="247"/>
      <c r="G1173" s="190"/>
      <c r="H1173" s="190"/>
      <c r="I1173" s="249"/>
      <c r="J1173" s="190"/>
      <c r="K1173" s="190"/>
      <c r="L1173" s="190"/>
      <c r="M1173" s="249"/>
      <c r="N1173" s="249"/>
      <c r="O1173" s="249"/>
      <c r="P1173" s="277"/>
      <c r="Q1173" s="277"/>
      <c r="R1173" s="277"/>
      <c r="S1173" s="201"/>
      <c r="T1173" s="277"/>
      <c r="U1173" s="277"/>
      <c r="V1173" s="277"/>
      <c r="W1173" s="277"/>
      <c r="X1173" s="277"/>
    </row>
    <row r="1174" spans="1:24" s="161" customFormat="1" x14ac:dyDescent="0.2">
      <c r="A1174" s="256"/>
      <c r="B1174" s="276"/>
      <c r="C1174" s="256"/>
      <c r="D1174" s="263"/>
      <c r="E1174" s="247"/>
      <c r="F1174" s="247"/>
      <c r="G1174" s="190"/>
      <c r="H1174" s="190"/>
      <c r="I1174" s="249"/>
      <c r="J1174" s="190"/>
      <c r="K1174" s="190"/>
      <c r="L1174" s="190"/>
      <c r="M1174" s="249"/>
      <c r="N1174" s="249"/>
      <c r="O1174" s="249"/>
      <c r="P1174" s="277"/>
      <c r="Q1174" s="277"/>
      <c r="R1174" s="277"/>
      <c r="S1174" s="201"/>
      <c r="T1174" s="277"/>
      <c r="U1174" s="277"/>
      <c r="V1174" s="277"/>
      <c r="W1174" s="277"/>
      <c r="X1174" s="277"/>
    </row>
    <row r="1175" spans="1:24" s="161" customFormat="1" x14ac:dyDescent="0.2">
      <c r="A1175" s="256"/>
      <c r="B1175" s="276"/>
      <c r="C1175" s="256"/>
      <c r="D1175" s="263"/>
      <c r="E1175" s="247"/>
      <c r="F1175" s="247"/>
      <c r="G1175" s="190"/>
      <c r="H1175" s="190"/>
      <c r="I1175" s="249"/>
      <c r="J1175" s="190"/>
      <c r="K1175" s="190"/>
      <c r="L1175" s="190"/>
      <c r="M1175" s="249"/>
      <c r="N1175" s="249"/>
      <c r="O1175" s="249"/>
      <c r="P1175" s="277"/>
      <c r="Q1175" s="277"/>
      <c r="R1175" s="277"/>
      <c r="S1175" s="201"/>
      <c r="T1175" s="277"/>
      <c r="U1175" s="277"/>
      <c r="V1175" s="277"/>
      <c r="W1175" s="277"/>
      <c r="X1175" s="277"/>
    </row>
    <row r="1176" spans="1:24" s="161" customFormat="1" x14ac:dyDescent="0.2">
      <c r="A1176" s="256"/>
      <c r="B1176" s="276"/>
      <c r="C1176" s="256"/>
      <c r="D1176" s="263"/>
      <c r="E1176" s="247"/>
      <c r="F1176" s="247"/>
      <c r="G1176" s="190"/>
      <c r="H1176" s="190"/>
      <c r="I1176" s="249"/>
      <c r="J1176" s="190"/>
      <c r="K1176" s="190"/>
      <c r="L1176" s="190"/>
      <c r="M1176" s="249"/>
      <c r="N1176" s="249"/>
      <c r="O1176" s="249"/>
      <c r="P1176" s="277"/>
      <c r="Q1176" s="277"/>
      <c r="R1176" s="277"/>
      <c r="S1176" s="201"/>
      <c r="T1176" s="277"/>
      <c r="U1176" s="277"/>
      <c r="V1176" s="277"/>
      <c r="W1176" s="277"/>
      <c r="X1176" s="277"/>
    </row>
    <row r="1177" spans="1:24" s="161" customFormat="1" x14ac:dyDescent="0.2">
      <c r="A1177" s="256"/>
      <c r="B1177" s="276"/>
      <c r="C1177" s="256"/>
      <c r="D1177" s="263"/>
      <c r="E1177" s="247"/>
      <c r="F1177" s="247"/>
      <c r="G1177" s="189"/>
      <c r="H1177" s="189"/>
      <c r="I1177" s="201"/>
      <c r="J1177" s="189"/>
      <c r="K1177" s="189"/>
      <c r="L1177" s="189"/>
      <c r="M1177" s="201"/>
      <c r="N1177" s="201"/>
      <c r="O1177" s="201"/>
      <c r="P1177" s="277"/>
      <c r="Q1177" s="277"/>
      <c r="R1177" s="277"/>
      <c r="S1177" s="201"/>
      <c r="T1177" s="277"/>
      <c r="U1177" s="277"/>
      <c r="V1177" s="277"/>
      <c r="W1177" s="277"/>
      <c r="X1177" s="277"/>
    </row>
    <row r="1178" spans="1:24" x14ac:dyDescent="0.2">
      <c r="A1178" s="256"/>
      <c r="B1178" s="276"/>
      <c r="C1178" s="256"/>
      <c r="D1178" s="263"/>
      <c r="G1178" s="190"/>
      <c r="H1178" s="190"/>
      <c r="I1178" s="249"/>
      <c r="J1178" s="190"/>
      <c r="K1178" s="190"/>
      <c r="L1178" s="190"/>
      <c r="M1178" s="249"/>
      <c r="N1178" s="249"/>
      <c r="O1178" s="249"/>
      <c r="P1178" s="202"/>
      <c r="Q1178" s="202"/>
      <c r="R1178" s="202"/>
      <c r="S1178" s="202"/>
    </row>
    <row r="1179" spans="1:24" x14ac:dyDescent="0.2">
      <c r="A1179" s="256"/>
      <c r="B1179" s="276"/>
      <c r="C1179" s="256"/>
      <c r="D1179" s="263"/>
      <c r="G1179" s="190"/>
      <c r="H1179" s="190"/>
      <c r="I1179" s="249"/>
      <c r="J1179" s="190"/>
      <c r="K1179" s="190"/>
      <c r="L1179" s="190"/>
      <c r="M1179" s="249"/>
      <c r="N1179" s="249"/>
      <c r="O1179" s="249"/>
      <c r="P1179" s="202"/>
      <c r="Q1179" s="202"/>
      <c r="R1179" s="202"/>
      <c r="S1179" s="202"/>
    </row>
  </sheetData>
  <mergeCells count="182">
    <mergeCell ref="A1:R1"/>
    <mergeCell ref="A2:R2"/>
    <mergeCell ref="A4:A8"/>
    <mergeCell ref="B4:B8"/>
    <mergeCell ref="C4:D5"/>
    <mergeCell ref="E4:E8"/>
    <mergeCell ref="F4:F8"/>
    <mergeCell ref="G4:G7"/>
    <mergeCell ref="H4:H7"/>
    <mergeCell ref="I4:I7"/>
    <mergeCell ref="O6:O7"/>
    <mergeCell ref="J4:L4"/>
    <mergeCell ref="M4:O4"/>
    <mergeCell ref="P4:R4"/>
    <mergeCell ref="J5:J7"/>
    <mergeCell ref="K5:L5"/>
    <mergeCell ref="M5:M7"/>
    <mergeCell ref="N5:O5"/>
    <mergeCell ref="P5:P7"/>
    <mergeCell ref="Q5:R5"/>
    <mergeCell ref="A10:F10"/>
    <mergeCell ref="A11:F11"/>
    <mergeCell ref="A12:F12"/>
    <mergeCell ref="A13:F13"/>
    <mergeCell ref="R6:R7"/>
    <mergeCell ref="C6:C8"/>
    <mergeCell ref="D6:D8"/>
    <mergeCell ref="K6:K7"/>
    <mergeCell ref="L6:L7"/>
    <mergeCell ref="N6:N7"/>
    <mergeCell ref="A14:F14"/>
    <mergeCell ref="A15:F15"/>
    <mergeCell ref="A18:F18"/>
    <mergeCell ref="A26:F26"/>
    <mergeCell ref="A30:F30"/>
    <mergeCell ref="A35:F35"/>
    <mergeCell ref="A40:F40"/>
    <mergeCell ref="A42:F42"/>
    <mergeCell ref="A51:F51"/>
    <mergeCell ref="A59:F59"/>
    <mergeCell ref="A63:F63"/>
    <mergeCell ref="A65:F65"/>
    <mergeCell ref="A67:F67"/>
    <mergeCell ref="A72:F72"/>
    <mergeCell ref="A76:F76"/>
    <mergeCell ref="A83:F83"/>
    <mergeCell ref="A88:F88"/>
    <mergeCell ref="A92:F92"/>
    <mergeCell ref="A95:F95"/>
    <mergeCell ref="A98:F98"/>
    <mergeCell ref="A105:F105"/>
    <mergeCell ref="A107:F107"/>
    <mergeCell ref="A115:F115"/>
    <mergeCell ref="A128:F128"/>
    <mergeCell ref="A173:F173"/>
    <mergeCell ref="A131:F131"/>
    <mergeCell ref="A135:F135"/>
    <mergeCell ref="A139:F139"/>
    <mergeCell ref="A142:F142"/>
    <mergeCell ref="A146:F146"/>
    <mergeCell ref="A147:F147"/>
    <mergeCell ref="A176:F176"/>
    <mergeCell ref="A183:F183"/>
    <mergeCell ref="A190:F190"/>
    <mergeCell ref="A193:F193"/>
    <mergeCell ref="A195:F195"/>
    <mergeCell ref="A150:F150"/>
    <mergeCell ref="A151:F151"/>
    <mergeCell ref="A152:F152"/>
    <mergeCell ref="A158:F158"/>
    <mergeCell ref="A161:F161"/>
    <mergeCell ref="A223:F223"/>
    <mergeCell ref="A235:F235"/>
    <mergeCell ref="A237:F237"/>
    <mergeCell ref="A240:F240"/>
    <mergeCell ref="A246:F246"/>
    <mergeCell ref="A199:F199"/>
    <mergeCell ref="A201:F201"/>
    <mergeCell ref="A208:F208"/>
    <mergeCell ref="A213:F213"/>
    <mergeCell ref="A218:F218"/>
    <mergeCell ref="A254:F254"/>
    <mergeCell ref="A261:F261"/>
    <mergeCell ref="A263:F263"/>
    <mergeCell ref="A267:F267"/>
    <mergeCell ref="A271:F271"/>
    <mergeCell ref="A278:F278"/>
    <mergeCell ref="A371:F371"/>
    <mergeCell ref="A283:F283"/>
    <mergeCell ref="A288:F288"/>
    <mergeCell ref="A292:F292"/>
    <mergeCell ref="A301:F301"/>
    <mergeCell ref="A319:F319"/>
    <mergeCell ref="A375:F375"/>
    <mergeCell ref="A378:F378"/>
    <mergeCell ref="A386:F386"/>
    <mergeCell ref="A391:F391"/>
    <mergeCell ref="A415:F415"/>
    <mergeCell ref="A324:F324"/>
    <mergeCell ref="A326:F326"/>
    <mergeCell ref="A329:F329"/>
    <mergeCell ref="A334:F334"/>
    <mergeCell ref="A349:F349"/>
    <mergeCell ref="A419:F419"/>
    <mergeCell ref="A420:F420"/>
    <mergeCell ref="A433:F433"/>
    <mergeCell ref="A438:F438"/>
    <mergeCell ref="A440:F440"/>
    <mergeCell ref="A443:F443"/>
    <mergeCell ref="A445:F445"/>
    <mergeCell ref="A447:F447"/>
    <mergeCell ref="A448:F448"/>
    <mergeCell ref="A449:F449"/>
    <mergeCell ref="A453:F453"/>
    <mergeCell ref="A462:F462"/>
    <mergeCell ref="A465:F465"/>
    <mergeCell ref="A467:F467"/>
    <mergeCell ref="A470:F470"/>
    <mergeCell ref="A475:F475"/>
    <mergeCell ref="A494:F494"/>
    <mergeCell ref="A500:F500"/>
    <mergeCell ref="A509:F509"/>
    <mergeCell ref="A526:F526"/>
    <mergeCell ref="A531:F531"/>
    <mergeCell ref="A533:F533"/>
    <mergeCell ref="A539:F539"/>
    <mergeCell ref="A547:F547"/>
    <mergeCell ref="A561:F561"/>
    <mergeCell ref="A563:F563"/>
    <mergeCell ref="A566:F566"/>
    <mergeCell ref="A570:F570"/>
    <mergeCell ref="A572:F572"/>
    <mergeCell ref="A579:F579"/>
    <mergeCell ref="A568:F568"/>
    <mergeCell ref="A583:F583"/>
    <mergeCell ref="A593:F593"/>
    <mergeCell ref="A602:F602"/>
    <mergeCell ref="A606:F606"/>
    <mergeCell ref="A609:F609"/>
    <mergeCell ref="A613:F613"/>
    <mergeCell ref="A633:F633"/>
    <mergeCell ref="A635:F635"/>
    <mergeCell ref="A637:F637"/>
    <mergeCell ref="A656:F656"/>
    <mergeCell ref="A668:F668"/>
    <mergeCell ref="A671:F671"/>
    <mergeCell ref="A715:F715"/>
    <mergeCell ref="A743:F743"/>
    <mergeCell ref="A902:F902"/>
    <mergeCell ref="A749:F749"/>
    <mergeCell ref="A753:F753"/>
    <mergeCell ref="A757:F757"/>
    <mergeCell ref="A778:F778"/>
    <mergeCell ref="A801:F801"/>
    <mergeCell ref="A804:F804"/>
    <mergeCell ref="A818:F818"/>
    <mergeCell ref="A821:F821"/>
    <mergeCell ref="A826:F826"/>
    <mergeCell ref="A952:F952"/>
    <mergeCell ref="A953:F953"/>
    <mergeCell ref="A1152:F1152"/>
    <mergeCell ref="A1161:F1161"/>
    <mergeCell ref="A1172:F1172"/>
    <mergeCell ref="Q6:Q7"/>
    <mergeCell ref="A905:F905"/>
    <mergeCell ref="A907:F907"/>
    <mergeCell ref="A912:F912"/>
    <mergeCell ref="A914:F914"/>
    <mergeCell ref="A827:F827"/>
    <mergeCell ref="A829:F829"/>
    <mergeCell ref="A830:F830"/>
    <mergeCell ref="A831:F831"/>
    <mergeCell ref="A835:F835"/>
    <mergeCell ref="A842:F842"/>
    <mergeCell ref="A847:F847"/>
    <mergeCell ref="A925:F925"/>
    <mergeCell ref="A948:F948"/>
    <mergeCell ref="A850:F850"/>
    <mergeCell ref="A858:F858"/>
    <mergeCell ref="A863:F863"/>
    <mergeCell ref="A875:F875"/>
    <mergeCell ref="A880:F880"/>
  </mergeCells>
  <printOptions horizontalCentered="1"/>
  <pageMargins left="0.31496062992125984" right="0.31496062992125984" top="0.3543307086614173" bottom="0.3543307086614173" header="0.31496062992125984" footer="0.31496062992125984"/>
  <pageSetup paperSize="8" scale="57" fitToHeight="0" orientation="landscape" r:id="rId1"/>
  <headerFooter differentFirst="1" alignWithMargins="0">
    <oddHeader>&amp;C&amp;P</oddHeader>
  </headerFooter>
  <rowBreaks count="7" manualBreakCount="7">
    <brk id="39" max="17" man="1"/>
    <brk id="97" max="17" man="1"/>
    <brk id="157" max="17" man="1"/>
    <brk id="217" max="17" man="1"/>
    <brk id="277" max="17" man="1"/>
    <brk id="783" max="17" man="1"/>
    <brk id="848" max="1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D184"/>
  <sheetViews>
    <sheetView zoomScale="70" zoomScaleNormal="70" zoomScaleSheetLayoutView="84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M27" sqref="M27"/>
    </sheetView>
  </sheetViews>
  <sheetFormatPr defaultRowHeight="15" outlineLevelRow="1" x14ac:dyDescent="0.25"/>
  <cols>
    <col min="1" max="1" width="4.42578125" style="155" customWidth="1"/>
    <col min="2" max="2" width="62.140625" style="155" customWidth="1"/>
    <col min="3" max="3" width="15.7109375" style="155" customWidth="1"/>
    <col min="4" max="4" width="13" style="155" customWidth="1"/>
    <col min="5" max="6" width="12.85546875" style="155" customWidth="1"/>
    <col min="7" max="7" width="17.7109375" style="156" customWidth="1"/>
    <col min="8" max="8" width="12.5703125" style="286" customWidth="1"/>
    <col min="9" max="9" width="14.85546875" style="286" customWidth="1"/>
    <col min="10" max="10" width="10.5703125" style="286" customWidth="1"/>
    <col min="11" max="11" width="10.5703125" style="286" bestFit="1" customWidth="1"/>
    <col min="12" max="12" width="14.42578125" style="298" customWidth="1"/>
    <col min="13" max="13" width="14" style="286" customWidth="1"/>
    <col min="14" max="14" width="11.85546875" style="286" customWidth="1"/>
    <col min="15" max="15" width="9.85546875" style="286" customWidth="1"/>
    <col min="16" max="16" width="9.5703125" style="286" customWidth="1"/>
    <col min="17" max="17" width="12.85546875" style="626" bestFit="1" customWidth="1"/>
    <col min="18" max="18" width="9" style="155" customWidth="1"/>
    <col min="19" max="19" width="12.5703125" style="155" customWidth="1"/>
    <col min="20" max="16384" width="9.140625" style="155"/>
  </cols>
  <sheetData>
    <row r="1" spans="1:19" ht="27.75" customHeight="1" x14ac:dyDescent="0.25">
      <c r="A1" s="798" t="s">
        <v>1406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</row>
    <row r="2" spans="1:19" ht="45.75" customHeight="1" x14ac:dyDescent="0.25">
      <c r="A2" s="799" t="s">
        <v>1455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</row>
    <row r="3" spans="1:19" ht="33.75" customHeight="1" x14ac:dyDescent="0.25">
      <c r="A3" s="800" t="s">
        <v>599</v>
      </c>
      <c r="B3" s="800" t="s">
        <v>1221</v>
      </c>
      <c r="C3" s="801" t="s">
        <v>1785</v>
      </c>
      <c r="D3" s="802"/>
      <c r="E3" s="802"/>
      <c r="F3" s="802"/>
      <c r="G3" s="803"/>
      <c r="H3" s="804" t="s">
        <v>862</v>
      </c>
      <c r="I3" s="804"/>
      <c r="J3" s="804"/>
      <c r="K3" s="804"/>
      <c r="L3" s="804"/>
      <c r="M3" s="804" t="s">
        <v>863</v>
      </c>
      <c r="N3" s="804"/>
      <c r="O3" s="804"/>
      <c r="P3" s="804"/>
      <c r="Q3" s="804"/>
    </row>
    <row r="4" spans="1:19" ht="16.5" customHeight="1" x14ac:dyDescent="0.25">
      <c r="A4" s="800"/>
      <c r="B4" s="800"/>
      <c r="C4" s="287" t="s">
        <v>981</v>
      </c>
      <c r="D4" s="287" t="s">
        <v>1844</v>
      </c>
      <c r="E4" s="287" t="s">
        <v>1975</v>
      </c>
      <c r="F4" s="287" t="s">
        <v>1976</v>
      </c>
      <c r="G4" s="287" t="s">
        <v>670</v>
      </c>
      <c r="H4" s="281" t="s">
        <v>981</v>
      </c>
      <c r="I4" s="281" t="s">
        <v>1844</v>
      </c>
      <c r="J4" s="281" t="s">
        <v>1975</v>
      </c>
      <c r="K4" s="281" t="s">
        <v>1976</v>
      </c>
      <c r="L4" s="281" t="s">
        <v>670</v>
      </c>
      <c r="M4" s="281" t="s">
        <v>981</v>
      </c>
      <c r="N4" s="281" t="s">
        <v>1844</v>
      </c>
      <c r="O4" s="281" t="s">
        <v>1975</v>
      </c>
      <c r="P4" s="281" t="s">
        <v>1976</v>
      </c>
      <c r="Q4" s="621" t="s">
        <v>670</v>
      </c>
    </row>
    <row r="5" spans="1:19" ht="12.75" customHeight="1" x14ac:dyDescent="0.25">
      <c r="A5" s="800"/>
      <c r="B5" s="800"/>
      <c r="C5" s="287" t="s">
        <v>664</v>
      </c>
      <c r="D5" s="287" t="s">
        <v>664</v>
      </c>
      <c r="E5" s="287" t="s">
        <v>664</v>
      </c>
      <c r="F5" s="287" t="s">
        <v>664</v>
      </c>
      <c r="G5" s="287" t="s">
        <v>664</v>
      </c>
      <c r="H5" s="281" t="s">
        <v>665</v>
      </c>
      <c r="I5" s="281" t="s">
        <v>665</v>
      </c>
      <c r="J5" s="281" t="s">
        <v>665</v>
      </c>
      <c r="K5" s="281" t="s">
        <v>665</v>
      </c>
      <c r="L5" s="281" t="s">
        <v>665</v>
      </c>
      <c r="M5" s="281" t="s">
        <v>663</v>
      </c>
      <c r="N5" s="281" t="s">
        <v>663</v>
      </c>
      <c r="O5" s="281" t="s">
        <v>663</v>
      </c>
      <c r="P5" s="281" t="s">
        <v>663</v>
      </c>
      <c r="Q5" s="621" t="s">
        <v>663</v>
      </c>
    </row>
    <row r="6" spans="1:19" ht="12.75" customHeight="1" x14ac:dyDescent="0.25">
      <c r="A6" s="287">
        <v>1</v>
      </c>
      <c r="B6" s="287">
        <v>2</v>
      </c>
      <c r="C6" s="287">
        <v>3</v>
      </c>
      <c r="D6" s="287">
        <v>5</v>
      </c>
      <c r="E6" s="287">
        <v>6</v>
      </c>
      <c r="F6" s="287">
        <v>7</v>
      </c>
      <c r="G6" s="287">
        <v>8</v>
      </c>
      <c r="H6" s="281">
        <v>9</v>
      </c>
      <c r="I6" s="281">
        <v>10</v>
      </c>
      <c r="J6" s="281">
        <v>11</v>
      </c>
      <c r="K6" s="281">
        <v>12</v>
      </c>
      <c r="L6" s="281">
        <v>14</v>
      </c>
      <c r="M6" s="281">
        <v>15</v>
      </c>
      <c r="N6" s="281">
        <v>16</v>
      </c>
      <c r="O6" s="281">
        <v>17</v>
      </c>
      <c r="P6" s="281">
        <v>18</v>
      </c>
      <c r="Q6" s="621">
        <v>20</v>
      </c>
    </row>
    <row r="7" spans="1:19" s="627" customFormat="1" ht="26.1" customHeight="1" x14ac:dyDescent="0.25">
      <c r="A7" s="797" t="s">
        <v>876</v>
      </c>
      <c r="B7" s="797"/>
      <c r="C7" s="628">
        <f>SUM(C8:C37)</f>
        <v>638.6</v>
      </c>
      <c r="D7" s="628">
        <f>SUM(D8:D37)</f>
        <v>40750.11</v>
      </c>
      <c r="E7" s="628">
        <f>SUM(E8:E37)</f>
        <v>47713</v>
      </c>
      <c r="F7" s="628">
        <f>SUM(F8:F37)</f>
        <v>24381.42</v>
      </c>
      <c r="G7" s="628">
        <f>C7+D7+E7+F7</f>
        <v>113483.13</v>
      </c>
      <c r="H7" s="629">
        <f>SUM(H8:H37)</f>
        <v>15</v>
      </c>
      <c r="I7" s="629">
        <f>SUM(I8:I37)</f>
        <v>1028</v>
      </c>
      <c r="J7" s="629">
        <f>SUM(J8:J37)</f>
        <v>1162</v>
      </c>
      <c r="K7" s="629">
        <f>SUM(K8:K37)</f>
        <v>579</v>
      </c>
      <c r="L7" s="629">
        <f t="shared" ref="L7:L9" si="0">H7+I7+J7+K7</f>
        <v>2784</v>
      </c>
      <c r="M7" s="629">
        <f>SUM(M8:M37)</f>
        <v>33</v>
      </c>
      <c r="N7" s="629">
        <f>SUM(N8:N37)</f>
        <v>2509</v>
      </c>
      <c r="O7" s="629">
        <f>SUM(O8:O37)</f>
        <v>2778</v>
      </c>
      <c r="P7" s="629">
        <f>SUM(P8:P37)</f>
        <v>1398</v>
      </c>
      <c r="Q7" s="622">
        <f>M7+N7+O7+P7</f>
        <v>6718</v>
      </c>
    </row>
    <row r="8" spans="1:19" ht="30" customHeight="1" outlineLevel="1" x14ac:dyDescent="0.25">
      <c r="A8" s="335">
        <v>1</v>
      </c>
      <c r="B8" s="289" t="s">
        <v>1222</v>
      </c>
      <c r="C8" s="290">
        <v>0</v>
      </c>
      <c r="D8" s="290">
        <v>631.29999999999995</v>
      </c>
      <c r="E8" s="290">
        <v>928.71</v>
      </c>
      <c r="F8" s="290">
        <v>0</v>
      </c>
      <c r="G8" s="288">
        <f>C8+D8+E8+F8</f>
        <v>1560.01</v>
      </c>
      <c r="H8" s="283">
        <v>0</v>
      </c>
      <c r="I8" s="283">
        <v>21</v>
      </c>
      <c r="J8" s="283">
        <v>33</v>
      </c>
      <c r="K8" s="283">
        <v>0</v>
      </c>
      <c r="L8" s="282">
        <f t="shared" si="0"/>
        <v>54</v>
      </c>
      <c r="M8" s="283">
        <v>0</v>
      </c>
      <c r="N8" s="283">
        <v>70</v>
      </c>
      <c r="O8" s="283">
        <v>70</v>
      </c>
      <c r="P8" s="283">
        <f>P67+P106+P142</f>
        <v>0</v>
      </c>
      <c r="Q8" s="622">
        <f t="shared" ref="Q8:Q34" si="1">M8+N8+O8+P8</f>
        <v>140</v>
      </c>
      <c r="R8" s="291"/>
      <c r="S8" s="291"/>
    </row>
    <row r="9" spans="1:19" ht="30" customHeight="1" outlineLevel="1" x14ac:dyDescent="0.25">
      <c r="A9" s="335">
        <v>2</v>
      </c>
      <c r="B9" s="289" t="s">
        <v>1769</v>
      </c>
      <c r="C9" s="290">
        <v>0</v>
      </c>
      <c r="D9" s="290">
        <v>68.900000000000006</v>
      </c>
      <c r="E9" s="290">
        <v>0</v>
      </c>
      <c r="F9" s="290">
        <v>0</v>
      </c>
      <c r="G9" s="288">
        <f t="shared" ref="G9:G34" si="2">C9+D9+E9+F9</f>
        <v>68.900000000000006</v>
      </c>
      <c r="H9" s="283">
        <v>0</v>
      </c>
      <c r="I9" s="283">
        <v>3</v>
      </c>
      <c r="J9" s="283">
        <v>0</v>
      </c>
      <c r="K9" s="283">
        <v>0</v>
      </c>
      <c r="L9" s="282">
        <f t="shared" si="0"/>
        <v>3</v>
      </c>
      <c r="M9" s="283">
        <v>0</v>
      </c>
      <c r="N9" s="283">
        <v>6</v>
      </c>
      <c r="O9" s="283">
        <v>0</v>
      </c>
      <c r="P9" s="283">
        <v>0</v>
      </c>
      <c r="Q9" s="622">
        <f t="shared" si="1"/>
        <v>6</v>
      </c>
      <c r="R9" s="291"/>
      <c r="S9" s="291"/>
    </row>
    <row r="10" spans="1:19" ht="26.1" customHeight="1" outlineLevel="1" x14ac:dyDescent="0.25">
      <c r="A10" s="335">
        <v>3</v>
      </c>
      <c r="B10" s="289" t="s">
        <v>1852</v>
      </c>
      <c r="C10" s="290">
        <v>0</v>
      </c>
      <c r="D10" s="290">
        <v>1545.4</v>
      </c>
      <c r="E10" s="290">
        <v>11820.35</v>
      </c>
      <c r="F10" s="290">
        <v>0</v>
      </c>
      <c r="G10" s="288">
        <f t="shared" si="2"/>
        <v>13365.75</v>
      </c>
      <c r="H10" s="283">
        <v>0</v>
      </c>
      <c r="I10" s="283">
        <v>41</v>
      </c>
      <c r="J10" s="283">
        <v>302</v>
      </c>
      <c r="K10" s="283">
        <v>0</v>
      </c>
      <c r="L10" s="282">
        <f t="shared" ref="L10:L34" si="3">H10+I10+J10+K10</f>
        <v>343</v>
      </c>
      <c r="M10" s="283">
        <v>0</v>
      </c>
      <c r="N10" s="283">
        <v>108</v>
      </c>
      <c r="O10" s="283">
        <v>692</v>
      </c>
      <c r="P10" s="283">
        <v>0</v>
      </c>
      <c r="Q10" s="622">
        <f t="shared" si="1"/>
        <v>800</v>
      </c>
      <c r="R10" s="291"/>
      <c r="S10" s="291"/>
    </row>
    <row r="11" spans="1:19" ht="26.1" customHeight="1" outlineLevel="1" x14ac:dyDescent="0.25">
      <c r="A11" s="335">
        <v>4</v>
      </c>
      <c r="B11" s="292" t="s">
        <v>1083</v>
      </c>
      <c r="C11" s="290">
        <v>0</v>
      </c>
      <c r="D11" s="290">
        <v>802.4</v>
      </c>
      <c r="E11" s="290">
        <v>0</v>
      </c>
      <c r="F11" s="290">
        <v>0</v>
      </c>
      <c r="G11" s="288">
        <f t="shared" si="2"/>
        <v>802.4</v>
      </c>
      <c r="H11" s="283">
        <v>0</v>
      </c>
      <c r="I11" s="283">
        <v>21</v>
      </c>
      <c r="J11" s="283">
        <v>0</v>
      </c>
      <c r="K11" s="283">
        <v>0</v>
      </c>
      <c r="L11" s="282">
        <f t="shared" si="3"/>
        <v>21</v>
      </c>
      <c r="M11" s="283">
        <v>0</v>
      </c>
      <c r="N11" s="283">
        <v>58</v>
      </c>
      <c r="O11" s="283">
        <v>0</v>
      </c>
      <c r="P11" s="283">
        <v>0</v>
      </c>
      <c r="Q11" s="622">
        <f t="shared" si="1"/>
        <v>58</v>
      </c>
      <c r="R11" s="291"/>
      <c r="S11" s="291"/>
    </row>
    <row r="12" spans="1:19" ht="24.75" customHeight="1" outlineLevel="1" x14ac:dyDescent="0.25">
      <c r="A12" s="335">
        <v>5</v>
      </c>
      <c r="B12" s="292" t="s">
        <v>1913</v>
      </c>
      <c r="C12" s="290">
        <v>0</v>
      </c>
      <c r="D12" s="523">
        <v>4244.3</v>
      </c>
      <c r="E12" s="523">
        <v>0</v>
      </c>
      <c r="F12" s="290">
        <v>0</v>
      </c>
      <c r="G12" s="288">
        <f t="shared" si="2"/>
        <v>4244.3</v>
      </c>
      <c r="H12" s="283">
        <v>0</v>
      </c>
      <c r="I12" s="521">
        <v>104</v>
      </c>
      <c r="J12" s="521">
        <v>0</v>
      </c>
      <c r="K12" s="283">
        <v>0</v>
      </c>
      <c r="L12" s="282">
        <f t="shared" si="3"/>
        <v>104</v>
      </c>
      <c r="M12" s="283">
        <v>0</v>
      </c>
      <c r="N12" s="521">
        <v>253</v>
      </c>
      <c r="O12" s="521">
        <v>0</v>
      </c>
      <c r="P12" s="283">
        <v>0</v>
      </c>
      <c r="Q12" s="622">
        <f t="shared" si="1"/>
        <v>253</v>
      </c>
    </row>
    <row r="13" spans="1:19" ht="28.5" customHeight="1" outlineLevel="1" x14ac:dyDescent="0.25">
      <c r="A13" s="335">
        <v>6</v>
      </c>
      <c r="B13" s="289" t="s">
        <v>1854</v>
      </c>
      <c r="C13" s="290">
        <v>0</v>
      </c>
      <c r="D13" s="290">
        <v>0</v>
      </c>
      <c r="E13" s="290">
        <v>1569.98</v>
      </c>
      <c r="F13" s="290">
        <v>0</v>
      </c>
      <c r="G13" s="288">
        <f t="shared" si="2"/>
        <v>1569.98</v>
      </c>
      <c r="H13" s="283">
        <v>0</v>
      </c>
      <c r="I13" s="283">
        <v>0</v>
      </c>
      <c r="J13" s="283">
        <v>38</v>
      </c>
      <c r="K13" s="283">
        <v>0</v>
      </c>
      <c r="L13" s="282">
        <f t="shared" si="3"/>
        <v>38</v>
      </c>
      <c r="M13" s="283">
        <v>0</v>
      </c>
      <c r="N13" s="283">
        <v>0</v>
      </c>
      <c r="O13" s="283">
        <v>117</v>
      </c>
      <c r="P13" s="283">
        <v>0</v>
      </c>
      <c r="Q13" s="622">
        <f t="shared" si="1"/>
        <v>117</v>
      </c>
      <c r="R13" s="291"/>
      <c r="S13" s="291"/>
    </row>
    <row r="14" spans="1:19" ht="26.1" customHeight="1" outlineLevel="1" x14ac:dyDescent="0.25">
      <c r="A14" s="335">
        <v>7</v>
      </c>
      <c r="B14" s="292" t="s">
        <v>865</v>
      </c>
      <c r="C14" s="290">
        <v>0</v>
      </c>
      <c r="D14" s="333">
        <v>10601.4</v>
      </c>
      <c r="E14" s="333">
        <v>0</v>
      </c>
      <c r="F14" s="290">
        <v>0</v>
      </c>
      <c r="G14" s="288">
        <f t="shared" si="2"/>
        <v>10601.4</v>
      </c>
      <c r="H14" s="283">
        <v>0</v>
      </c>
      <c r="I14" s="296">
        <v>291</v>
      </c>
      <c r="J14" s="296">
        <v>0</v>
      </c>
      <c r="K14" s="283">
        <v>0</v>
      </c>
      <c r="L14" s="282">
        <f t="shared" si="3"/>
        <v>291</v>
      </c>
      <c r="M14" s="283">
        <v>0</v>
      </c>
      <c r="N14" s="296">
        <v>661</v>
      </c>
      <c r="O14" s="296">
        <v>0</v>
      </c>
      <c r="P14" s="283">
        <v>0</v>
      </c>
      <c r="Q14" s="622">
        <f t="shared" si="1"/>
        <v>661</v>
      </c>
      <c r="R14" s="291"/>
      <c r="S14" s="291"/>
    </row>
    <row r="15" spans="1:19" ht="31.5" customHeight="1" outlineLevel="1" x14ac:dyDescent="0.25">
      <c r="A15" s="335">
        <v>8</v>
      </c>
      <c r="B15" s="297" t="s">
        <v>1700</v>
      </c>
      <c r="C15" s="290">
        <v>0</v>
      </c>
      <c r="D15" s="290">
        <v>2494.3000000000002</v>
      </c>
      <c r="E15" s="522">
        <v>0</v>
      </c>
      <c r="F15" s="290">
        <v>0</v>
      </c>
      <c r="G15" s="288">
        <f t="shared" si="2"/>
        <v>2494.3000000000002</v>
      </c>
      <c r="H15" s="283">
        <v>0</v>
      </c>
      <c r="I15" s="283">
        <v>61</v>
      </c>
      <c r="J15" s="283">
        <v>0</v>
      </c>
      <c r="K15" s="283">
        <v>0</v>
      </c>
      <c r="L15" s="282">
        <f t="shared" si="3"/>
        <v>61</v>
      </c>
      <c r="M15" s="283">
        <v>0</v>
      </c>
      <c r="N15" s="283">
        <v>126</v>
      </c>
      <c r="O15" s="283">
        <v>0</v>
      </c>
      <c r="P15" s="283">
        <v>0</v>
      </c>
      <c r="Q15" s="622">
        <f t="shared" si="1"/>
        <v>126</v>
      </c>
      <c r="R15" s="291"/>
      <c r="S15" s="291"/>
    </row>
    <row r="16" spans="1:19" ht="26.1" customHeight="1" outlineLevel="1" x14ac:dyDescent="0.25">
      <c r="A16" s="335">
        <v>9</v>
      </c>
      <c r="B16" s="293" t="s">
        <v>1857</v>
      </c>
      <c r="C16" s="290">
        <v>0</v>
      </c>
      <c r="D16" s="290">
        <v>0</v>
      </c>
      <c r="E16" s="290">
        <v>662.9</v>
      </c>
      <c r="F16" s="290">
        <v>0</v>
      </c>
      <c r="G16" s="288">
        <f t="shared" si="2"/>
        <v>662.9</v>
      </c>
      <c r="H16" s="283">
        <v>0</v>
      </c>
      <c r="I16" s="283">
        <v>0</v>
      </c>
      <c r="J16" s="283">
        <v>14</v>
      </c>
      <c r="K16" s="283">
        <v>0</v>
      </c>
      <c r="L16" s="282">
        <f t="shared" si="3"/>
        <v>14</v>
      </c>
      <c r="M16" s="283">
        <v>0</v>
      </c>
      <c r="N16" s="283">
        <v>0</v>
      </c>
      <c r="O16" s="283">
        <v>31</v>
      </c>
      <c r="P16" s="283">
        <v>0</v>
      </c>
      <c r="Q16" s="622">
        <f t="shared" si="1"/>
        <v>31</v>
      </c>
      <c r="R16" s="291"/>
      <c r="S16" s="291"/>
    </row>
    <row r="17" spans="1:19" ht="30.75" customHeight="1" outlineLevel="1" x14ac:dyDescent="0.25">
      <c r="A17" s="335">
        <v>10</v>
      </c>
      <c r="B17" s="293" t="s">
        <v>1856</v>
      </c>
      <c r="C17" s="290">
        <v>0</v>
      </c>
      <c r="D17" s="290">
        <v>807.1</v>
      </c>
      <c r="E17" s="290">
        <v>0</v>
      </c>
      <c r="F17" s="290">
        <v>0</v>
      </c>
      <c r="G17" s="288">
        <f t="shared" si="2"/>
        <v>807.1</v>
      </c>
      <c r="H17" s="283">
        <v>0</v>
      </c>
      <c r="I17" s="283">
        <v>16</v>
      </c>
      <c r="J17" s="283">
        <v>0</v>
      </c>
      <c r="K17" s="283">
        <v>0</v>
      </c>
      <c r="L17" s="282">
        <f t="shared" si="3"/>
        <v>16</v>
      </c>
      <c r="M17" s="283">
        <v>0</v>
      </c>
      <c r="N17" s="283">
        <v>53</v>
      </c>
      <c r="O17" s="283">
        <v>0</v>
      </c>
      <c r="P17" s="283">
        <v>0</v>
      </c>
      <c r="Q17" s="622">
        <f t="shared" si="1"/>
        <v>53</v>
      </c>
      <c r="R17" s="291"/>
      <c r="S17" s="291"/>
    </row>
    <row r="18" spans="1:19" ht="30.75" customHeight="1" outlineLevel="1" x14ac:dyDescent="0.25">
      <c r="A18" s="335">
        <v>11</v>
      </c>
      <c r="B18" s="293" t="s">
        <v>1770</v>
      </c>
      <c r="C18" s="290">
        <v>0</v>
      </c>
      <c r="D18" s="290">
        <v>0</v>
      </c>
      <c r="E18" s="290">
        <v>0</v>
      </c>
      <c r="F18" s="290">
        <v>2446.1</v>
      </c>
      <c r="G18" s="288">
        <f t="shared" si="2"/>
        <v>2446.1</v>
      </c>
      <c r="H18" s="283">
        <v>0</v>
      </c>
      <c r="I18" s="283">
        <v>0</v>
      </c>
      <c r="J18" s="283">
        <v>0</v>
      </c>
      <c r="K18" s="283">
        <v>57</v>
      </c>
      <c r="L18" s="282">
        <f t="shared" si="3"/>
        <v>57</v>
      </c>
      <c r="M18" s="283">
        <v>0</v>
      </c>
      <c r="N18" s="283">
        <v>0</v>
      </c>
      <c r="O18" s="283">
        <v>0</v>
      </c>
      <c r="P18" s="283">
        <v>146</v>
      </c>
      <c r="Q18" s="622">
        <f t="shared" si="1"/>
        <v>146</v>
      </c>
      <c r="R18" s="291"/>
      <c r="S18" s="291"/>
    </row>
    <row r="19" spans="1:19" ht="30.75" customHeight="1" outlineLevel="1" x14ac:dyDescent="0.25">
      <c r="A19" s="335">
        <v>12</v>
      </c>
      <c r="B19" s="293" t="s">
        <v>1949</v>
      </c>
      <c r="C19" s="290">
        <v>0</v>
      </c>
      <c r="D19" s="356">
        <v>656.81</v>
      </c>
      <c r="E19" s="290">
        <v>0</v>
      </c>
      <c r="F19" s="290">
        <v>0</v>
      </c>
      <c r="G19" s="288">
        <f t="shared" si="2"/>
        <v>656.81</v>
      </c>
      <c r="H19" s="283">
        <v>0</v>
      </c>
      <c r="I19" s="283">
        <v>17</v>
      </c>
      <c r="J19" s="283">
        <v>0</v>
      </c>
      <c r="K19" s="283">
        <v>0</v>
      </c>
      <c r="L19" s="282">
        <f t="shared" si="3"/>
        <v>17</v>
      </c>
      <c r="M19" s="283">
        <v>0</v>
      </c>
      <c r="N19" s="283">
        <v>39</v>
      </c>
      <c r="O19" s="283">
        <v>0</v>
      </c>
      <c r="P19" s="283">
        <v>0</v>
      </c>
      <c r="Q19" s="622">
        <f t="shared" si="1"/>
        <v>39</v>
      </c>
      <c r="R19" s="291"/>
      <c r="S19" s="291"/>
    </row>
    <row r="20" spans="1:19" ht="30.75" customHeight="1" outlineLevel="1" x14ac:dyDescent="0.25">
      <c r="A20" s="335">
        <v>13</v>
      </c>
      <c r="B20" s="289" t="s">
        <v>982</v>
      </c>
      <c r="C20" s="290">
        <v>0</v>
      </c>
      <c r="D20" s="290">
        <v>0</v>
      </c>
      <c r="E20" s="290">
        <v>0</v>
      </c>
      <c r="F20" s="290">
        <v>2042.8</v>
      </c>
      <c r="G20" s="288">
        <f t="shared" si="2"/>
        <v>2042.8</v>
      </c>
      <c r="H20" s="283">
        <v>0</v>
      </c>
      <c r="I20" s="283">
        <v>0</v>
      </c>
      <c r="J20" s="283">
        <v>0</v>
      </c>
      <c r="K20" s="283">
        <v>45</v>
      </c>
      <c r="L20" s="282">
        <f t="shared" si="3"/>
        <v>45</v>
      </c>
      <c r="M20" s="283">
        <v>0</v>
      </c>
      <c r="N20" s="283">
        <v>0</v>
      </c>
      <c r="O20" s="283">
        <v>0</v>
      </c>
      <c r="P20" s="283">
        <v>117</v>
      </c>
      <c r="Q20" s="622">
        <f t="shared" si="1"/>
        <v>117</v>
      </c>
      <c r="R20" s="291"/>
      <c r="S20" s="291"/>
    </row>
    <row r="21" spans="1:19" ht="30.75" customHeight="1" outlineLevel="1" x14ac:dyDescent="0.25">
      <c r="A21" s="335">
        <v>14</v>
      </c>
      <c r="B21" s="292" t="s">
        <v>1313</v>
      </c>
      <c r="C21" s="290">
        <v>0</v>
      </c>
      <c r="D21" s="290">
        <v>0</v>
      </c>
      <c r="E21" s="290">
        <v>6604.51</v>
      </c>
      <c r="F21" s="290">
        <v>0</v>
      </c>
      <c r="G21" s="288">
        <f t="shared" si="2"/>
        <v>6604.51</v>
      </c>
      <c r="H21" s="283">
        <v>0</v>
      </c>
      <c r="I21" s="283">
        <v>0</v>
      </c>
      <c r="J21" s="283">
        <v>123</v>
      </c>
      <c r="K21" s="283">
        <v>0</v>
      </c>
      <c r="L21" s="282">
        <f t="shared" si="3"/>
        <v>123</v>
      </c>
      <c r="M21" s="283">
        <v>0</v>
      </c>
      <c r="N21" s="283">
        <v>0</v>
      </c>
      <c r="O21" s="283">
        <v>318</v>
      </c>
      <c r="P21" s="283">
        <v>0</v>
      </c>
      <c r="Q21" s="622">
        <f t="shared" si="1"/>
        <v>318</v>
      </c>
      <c r="R21" s="291"/>
      <c r="S21" s="291"/>
    </row>
    <row r="22" spans="1:19" ht="26.1" customHeight="1" outlineLevel="1" x14ac:dyDescent="0.25">
      <c r="A22" s="335">
        <v>15</v>
      </c>
      <c r="B22" s="292" t="s">
        <v>873</v>
      </c>
      <c r="C22" s="290">
        <v>0</v>
      </c>
      <c r="D22" s="290">
        <v>2640.9</v>
      </c>
      <c r="E22" s="290">
        <v>7760.8</v>
      </c>
      <c r="F22" s="290">
        <v>0</v>
      </c>
      <c r="G22" s="288">
        <f t="shared" si="2"/>
        <v>10401.700000000001</v>
      </c>
      <c r="H22" s="283">
        <v>0</v>
      </c>
      <c r="I22" s="283">
        <v>58</v>
      </c>
      <c r="J22" s="283">
        <v>171</v>
      </c>
      <c r="K22" s="283">
        <v>0</v>
      </c>
      <c r="L22" s="282">
        <f t="shared" si="3"/>
        <v>229</v>
      </c>
      <c r="M22" s="283">
        <v>0</v>
      </c>
      <c r="N22" s="283">
        <v>151</v>
      </c>
      <c r="O22" s="283">
        <v>423</v>
      </c>
      <c r="P22" s="283">
        <v>0</v>
      </c>
      <c r="Q22" s="622">
        <f t="shared" si="1"/>
        <v>574</v>
      </c>
      <c r="R22" s="291"/>
      <c r="S22" s="291"/>
    </row>
    <row r="23" spans="1:19" ht="26.1" customHeight="1" outlineLevel="1" x14ac:dyDescent="0.25">
      <c r="A23" s="335">
        <v>16</v>
      </c>
      <c r="B23" s="293" t="s">
        <v>1440</v>
      </c>
      <c r="C23" s="290">
        <v>0</v>
      </c>
      <c r="D23" s="290">
        <v>3033.15</v>
      </c>
      <c r="E23" s="290">
        <v>0</v>
      </c>
      <c r="F23" s="290">
        <v>0</v>
      </c>
      <c r="G23" s="288">
        <f t="shared" si="2"/>
        <v>3033.15</v>
      </c>
      <c r="H23" s="283">
        <v>0</v>
      </c>
      <c r="I23" s="283">
        <v>76</v>
      </c>
      <c r="J23" s="283">
        <v>0</v>
      </c>
      <c r="K23" s="283">
        <v>0</v>
      </c>
      <c r="L23" s="282">
        <f t="shared" si="3"/>
        <v>76</v>
      </c>
      <c r="M23" s="283">
        <v>0</v>
      </c>
      <c r="N23" s="283">
        <v>131</v>
      </c>
      <c r="O23" s="283">
        <v>0</v>
      </c>
      <c r="P23" s="283">
        <v>0</v>
      </c>
      <c r="Q23" s="622">
        <f t="shared" si="1"/>
        <v>131</v>
      </c>
      <c r="R23" s="291"/>
      <c r="S23" s="291"/>
    </row>
    <row r="24" spans="1:19" ht="26.1" customHeight="1" outlineLevel="1" x14ac:dyDescent="0.25">
      <c r="A24" s="335">
        <v>17</v>
      </c>
      <c r="B24" s="292" t="s">
        <v>875</v>
      </c>
      <c r="C24" s="290">
        <v>0</v>
      </c>
      <c r="D24" s="290">
        <v>0</v>
      </c>
      <c r="E24" s="290">
        <v>3375.29</v>
      </c>
      <c r="F24" s="290">
        <v>0</v>
      </c>
      <c r="G24" s="288">
        <f t="shared" si="2"/>
        <v>3375.29</v>
      </c>
      <c r="H24" s="283">
        <v>0</v>
      </c>
      <c r="I24" s="285">
        <v>0</v>
      </c>
      <c r="J24" s="285">
        <v>93</v>
      </c>
      <c r="K24" s="283">
        <v>0</v>
      </c>
      <c r="L24" s="282">
        <f t="shared" si="3"/>
        <v>93</v>
      </c>
      <c r="M24" s="283">
        <v>0</v>
      </c>
      <c r="N24" s="281">
        <v>0</v>
      </c>
      <c r="O24" s="281">
        <v>222</v>
      </c>
      <c r="P24" s="283">
        <v>0</v>
      </c>
      <c r="Q24" s="622">
        <f t="shared" si="1"/>
        <v>222</v>
      </c>
      <c r="R24" s="291"/>
      <c r="S24" s="291"/>
    </row>
    <row r="25" spans="1:19" ht="30.75" customHeight="1" outlineLevel="1" x14ac:dyDescent="0.25">
      <c r="A25" s="335">
        <v>18</v>
      </c>
      <c r="B25" s="292" t="s">
        <v>1298</v>
      </c>
      <c r="C25" s="290">
        <v>0</v>
      </c>
      <c r="D25" s="290">
        <v>0</v>
      </c>
      <c r="E25" s="290">
        <v>1069.47</v>
      </c>
      <c r="F25" s="290">
        <v>0</v>
      </c>
      <c r="G25" s="288">
        <f t="shared" ref="G25" si="4">C25+D25+E25+F25</f>
        <v>1069.47</v>
      </c>
      <c r="H25" s="283">
        <v>0</v>
      </c>
      <c r="I25" s="283">
        <v>0</v>
      </c>
      <c r="J25" s="283">
        <v>40</v>
      </c>
      <c r="K25" s="283">
        <v>0</v>
      </c>
      <c r="L25" s="282">
        <f t="shared" ref="L25" si="5">H25+I25+J25+K25</f>
        <v>40</v>
      </c>
      <c r="M25" s="283">
        <v>0</v>
      </c>
      <c r="N25" s="283">
        <v>0</v>
      </c>
      <c r="O25" s="283">
        <v>107</v>
      </c>
      <c r="P25" s="283">
        <v>0</v>
      </c>
      <c r="Q25" s="622">
        <f t="shared" ref="Q25" si="6">M25+N25+O25+P25</f>
        <v>107</v>
      </c>
      <c r="R25" s="291"/>
      <c r="S25" s="291"/>
    </row>
    <row r="26" spans="1:19" ht="30.75" customHeight="1" outlineLevel="1" x14ac:dyDescent="0.25">
      <c r="A26" s="335">
        <v>19</v>
      </c>
      <c r="B26" s="292" t="s">
        <v>1020</v>
      </c>
      <c r="C26" s="290">
        <v>0</v>
      </c>
      <c r="D26" s="290">
        <v>0</v>
      </c>
      <c r="E26" s="290">
        <v>0</v>
      </c>
      <c r="F26" s="290">
        <v>9493.32</v>
      </c>
      <c r="G26" s="288">
        <f t="shared" si="2"/>
        <v>9493.32</v>
      </c>
      <c r="H26" s="283">
        <v>0</v>
      </c>
      <c r="I26" s="283">
        <v>0</v>
      </c>
      <c r="J26" s="283">
        <v>0</v>
      </c>
      <c r="K26" s="283">
        <v>215</v>
      </c>
      <c r="L26" s="282">
        <f t="shared" si="3"/>
        <v>215</v>
      </c>
      <c r="M26" s="283">
        <v>0</v>
      </c>
      <c r="N26" s="283">
        <v>0</v>
      </c>
      <c r="O26" s="283">
        <v>0</v>
      </c>
      <c r="P26" s="283">
        <v>557</v>
      </c>
      <c r="Q26" s="622">
        <f t="shared" si="1"/>
        <v>557</v>
      </c>
      <c r="R26" s="291"/>
      <c r="S26" s="291"/>
    </row>
    <row r="27" spans="1:19" ht="30.75" customHeight="1" outlineLevel="1" x14ac:dyDescent="0.25">
      <c r="A27" s="335">
        <v>20</v>
      </c>
      <c r="B27" s="293" t="s">
        <v>1301</v>
      </c>
      <c r="C27" s="290">
        <v>0</v>
      </c>
      <c r="D27" s="290">
        <v>0</v>
      </c>
      <c r="E27" s="290">
        <v>694.5</v>
      </c>
      <c r="F27" s="290">
        <v>0</v>
      </c>
      <c r="G27" s="288">
        <f t="shared" si="2"/>
        <v>694.5</v>
      </c>
      <c r="H27" s="283">
        <v>0</v>
      </c>
      <c r="I27" s="283">
        <v>0</v>
      </c>
      <c r="J27" s="283">
        <v>13</v>
      </c>
      <c r="K27" s="283">
        <v>0</v>
      </c>
      <c r="L27" s="282">
        <f t="shared" si="3"/>
        <v>13</v>
      </c>
      <c r="M27" s="283">
        <v>0</v>
      </c>
      <c r="N27" s="283">
        <v>0</v>
      </c>
      <c r="O27" s="283">
        <v>43</v>
      </c>
      <c r="P27" s="283">
        <v>0</v>
      </c>
      <c r="Q27" s="622">
        <f t="shared" si="1"/>
        <v>43</v>
      </c>
      <c r="R27" s="291"/>
      <c r="S27" s="291"/>
    </row>
    <row r="28" spans="1:19" ht="30.75" customHeight="1" outlineLevel="1" x14ac:dyDescent="0.25">
      <c r="A28" s="335">
        <v>21</v>
      </c>
      <c r="B28" s="292" t="s">
        <v>867</v>
      </c>
      <c r="C28" s="290">
        <v>0</v>
      </c>
      <c r="D28" s="290">
        <v>0</v>
      </c>
      <c r="E28" s="290">
        <v>2196.1</v>
      </c>
      <c r="F28" s="290">
        <v>0</v>
      </c>
      <c r="G28" s="288">
        <f t="shared" si="2"/>
        <v>2196.1</v>
      </c>
      <c r="H28" s="283">
        <v>0</v>
      </c>
      <c r="I28" s="283">
        <v>0</v>
      </c>
      <c r="J28" s="283">
        <v>68</v>
      </c>
      <c r="K28" s="283">
        <v>0</v>
      </c>
      <c r="L28" s="282">
        <f t="shared" si="3"/>
        <v>68</v>
      </c>
      <c r="M28" s="283">
        <v>0</v>
      </c>
      <c r="N28" s="283">
        <v>0</v>
      </c>
      <c r="O28" s="283">
        <v>163</v>
      </c>
      <c r="P28" s="283">
        <v>0</v>
      </c>
      <c r="Q28" s="622">
        <f t="shared" si="1"/>
        <v>163</v>
      </c>
      <c r="R28" s="291"/>
      <c r="S28" s="291"/>
    </row>
    <row r="29" spans="1:19" ht="26.1" customHeight="1" outlineLevel="1" x14ac:dyDescent="0.25">
      <c r="A29" s="335">
        <v>22</v>
      </c>
      <c r="B29" s="293" t="s">
        <v>1410</v>
      </c>
      <c r="C29" s="290">
        <v>638.6</v>
      </c>
      <c r="D29" s="290">
        <v>0</v>
      </c>
      <c r="E29" s="290">
        <v>0</v>
      </c>
      <c r="F29" s="290">
        <v>0</v>
      </c>
      <c r="G29" s="288">
        <f t="shared" si="2"/>
        <v>638.6</v>
      </c>
      <c r="H29" s="283">
        <v>15</v>
      </c>
      <c r="I29" s="283">
        <v>0</v>
      </c>
      <c r="J29" s="283">
        <f>J82+J164</f>
        <v>0</v>
      </c>
      <c r="K29" s="283">
        <v>0</v>
      </c>
      <c r="L29" s="282">
        <f t="shared" si="3"/>
        <v>15</v>
      </c>
      <c r="M29" s="283">
        <v>33</v>
      </c>
      <c r="N29" s="283">
        <v>0</v>
      </c>
      <c r="O29" s="283">
        <v>0</v>
      </c>
      <c r="P29" s="283">
        <v>0</v>
      </c>
      <c r="Q29" s="622">
        <f t="shared" si="1"/>
        <v>33</v>
      </c>
      <c r="R29" s="291"/>
      <c r="S29" s="291"/>
    </row>
    <row r="30" spans="1:19" ht="26.1" customHeight="1" outlineLevel="1" x14ac:dyDescent="0.25">
      <c r="A30" s="335">
        <v>23</v>
      </c>
      <c r="B30" s="292" t="s">
        <v>866</v>
      </c>
      <c r="C30" s="290">
        <v>0</v>
      </c>
      <c r="D30" s="290">
        <v>0</v>
      </c>
      <c r="E30" s="290">
        <v>3059.19</v>
      </c>
      <c r="F30" s="290">
        <v>0</v>
      </c>
      <c r="G30" s="288">
        <f t="shared" si="2"/>
        <v>3059.19</v>
      </c>
      <c r="H30" s="283">
        <v>0</v>
      </c>
      <c r="I30" s="283">
        <v>0</v>
      </c>
      <c r="J30" s="283">
        <v>81</v>
      </c>
      <c r="K30" s="283">
        <v>0</v>
      </c>
      <c r="L30" s="282">
        <f t="shared" si="3"/>
        <v>81</v>
      </c>
      <c r="M30" s="283">
        <v>0</v>
      </c>
      <c r="N30" s="283">
        <v>0</v>
      </c>
      <c r="O30" s="283">
        <v>175</v>
      </c>
      <c r="P30" s="283">
        <v>0</v>
      </c>
      <c r="Q30" s="622">
        <f t="shared" si="1"/>
        <v>175</v>
      </c>
      <c r="R30" s="291"/>
      <c r="S30" s="291"/>
    </row>
    <row r="31" spans="1:19" ht="26.1" customHeight="1" outlineLevel="1" x14ac:dyDescent="0.25">
      <c r="A31" s="335">
        <v>24</v>
      </c>
      <c r="B31" s="289" t="s">
        <v>864</v>
      </c>
      <c r="C31" s="290">
        <v>0</v>
      </c>
      <c r="D31" s="290">
        <v>0</v>
      </c>
      <c r="E31" s="290">
        <v>1096.4000000000001</v>
      </c>
      <c r="F31" s="290">
        <v>0</v>
      </c>
      <c r="G31" s="288">
        <f t="shared" si="2"/>
        <v>1096.4000000000001</v>
      </c>
      <c r="H31" s="283">
        <v>0</v>
      </c>
      <c r="I31" s="283">
        <v>0</v>
      </c>
      <c r="J31" s="283">
        <v>33</v>
      </c>
      <c r="K31" s="283">
        <v>0</v>
      </c>
      <c r="L31" s="282">
        <f t="shared" si="3"/>
        <v>33</v>
      </c>
      <c r="M31" s="283">
        <v>0</v>
      </c>
      <c r="N31" s="283">
        <v>0</v>
      </c>
      <c r="O31" s="283">
        <v>82</v>
      </c>
      <c r="P31" s="283">
        <v>0</v>
      </c>
      <c r="Q31" s="622">
        <f t="shared" si="1"/>
        <v>82</v>
      </c>
      <c r="R31" s="291"/>
      <c r="S31" s="291"/>
    </row>
    <row r="32" spans="1:19" ht="30.75" customHeight="1" outlineLevel="1" x14ac:dyDescent="0.25">
      <c r="A32" s="335">
        <v>25</v>
      </c>
      <c r="B32" s="292" t="s">
        <v>868</v>
      </c>
      <c r="C32" s="290">
        <v>0</v>
      </c>
      <c r="D32" s="290">
        <v>0</v>
      </c>
      <c r="E32" s="290">
        <v>5423.8</v>
      </c>
      <c r="F32" s="290">
        <v>0</v>
      </c>
      <c r="G32" s="288">
        <f t="shared" si="2"/>
        <v>5423.8</v>
      </c>
      <c r="H32" s="283">
        <v>0</v>
      </c>
      <c r="I32" s="283">
        <v>0</v>
      </c>
      <c r="J32" s="283">
        <v>120</v>
      </c>
      <c r="K32" s="283">
        <v>0</v>
      </c>
      <c r="L32" s="282">
        <f t="shared" si="3"/>
        <v>120</v>
      </c>
      <c r="M32" s="283">
        <v>0</v>
      </c>
      <c r="N32" s="283">
        <v>0</v>
      </c>
      <c r="O32" s="283">
        <v>232</v>
      </c>
      <c r="P32" s="283">
        <v>0</v>
      </c>
      <c r="Q32" s="622">
        <f t="shared" si="1"/>
        <v>232</v>
      </c>
      <c r="R32" s="291"/>
      <c r="S32" s="291"/>
    </row>
    <row r="33" spans="1:19" ht="30.75" customHeight="1" outlineLevel="1" x14ac:dyDescent="0.25">
      <c r="A33" s="335">
        <v>26</v>
      </c>
      <c r="B33" s="293" t="s">
        <v>1378</v>
      </c>
      <c r="C33" s="290">
        <v>0</v>
      </c>
      <c r="D33" s="290">
        <v>7957.7</v>
      </c>
      <c r="E33" s="290">
        <v>1451</v>
      </c>
      <c r="F33" s="290">
        <v>0</v>
      </c>
      <c r="G33" s="288">
        <f t="shared" si="2"/>
        <v>9408.7000000000007</v>
      </c>
      <c r="H33" s="283">
        <v>0</v>
      </c>
      <c r="I33" s="283">
        <v>209</v>
      </c>
      <c r="J33" s="283">
        <v>33</v>
      </c>
      <c r="K33" s="283">
        <v>0</v>
      </c>
      <c r="L33" s="282">
        <f t="shared" si="3"/>
        <v>242</v>
      </c>
      <c r="M33" s="283">
        <v>0</v>
      </c>
      <c r="N33" s="283">
        <v>494</v>
      </c>
      <c r="O33" s="283">
        <v>103</v>
      </c>
      <c r="P33" s="283">
        <v>0</v>
      </c>
      <c r="Q33" s="622">
        <f t="shared" si="1"/>
        <v>597</v>
      </c>
      <c r="R33" s="291"/>
      <c r="S33" s="291"/>
    </row>
    <row r="34" spans="1:19" ht="30.75" customHeight="1" outlineLevel="1" x14ac:dyDescent="0.25">
      <c r="A34" s="335">
        <v>27</v>
      </c>
      <c r="B34" s="289" t="s">
        <v>1771</v>
      </c>
      <c r="C34" s="290">
        <v>0</v>
      </c>
      <c r="D34" s="290">
        <v>2384.25</v>
      </c>
      <c r="E34" s="290">
        <v>0</v>
      </c>
      <c r="F34" s="290">
        <v>0</v>
      </c>
      <c r="G34" s="288">
        <f t="shared" si="2"/>
        <v>2384.25</v>
      </c>
      <c r="H34" s="283">
        <v>0</v>
      </c>
      <c r="I34" s="283">
        <v>61</v>
      </c>
      <c r="J34" s="283">
        <v>0</v>
      </c>
      <c r="K34" s="283">
        <v>0</v>
      </c>
      <c r="L34" s="282">
        <f t="shared" si="3"/>
        <v>61</v>
      </c>
      <c r="M34" s="283">
        <v>0</v>
      </c>
      <c r="N34" s="283">
        <v>156</v>
      </c>
      <c r="O34" s="283">
        <v>0</v>
      </c>
      <c r="P34" s="283">
        <v>0</v>
      </c>
      <c r="Q34" s="622">
        <f t="shared" si="1"/>
        <v>156</v>
      </c>
      <c r="R34" s="291"/>
      <c r="S34" s="291"/>
    </row>
    <row r="35" spans="1:19" ht="31.5" customHeight="1" outlineLevel="1" x14ac:dyDescent="0.25">
      <c r="A35" s="335">
        <v>28</v>
      </c>
      <c r="B35" s="289" t="s">
        <v>1772</v>
      </c>
      <c r="C35" s="290">
        <v>0</v>
      </c>
      <c r="D35" s="290">
        <v>0</v>
      </c>
      <c r="E35" s="290">
        <v>0</v>
      </c>
      <c r="F35" s="290">
        <v>10399.200000000001</v>
      </c>
      <c r="G35" s="288">
        <f t="shared" ref="G35:G37" si="7">C35+D35+E35+F35</f>
        <v>10399.200000000001</v>
      </c>
      <c r="H35" s="283">
        <v>0</v>
      </c>
      <c r="I35" s="283">
        <v>0</v>
      </c>
      <c r="J35" s="283">
        <v>0</v>
      </c>
      <c r="K35" s="283">
        <v>262</v>
      </c>
      <c r="L35" s="282">
        <f t="shared" ref="L35:L37" si="8">H35+I35+J35+K35</f>
        <v>262</v>
      </c>
      <c r="M35" s="283">
        <v>0</v>
      </c>
      <c r="N35" s="283">
        <v>0</v>
      </c>
      <c r="O35" s="283">
        <v>0</v>
      </c>
      <c r="P35" s="283">
        <v>578</v>
      </c>
      <c r="Q35" s="622">
        <f t="shared" ref="Q35:Q37" si="9">M35+N35+O35+P35</f>
        <v>578</v>
      </c>
      <c r="R35" s="291"/>
      <c r="S35" s="291"/>
    </row>
    <row r="36" spans="1:19" ht="31.5" customHeight="1" outlineLevel="1" x14ac:dyDescent="0.25">
      <c r="A36" s="335">
        <v>29</v>
      </c>
      <c r="B36" s="572" t="s">
        <v>1103</v>
      </c>
      <c r="C36" s="290">
        <v>0</v>
      </c>
      <c r="D36" s="290">
        <v>1390</v>
      </c>
      <c r="E36" s="290">
        <v>0</v>
      </c>
      <c r="F36" s="290">
        <v>0</v>
      </c>
      <c r="G36" s="288">
        <f t="shared" ref="G36" si="10">C36+D36+E36+F36</f>
        <v>1390</v>
      </c>
      <c r="H36" s="283">
        <v>0</v>
      </c>
      <c r="I36" s="283">
        <v>12</v>
      </c>
      <c r="J36" s="283">
        <v>0</v>
      </c>
      <c r="K36" s="283">
        <v>0</v>
      </c>
      <c r="L36" s="282">
        <f t="shared" ref="L36" si="11">H36+I36+J36+K36</f>
        <v>12</v>
      </c>
      <c r="M36" s="283">
        <v>0</v>
      </c>
      <c r="N36" s="283">
        <v>92</v>
      </c>
      <c r="O36" s="283">
        <v>0</v>
      </c>
      <c r="P36" s="283">
        <v>0</v>
      </c>
      <c r="Q36" s="622">
        <f t="shared" ref="Q36" si="12">M36+N36+O36+P36</f>
        <v>92</v>
      </c>
      <c r="R36" s="291"/>
      <c r="S36" s="291"/>
    </row>
    <row r="37" spans="1:19" ht="26.1" customHeight="1" outlineLevel="1" x14ac:dyDescent="0.25">
      <c r="A37" s="335">
        <v>30</v>
      </c>
      <c r="B37" s="366" t="s">
        <v>1968</v>
      </c>
      <c r="C37" s="290">
        <v>0</v>
      </c>
      <c r="D37" s="364">
        <v>1492.2</v>
      </c>
      <c r="E37" s="290">
        <v>0</v>
      </c>
      <c r="F37" s="364">
        <v>0</v>
      </c>
      <c r="G37" s="288">
        <f t="shared" si="7"/>
        <v>1492.2</v>
      </c>
      <c r="H37" s="283">
        <v>0</v>
      </c>
      <c r="I37" s="365">
        <v>37</v>
      </c>
      <c r="J37" s="283">
        <v>0</v>
      </c>
      <c r="K37" s="365">
        <v>0</v>
      </c>
      <c r="L37" s="282">
        <f t="shared" si="8"/>
        <v>37</v>
      </c>
      <c r="M37" s="283">
        <v>0</v>
      </c>
      <c r="N37" s="365">
        <v>111</v>
      </c>
      <c r="O37" s="283">
        <v>0</v>
      </c>
      <c r="P37" s="283">
        <v>0</v>
      </c>
      <c r="Q37" s="622">
        <f t="shared" si="9"/>
        <v>111</v>
      </c>
      <c r="R37" s="291"/>
      <c r="S37" s="291"/>
    </row>
    <row r="38" spans="1:19" ht="26.1" customHeight="1" outlineLevel="1" x14ac:dyDescent="0.25">
      <c r="A38" s="575"/>
      <c r="B38" s="576"/>
      <c r="C38" s="337"/>
      <c r="D38" s="337"/>
      <c r="E38" s="337"/>
      <c r="F38" s="337"/>
      <c r="G38" s="577"/>
      <c r="H38" s="578"/>
      <c r="I38" s="578"/>
      <c r="J38" s="578"/>
      <c r="K38" s="578"/>
      <c r="L38" s="579"/>
      <c r="M38" s="578"/>
      <c r="N38" s="578"/>
      <c r="O38" s="578"/>
      <c r="P38" s="578"/>
      <c r="Q38" s="623"/>
    </row>
    <row r="39" spans="1:19" ht="36" customHeight="1" outlineLevel="1" x14ac:dyDescent="0.25">
      <c r="A39" s="575"/>
      <c r="B39" s="580"/>
      <c r="C39" s="581"/>
      <c r="D39" s="337"/>
      <c r="E39" s="337"/>
      <c r="F39" s="337"/>
      <c r="G39" s="577"/>
      <c r="H39" s="578"/>
      <c r="I39" s="578"/>
      <c r="J39" s="578"/>
      <c r="K39" s="578"/>
      <c r="L39" s="579"/>
      <c r="M39" s="578"/>
      <c r="N39" s="578"/>
      <c r="O39" s="578"/>
      <c r="P39" s="578"/>
      <c r="Q39" s="623"/>
    </row>
    <row r="40" spans="1:19" ht="36" customHeight="1" outlineLevel="1" x14ac:dyDescent="0.25">
      <c r="A40" s="575"/>
      <c r="B40" s="582"/>
      <c r="C40" s="325"/>
      <c r="D40" s="337"/>
      <c r="E40" s="337"/>
      <c r="F40" s="337"/>
      <c r="G40" s="577"/>
      <c r="H40" s="578"/>
      <c r="I40" s="578"/>
      <c r="J40" s="578"/>
      <c r="K40" s="578"/>
      <c r="L40" s="579"/>
      <c r="M40" s="578"/>
      <c r="N40" s="578"/>
      <c r="O40" s="578"/>
      <c r="P40" s="578"/>
      <c r="Q40" s="623"/>
    </row>
    <row r="41" spans="1:19" ht="36" customHeight="1" outlineLevel="1" x14ac:dyDescent="0.25">
      <c r="A41" s="575"/>
      <c r="B41" s="582"/>
      <c r="C41" s="581"/>
      <c r="D41" s="337"/>
      <c r="E41" s="337"/>
      <c r="F41" s="337"/>
      <c r="G41" s="577"/>
      <c r="H41" s="578"/>
      <c r="I41" s="578"/>
      <c r="J41" s="578"/>
      <c r="K41" s="578"/>
      <c r="L41" s="579"/>
      <c r="M41" s="578"/>
      <c r="N41" s="578"/>
      <c r="O41" s="578"/>
      <c r="P41" s="578"/>
      <c r="Q41" s="624"/>
    </row>
    <row r="42" spans="1:19" ht="26.1" customHeight="1" outlineLevel="1" x14ac:dyDescent="0.25">
      <c r="A42" s="575"/>
      <c r="B42" s="582"/>
      <c r="C42" s="583"/>
      <c r="D42" s="337"/>
      <c r="E42" s="337"/>
      <c r="F42" s="337"/>
      <c r="G42" s="577"/>
      <c r="H42" s="578"/>
      <c r="I42" s="578"/>
      <c r="J42" s="578"/>
      <c r="K42" s="578"/>
      <c r="L42" s="579"/>
      <c r="M42" s="578"/>
      <c r="N42" s="578"/>
      <c r="O42" s="578"/>
      <c r="P42" s="578"/>
      <c r="Q42" s="624"/>
    </row>
    <row r="43" spans="1:19" ht="26.1" customHeight="1" outlineLevel="1" x14ac:dyDescent="0.25">
      <c r="A43" s="575"/>
      <c r="B43" s="582"/>
      <c r="C43" s="583"/>
      <c r="D43" s="337"/>
      <c r="E43" s="337"/>
      <c r="F43" s="337"/>
      <c r="G43" s="577"/>
      <c r="H43" s="578"/>
      <c r="I43" s="578"/>
      <c r="J43" s="578"/>
      <c r="K43" s="578"/>
      <c r="L43" s="579"/>
      <c r="M43" s="578"/>
      <c r="N43" s="578"/>
      <c r="O43" s="578"/>
      <c r="P43" s="578"/>
      <c r="Q43" s="624"/>
    </row>
    <row r="44" spans="1:19" ht="26.1" customHeight="1" outlineLevel="1" x14ac:dyDescent="0.25">
      <c r="A44" s="575"/>
      <c r="B44" s="582"/>
      <c r="C44" s="583"/>
      <c r="D44" s="337"/>
      <c r="E44" s="337"/>
      <c r="F44" s="337"/>
      <c r="G44" s="577"/>
      <c r="H44" s="578"/>
      <c r="I44" s="578"/>
      <c r="J44" s="578"/>
      <c r="K44" s="578"/>
      <c r="L44" s="579"/>
      <c r="M44" s="578"/>
      <c r="N44" s="578"/>
      <c r="O44" s="578"/>
      <c r="P44" s="578"/>
      <c r="Q44" s="624"/>
    </row>
    <row r="45" spans="1:19" ht="30.75" customHeight="1" outlineLevel="1" x14ac:dyDescent="0.25">
      <c r="A45" s="575"/>
      <c r="B45" s="580"/>
      <c r="C45" s="583"/>
      <c r="D45" s="337"/>
      <c r="E45" s="337"/>
      <c r="F45" s="337"/>
      <c r="G45" s="577"/>
      <c r="H45" s="578"/>
      <c r="I45" s="578"/>
      <c r="J45" s="578"/>
      <c r="K45" s="578"/>
      <c r="L45" s="579"/>
      <c r="M45" s="578"/>
      <c r="N45" s="578"/>
      <c r="O45" s="578"/>
      <c r="P45" s="578"/>
      <c r="Q45" s="624"/>
    </row>
    <row r="46" spans="1:19" ht="30.75" customHeight="1" outlineLevel="1" x14ac:dyDescent="0.25">
      <c r="A46" s="575"/>
      <c r="B46" s="582"/>
      <c r="C46" s="581"/>
      <c r="D46" s="337"/>
      <c r="E46" s="337"/>
      <c r="F46" s="337"/>
      <c r="G46" s="577"/>
      <c r="H46" s="578"/>
      <c r="I46" s="578"/>
      <c r="J46" s="578"/>
      <c r="K46" s="578"/>
      <c r="L46" s="579"/>
      <c r="M46" s="578"/>
      <c r="N46" s="578"/>
      <c r="O46" s="578"/>
      <c r="P46" s="578"/>
      <c r="Q46" s="624"/>
    </row>
    <row r="47" spans="1:19" s="156" customFormat="1" ht="26.1" customHeight="1" outlineLevel="1" x14ac:dyDescent="0.2">
      <c r="A47" s="575"/>
      <c r="B47" s="582"/>
      <c r="C47" s="583"/>
      <c r="D47" s="337"/>
      <c r="E47" s="337"/>
      <c r="F47" s="337"/>
      <c r="G47" s="577"/>
      <c r="H47" s="578"/>
      <c r="I47" s="578"/>
      <c r="J47" s="578"/>
      <c r="K47" s="578"/>
      <c r="L47" s="579"/>
      <c r="M47" s="578"/>
      <c r="N47" s="578"/>
      <c r="O47" s="578"/>
      <c r="P47" s="578"/>
      <c r="Q47" s="624"/>
    </row>
    <row r="48" spans="1:19" ht="26.1" customHeight="1" outlineLevel="1" x14ac:dyDescent="0.25">
      <c r="A48" s="575"/>
      <c r="B48" s="582"/>
      <c r="C48" s="583"/>
      <c r="D48" s="337"/>
      <c r="E48" s="337"/>
      <c r="F48" s="337"/>
      <c r="G48" s="577"/>
      <c r="H48" s="578"/>
      <c r="I48" s="578"/>
      <c r="J48" s="578"/>
      <c r="K48" s="578"/>
      <c r="L48" s="579"/>
      <c r="M48" s="578"/>
      <c r="N48" s="578"/>
      <c r="O48" s="578"/>
      <c r="P48" s="578"/>
      <c r="Q48" s="624"/>
    </row>
    <row r="49" spans="1:17" ht="26.1" customHeight="1" outlineLevel="1" x14ac:dyDescent="0.25">
      <c r="A49" s="575"/>
      <c r="B49" s="582"/>
      <c r="C49" s="581"/>
      <c r="D49" s="337"/>
      <c r="E49" s="337"/>
      <c r="F49" s="337"/>
      <c r="G49" s="577"/>
      <c r="H49" s="578"/>
      <c r="I49" s="578"/>
      <c r="J49" s="578"/>
      <c r="K49" s="578"/>
      <c r="L49" s="579"/>
      <c r="M49" s="578"/>
      <c r="N49" s="578"/>
      <c r="O49" s="578"/>
      <c r="P49" s="578"/>
      <c r="Q49" s="623"/>
    </row>
    <row r="50" spans="1:17" ht="26.1" customHeight="1" outlineLevel="1" x14ac:dyDescent="0.25">
      <c r="A50" s="575"/>
      <c r="B50" s="582"/>
      <c r="C50" s="583"/>
      <c r="D50" s="337"/>
      <c r="E50" s="337"/>
      <c r="F50" s="337"/>
      <c r="G50" s="577"/>
      <c r="H50" s="578"/>
      <c r="I50" s="578"/>
      <c r="J50" s="578"/>
      <c r="K50" s="578"/>
      <c r="L50" s="579"/>
      <c r="M50" s="578"/>
      <c r="N50" s="578"/>
      <c r="O50" s="578"/>
      <c r="P50" s="578"/>
      <c r="Q50" s="624"/>
    </row>
    <row r="51" spans="1:17" ht="31.5" customHeight="1" outlineLevel="1" x14ac:dyDescent="0.25">
      <c r="A51" s="575"/>
      <c r="B51" s="582"/>
      <c r="C51" s="583"/>
      <c r="D51" s="337"/>
      <c r="E51" s="337"/>
      <c r="F51" s="337"/>
      <c r="G51" s="577"/>
      <c r="H51" s="578"/>
      <c r="I51" s="578"/>
      <c r="J51" s="578"/>
      <c r="K51" s="578"/>
      <c r="L51" s="579"/>
      <c r="M51" s="578"/>
      <c r="N51" s="578"/>
      <c r="O51" s="578"/>
      <c r="P51" s="578"/>
      <c r="Q51" s="624"/>
    </row>
    <row r="52" spans="1:17" ht="26.1" customHeight="1" outlineLevel="1" x14ac:dyDescent="0.25">
      <c r="A52" s="575"/>
      <c r="B52" s="582"/>
      <c r="C52" s="583"/>
      <c r="D52" s="337"/>
      <c r="E52" s="337"/>
      <c r="F52" s="337"/>
      <c r="G52" s="577"/>
      <c r="H52" s="578"/>
      <c r="I52" s="578"/>
      <c r="J52" s="578"/>
      <c r="K52" s="578"/>
      <c r="L52" s="579"/>
      <c r="M52" s="578"/>
      <c r="N52" s="578"/>
      <c r="O52" s="578"/>
      <c r="P52" s="578"/>
      <c r="Q52" s="623"/>
    </row>
    <row r="53" spans="1:17" ht="26.1" customHeight="1" outlineLevel="1" x14ac:dyDescent="0.25">
      <c r="A53" s="575"/>
      <c r="B53" s="582"/>
      <c r="C53" s="583"/>
      <c r="D53" s="337"/>
      <c r="E53" s="337"/>
      <c r="F53" s="337"/>
      <c r="G53" s="577"/>
      <c r="H53" s="578"/>
      <c r="I53" s="578"/>
      <c r="J53" s="578"/>
      <c r="K53" s="578"/>
      <c r="L53" s="579"/>
      <c r="M53" s="578"/>
      <c r="N53" s="578"/>
      <c r="O53" s="578"/>
      <c r="P53" s="578"/>
      <c r="Q53" s="624"/>
    </row>
    <row r="54" spans="1:17" ht="29.25" customHeight="1" outlineLevel="1" x14ac:dyDescent="0.25">
      <c r="A54" s="575"/>
      <c r="B54" s="582"/>
      <c r="C54" s="583"/>
      <c r="D54" s="337"/>
      <c r="E54" s="337"/>
      <c r="F54" s="337"/>
      <c r="G54" s="577"/>
      <c r="H54" s="578"/>
      <c r="I54" s="578"/>
      <c r="J54" s="578"/>
      <c r="K54" s="578"/>
      <c r="L54" s="579"/>
      <c r="M54" s="578"/>
      <c r="N54" s="578"/>
      <c r="O54" s="578"/>
      <c r="P54" s="578"/>
      <c r="Q54" s="623"/>
    </row>
    <row r="55" spans="1:17" ht="29.25" customHeight="1" outlineLevel="1" x14ac:dyDescent="0.25">
      <c r="A55" s="575"/>
      <c r="B55" s="582"/>
      <c r="C55" s="583"/>
      <c r="D55" s="337"/>
      <c r="E55" s="337"/>
      <c r="F55" s="337"/>
      <c r="G55" s="577"/>
      <c r="H55" s="578"/>
      <c r="I55" s="578"/>
      <c r="J55" s="578"/>
      <c r="K55" s="578"/>
      <c r="L55" s="579"/>
      <c r="M55" s="578"/>
      <c r="N55" s="578"/>
      <c r="O55" s="578"/>
      <c r="P55" s="578"/>
      <c r="Q55" s="624"/>
    </row>
    <row r="56" spans="1:17" ht="29.25" customHeight="1" outlineLevel="1" x14ac:dyDescent="0.25">
      <c r="A56" s="575"/>
      <c r="B56" s="582"/>
      <c r="C56" s="581"/>
      <c r="D56" s="337"/>
      <c r="E56" s="337"/>
      <c r="F56" s="337"/>
      <c r="G56" s="577"/>
      <c r="H56" s="578"/>
      <c r="I56" s="578"/>
      <c r="J56" s="578"/>
      <c r="K56" s="578"/>
      <c r="L56" s="579"/>
      <c r="M56" s="578"/>
      <c r="N56" s="578"/>
      <c r="O56" s="578"/>
      <c r="P56" s="578"/>
      <c r="Q56" s="623"/>
    </row>
    <row r="57" spans="1:17" ht="29.25" customHeight="1" outlineLevel="1" x14ac:dyDescent="0.25">
      <c r="A57" s="575"/>
      <c r="B57" s="576"/>
      <c r="C57" s="583"/>
      <c r="D57" s="337"/>
      <c r="E57" s="337"/>
      <c r="F57" s="337"/>
      <c r="G57" s="577"/>
      <c r="H57" s="578"/>
      <c r="I57" s="578"/>
      <c r="J57" s="578"/>
      <c r="K57" s="578"/>
      <c r="L57" s="579"/>
      <c r="M57" s="578"/>
      <c r="N57" s="578"/>
      <c r="O57" s="578"/>
      <c r="P57" s="578"/>
      <c r="Q57" s="623"/>
    </row>
    <row r="58" spans="1:17" ht="26.1" customHeight="1" outlineLevel="1" x14ac:dyDescent="0.25">
      <c r="A58" s="575"/>
      <c r="B58" s="582"/>
      <c r="C58" s="583"/>
      <c r="D58" s="337"/>
      <c r="E58" s="337"/>
      <c r="F58" s="337"/>
      <c r="G58" s="577"/>
      <c r="H58" s="578"/>
      <c r="I58" s="578"/>
      <c r="J58" s="578"/>
      <c r="K58" s="578"/>
      <c r="L58" s="579"/>
      <c r="M58" s="578"/>
      <c r="N58" s="578"/>
      <c r="O58" s="578"/>
      <c r="P58" s="578"/>
      <c r="Q58" s="623"/>
    </row>
    <row r="59" spans="1:17" ht="30" customHeight="1" outlineLevel="1" x14ac:dyDescent="0.25">
      <c r="A59" s="575"/>
      <c r="B59" s="582"/>
      <c r="C59" s="583"/>
      <c r="D59" s="337"/>
      <c r="E59" s="337"/>
      <c r="F59" s="337"/>
      <c r="G59" s="577"/>
      <c r="H59" s="578"/>
      <c r="I59" s="578"/>
      <c r="J59" s="578"/>
      <c r="K59" s="578"/>
      <c r="L59" s="579"/>
      <c r="M59" s="578"/>
      <c r="N59" s="578"/>
      <c r="O59" s="578"/>
      <c r="P59" s="578"/>
      <c r="Q59" s="624"/>
    </row>
    <row r="60" spans="1:17" ht="26.1" customHeight="1" outlineLevel="1" x14ac:dyDescent="0.25">
      <c r="A60" s="575"/>
      <c r="B60" s="580"/>
      <c r="C60" s="583"/>
      <c r="D60" s="337"/>
      <c r="E60" s="337"/>
      <c r="F60" s="337"/>
      <c r="G60" s="577"/>
      <c r="H60" s="578"/>
      <c r="I60" s="578"/>
      <c r="J60" s="578"/>
      <c r="K60" s="578"/>
      <c r="L60" s="579"/>
      <c r="M60" s="578"/>
      <c r="N60" s="578"/>
      <c r="O60" s="578"/>
      <c r="P60" s="578"/>
      <c r="Q60" s="624"/>
    </row>
    <row r="61" spans="1:17" ht="30.75" customHeight="1" outlineLevel="1" x14ac:dyDescent="0.25">
      <c r="A61" s="575"/>
      <c r="B61" s="582"/>
      <c r="C61" s="583"/>
      <c r="D61" s="581"/>
      <c r="E61" s="581"/>
      <c r="F61" s="581"/>
      <c r="G61" s="577"/>
      <c r="H61" s="578"/>
      <c r="I61" s="578"/>
      <c r="J61" s="578"/>
      <c r="K61" s="578"/>
      <c r="L61" s="579"/>
      <c r="M61" s="578"/>
      <c r="N61" s="578"/>
      <c r="O61" s="578"/>
      <c r="P61" s="578"/>
      <c r="Q61" s="624"/>
    </row>
    <row r="62" spans="1:17" ht="36" customHeight="1" outlineLevel="1" x14ac:dyDescent="0.25">
      <c r="A62" s="575"/>
      <c r="B62" s="582"/>
      <c r="C62" s="581"/>
      <c r="D62" s="337"/>
      <c r="E62" s="337"/>
      <c r="F62" s="337"/>
      <c r="G62" s="577"/>
      <c r="H62" s="578"/>
      <c r="I62" s="578"/>
      <c r="J62" s="578"/>
      <c r="K62" s="578"/>
      <c r="L62" s="579"/>
      <c r="M62" s="578"/>
      <c r="N62" s="578"/>
      <c r="O62" s="578"/>
      <c r="P62" s="578"/>
      <c r="Q62" s="623"/>
    </row>
    <row r="63" spans="1:17" ht="36" customHeight="1" outlineLevel="1" x14ac:dyDescent="0.25">
      <c r="A63" s="575"/>
      <c r="B63" s="582"/>
      <c r="C63" s="581"/>
      <c r="D63" s="337"/>
      <c r="E63" s="337"/>
      <c r="F63" s="337"/>
      <c r="G63" s="577"/>
      <c r="H63" s="578"/>
      <c r="I63" s="578"/>
      <c r="J63" s="578"/>
      <c r="K63" s="578"/>
      <c r="L63" s="579"/>
      <c r="M63" s="578"/>
      <c r="N63" s="578"/>
      <c r="O63" s="578"/>
      <c r="P63" s="578"/>
      <c r="Q63" s="624"/>
    </row>
    <row r="64" spans="1:17" ht="23.1" customHeight="1" outlineLevel="1" x14ac:dyDescent="0.25">
      <c r="A64" s="575"/>
      <c r="B64" s="582"/>
      <c r="C64" s="583"/>
      <c r="D64" s="337"/>
      <c r="E64" s="337"/>
      <c r="F64" s="337"/>
      <c r="G64" s="577"/>
      <c r="H64" s="578"/>
      <c r="I64" s="578"/>
      <c r="J64" s="578"/>
      <c r="K64" s="578"/>
      <c r="L64" s="579"/>
      <c r="M64" s="578"/>
      <c r="N64" s="578"/>
      <c r="O64" s="578"/>
      <c r="P64" s="578"/>
      <c r="Q64" s="623"/>
    </row>
    <row r="65" spans="1:19" ht="23.1" customHeight="1" outlineLevel="1" x14ac:dyDescent="0.25">
      <c r="A65" s="575"/>
      <c r="B65" s="582"/>
      <c r="C65" s="583"/>
      <c r="D65" s="337"/>
      <c r="E65" s="337"/>
      <c r="F65" s="337"/>
      <c r="G65" s="577"/>
      <c r="H65" s="578"/>
      <c r="I65" s="578"/>
      <c r="J65" s="578"/>
      <c r="K65" s="578"/>
      <c r="L65" s="579"/>
      <c r="M65" s="578"/>
      <c r="N65" s="578"/>
      <c r="O65" s="578"/>
      <c r="P65" s="578"/>
      <c r="Q65" s="624"/>
    </row>
    <row r="66" spans="1:19" ht="26.1" customHeight="1" x14ac:dyDescent="0.25">
      <c r="A66" s="794"/>
      <c r="B66" s="795"/>
      <c r="C66" s="573"/>
      <c r="D66" s="573"/>
      <c r="E66" s="573"/>
      <c r="F66" s="573"/>
      <c r="G66" s="573"/>
      <c r="H66" s="574"/>
      <c r="I66" s="574"/>
      <c r="J66" s="574"/>
      <c r="K66" s="574"/>
      <c r="L66" s="574"/>
      <c r="M66" s="574"/>
      <c r="N66" s="574"/>
      <c r="O66" s="574"/>
      <c r="P66" s="574"/>
      <c r="Q66" s="623"/>
    </row>
    <row r="67" spans="1:19" ht="36" customHeight="1" outlineLevel="1" x14ac:dyDescent="0.25">
      <c r="A67" s="575"/>
      <c r="B67" s="576"/>
      <c r="C67" s="581"/>
      <c r="D67" s="337"/>
      <c r="E67" s="581"/>
      <c r="F67" s="581"/>
      <c r="G67" s="577"/>
      <c r="H67" s="584"/>
      <c r="I67" s="585"/>
      <c r="J67" s="342"/>
      <c r="K67" s="584"/>
      <c r="L67" s="579"/>
      <c r="M67" s="584"/>
      <c r="N67" s="585"/>
      <c r="O67" s="342"/>
      <c r="P67" s="584"/>
      <c r="Q67" s="625"/>
    </row>
    <row r="68" spans="1:19" ht="23.1" customHeight="1" outlineLevel="1" x14ac:dyDescent="0.25">
      <c r="A68" s="575"/>
      <c r="B68" s="576"/>
      <c r="C68" s="337"/>
      <c r="D68" s="337"/>
      <c r="E68" s="337"/>
      <c r="F68" s="581"/>
      <c r="G68" s="577"/>
      <c r="H68" s="578"/>
      <c r="I68" s="578"/>
      <c r="J68" s="578"/>
      <c r="K68" s="578"/>
      <c r="L68" s="579"/>
      <c r="M68" s="578"/>
      <c r="N68" s="584"/>
      <c r="O68" s="578"/>
      <c r="P68" s="578"/>
      <c r="Q68" s="625"/>
    </row>
    <row r="69" spans="1:19" ht="36" customHeight="1" outlineLevel="1" x14ac:dyDescent="0.25">
      <c r="A69" s="575"/>
      <c r="B69" s="580"/>
      <c r="C69" s="581"/>
      <c r="D69" s="337"/>
      <c r="E69" s="337"/>
      <c r="F69" s="581"/>
      <c r="G69" s="577"/>
      <c r="H69" s="584"/>
      <c r="I69" s="584"/>
      <c r="J69" s="578"/>
      <c r="K69" s="584"/>
      <c r="L69" s="579"/>
      <c r="M69" s="584"/>
      <c r="N69" s="584"/>
      <c r="O69" s="578"/>
      <c r="P69" s="584"/>
      <c r="Q69" s="625"/>
    </row>
    <row r="70" spans="1:19" ht="36" customHeight="1" outlineLevel="1" x14ac:dyDescent="0.25">
      <c r="A70" s="575"/>
      <c r="B70" s="582"/>
      <c r="C70" s="581"/>
      <c r="D70" s="337"/>
      <c r="E70" s="581"/>
      <c r="F70" s="581"/>
      <c r="G70" s="577"/>
      <c r="H70" s="584"/>
      <c r="I70" s="584"/>
      <c r="J70" s="578"/>
      <c r="K70" s="584"/>
      <c r="L70" s="579"/>
      <c r="M70" s="584"/>
      <c r="N70" s="584"/>
      <c r="O70" s="578"/>
      <c r="P70" s="584"/>
      <c r="Q70" s="624"/>
    </row>
    <row r="71" spans="1:19" ht="36" customHeight="1" outlineLevel="1" x14ac:dyDescent="0.25">
      <c r="A71" s="575"/>
      <c r="B71" s="582"/>
      <c r="C71" s="581"/>
      <c r="D71" s="337"/>
      <c r="E71" s="337"/>
      <c r="F71" s="581"/>
      <c r="G71" s="577"/>
      <c r="H71" s="584"/>
      <c r="I71" s="584"/>
      <c r="J71" s="584"/>
      <c r="K71" s="584"/>
      <c r="L71" s="579"/>
      <c r="M71" s="584"/>
      <c r="N71" s="584"/>
      <c r="O71" s="584"/>
      <c r="P71" s="584"/>
      <c r="Q71" s="624"/>
    </row>
    <row r="72" spans="1:19" ht="23.1" customHeight="1" outlineLevel="1" x14ac:dyDescent="0.25">
      <c r="A72" s="575"/>
      <c r="B72" s="582"/>
      <c r="C72" s="581"/>
      <c r="D72" s="337"/>
      <c r="E72" s="337"/>
      <c r="F72" s="337"/>
      <c r="G72" s="577"/>
      <c r="H72" s="584"/>
      <c r="I72" s="584"/>
      <c r="J72" s="584"/>
      <c r="K72" s="584"/>
      <c r="L72" s="579"/>
      <c r="M72" s="584"/>
      <c r="N72" s="584"/>
      <c r="O72" s="584"/>
      <c r="P72" s="584"/>
      <c r="Q72" s="624"/>
    </row>
    <row r="73" spans="1:19" ht="23.1" customHeight="1" outlineLevel="1" x14ac:dyDescent="0.25">
      <c r="A73" s="575"/>
      <c r="B73" s="580"/>
      <c r="C73" s="337"/>
      <c r="D73" s="337"/>
      <c r="E73" s="337"/>
      <c r="F73" s="581"/>
      <c r="G73" s="577"/>
      <c r="H73" s="342"/>
      <c r="I73" s="342"/>
      <c r="J73" s="342"/>
      <c r="K73" s="342"/>
      <c r="L73" s="579"/>
      <c r="M73" s="342"/>
      <c r="N73" s="342"/>
      <c r="O73" s="342"/>
      <c r="P73" s="342"/>
      <c r="Q73" s="624"/>
      <c r="R73" s="291"/>
      <c r="S73" s="291"/>
    </row>
    <row r="74" spans="1:19" ht="23.1" customHeight="1" outlineLevel="1" x14ac:dyDescent="0.25">
      <c r="A74" s="575"/>
      <c r="B74" s="582"/>
      <c r="C74" s="581"/>
      <c r="D74" s="337"/>
      <c r="E74" s="581"/>
      <c r="F74" s="581"/>
      <c r="G74" s="577"/>
      <c r="H74" s="584"/>
      <c r="I74" s="584"/>
      <c r="J74" s="578"/>
      <c r="K74" s="584"/>
      <c r="L74" s="579"/>
      <c r="M74" s="584"/>
      <c r="N74" s="584"/>
      <c r="O74" s="578"/>
      <c r="P74" s="584"/>
      <c r="Q74" s="624"/>
    </row>
    <row r="75" spans="1:19" ht="23.1" customHeight="1" outlineLevel="1" x14ac:dyDescent="0.25">
      <c r="A75" s="575"/>
      <c r="B75" s="582"/>
      <c r="C75" s="583"/>
      <c r="D75" s="337"/>
      <c r="E75" s="337"/>
      <c r="F75" s="581"/>
      <c r="G75" s="577"/>
      <c r="H75" s="578"/>
      <c r="I75" s="584"/>
      <c r="J75" s="584"/>
      <c r="K75" s="578"/>
      <c r="L75" s="579"/>
      <c r="M75" s="578"/>
      <c r="N75" s="584"/>
      <c r="O75" s="584"/>
      <c r="P75" s="578"/>
      <c r="Q75" s="624"/>
    </row>
    <row r="76" spans="1:19" ht="23.1" customHeight="1" outlineLevel="1" x14ac:dyDescent="0.25">
      <c r="A76" s="575"/>
      <c r="B76" s="582"/>
      <c r="C76" s="581"/>
      <c r="D76" s="337"/>
      <c r="E76" s="581"/>
      <c r="F76" s="581"/>
      <c r="G76" s="577"/>
      <c r="H76" s="584"/>
      <c r="I76" s="578"/>
      <c r="J76" s="578"/>
      <c r="K76" s="584"/>
      <c r="L76" s="579"/>
      <c r="M76" s="584"/>
      <c r="N76" s="578"/>
      <c r="O76" s="578"/>
      <c r="P76" s="584"/>
      <c r="Q76" s="624"/>
    </row>
    <row r="77" spans="1:19" ht="36" customHeight="1" outlineLevel="1" x14ac:dyDescent="0.25">
      <c r="A77" s="575"/>
      <c r="B77" s="582"/>
      <c r="C77" s="581"/>
      <c r="D77" s="337"/>
      <c r="E77" s="337"/>
      <c r="F77" s="581"/>
      <c r="G77" s="577"/>
      <c r="H77" s="584"/>
      <c r="I77" s="584"/>
      <c r="J77" s="578"/>
      <c r="K77" s="584"/>
      <c r="L77" s="579"/>
      <c r="M77" s="584"/>
      <c r="N77" s="584"/>
      <c r="O77" s="578"/>
      <c r="P77" s="584"/>
      <c r="Q77" s="623"/>
    </row>
    <row r="78" spans="1:19" ht="36" customHeight="1" outlineLevel="1" x14ac:dyDescent="0.25">
      <c r="A78" s="575"/>
      <c r="B78" s="580"/>
      <c r="C78" s="581"/>
      <c r="D78" s="337"/>
      <c r="E78" s="337"/>
      <c r="F78" s="581"/>
      <c r="G78" s="577"/>
      <c r="H78" s="584"/>
      <c r="I78" s="584"/>
      <c r="J78" s="342"/>
      <c r="K78" s="342"/>
      <c r="L78" s="579"/>
      <c r="M78" s="584"/>
      <c r="N78" s="584"/>
      <c r="O78" s="342"/>
      <c r="P78" s="342"/>
      <c r="Q78" s="624"/>
    </row>
    <row r="79" spans="1:19" ht="23.1" customHeight="1" outlineLevel="1" x14ac:dyDescent="0.25">
      <c r="A79" s="575"/>
      <c r="B79" s="580"/>
      <c r="C79" s="581"/>
      <c r="D79" s="337"/>
      <c r="E79" s="337"/>
      <c r="F79" s="581"/>
      <c r="G79" s="577"/>
      <c r="H79" s="584"/>
      <c r="I79" s="578"/>
      <c r="J79" s="342"/>
      <c r="K79" s="342"/>
      <c r="L79" s="579"/>
      <c r="M79" s="584"/>
      <c r="N79" s="578"/>
      <c r="O79" s="342"/>
      <c r="P79" s="342"/>
      <c r="Q79" s="623"/>
    </row>
    <row r="80" spans="1:19" ht="23.1" customHeight="1" outlineLevel="1" x14ac:dyDescent="0.25">
      <c r="A80" s="575"/>
      <c r="B80" s="582"/>
      <c r="C80" s="581"/>
      <c r="D80" s="337"/>
      <c r="E80" s="337"/>
      <c r="F80" s="581"/>
      <c r="G80" s="577"/>
      <c r="H80" s="584"/>
      <c r="I80" s="578"/>
      <c r="J80" s="342"/>
      <c r="K80" s="342"/>
      <c r="L80" s="579"/>
      <c r="M80" s="584"/>
      <c r="N80" s="578"/>
      <c r="O80" s="342"/>
      <c r="P80" s="342"/>
      <c r="Q80" s="624"/>
    </row>
    <row r="81" spans="1:316" ht="36" customHeight="1" outlineLevel="1" x14ac:dyDescent="0.25">
      <c r="A81" s="575"/>
      <c r="B81" s="582"/>
      <c r="C81" s="581"/>
      <c r="D81" s="337"/>
      <c r="E81" s="581"/>
      <c r="F81" s="581"/>
      <c r="G81" s="577"/>
      <c r="H81" s="584"/>
      <c r="I81" s="578"/>
      <c r="J81" s="578"/>
      <c r="K81" s="578"/>
      <c r="L81" s="579"/>
      <c r="M81" s="584"/>
      <c r="N81" s="578"/>
      <c r="O81" s="578"/>
      <c r="P81" s="578"/>
      <c r="Q81" s="624"/>
    </row>
    <row r="82" spans="1:316" ht="23.1" customHeight="1" outlineLevel="1" x14ac:dyDescent="0.25">
      <c r="A82" s="575"/>
      <c r="B82" s="582"/>
      <c r="C82" s="581"/>
      <c r="D82" s="337"/>
      <c r="E82" s="581"/>
      <c r="F82" s="581"/>
      <c r="G82" s="577"/>
      <c r="H82" s="584"/>
      <c r="I82" s="342"/>
      <c r="J82" s="578"/>
      <c r="K82" s="584"/>
      <c r="L82" s="579"/>
      <c r="M82" s="584"/>
      <c r="N82" s="342"/>
      <c r="O82" s="578"/>
      <c r="P82" s="584"/>
      <c r="Q82" s="624"/>
    </row>
    <row r="83" spans="1:316" ht="36" customHeight="1" outlineLevel="1" x14ac:dyDescent="0.25">
      <c r="A83" s="575"/>
      <c r="B83" s="582"/>
      <c r="C83" s="581"/>
      <c r="D83" s="337"/>
      <c r="E83" s="581"/>
      <c r="F83" s="581"/>
      <c r="G83" s="577"/>
      <c r="H83" s="584"/>
      <c r="I83" s="578"/>
      <c r="J83" s="578"/>
      <c r="K83" s="584"/>
      <c r="L83" s="579"/>
      <c r="M83" s="584"/>
      <c r="N83" s="578"/>
      <c r="O83" s="578"/>
      <c r="P83" s="584"/>
      <c r="Q83" s="624"/>
    </row>
    <row r="84" spans="1:316" ht="23.1" customHeight="1" outlineLevel="1" x14ac:dyDescent="0.25">
      <c r="A84" s="575"/>
      <c r="B84" s="582"/>
      <c r="C84" s="581"/>
      <c r="D84" s="337"/>
      <c r="E84" s="581"/>
      <c r="F84" s="581"/>
      <c r="G84" s="577"/>
      <c r="H84" s="584"/>
      <c r="I84" s="342"/>
      <c r="J84" s="578"/>
      <c r="K84" s="584"/>
      <c r="L84" s="579"/>
      <c r="M84" s="584"/>
      <c r="N84" s="342"/>
      <c r="O84" s="578"/>
      <c r="P84" s="584"/>
      <c r="Q84" s="624"/>
    </row>
    <row r="85" spans="1:316" ht="33" customHeight="1" outlineLevel="1" x14ac:dyDescent="0.25">
      <c r="A85" s="575"/>
      <c r="B85" s="576"/>
      <c r="C85" s="581"/>
      <c r="D85" s="337"/>
      <c r="E85" s="581"/>
      <c r="F85" s="581"/>
      <c r="G85" s="577"/>
      <c r="H85" s="584"/>
      <c r="I85" s="342"/>
      <c r="J85" s="578"/>
      <c r="K85" s="584"/>
      <c r="L85" s="579"/>
      <c r="M85" s="584"/>
      <c r="N85" s="342"/>
      <c r="O85" s="578"/>
      <c r="P85" s="584"/>
      <c r="Q85" s="624"/>
    </row>
    <row r="86" spans="1:316" ht="36" customHeight="1" outlineLevel="1" x14ac:dyDescent="0.25">
      <c r="A86" s="575"/>
      <c r="B86" s="582"/>
      <c r="C86" s="581"/>
      <c r="D86" s="337"/>
      <c r="E86" s="581"/>
      <c r="F86" s="581"/>
      <c r="G86" s="577"/>
      <c r="H86" s="584"/>
      <c r="I86" s="342"/>
      <c r="J86" s="578"/>
      <c r="K86" s="584"/>
      <c r="L86" s="579"/>
      <c r="M86" s="584"/>
      <c r="N86" s="342"/>
      <c r="O86" s="578"/>
      <c r="P86" s="584"/>
      <c r="Q86" s="624"/>
    </row>
    <row r="87" spans="1:316" ht="36" customHeight="1" outlineLevel="1" x14ac:dyDescent="0.25">
      <c r="A87" s="575"/>
      <c r="B87" s="582"/>
      <c r="C87" s="581"/>
      <c r="D87" s="337"/>
      <c r="E87" s="337"/>
      <c r="F87" s="581"/>
      <c r="G87" s="577"/>
      <c r="H87" s="584"/>
      <c r="I87" s="584"/>
      <c r="J87" s="578"/>
      <c r="K87" s="584"/>
      <c r="L87" s="579"/>
      <c r="M87" s="584"/>
      <c r="N87" s="584"/>
      <c r="O87" s="578"/>
      <c r="P87" s="584"/>
      <c r="Q87" s="624"/>
    </row>
    <row r="88" spans="1:316" ht="36" customHeight="1" outlineLevel="1" x14ac:dyDescent="0.25">
      <c r="A88" s="575"/>
      <c r="B88" s="582"/>
      <c r="C88" s="581"/>
      <c r="D88" s="325"/>
      <c r="E88" s="337"/>
      <c r="F88" s="581"/>
      <c r="G88" s="577"/>
      <c r="H88" s="584"/>
      <c r="I88" s="342"/>
      <c r="J88" s="342"/>
      <c r="K88" s="342"/>
      <c r="L88" s="579"/>
      <c r="M88" s="584"/>
      <c r="N88" s="342"/>
      <c r="O88" s="342"/>
      <c r="P88" s="342"/>
      <c r="Q88" s="623"/>
    </row>
    <row r="89" spans="1:316" ht="23.1" customHeight="1" outlineLevel="1" x14ac:dyDescent="0.25">
      <c r="A89" s="575"/>
      <c r="B89" s="582"/>
      <c r="C89" s="581"/>
      <c r="D89" s="325"/>
      <c r="E89" s="581"/>
      <c r="F89" s="581"/>
      <c r="G89" s="577"/>
      <c r="H89" s="584"/>
      <c r="I89" s="578"/>
      <c r="J89" s="578"/>
      <c r="K89" s="584"/>
      <c r="L89" s="579"/>
      <c r="M89" s="584"/>
      <c r="N89" s="578"/>
      <c r="O89" s="578"/>
      <c r="P89" s="584"/>
      <c r="Q89" s="623"/>
    </row>
    <row r="90" spans="1:316" ht="23.1" customHeight="1" outlineLevel="1" x14ac:dyDescent="0.25">
      <c r="A90" s="575"/>
      <c r="B90" s="582"/>
      <c r="C90" s="581"/>
      <c r="D90" s="337"/>
      <c r="E90" s="581"/>
      <c r="F90" s="581"/>
      <c r="G90" s="577"/>
      <c r="H90" s="584"/>
      <c r="I90" s="584"/>
      <c r="J90" s="342"/>
      <c r="K90" s="584"/>
      <c r="L90" s="579"/>
      <c r="M90" s="584"/>
      <c r="N90" s="584"/>
      <c r="O90" s="342"/>
      <c r="P90" s="584"/>
      <c r="Q90" s="623"/>
    </row>
    <row r="91" spans="1:316" s="338" customFormat="1" ht="23.1" customHeight="1" outlineLevel="1" x14ac:dyDescent="0.25">
      <c r="A91" s="575"/>
      <c r="B91" s="586"/>
      <c r="C91" s="587"/>
      <c r="D91" s="588"/>
      <c r="E91" s="587"/>
      <c r="F91" s="587"/>
      <c r="G91" s="589"/>
      <c r="H91" s="590"/>
      <c r="I91" s="590"/>
      <c r="J91" s="591"/>
      <c r="K91" s="590"/>
      <c r="L91" s="592"/>
      <c r="M91" s="590"/>
      <c r="N91" s="590"/>
      <c r="O91" s="591"/>
      <c r="P91" s="590"/>
      <c r="Q91" s="623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5"/>
      <c r="DY91" s="155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/>
      <c r="FD91" s="155"/>
      <c r="FE91" s="155"/>
      <c r="FF91" s="155"/>
      <c r="FG91" s="155"/>
      <c r="FH91" s="155"/>
      <c r="FI91" s="155"/>
      <c r="FJ91" s="155"/>
      <c r="FK91" s="155"/>
      <c r="FL91" s="155"/>
      <c r="FM91" s="155"/>
      <c r="FN91" s="155"/>
      <c r="FO91" s="155"/>
      <c r="FP91" s="155"/>
      <c r="FQ91" s="155"/>
      <c r="FR91" s="155"/>
      <c r="FS91" s="155"/>
      <c r="FT91" s="155"/>
      <c r="FU91" s="155"/>
      <c r="FV91" s="155"/>
      <c r="FW91" s="155"/>
      <c r="FX91" s="155"/>
      <c r="FY91" s="155"/>
      <c r="FZ91" s="155"/>
      <c r="GA91" s="155"/>
      <c r="GB91" s="155"/>
      <c r="GC91" s="155"/>
      <c r="GD91" s="155"/>
      <c r="GE91" s="155"/>
      <c r="GF91" s="155"/>
      <c r="GG91" s="155"/>
      <c r="GH91" s="155"/>
      <c r="GI91" s="155"/>
      <c r="GJ91" s="155"/>
      <c r="GK91" s="155"/>
      <c r="GL91" s="155"/>
      <c r="GM91" s="155"/>
      <c r="GN91" s="155"/>
      <c r="GO91" s="155"/>
      <c r="GP91" s="155"/>
      <c r="GQ91" s="155"/>
      <c r="GR91" s="155"/>
      <c r="GS91" s="155"/>
      <c r="GT91" s="155"/>
      <c r="GU91" s="155"/>
      <c r="GV91" s="155"/>
      <c r="GW91" s="155"/>
      <c r="GX91" s="155"/>
      <c r="GY91" s="155"/>
      <c r="GZ91" s="155"/>
      <c r="HA91" s="155"/>
      <c r="HB91" s="155"/>
      <c r="HC91" s="155"/>
      <c r="HD91" s="155"/>
      <c r="HE91" s="155"/>
      <c r="HF91" s="155"/>
      <c r="HG91" s="155"/>
      <c r="HH91" s="155"/>
      <c r="HI91" s="155"/>
      <c r="HJ91" s="155"/>
      <c r="HK91" s="155"/>
      <c r="HL91" s="155"/>
      <c r="HM91" s="155"/>
      <c r="HN91" s="155"/>
      <c r="HO91" s="155"/>
      <c r="HP91" s="155"/>
      <c r="HQ91" s="155"/>
      <c r="HR91" s="155"/>
      <c r="HS91" s="155"/>
      <c r="HT91" s="155"/>
      <c r="HU91" s="155"/>
      <c r="HV91" s="155"/>
      <c r="HW91" s="155"/>
      <c r="HX91" s="155"/>
      <c r="HY91" s="155"/>
      <c r="HZ91" s="155"/>
      <c r="IA91" s="155"/>
      <c r="IB91" s="155"/>
      <c r="IC91" s="155"/>
      <c r="ID91" s="155"/>
      <c r="IE91" s="155"/>
      <c r="IF91" s="155"/>
      <c r="IG91" s="155"/>
      <c r="IH91" s="155"/>
      <c r="II91" s="155"/>
      <c r="IJ91" s="155"/>
      <c r="IK91" s="155"/>
      <c r="IL91" s="155"/>
      <c r="IM91" s="155"/>
      <c r="IN91" s="155"/>
      <c r="IO91" s="155"/>
      <c r="IP91" s="155"/>
      <c r="IQ91" s="155"/>
      <c r="IR91" s="155"/>
      <c r="IS91" s="155"/>
      <c r="IT91" s="155"/>
      <c r="IU91" s="155"/>
      <c r="IV91" s="155"/>
      <c r="IW91" s="155"/>
      <c r="IX91" s="155"/>
      <c r="IY91" s="155"/>
      <c r="IZ91" s="155"/>
      <c r="JA91" s="155"/>
      <c r="JB91" s="155"/>
      <c r="JC91" s="155"/>
      <c r="JD91" s="155"/>
      <c r="JE91" s="155"/>
      <c r="JF91" s="155"/>
      <c r="JG91" s="155"/>
      <c r="JH91" s="155"/>
      <c r="JI91" s="155"/>
      <c r="JJ91" s="155"/>
      <c r="JK91" s="155"/>
      <c r="JL91" s="155"/>
      <c r="JM91" s="155"/>
      <c r="JN91" s="155"/>
      <c r="JO91" s="155"/>
      <c r="JP91" s="155"/>
      <c r="JQ91" s="155"/>
      <c r="JR91" s="155"/>
      <c r="JS91" s="155"/>
      <c r="JT91" s="155"/>
      <c r="JU91" s="155"/>
      <c r="JV91" s="155"/>
      <c r="JW91" s="155"/>
      <c r="JX91" s="155"/>
      <c r="JY91" s="155"/>
      <c r="JZ91" s="155"/>
      <c r="KA91" s="155"/>
      <c r="KB91" s="155"/>
      <c r="KC91" s="155"/>
      <c r="KD91" s="155"/>
      <c r="KE91" s="155"/>
      <c r="KF91" s="155"/>
      <c r="KG91" s="155"/>
      <c r="KH91" s="155"/>
      <c r="KI91" s="155"/>
      <c r="KJ91" s="155"/>
      <c r="KK91" s="155"/>
      <c r="KL91" s="155"/>
      <c r="KM91" s="155"/>
      <c r="KN91" s="155"/>
      <c r="KO91" s="155"/>
      <c r="KP91" s="155"/>
      <c r="KQ91" s="155"/>
      <c r="KR91" s="155"/>
      <c r="KS91" s="155"/>
      <c r="KT91" s="155"/>
      <c r="KU91" s="155"/>
      <c r="KV91" s="155"/>
      <c r="KW91" s="155"/>
      <c r="KX91" s="155"/>
      <c r="KY91" s="155"/>
      <c r="KZ91" s="155"/>
      <c r="LA91" s="155"/>
      <c r="LB91" s="155"/>
      <c r="LC91" s="155"/>
      <c r="LD91" s="155"/>
    </row>
    <row r="92" spans="1:316" ht="30.75" customHeight="1" outlineLevel="1" x14ac:dyDescent="0.25">
      <c r="A92" s="575"/>
      <c r="B92" s="582"/>
      <c r="C92" s="581"/>
      <c r="D92" s="337"/>
      <c r="E92" s="337"/>
      <c r="F92" s="581"/>
      <c r="G92" s="577"/>
      <c r="H92" s="584"/>
      <c r="I92" s="584"/>
      <c r="J92" s="342"/>
      <c r="K92" s="584"/>
      <c r="L92" s="579"/>
      <c r="M92" s="584"/>
      <c r="N92" s="584"/>
      <c r="O92" s="342"/>
      <c r="P92" s="584"/>
      <c r="Q92" s="624"/>
    </row>
    <row r="93" spans="1:316" ht="41.25" customHeight="1" outlineLevel="1" x14ac:dyDescent="0.25">
      <c r="A93" s="575"/>
      <c r="B93" s="582"/>
      <c r="C93" s="581"/>
      <c r="D93" s="337"/>
      <c r="E93" s="581"/>
      <c r="F93" s="581"/>
      <c r="G93" s="577"/>
      <c r="H93" s="584"/>
      <c r="I93" s="584"/>
      <c r="J93" s="342"/>
      <c r="K93" s="584"/>
      <c r="L93" s="579"/>
      <c r="M93" s="584"/>
      <c r="N93" s="584"/>
      <c r="O93" s="342"/>
      <c r="P93" s="584"/>
      <c r="Q93" s="623"/>
    </row>
    <row r="94" spans="1:316" ht="30.75" customHeight="1" outlineLevel="1" x14ac:dyDescent="0.25">
      <c r="A94" s="575"/>
      <c r="B94" s="582"/>
      <c r="C94" s="581"/>
      <c r="D94" s="337"/>
      <c r="E94" s="337"/>
      <c r="F94" s="581"/>
      <c r="G94" s="577"/>
      <c r="H94" s="584"/>
      <c r="I94" s="585"/>
      <c r="J94" s="578"/>
      <c r="K94" s="584"/>
      <c r="L94" s="579"/>
      <c r="M94" s="584"/>
      <c r="N94" s="585"/>
      <c r="O94" s="578"/>
      <c r="P94" s="584"/>
      <c r="Q94" s="623"/>
    </row>
    <row r="95" spans="1:316" ht="26.1" customHeight="1" outlineLevel="1" x14ac:dyDescent="0.25">
      <c r="A95" s="593"/>
      <c r="B95" s="594"/>
      <c r="C95" s="595"/>
      <c r="D95" s="596"/>
      <c r="E95" s="595"/>
      <c r="F95" s="595"/>
      <c r="G95" s="597"/>
      <c r="H95" s="598"/>
      <c r="I95" s="598"/>
      <c r="J95" s="599"/>
      <c r="K95" s="599"/>
      <c r="L95" s="600"/>
      <c r="M95" s="598"/>
      <c r="N95" s="598"/>
      <c r="O95" s="598"/>
      <c r="P95" s="598"/>
      <c r="Q95" s="623"/>
    </row>
    <row r="96" spans="1:316" ht="30" customHeight="1" outlineLevel="1" x14ac:dyDescent="0.25">
      <c r="A96" s="575"/>
      <c r="B96" s="582"/>
      <c r="C96" s="581"/>
      <c r="D96" s="337"/>
      <c r="E96" s="337"/>
      <c r="F96" s="581"/>
      <c r="G96" s="577"/>
      <c r="H96" s="584"/>
      <c r="I96" s="584"/>
      <c r="J96" s="578"/>
      <c r="K96" s="584"/>
      <c r="L96" s="579"/>
      <c r="M96" s="584"/>
      <c r="N96" s="584"/>
      <c r="O96" s="578"/>
      <c r="P96" s="584"/>
      <c r="Q96" s="623"/>
    </row>
    <row r="97" spans="1:20" ht="30" customHeight="1" outlineLevel="1" x14ac:dyDescent="0.25">
      <c r="A97" s="575"/>
      <c r="B97" s="582"/>
      <c r="C97" s="581"/>
      <c r="D97" s="337"/>
      <c r="E97" s="337"/>
      <c r="F97" s="581"/>
      <c r="G97" s="577"/>
      <c r="H97" s="584"/>
      <c r="I97" s="584"/>
      <c r="J97" s="578"/>
      <c r="K97" s="584"/>
      <c r="L97" s="579"/>
      <c r="M97" s="584"/>
      <c r="N97" s="584"/>
      <c r="O97" s="578"/>
      <c r="P97" s="584"/>
      <c r="Q97" s="624"/>
    </row>
    <row r="98" spans="1:20" ht="30" customHeight="1" outlineLevel="1" x14ac:dyDescent="0.25">
      <c r="A98" s="575"/>
      <c r="B98" s="576"/>
      <c r="C98" s="581"/>
      <c r="D98" s="337"/>
      <c r="E98" s="337"/>
      <c r="F98" s="581"/>
      <c r="G98" s="577"/>
      <c r="H98" s="584"/>
      <c r="I98" s="584"/>
      <c r="J98" s="578"/>
      <c r="K98" s="584"/>
      <c r="L98" s="579"/>
      <c r="M98" s="584"/>
      <c r="N98" s="584"/>
      <c r="O98" s="578"/>
      <c r="P98" s="584"/>
      <c r="Q98" s="623"/>
    </row>
    <row r="99" spans="1:20" ht="26.1" customHeight="1" outlineLevel="1" x14ac:dyDescent="0.25">
      <c r="A99" s="575"/>
      <c r="B99" s="582"/>
      <c r="C99" s="581"/>
      <c r="D99" s="337"/>
      <c r="E99" s="581"/>
      <c r="F99" s="581"/>
      <c r="G99" s="577"/>
      <c r="H99" s="584"/>
      <c r="I99" s="584"/>
      <c r="J99" s="342"/>
      <c r="K99" s="584"/>
      <c r="L99" s="579"/>
      <c r="M99" s="584"/>
      <c r="N99" s="584"/>
      <c r="O99" s="342"/>
      <c r="P99" s="584"/>
      <c r="Q99" s="623"/>
    </row>
    <row r="100" spans="1:20" ht="26.1" customHeight="1" outlineLevel="1" x14ac:dyDescent="0.25">
      <c r="A100" s="575"/>
      <c r="B100" s="582"/>
      <c r="C100" s="581"/>
      <c r="D100" s="337"/>
      <c r="E100" s="581"/>
      <c r="F100" s="581"/>
      <c r="G100" s="577"/>
      <c r="H100" s="584"/>
      <c r="I100" s="584"/>
      <c r="J100" s="578"/>
      <c r="K100" s="584"/>
      <c r="L100" s="579"/>
      <c r="M100" s="584"/>
      <c r="N100" s="584"/>
      <c r="O100" s="578"/>
      <c r="P100" s="584"/>
      <c r="Q100" s="623"/>
    </row>
    <row r="101" spans="1:20" ht="30" customHeight="1" outlineLevel="1" x14ac:dyDescent="0.25">
      <c r="A101" s="575"/>
      <c r="B101" s="582"/>
      <c r="C101" s="581"/>
      <c r="D101" s="337"/>
      <c r="E101" s="581"/>
      <c r="F101" s="581"/>
      <c r="G101" s="577"/>
      <c r="H101" s="584"/>
      <c r="I101" s="584"/>
      <c r="J101" s="578"/>
      <c r="K101" s="584"/>
      <c r="L101" s="579"/>
      <c r="M101" s="584"/>
      <c r="N101" s="584"/>
      <c r="O101" s="578"/>
      <c r="P101" s="584"/>
      <c r="Q101" s="623"/>
    </row>
    <row r="102" spans="1:20" ht="30" customHeight="1" outlineLevel="1" x14ac:dyDescent="0.25">
      <c r="A102" s="575"/>
      <c r="B102" s="582"/>
      <c r="C102" s="581"/>
      <c r="D102" s="337"/>
      <c r="E102" s="581"/>
      <c r="F102" s="581"/>
      <c r="G102" s="577"/>
      <c r="H102" s="584"/>
      <c r="I102" s="584"/>
      <c r="J102" s="342"/>
      <c r="K102" s="584"/>
      <c r="L102" s="579"/>
      <c r="M102" s="584"/>
      <c r="N102" s="584"/>
      <c r="O102" s="342"/>
      <c r="P102" s="584"/>
      <c r="Q102" s="623"/>
    </row>
    <row r="103" spans="1:20" ht="30" customHeight="1" outlineLevel="1" x14ac:dyDescent="0.25">
      <c r="A103" s="575"/>
      <c r="B103" s="582"/>
      <c r="C103" s="581"/>
      <c r="D103" s="337"/>
      <c r="E103" s="337"/>
      <c r="F103" s="581"/>
      <c r="G103" s="577"/>
      <c r="H103" s="584"/>
      <c r="I103" s="342"/>
      <c r="J103" s="578"/>
      <c r="K103" s="584"/>
      <c r="L103" s="579"/>
      <c r="M103" s="584"/>
      <c r="N103" s="342"/>
      <c r="O103" s="578"/>
      <c r="P103" s="584"/>
      <c r="Q103" s="623"/>
    </row>
    <row r="104" spans="1:20" ht="26.1" customHeight="1" outlineLevel="1" x14ac:dyDescent="0.25">
      <c r="A104" s="575"/>
      <c r="B104" s="582"/>
      <c r="C104" s="581"/>
      <c r="D104" s="337"/>
      <c r="E104" s="337"/>
      <c r="F104" s="581"/>
      <c r="G104" s="577"/>
      <c r="H104" s="584"/>
      <c r="I104" s="584"/>
      <c r="J104" s="342"/>
      <c r="K104" s="342"/>
      <c r="L104" s="579"/>
      <c r="M104" s="584"/>
      <c r="N104" s="584"/>
      <c r="O104" s="342"/>
      <c r="P104" s="342"/>
      <c r="Q104" s="624"/>
    </row>
    <row r="105" spans="1:20" ht="26.1" customHeight="1" x14ac:dyDescent="0.25">
      <c r="A105" s="794"/>
      <c r="B105" s="795"/>
      <c r="C105" s="573"/>
      <c r="D105" s="573"/>
      <c r="E105" s="573"/>
      <c r="F105" s="573"/>
      <c r="G105" s="573"/>
      <c r="H105" s="574"/>
      <c r="I105" s="574"/>
      <c r="J105" s="574"/>
      <c r="K105" s="574"/>
      <c r="L105" s="574"/>
      <c r="M105" s="574"/>
      <c r="N105" s="574"/>
      <c r="O105" s="574"/>
      <c r="P105" s="574"/>
      <c r="Q105" s="623"/>
    </row>
    <row r="106" spans="1:20" ht="33.75" customHeight="1" outlineLevel="1" x14ac:dyDescent="0.25">
      <c r="A106" s="575"/>
      <c r="B106" s="576"/>
      <c r="C106" s="337"/>
      <c r="D106" s="337"/>
      <c r="E106" s="337"/>
      <c r="F106" s="337"/>
      <c r="G106" s="577"/>
      <c r="H106" s="578"/>
      <c r="I106" s="578"/>
      <c r="J106" s="578"/>
      <c r="K106" s="578"/>
      <c r="L106" s="579"/>
      <c r="M106" s="342"/>
      <c r="N106" s="342"/>
      <c r="O106" s="342"/>
      <c r="P106" s="342"/>
      <c r="Q106" s="624"/>
    </row>
    <row r="107" spans="1:20" ht="26.1" customHeight="1" outlineLevel="1" x14ac:dyDescent="0.25">
      <c r="A107" s="575"/>
      <c r="B107" s="576"/>
      <c r="C107" s="337"/>
      <c r="D107" s="337"/>
      <c r="E107" s="337"/>
      <c r="F107" s="337"/>
      <c r="G107" s="577"/>
      <c r="H107" s="578"/>
      <c r="I107" s="578"/>
      <c r="J107" s="578"/>
      <c r="K107" s="578"/>
      <c r="L107" s="579"/>
      <c r="M107" s="342"/>
      <c r="N107" s="342"/>
      <c r="O107" s="342"/>
      <c r="P107" s="342"/>
      <c r="Q107" s="624"/>
      <c r="T107" s="340"/>
    </row>
    <row r="108" spans="1:20" ht="36" customHeight="1" outlineLevel="1" x14ac:dyDescent="0.25">
      <c r="A108" s="575"/>
      <c r="B108" s="576"/>
      <c r="C108" s="337"/>
      <c r="D108" s="337"/>
      <c r="E108" s="337"/>
      <c r="F108" s="337"/>
      <c r="G108" s="577"/>
      <c r="H108" s="578"/>
      <c r="I108" s="578"/>
      <c r="J108" s="578"/>
      <c r="K108" s="578"/>
      <c r="L108" s="579"/>
      <c r="M108" s="342"/>
      <c r="N108" s="342"/>
      <c r="O108" s="342"/>
      <c r="P108" s="342"/>
      <c r="Q108" s="624"/>
    </row>
    <row r="109" spans="1:20" ht="36" customHeight="1" outlineLevel="1" x14ac:dyDescent="0.25">
      <c r="A109" s="575"/>
      <c r="B109" s="576"/>
      <c r="C109" s="337"/>
      <c r="D109" s="337"/>
      <c r="E109" s="337"/>
      <c r="F109" s="337"/>
      <c r="G109" s="577"/>
      <c r="H109" s="578"/>
      <c r="I109" s="578"/>
      <c r="J109" s="578"/>
      <c r="K109" s="578"/>
      <c r="L109" s="579"/>
      <c r="M109" s="342"/>
      <c r="N109" s="342"/>
      <c r="O109" s="342"/>
      <c r="P109" s="342"/>
      <c r="Q109" s="624"/>
    </row>
    <row r="110" spans="1:20" ht="29.25" customHeight="1" outlineLevel="1" x14ac:dyDescent="0.25">
      <c r="A110" s="575"/>
      <c r="B110" s="582"/>
      <c r="C110" s="337"/>
      <c r="D110" s="337"/>
      <c r="E110" s="337"/>
      <c r="F110" s="337"/>
      <c r="G110" s="577"/>
      <c r="H110" s="578"/>
      <c r="I110" s="578"/>
      <c r="J110" s="578"/>
      <c r="K110" s="578"/>
      <c r="L110" s="579"/>
      <c r="M110" s="578"/>
      <c r="N110" s="578"/>
      <c r="O110" s="578"/>
      <c r="P110" s="578"/>
      <c r="Q110" s="623"/>
    </row>
    <row r="111" spans="1:20" ht="30.75" customHeight="1" outlineLevel="1" x14ac:dyDescent="0.25">
      <c r="A111" s="575"/>
      <c r="B111" s="594"/>
      <c r="C111" s="595"/>
      <c r="D111" s="596"/>
      <c r="E111" s="596"/>
      <c r="F111" s="596"/>
      <c r="G111" s="597"/>
      <c r="H111" s="598"/>
      <c r="I111" s="598"/>
      <c r="J111" s="598"/>
      <c r="K111" s="598"/>
      <c r="L111" s="600"/>
      <c r="M111" s="598"/>
      <c r="N111" s="598"/>
      <c r="O111" s="598"/>
      <c r="P111" s="598"/>
      <c r="Q111" s="624"/>
    </row>
    <row r="112" spans="1:20" ht="26.1" customHeight="1" outlineLevel="1" x14ac:dyDescent="0.25">
      <c r="A112" s="575"/>
      <c r="B112" s="580"/>
      <c r="C112" s="581"/>
      <c r="D112" s="337"/>
      <c r="E112" s="337"/>
      <c r="F112" s="337"/>
      <c r="G112" s="577"/>
      <c r="H112" s="584"/>
      <c r="I112" s="584"/>
      <c r="J112" s="584"/>
      <c r="K112" s="342"/>
      <c r="L112" s="579"/>
      <c r="M112" s="584"/>
      <c r="N112" s="584"/>
      <c r="O112" s="584"/>
      <c r="P112" s="578"/>
      <c r="Q112" s="623"/>
    </row>
    <row r="113" spans="1:17" ht="26.1" customHeight="1" outlineLevel="1" x14ac:dyDescent="0.25">
      <c r="A113" s="575"/>
      <c r="B113" s="582"/>
      <c r="C113" s="581"/>
      <c r="D113" s="337"/>
      <c r="E113" s="337"/>
      <c r="F113" s="337"/>
      <c r="G113" s="577"/>
      <c r="H113" s="584"/>
      <c r="I113" s="584"/>
      <c r="J113" s="584"/>
      <c r="K113" s="584"/>
      <c r="L113" s="579"/>
      <c r="M113" s="584"/>
      <c r="N113" s="584"/>
      <c r="O113" s="584"/>
      <c r="P113" s="578"/>
      <c r="Q113" s="623"/>
    </row>
    <row r="114" spans="1:17" ht="32.25" customHeight="1" outlineLevel="1" x14ac:dyDescent="0.25">
      <c r="A114" s="575"/>
      <c r="B114" s="580"/>
      <c r="C114" s="581"/>
      <c r="D114" s="337"/>
      <c r="E114" s="337"/>
      <c r="F114" s="337"/>
      <c r="G114" s="577"/>
      <c r="H114" s="584"/>
      <c r="I114" s="584"/>
      <c r="J114" s="584"/>
      <c r="K114" s="584"/>
      <c r="L114" s="579"/>
      <c r="M114" s="584"/>
      <c r="N114" s="584"/>
      <c r="O114" s="584"/>
      <c r="P114" s="578"/>
      <c r="Q114" s="624"/>
    </row>
    <row r="115" spans="1:17" ht="30" customHeight="1" outlineLevel="1" x14ac:dyDescent="0.25">
      <c r="A115" s="575"/>
      <c r="B115" s="580"/>
      <c r="C115" s="581"/>
      <c r="D115" s="581"/>
      <c r="E115" s="337"/>
      <c r="F115" s="337"/>
      <c r="G115" s="577"/>
      <c r="H115" s="584"/>
      <c r="I115" s="584"/>
      <c r="J115" s="584"/>
      <c r="K115" s="584"/>
      <c r="L115" s="579"/>
      <c r="M115" s="584"/>
      <c r="N115" s="584"/>
      <c r="O115" s="584"/>
      <c r="P115" s="584"/>
      <c r="Q115" s="623"/>
    </row>
    <row r="116" spans="1:17" ht="26.1" customHeight="1" outlineLevel="1" x14ac:dyDescent="0.25">
      <c r="A116" s="575"/>
      <c r="B116" s="582"/>
      <c r="C116" s="581"/>
      <c r="D116" s="581"/>
      <c r="E116" s="337"/>
      <c r="F116" s="337"/>
      <c r="G116" s="577"/>
      <c r="H116" s="584"/>
      <c r="I116" s="584"/>
      <c r="J116" s="584"/>
      <c r="K116" s="578"/>
      <c r="L116" s="579"/>
      <c r="M116" s="584"/>
      <c r="N116" s="584"/>
      <c r="O116" s="584"/>
      <c r="P116" s="578"/>
      <c r="Q116" s="624"/>
    </row>
    <row r="117" spans="1:17" ht="26.1" customHeight="1" outlineLevel="1" x14ac:dyDescent="0.25">
      <c r="A117" s="575"/>
      <c r="B117" s="582"/>
      <c r="C117" s="581"/>
      <c r="D117" s="581"/>
      <c r="E117" s="337"/>
      <c r="F117" s="337"/>
      <c r="G117" s="577"/>
      <c r="H117" s="584"/>
      <c r="I117" s="584"/>
      <c r="J117" s="584"/>
      <c r="K117" s="578"/>
      <c r="L117" s="579"/>
      <c r="M117" s="584"/>
      <c r="N117" s="584"/>
      <c r="O117" s="584"/>
      <c r="P117" s="578"/>
      <c r="Q117" s="623"/>
    </row>
    <row r="118" spans="1:17" ht="30.75" customHeight="1" outlineLevel="1" x14ac:dyDescent="0.25">
      <c r="A118" s="575"/>
      <c r="B118" s="580"/>
      <c r="C118" s="581"/>
      <c r="D118" s="337"/>
      <c r="E118" s="337"/>
      <c r="F118" s="337"/>
      <c r="G118" s="577"/>
      <c r="H118" s="584"/>
      <c r="I118" s="584"/>
      <c r="J118" s="578"/>
      <c r="K118" s="578"/>
      <c r="L118" s="579"/>
      <c r="M118" s="584"/>
      <c r="N118" s="584"/>
      <c r="O118" s="578"/>
      <c r="P118" s="578"/>
      <c r="Q118" s="623"/>
    </row>
    <row r="119" spans="1:17" ht="30.75" customHeight="1" outlineLevel="1" x14ac:dyDescent="0.25">
      <c r="A119" s="575"/>
      <c r="B119" s="582"/>
      <c r="C119" s="581"/>
      <c r="D119" s="337"/>
      <c r="E119" s="337"/>
      <c r="F119" s="337"/>
      <c r="G119" s="577"/>
      <c r="H119" s="584"/>
      <c r="I119" s="584"/>
      <c r="J119" s="342"/>
      <c r="K119" s="342"/>
      <c r="L119" s="579"/>
      <c r="M119" s="584"/>
      <c r="N119" s="584"/>
      <c r="O119" s="342"/>
      <c r="P119" s="342"/>
      <c r="Q119" s="623"/>
    </row>
    <row r="120" spans="1:17" ht="26.1" customHeight="1" outlineLevel="1" x14ac:dyDescent="0.25">
      <c r="A120" s="601"/>
      <c r="B120" s="602"/>
      <c r="C120" s="581"/>
      <c r="D120" s="337"/>
      <c r="E120" s="337"/>
      <c r="F120" s="337"/>
      <c r="G120" s="577"/>
      <c r="H120" s="584"/>
      <c r="I120" s="584"/>
      <c r="J120" s="584"/>
      <c r="K120" s="578"/>
      <c r="L120" s="579"/>
      <c r="M120" s="584"/>
      <c r="N120" s="584"/>
      <c r="O120" s="584"/>
      <c r="P120" s="578"/>
      <c r="Q120" s="624"/>
    </row>
    <row r="121" spans="1:17" ht="26.1" customHeight="1" outlineLevel="1" x14ac:dyDescent="0.25">
      <c r="A121" s="601"/>
      <c r="B121" s="602"/>
      <c r="C121" s="581"/>
      <c r="D121" s="337"/>
      <c r="E121" s="337"/>
      <c r="F121" s="337"/>
      <c r="G121" s="577"/>
      <c r="H121" s="584"/>
      <c r="I121" s="584"/>
      <c r="J121" s="584"/>
      <c r="K121" s="578"/>
      <c r="L121" s="579"/>
      <c r="M121" s="584"/>
      <c r="N121" s="584"/>
      <c r="O121" s="584"/>
      <c r="P121" s="578"/>
      <c r="Q121" s="623"/>
    </row>
    <row r="122" spans="1:17" ht="26.1" customHeight="1" outlineLevel="1" x14ac:dyDescent="0.25">
      <c r="A122" s="601"/>
      <c r="B122" s="603"/>
      <c r="C122" s="581"/>
      <c r="D122" s="337"/>
      <c r="E122" s="337"/>
      <c r="F122" s="337"/>
      <c r="G122" s="577"/>
      <c r="H122" s="584"/>
      <c r="I122" s="584"/>
      <c r="J122" s="584"/>
      <c r="K122" s="578"/>
      <c r="L122" s="579"/>
      <c r="M122" s="584"/>
      <c r="N122" s="584"/>
      <c r="O122" s="584"/>
      <c r="P122" s="578"/>
      <c r="Q122" s="623"/>
    </row>
    <row r="123" spans="1:17" ht="31.5" customHeight="1" outlineLevel="1" x14ac:dyDescent="0.25">
      <c r="A123" s="601"/>
      <c r="B123" s="602"/>
      <c r="C123" s="581"/>
      <c r="D123" s="581"/>
      <c r="E123" s="581"/>
      <c r="F123" s="337"/>
      <c r="G123" s="577"/>
      <c r="H123" s="584"/>
      <c r="I123" s="584"/>
      <c r="J123" s="584"/>
      <c r="K123" s="584"/>
      <c r="L123" s="579"/>
      <c r="M123" s="584"/>
      <c r="N123" s="584"/>
      <c r="O123" s="584"/>
      <c r="P123" s="584"/>
      <c r="Q123" s="624"/>
    </row>
    <row r="124" spans="1:17" ht="31.5" customHeight="1" outlineLevel="1" x14ac:dyDescent="0.25">
      <c r="A124" s="601"/>
      <c r="B124" s="602"/>
      <c r="C124" s="581"/>
      <c r="D124" s="581"/>
      <c r="E124" s="337"/>
      <c r="F124" s="337"/>
      <c r="G124" s="577"/>
      <c r="H124" s="584"/>
      <c r="I124" s="584"/>
      <c r="J124" s="584"/>
      <c r="K124" s="584"/>
      <c r="L124" s="579"/>
      <c r="M124" s="584"/>
      <c r="N124" s="584"/>
      <c r="O124" s="584"/>
      <c r="P124" s="584"/>
      <c r="Q124" s="623"/>
    </row>
    <row r="125" spans="1:17" s="157" customFormat="1" ht="31.5" customHeight="1" outlineLevel="1" x14ac:dyDescent="0.2">
      <c r="A125" s="601"/>
      <c r="B125" s="602"/>
      <c r="C125" s="581"/>
      <c r="D125" s="337"/>
      <c r="E125" s="337"/>
      <c r="F125" s="337"/>
      <c r="G125" s="577"/>
      <c r="H125" s="584"/>
      <c r="I125" s="584"/>
      <c r="J125" s="584"/>
      <c r="K125" s="584"/>
      <c r="L125" s="579"/>
      <c r="M125" s="584"/>
      <c r="N125" s="584"/>
      <c r="O125" s="584"/>
      <c r="P125" s="584"/>
      <c r="Q125" s="623"/>
    </row>
    <row r="126" spans="1:17" s="157" customFormat="1" ht="31.5" customHeight="1" outlineLevel="1" x14ac:dyDescent="0.2">
      <c r="A126" s="601"/>
      <c r="B126" s="602"/>
      <c r="C126" s="581"/>
      <c r="D126" s="581"/>
      <c r="E126" s="337"/>
      <c r="F126" s="337"/>
      <c r="G126" s="577"/>
      <c r="H126" s="584"/>
      <c r="I126" s="584"/>
      <c r="J126" s="584"/>
      <c r="K126" s="584"/>
      <c r="L126" s="579"/>
      <c r="M126" s="584"/>
      <c r="N126" s="584"/>
      <c r="O126" s="584"/>
      <c r="P126" s="584"/>
      <c r="Q126" s="623"/>
    </row>
    <row r="127" spans="1:17" s="157" customFormat="1" ht="31.5" customHeight="1" outlineLevel="1" x14ac:dyDescent="0.2">
      <c r="A127" s="601"/>
      <c r="B127" s="602"/>
      <c r="C127" s="581"/>
      <c r="D127" s="581"/>
      <c r="E127" s="337"/>
      <c r="F127" s="337"/>
      <c r="G127" s="577"/>
      <c r="H127" s="584"/>
      <c r="I127" s="584"/>
      <c r="J127" s="584"/>
      <c r="K127" s="584"/>
      <c r="L127" s="579"/>
      <c r="M127" s="584"/>
      <c r="N127" s="584"/>
      <c r="O127" s="584"/>
      <c r="P127" s="584"/>
      <c r="Q127" s="623"/>
    </row>
    <row r="128" spans="1:17" s="157" customFormat="1" ht="29.25" customHeight="1" outlineLevel="1" x14ac:dyDescent="0.2">
      <c r="A128" s="601"/>
      <c r="B128" s="602"/>
      <c r="C128" s="581"/>
      <c r="D128" s="581"/>
      <c r="E128" s="337"/>
      <c r="F128" s="337"/>
      <c r="G128" s="577"/>
      <c r="H128" s="584"/>
      <c r="I128" s="584"/>
      <c r="J128" s="584"/>
      <c r="K128" s="584"/>
      <c r="L128" s="579"/>
      <c r="M128" s="584"/>
      <c r="N128" s="584"/>
      <c r="O128" s="584"/>
      <c r="P128" s="584"/>
      <c r="Q128" s="623"/>
    </row>
    <row r="129" spans="1:316" ht="31.5" customHeight="1" outlineLevel="1" x14ac:dyDescent="0.25">
      <c r="A129" s="601"/>
      <c r="B129" s="602"/>
      <c r="C129" s="581"/>
      <c r="D129" s="581"/>
      <c r="E129" s="337"/>
      <c r="F129" s="337"/>
      <c r="G129" s="577"/>
      <c r="H129" s="584"/>
      <c r="I129" s="584"/>
      <c r="J129" s="584"/>
      <c r="K129" s="578"/>
      <c r="L129" s="579"/>
      <c r="M129" s="584"/>
      <c r="N129" s="584"/>
      <c r="O129" s="584"/>
      <c r="P129" s="578"/>
      <c r="Q129" s="623"/>
    </row>
    <row r="130" spans="1:316" s="338" customFormat="1" ht="31.5" customHeight="1" outlineLevel="1" x14ac:dyDescent="0.25">
      <c r="A130" s="601"/>
      <c r="B130" s="602"/>
      <c r="C130" s="587"/>
      <c r="D130" s="588"/>
      <c r="E130" s="588"/>
      <c r="F130" s="588"/>
      <c r="G130" s="589"/>
      <c r="H130" s="590"/>
      <c r="I130" s="590"/>
      <c r="J130" s="590"/>
      <c r="K130" s="604"/>
      <c r="L130" s="592"/>
      <c r="M130" s="590"/>
      <c r="N130" s="590"/>
      <c r="O130" s="590"/>
      <c r="P130" s="604"/>
      <c r="Q130" s="623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55"/>
      <c r="FG130" s="155"/>
      <c r="FH130" s="155"/>
      <c r="FI130" s="155"/>
      <c r="FJ130" s="155"/>
      <c r="FK130" s="155"/>
      <c r="FL130" s="155"/>
      <c r="FM130" s="155"/>
      <c r="FN130" s="155"/>
      <c r="FO130" s="155"/>
      <c r="FP130" s="155"/>
      <c r="FQ130" s="155"/>
      <c r="FR130" s="155"/>
      <c r="FS130" s="155"/>
      <c r="FT130" s="155"/>
      <c r="FU130" s="155"/>
      <c r="FV130" s="155"/>
      <c r="FW130" s="155"/>
      <c r="FX130" s="155"/>
      <c r="FY130" s="155"/>
      <c r="FZ130" s="155"/>
      <c r="GA130" s="155"/>
      <c r="GB130" s="155"/>
      <c r="GC130" s="155"/>
      <c r="GD130" s="155"/>
      <c r="GE130" s="155"/>
      <c r="GF130" s="155"/>
      <c r="GG130" s="155"/>
      <c r="GH130" s="155"/>
      <c r="GI130" s="155"/>
      <c r="GJ130" s="155"/>
      <c r="GK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  <c r="HF130" s="155"/>
      <c r="HG130" s="155"/>
      <c r="HH130" s="155"/>
      <c r="HI130" s="155"/>
      <c r="HJ130" s="155"/>
      <c r="HK130" s="155"/>
      <c r="HL130" s="155"/>
      <c r="HM130" s="155"/>
      <c r="HN130" s="155"/>
      <c r="HO130" s="155"/>
      <c r="HP130" s="155"/>
      <c r="HQ130" s="155"/>
      <c r="HR130" s="155"/>
      <c r="HS130" s="155"/>
      <c r="HT130" s="155"/>
      <c r="HU130" s="155"/>
      <c r="HV130" s="155"/>
      <c r="HW130" s="155"/>
      <c r="HX130" s="155"/>
      <c r="HY130" s="155"/>
      <c r="HZ130" s="155"/>
      <c r="IA130" s="155"/>
      <c r="IB130" s="155"/>
      <c r="IC130" s="155"/>
      <c r="ID130" s="155"/>
      <c r="IE130" s="155"/>
      <c r="IF130" s="155"/>
      <c r="IG130" s="155"/>
      <c r="IH130" s="155"/>
      <c r="II130" s="155"/>
      <c r="IJ130" s="155"/>
      <c r="IK130" s="155"/>
      <c r="IL130" s="155"/>
      <c r="IM130" s="155"/>
      <c r="IN130" s="155"/>
      <c r="IO130" s="155"/>
      <c r="IP130" s="155"/>
      <c r="IQ130" s="155"/>
      <c r="IR130" s="155"/>
      <c r="IS130" s="155"/>
      <c r="IT130" s="155"/>
      <c r="IU130" s="155"/>
      <c r="IV130" s="155"/>
      <c r="IW130" s="155"/>
      <c r="IX130" s="155"/>
      <c r="IY130" s="155"/>
      <c r="IZ130" s="155"/>
      <c r="JA130" s="155"/>
      <c r="JB130" s="155"/>
      <c r="JC130" s="155"/>
      <c r="JD130" s="155"/>
      <c r="JE130" s="155"/>
      <c r="JF130" s="155"/>
      <c r="JG130" s="155"/>
      <c r="JH130" s="155"/>
      <c r="JI130" s="155"/>
      <c r="JJ130" s="155"/>
      <c r="JK130" s="155"/>
      <c r="JL130" s="155"/>
      <c r="JM130" s="155"/>
      <c r="JN130" s="155"/>
      <c r="JO130" s="155"/>
      <c r="JP130" s="155"/>
      <c r="JQ130" s="155"/>
      <c r="JR130" s="155"/>
      <c r="JS130" s="155"/>
      <c r="JT130" s="155"/>
      <c r="JU130" s="155"/>
      <c r="JV130" s="155"/>
      <c r="JW130" s="155"/>
      <c r="JX130" s="155"/>
      <c r="JY130" s="155"/>
      <c r="JZ130" s="155"/>
      <c r="KA130" s="155"/>
      <c r="KB130" s="155"/>
      <c r="KC130" s="155"/>
      <c r="KD130" s="155"/>
      <c r="KE130" s="155"/>
      <c r="KF130" s="155"/>
      <c r="KG130" s="155"/>
      <c r="KH130" s="155"/>
      <c r="KI130" s="155"/>
      <c r="KJ130" s="155"/>
      <c r="KK130" s="155"/>
      <c r="KL130" s="155"/>
      <c r="KM130" s="155"/>
      <c r="KN130" s="155"/>
      <c r="KO130" s="155"/>
      <c r="KP130" s="155"/>
      <c r="KQ130" s="155"/>
      <c r="KR130" s="155"/>
      <c r="KS130" s="155"/>
      <c r="KT130" s="155"/>
      <c r="KU130" s="155"/>
      <c r="KV130" s="155"/>
      <c r="KW130" s="155"/>
      <c r="KX130" s="155"/>
      <c r="KY130" s="155"/>
      <c r="KZ130" s="155"/>
      <c r="LA130" s="155"/>
      <c r="LB130" s="155"/>
      <c r="LC130" s="155"/>
      <c r="LD130" s="155"/>
    </row>
    <row r="131" spans="1:316" ht="30.75" customHeight="1" outlineLevel="1" x14ac:dyDescent="0.25">
      <c r="A131" s="601"/>
      <c r="B131" s="605"/>
      <c r="C131" s="581"/>
      <c r="D131" s="581"/>
      <c r="E131" s="337"/>
      <c r="F131" s="337"/>
      <c r="G131" s="577"/>
      <c r="H131" s="584"/>
      <c r="I131" s="584"/>
      <c r="J131" s="584"/>
      <c r="K131" s="578"/>
      <c r="L131" s="579"/>
      <c r="M131" s="584"/>
      <c r="N131" s="584"/>
      <c r="O131" s="584"/>
      <c r="P131" s="578"/>
      <c r="Q131" s="624"/>
    </row>
    <row r="132" spans="1:316" ht="30.75" customHeight="1" outlineLevel="1" x14ac:dyDescent="0.25">
      <c r="A132" s="601"/>
      <c r="B132" s="602"/>
      <c r="C132" s="581"/>
      <c r="D132" s="581"/>
      <c r="E132" s="337"/>
      <c r="F132" s="337"/>
      <c r="G132" s="577"/>
      <c r="H132" s="584"/>
      <c r="I132" s="584"/>
      <c r="J132" s="584"/>
      <c r="K132" s="578"/>
      <c r="L132" s="579"/>
      <c r="M132" s="584"/>
      <c r="N132" s="584"/>
      <c r="O132" s="584"/>
      <c r="P132" s="578"/>
      <c r="Q132" s="623"/>
    </row>
    <row r="133" spans="1:316" ht="30.75" customHeight="1" outlineLevel="1" x14ac:dyDescent="0.25">
      <c r="A133" s="601"/>
      <c r="B133" s="602"/>
      <c r="C133" s="581"/>
      <c r="D133" s="337"/>
      <c r="E133" s="337"/>
      <c r="F133" s="337"/>
      <c r="G133" s="577"/>
      <c r="H133" s="584"/>
      <c r="I133" s="584"/>
      <c r="J133" s="342"/>
      <c r="K133" s="342"/>
      <c r="L133" s="579"/>
      <c r="M133" s="584"/>
      <c r="N133" s="584"/>
      <c r="O133" s="342"/>
      <c r="P133" s="342"/>
      <c r="Q133" s="623"/>
    </row>
    <row r="134" spans="1:316" ht="35.25" customHeight="1" outlineLevel="1" x14ac:dyDescent="0.25">
      <c r="A134" s="601"/>
      <c r="B134" s="602"/>
      <c r="C134" s="581"/>
      <c r="D134" s="581"/>
      <c r="E134" s="337"/>
      <c r="F134" s="337"/>
      <c r="G134" s="577"/>
      <c r="H134" s="584"/>
      <c r="I134" s="584"/>
      <c r="J134" s="584"/>
      <c r="K134" s="578"/>
      <c r="L134" s="579"/>
      <c r="M134" s="584"/>
      <c r="N134" s="584"/>
      <c r="O134" s="584"/>
      <c r="P134" s="578"/>
      <c r="Q134" s="623"/>
    </row>
    <row r="135" spans="1:316" ht="32.25" customHeight="1" outlineLevel="1" x14ac:dyDescent="0.25">
      <c r="A135" s="601"/>
      <c r="B135" s="603"/>
      <c r="C135" s="581"/>
      <c r="D135" s="337"/>
      <c r="E135" s="337"/>
      <c r="F135" s="337"/>
      <c r="G135" s="577"/>
      <c r="H135" s="584"/>
      <c r="I135" s="584"/>
      <c r="J135" s="584"/>
      <c r="K135" s="578"/>
      <c r="L135" s="579"/>
      <c r="M135" s="584"/>
      <c r="N135" s="584"/>
      <c r="O135" s="584"/>
      <c r="P135" s="578"/>
      <c r="Q135" s="624"/>
    </row>
    <row r="136" spans="1:316" ht="32.25" customHeight="1" outlineLevel="1" x14ac:dyDescent="0.25">
      <c r="A136" s="601"/>
      <c r="B136" s="602"/>
      <c r="C136" s="581"/>
      <c r="D136" s="337"/>
      <c r="E136" s="337"/>
      <c r="F136" s="337"/>
      <c r="G136" s="577"/>
      <c r="H136" s="584"/>
      <c r="I136" s="584"/>
      <c r="J136" s="342"/>
      <c r="K136" s="342"/>
      <c r="L136" s="579"/>
      <c r="M136" s="584"/>
      <c r="N136" s="584"/>
      <c r="O136" s="342"/>
      <c r="P136" s="342"/>
      <c r="Q136" s="623"/>
    </row>
    <row r="137" spans="1:316" ht="32.25" customHeight="1" outlineLevel="1" x14ac:dyDescent="0.25">
      <c r="A137" s="601"/>
      <c r="B137" s="602"/>
      <c r="C137" s="581"/>
      <c r="D137" s="337"/>
      <c r="E137" s="337"/>
      <c r="F137" s="337"/>
      <c r="G137" s="577"/>
      <c r="H137" s="584"/>
      <c r="I137" s="584"/>
      <c r="J137" s="584"/>
      <c r="K137" s="584"/>
      <c r="L137" s="579"/>
      <c r="M137" s="584"/>
      <c r="N137" s="584"/>
      <c r="O137" s="584"/>
      <c r="P137" s="584"/>
      <c r="Q137" s="624"/>
    </row>
    <row r="138" spans="1:316" ht="26.1" customHeight="1" outlineLevel="1" x14ac:dyDescent="0.25">
      <c r="A138" s="601"/>
      <c r="B138" s="602"/>
      <c r="C138" s="581"/>
      <c r="D138" s="337"/>
      <c r="E138" s="337"/>
      <c r="F138" s="337"/>
      <c r="G138" s="577"/>
      <c r="H138" s="584"/>
      <c r="I138" s="584"/>
      <c r="J138" s="342"/>
      <c r="K138" s="342"/>
      <c r="L138" s="579"/>
      <c r="M138" s="584"/>
      <c r="N138" s="584"/>
      <c r="O138" s="342"/>
      <c r="P138" s="342"/>
      <c r="Q138" s="624"/>
    </row>
    <row r="139" spans="1:316" ht="31.5" customHeight="1" outlineLevel="1" x14ac:dyDescent="0.25">
      <c r="A139" s="601"/>
      <c r="B139" s="602"/>
      <c r="C139" s="581"/>
      <c r="D139" s="337"/>
      <c r="E139" s="337"/>
      <c r="F139" s="337"/>
      <c r="G139" s="577"/>
      <c r="H139" s="584"/>
      <c r="I139" s="584"/>
      <c r="J139" s="578"/>
      <c r="K139" s="578"/>
      <c r="L139" s="579"/>
      <c r="M139" s="584"/>
      <c r="N139" s="584"/>
      <c r="O139" s="578"/>
      <c r="P139" s="578"/>
      <c r="Q139" s="624"/>
    </row>
    <row r="140" spans="1:316" ht="26.1" customHeight="1" outlineLevel="1" x14ac:dyDescent="0.25">
      <c r="A140" s="601"/>
      <c r="B140" s="602"/>
      <c r="C140" s="581"/>
      <c r="D140" s="581"/>
      <c r="E140" s="337"/>
      <c r="F140" s="337"/>
      <c r="G140" s="577"/>
      <c r="H140" s="584"/>
      <c r="I140" s="584"/>
      <c r="J140" s="584"/>
      <c r="K140" s="578"/>
      <c r="L140" s="579"/>
      <c r="M140" s="584"/>
      <c r="N140" s="584"/>
      <c r="O140" s="584"/>
      <c r="P140" s="578"/>
      <c r="Q140" s="624"/>
    </row>
    <row r="141" spans="1:316" ht="26.1" customHeight="1" x14ac:dyDescent="0.25">
      <c r="A141" s="796"/>
      <c r="B141" s="796"/>
      <c r="C141" s="573"/>
      <c r="D141" s="573"/>
      <c r="E141" s="573"/>
      <c r="F141" s="573"/>
      <c r="G141" s="573"/>
      <c r="H141" s="574"/>
      <c r="I141" s="574"/>
      <c r="J141" s="574"/>
      <c r="K141" s="574"/>
      <c r="L141" s="574"/>
      <c r="M141" s="574"/>
      <c r="N141" s="574"/>
      <c r="O141" s="574"/>
      <c r="P141" s="574"/>
      <c r="Q141" s="623"/>
    </row>
    <row r="142" spans="1:316" ht="31.5" customHeight="1" outlineLevel="1" x14ac:dyDescent="0.25">
      <c r="A142" s="601"/>
      <c r="B142" s="603"/>
      <c r="C142" s="606"/>
      <c r="D142" s="606"/>
      <c r="E142" s="607"/>
      <c r="F142" s="607"/>
      <c r="G142" s="608"/>
      <c r="H142" s="609"/>
      <c r="I142" s="609"/>
      <c r="J142" s="609"/>
      <c r="K142" s="610"/>
      <c r="L142" s="611"/>
      <c r="M142" s="609"/>
      <c r="N142" s="609"/>
      <c r="O142" s="609"/>
      <c r="P142" s="610"/>
      <c r="Q142" s="624"/>
    </row>
    <row r="143" spans="1:316" ht="31.5" customHeight="1" outlineLevel="1" x14ac:dyDescent="0.25">
      <c r="A143" s="601"/>
      <c r="B143" s="603"/>
      <c r="C143" s="337"/>
      <c r="D143" s="337"/>
      <c r="E143" s="337"/>
      <c r="F143" s="337"/>
      <c r="G143" s="577"/>
      <c r="H143" s="578"/>
      <c r="I143" s="578"/>
      <c r="J143" s="578"/>
      <c r="K143" s="342"/>
      <c r="L143" s="579"/>
      <c r="M143" s="342"/>
      <c r="N143" s="342"/>
      <c r="O143" s="342"/>
      <c r="P143" s="342"/>
      <c r="Q143" s="624"/>
    </row>
    <row r="144" spans="1:316" ht="31.5" customHeight="1" outlineLevel="1" x14ac:dyDescent="0.25">
      <c r="A144" s="601"/>
      <c r="B144" s="602"/>
      <c r="C144" s="595"/>
      <c r="D144" s="595"/>
      <c r="E144" s="596"/>
      <c r="F144" s="596"/>
      <c r="G144" s="597"/>
      <c r="H144" s="598"/>
      <c r="I144" s="598"/>
      <c r="J144" s="598"/>
      <c r="K144" s="599"/>
      <c r="L144" s="600"/>
      <c r="M144" s="598"/>
      <c r="N144" s="598"/>
      <c r="O144" s="598"/>
      <c r="P144" s="599"/>
      <c r="Q144" s="624"/>
    </row>
    <row r="145" spans="1:316" ht="24.75" customHeight="1" outlineLevel="1" x14ac:dyDescent="0.25">
      <c r="A145" s="601"/>
      <c r="B145" s="605"/>
      <c r="C145" s="595"/>
      <c r="D145" s="595"/>
      <c r="E145" s="596"/>
      <c r="F145" s="596"/>
      <c r="G145" s="597"/>
      <c r="H145" s="598"/>
      <c r="I145" s="598"/>
      <c r="J145" s="598"/>
      <c r="K145" s="599"/>
      <c r="L145" s="600"/>
      <c r="M145" s="598"/>
      <c r="N145" s="598"/>
      <c r="O145" s="598"/>
      <c r="P145" s="599"/>
      <c r="Q145" s="623"/>
    </row>
    <row r="146" spans="1:316" s="334" customFormat="1" ht="24.75" customHeight="1" outlineLevel="1" x14ac:dyDescent="0.25">
      <c r="A146" s="601"/>
      <c r="B146" s="605"/>
      <c r="C146" s="612"/>
      <c r="D146" s="612"/>
      <c r="E146" s="613"/>
      <c r="F146" s="613"/>
      <c r="G146" s="614"/>
      <c r="H146" s="615"/>
      <c r="I146" s="615"/>
      <c r="J146" s="615"/>
      <c r="K146" s="616"/>
      <c r="L146" s="617"/>
      <c r="M146" s="615"/>
      <c r="N146" s="615"/>
      <c r="O146" s="615"/>
      <c r="P146" s="616"/>
      <c r="Q146" s="623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  <c r="CW146" s="155"/>
      <c r="CX146" s="155"/>
      <c r="CY146" s="155"/>
      <c r="CZ146" s="155"/>
      <c r="DA146" s="155"/>
      <c r="DB146" s="155"/>
      <c r="DC146" s="155"/>
      <c r="DD146" s="155"/>
      <c r="DE146" s="155"/>
      <c r="DF146" s="155"/>
      <c r="DG146" s="155"/>
      <c r="DH146" s="155"/>
      <c r="DI146" s="155"/>
      <c r="DJ146" s="155"/>
      <c r="DK146" s="155"/>
      <c r="DL146" s="155"/>
      <c r="DM146" s="155"/>
      <c r="DN146" s="155"/>
      <c r="DO146" s="155"/>
      <c r="DP146" s="155"/>
      <c r="DQ146" s="155"/>
      <c r="DR146" s="155"/>
      <c r="DS146" s="155"/>
      <c r="DT146" s="155"/>
      <c r="DU146" s="155"/>
      <c r="DV146" s="155"/>
      <c r="DW146" s="155"/>
      <c r="DX146" s="155"/>
      <c r="DY146" s="155"/>
      <c r="DZ146" s="155"/>
      <c r="EA146" s="155"/>
      <c r="EB146" s="155"/>
      <c r="EC146" s="155"/>
      <c r="ED146" s="155"/>
      <c r="EE146" s="155"/>
      <c r="EF146" s="155"/>
      <c r="EG146" s="155"/>
      <c r="EH146" s="155"/>
      <c r="EI146" s="155"/>
      <c r="EJ146" s="155"/>
      <c r="EK146" s="155"/>
      <c r="EL146" s="155"/>
      <c r="EM146" s="155"/>
      <c r="EN146" s="155"/>
      <c r="EO146" s="155"/>
      <c r="EP146" s="155"/>
      <c r="EQ146" s="155"/>
      <c r="ER146" s="155"/>
      <c r="ES146" s="155"/>
      <c r="ET146" s="155"/>
      <c r="EU146" s="155"/>
      <c r="EV146" s="155"/>
      <c r="EW146" s="155"/>
      <c r="EX146" s="155"/>
      <c r="EY146" s="155"/>
      <c r="EZ146" s="155"/>
      <c r="FA146" s="155"/>
      <c r="FB146" s="155"/>
      <c r="FC146" s="155"/>
      <c r="FD146" s="155"/>
      <c r="FE146" s="155"/>
      <c r="FF146" s="155"/>
      <c r="FG146" s="155"/>
      <c r="FH146" s="155"/>
      <c r="FI146" s="155"/>
      <c r="FJ146" s="155"/>
      <c r="FK146" s="155"/>
      <c r="FL146" s="155"/>
      <c r="FM146" s="155"/>
      <c r="FN146" s="155"/>
      <c r="FO146" s="155"/>
      <c r="FP146" s="155"/>
      <c r="FQ146" s="155"/>
      <c r="FR146" s="155"/>
      <c r="FS146" s="155"/>
      <c r="FT146" s="155"/>
      <c r="FU146" s="155"/>
      <c r="FV146" s="155"/>
      <c r="FW146" s="155"/>
      <c r="FX146" s="155"/>
      <c r="FY146" s="155"/>
      <c r="FZ146" s="155"/>
      <c r="GA146" s="155"/>
      <c r="GB146" s="155"/>
      <c r="GC146" s="155"/>
      <c r="GD146" s="155"/>
      <c r="GE146" s="155"/>
      <c r="GF146" s="155"/>
      <c r="GG146" s="155"/>
      <c r="GH146" s="155"/>
      <c r="GI146" s="155"/>
      <c r="GJ146" s="155"/>
      <c r="GK146" s="155"/>
      <c r="GL146" s="155"/>
      <c r="GM146" s="155"/>
      <c r="GN146" s="155"/>
      <c r="GO146" s="155"/>
      <c r="GP146" s="155"/>
      <c r="GQ146" s="155"/>
      <c r="GR146" s="155"/>
      <c r="GS146" s="155"/>
      <c r="GT146" s="155"/>
      <c r="GU146" s="155"/>
      <c r="GV146" s="155"/>
      <c r="GW146" s="155"/>
      <c r="GX146" s="155"/>
      <c r="GY146" s="155"/>
      <c r="GZ146" s="155"/>
      <c r="HA146" s="155"/>
      <c r="HB146" s="155"/>
      <c r="HC146" s="155"/>
      <c r="HD146" s="155"/>
      <c r="HE146" s="155"/>
      <c r="HF146" s="155"/>
      <c r="HG146" s="155"/>
      <c r="HH146" s="155"/>
      <c r="HI146" s="155"/>
      <c r="HJ146" s="155"/>
      <c r="HK146" s="155"/>
      <c r="HL146" s="155"/>
      <c r="HM146" s="155"/>
      <c r="HN146" s="155"/>
      <c r="HO146" s="155"/>
      <c r="HP146" s="155"/>
      <c r="HQ146" s="155"/>
      <c r="HR146" s="155"/>
      <c r="HS146" s="155"/>
      <c r="HT146" s="155"/>
      <c r="HU146" s="155"/>
      <c r="HV146" s="155"/>
      <c r="HW146" s="155"/>
      <c r="HX146" s="155"/>
      <c r="HY146" s="155"/>
      <c r="HZ146" s="155"/>
      <c r="IA146" s="155"/>
      <c r="IB146" s="155"/>
      <c r="IC146" s="155"/>
      <c r="ID146" s="155"/>
      <c r="IE146" s="155"/>
      <c r="IF146" s="155"/>
      <c r="IG146" s="155"/>
      <c r="IH146" s="155"/>
      <c r="II146" s="155"/>
      <c r="IJ146" s="155"/>
      <c r="IK146" s="155"/>
      <c r="IL146" s="155"/>
      <c r="IM146" s="155"/>
      <c r="IN146" s="155"/>
      <c r="IO146" s="155"/>
      <c r="IP146" s="155"/>
      <c r="IQ146" s="155"/>
      <c r="IR146" s="155"/>
      <c r="IS146" s="155"/>
      <c r="IT146" s="155"/>
      <c r="IU146" s="155"/>
      <c r="IV146" s="155"/>
      <c r="IW146" s="155"/>
      <c r="IX146" s="155"/>
      <c r="IY146" s="155"/>
      <c r="IZ146" s="155"/>
      <c r="JA146" s="155"/>
      <c r="JB146" s="155"/>
      <c r="JC146" s="155"/>
      <c r="JD146" s="155"/>
      <c r="JE146" s="155"/>
      <c r="JF146" s="155"/>
      <c r="JG146" s="155"/>
      <c r="JH146" s="155"/>
      <c r="JI146" s="155"/>
      <c r="JJ146" s="155"/>
      <c r="JK146" s="155"/>
      <c r="JL146" s="155"/>
      <c r="JM146" s="155"/>
      <c r="JN146" s="155"/>
      <c r="JO146" s="155"/>
      <c r="JP146" s="155"/>
      <c r="JQ146" s="155"/>
      <c r="JR146" s="155"/>
      <c r="JS146" s="155"/>
      <c r="JT146" s="155"/>
      <c r="JU146" s="155"/>
      <c r="JV146" s="155"/>
      <c r="JW146" s="155"/>
      <c r="JX146" s="155"/>
      <c r="JY146" s="155"/>
      <c r="JZ146" s="155"/>
      <c r="KA146" s="155"/>
      <c r="KB146" s="155"/>
      <c r="KC146" s="155"/>
      <c r="KD146" s="155"/>
      <c r="KE146" s="155"/>
      <c r="KF146" s="155"/>
      <c r="KG146" s="155"/>
      <c r="KH146" s="155"/>
      <c r="KI146" s="155"/>
      <c r="KJ146" s="155"/>
      <c r="KK146" s="155"/>
      <c r="KL146" s="155"/>
      <c r="KM146" s="155"/>
      <c r="KN146" s="155"/>
      <c r="KO146" s="155"/>
      <c r="KP146" s="155"/>
      <c r="KQ146" s="155"/>
      <c r="KR146" s="155"/>
      <c r="KS146" s="155"/>
      <c r="KT146" s="155"/>
      <c r="KU146" s="155"/>
      <c r="KV146" s="155"/>
      <c r="KW146" s="155"/>
      <c r="KX146" s="155"/>
      <c r="KY146" s="155"/>
      <c r="KZ146" s="155"/>
      <c r="LA146" s="155"/>
      <c r="LB146" s="155"/>
      <c r="LC146" s="155"/>
      <c r="LD146" s="155"/>
    </row>
    <row r="147" spans="1:316" ht="31.5" customHeight="1" outlineLevel="1" x14ac:dyDescent="0.25">
      <c r="A147" s="601"/>
      <c r="B147" s="605"/>
      <c r="C147" s="581"/>
      <c r="D147" s="581"/>
      <c r="E147" s="337"/>
      <c r="F147" s="337"/>
      <c r="G147" s="577"/>
      <c r="H147" s="584"/>
      <c r="I147" s="584"/>
      <c r="J147" s="584"/>
      <c r="K147" s="584"/>
      <c r="L147" s="579"/>
      <c r="M147" s="584"/>
      <c r="N147" s="584"/>
      <c r="O147" s="584"/>
      <c r="P147" s="584"/>
      <c r="Q147" s="623"/>
    </row>
    <row r="148" spans="1:316" ht="26.1" customHeight="1" outlineLevel="1" x14ac:dyDescent="0.25">
      <c r="A148" s="601"/>
      <c r="B148" s="602"/>
      <c r="C148" s="581"/>
      <c r="D148" s="581"/>
      <c r="E148" s="337"/>
      <c r="F148" s="337"/>
      <c r="G148" s="577"/>
      <c r="H148" s="584"/>
      <c r="I148" s="584"/>
      <c r="J148" s="584"/>
      <c r="K148" s="342"/>
      <c r="L148" s="579"/>
      <c r="M148" s="584"/>
      <c r="N148" s="584"/>
      <c r="O148" s="584"/>
      <c r="P148" s="342"/>
      <c r="Q148" s="623"/>
    </row>
    <row r="149" spans="1:316" ht="26.1" customHeight="1" outlineLevel="1" x14ac:dyDescent="0.25">
      <c r="A149" s="601"/>
      <c r="B149" s="602"/>
      <c r="C149" s="581"/>
      <c r="D149" s="581"/>
      <c r="E149" s="337"/>
      <c r="F149" s="337"/>
      <c r="G149" s="577"/>
      <c r="H149" s="584"/>
      <c r="I149" s="584"/>
      <c r="J149" s="584"/>
      <c r="K149" s="342"/>
      <c r="L149" s="579"/>
      <c r="M149" s="584"/>
      <c r="N149" s="584"/>
      <c r="O149" s="584"/>
      <c r="P149" s="342"/>
      <c r="Q149" s="623"/>
    </row>
    <row r="150" spans="1:316" ht="28.5" customHeight="1" outlineLevel="1" x14ac:dyDescent="0.25">
      <c r="A150" s="601"/>
      <c r="B150" s="602"/>
      <c r="C150" s="581"/>
      <c r="D150" s="337"/>
      <c r="E150" s="337"/>
      <c r="F150" s="337"/>
      <c r="G150" s="577"/>
      <c r="H150" s="584"/>
      <c r="I150" s="584"/>
      <c r="J150" s="342"/>
      <c r="K150" s="342"/>
      <c r="L150" s="579"/>
      <c r="M150" s="584"/>
      <c r="N150" s="584"/>
      <c r="O150" s="342"/>
      <c r="P150" s="342"/>
      <c r="Q150" s="623"/>
    </row>
    <row r="151" spans="1:316" ht="28.5" customHeight="1" outlineLevel="1" x14ac:dyDescent="0.25">
      <c r="A151" s="601"/>
      <c r="B151" s="602"/>
      <c r="C151" s="581"/>
      <c r="D151" s="581"/>
      <c r="E151" s="337"/>
      <c r="F151" s="337"/>
      <c r="G151" s="577"/>
      <c r="H151" s="584"/>
      <c r="I151" s="584"/>
      <c r="J151" s="584"/>
      <c r="K151" s="584"/>
      <c r="L151" s="579"/>
      <c r="M151" s="584"/>
      <c r="N151" s="584"/>
      <c r="O151" s="584"/>
      <c r="P151" s="584"/>
      <c r="Q151" s="623"/>
    </row>
    <row r="152" spans="1:316" ht="28.5" customHeight="1" outlineLevel="1" x14ac:dyDescent="0.25">
      <c r="A152" s="601"/>
      <c r="B152" s="602"/>
      <c r="C152" s="581"/>
      <c r="D152" s="337"/>
      <c r="E152" s="337"/>
      <c r="F152" s="337"/>
      <c r="G152" s="577"/>
      <c r="H152" s="584"/>
      <c r="I152" s="584"/>
      <c r="J152" s="584"/>
      <c r="K152" s="584"/>
      <c r="L152" s="579"/>
      <c r="M152" s="584"/>
      <c r="N152" s="584"/>
      <c r="O152" s="584"/>
      <c r="P152" s="584"/>
      <c r="Q152" s="623"/>
    </row>
    <row r="153" spans="1:316" ht="28.5" customHeight="1" outlineLevel="1" x14ac:dyDescent="0.25">
      <c r="A153" s="601"/>
      <c r="B153" s="602"/>
      <c r="C153" s="606"/>
      <c r="D153" s="606"/>
      <c r="E153" s="607"/>
      <c r="F153" s="607"/>
      <c r="G153" s="608"/>
      <c r="H153" s="609"/>
      <c r="I153" s="609"/>
      <c r="J153" s="609"/>
      <c r="K153" s="609"/>
      <c r="L153" s="611"/>
      <c r="M153" s="609"/>
      <c r="N153" s="609"/>
      <c r="O153" s="609"/>
      <c r="P153" s="609"/>
      <c r="Q153" s="623"/>
    </row>
    <row r="154" spans="1:316" ht="28.5" customHeight="1" outlineLevel="1" x14ac:dyDescent="0.25">
      <c r="A154" s="601"/>
      <c r="B154" s="602"/>
      <c r="C154" s="606"/>
      <c r="D154" s="606"/>
      <c r="E154" s="607"/>
      <c r="F154" s="607"/>
      <c r="G154" s="608"/>
      <c r="H154" s="609"/>
      <c r="I154" s="609"/>
      <c r="J154" s="609"/>
      <c r="K154" s="609"/>
      <c r="L154" s="611"/>
      <c r="M154" s="609"/>
      <c r="N154" s="609"/>
      <c r="O154" s="609"/>
      <c r="P154" s="609"/>
      <c r="Q154" s="623"/>
    </row>
    <row r="155" spans="1:316" ht="29.25" customHeight="1" outlineLevel="1" x14ac:dyDescent="0.25">
      <c r="A155" s="601"/>
      <c r="B155" s="605"/>
      <c r="C155" s="595"/>
      <c r="D155" s="595"/>
      <c r="E155" s="596"/>
      <c r="F155" s="596"/>
      <c r="G155" s="597"/>
      <c r="H155" s="598"/>
      <c r="I155" s="598"/>
      <c r="J155" s="598"/>
      <c r="K155" s="599"/>
      <c r="L155" s="600"/>
      <c r="M155" s="598"/>
      <c r="N155" s="598"/>
      <c r="O155" s="598"/>
      <c r="P155" s="599"/>
      <c r="Q155" s="623"/>
    </row>
    <row r="156" spans="1:316" ht="29.25" customHeight="1" outlineLevel="1" x14ac:dyDescent="0.25">
      <c r="A156" s="601"/>
      <c r="B156" s="605"/>
      <c r="C156" s="581"/>
      <c r="D156" s="581"/>
      <c r="E156" s="337"/>
      <c r="F156" s="337"/>
      <c r="G156" s="577"/>
      <c r="H156" s="584"/>
      <c r="I156" s="584"/>
      <c r="J156" s="584"/>
      <c r="K156" s="342"/>
      <c r="L156" s="579"/>
      <c r="M156" s="584"/>
      <c r="N156" s="584"/>
      <c r="O156" s="584"/>
      <c r="P156" s="342"/>
      <c r="Q156" s="623"/>
    </row>
    <row r="157" spans="1:316" ht="26.1" customHeight="1" outlineLevel="1" x14ac:dyDescent="0.25">
      <c r="A157" s="601"/>
      <c r="B157" s="602"/>
      <c r="C157" s="581"/>
      <c r="D157" s="581"/>
      <c r="E157" s="337"/>
      <c r="F157" s="337"/>
      <c r="G157" s="577"/>
      <c r="H157" s="584"/>
      <c r="I157" s="584"/>
      <c r="J157" s="584"/>
      <c r="K157" s="342"/>
      <c r="L157" s="579"/>
      <c r="M157" s="584"/>
      <c r="N157" s="584"/>
      <c r="O157" s="584"/>
      <c r="P157" s="342"/>
      <c r="Q157" s="623"/>
    </row>
    <row r="158" spans="1:316" s="339" customFormat="1" ht="26.1" customHeight="1" outlineLevel="1" x14ac:dyDescent="0.2">
      <c r="A158" s="601"/>
      <c r="B158" s="602"/>
      <c r="C158" s="587"/>
      <c r="D158" s="587"/>
      <c r="E158" s="588"/>
      <c r="F158" s="588"/>
      <c r="G158" s="589"/>
      <c r="H158" s="590"/>
      <c r="I158" s="590"/>
      <c r="J158" s="590"/>
      <c r="K158" s="591"/>
      <c r="L158" s="592"/>
      <c r="M158" s="590"/>
      <c r="N158" s="590"/>
      <c r="O158" s="590"/>
      <c r="P158" s="591"/>
      <c r="Q158" s="623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  <c r="HJ158" s="157"/>
      <c r="HK158" s="157"/>
      <c r="HL158" s="157"/>
      <c r="HM158" s="157"/>
      <c r="HN158" s="157"/>
      <c r="HO158" s="157"/>
      <c r="HP158" s="157"/>
      <c r="HQ158" s="157"/>
      <c r="HR158" s="157"/>
      <c r="HS158" s="157"/>
      <c r="HT158" s="157"/>
      <c r="HU158" s="157"/>
      <c r="HV158" s="157"/>
      <c r="HW158" s="157"/>
      <c r="HX158" s="157"/>
      <c r="HY158" s="157"/>
      <c r="HZ158" s="157"/>
      <c r="IA158" s="157"/>
      <c r="IB158" s="157"/>
      <c r="IC158" s="157"/>
      <c r="ID158" s="157"/>
      <c r="IE158" s="157"/>
      <c r="IF158" s="157"/>
      <c r="IG158" s="157"/>
      <c r="IH158" s="157"/>
      <c r="II158" s="157"/>
      <c r="IJ158" s="157"/>
      <c r="IK158" s="157"/>
      <c r="IL158" s="157"/>
      <c r="IM158" s="157"/>
      <c r="IN158" s="157"/>
      <c r="IO158" s="157"/>
      <c r="IP158" s="157"/>
      <c r="IQ158" s="157"/>
      <c r="IR158" s="157"/>
      <c r="IS158" s="157"/>
      <c r="IT158" s="157"/>
      <c r="IU158" s="157"/>
      <c r="IV158" s="157"/>
      <c r="IW158" s="157"/>
      <c r="IX158" s="157"/>
      <c r="IY158" s="157"/>
      <c r="IZ158" s="157"/>
      <c r="JA158" s="157"/>
      <c r="JB158" s="157"/>
      <c r="JC158" s="157"/>
      <c r="JD158" s="157"/>
      <c r="JE158" s="157"/>
      <c r="JF158" s="157"/>
      <c r="JG158" s="157"/>
      <c r="JH158" s="157"/>
      <c r="JI158" s="157"/>
      <c r="JJ158" s="157"/>
      <c r="JK158" s="157"/>
      <c r="JL158" s="157"/>
      <c r="JM158" s="157"/>
      <c r="JN158" s="157"/>
      <c r="JO158" s="157"/>
      <c r="JP158" s="157"/>
      <c r="JQ158" s="157"/>
      <c r="JR158" s="157"/>
      <c r="JS158" s="157"/>
      <c r="JT158" s="157"/>
      <c r="JU158" s="157"/>
      <c r="JV158" s="157"/>
      <c r="JW158" s="157"/>
      <c r="JX158" s="157"/>
      <c r="JY158" s="157"/>
      <c r="JZ158" s="157"/>
      <c r="KA158" s="157"/>
      <c r="KB158" s="157"/>
      <c r="KC158" s="157"/>
      <c r="KD158" s="157"/>
      <c r="KE158" s="157"/>
      <c r="KF158" s="157"/>
      <c r="KG158" s="157"/>
      <c r="KH158" s="157"/>
      <c r="KI158" s="157"/>
      <c r="KJ158" s="157"/>
      <c r="KK158" s="157"/>
      <c r="KL158" s="157"/>
      <c r="KM158" s="157"/>
      <c r="KN158" s="157"/>
      <c r="KO158" s="157"/>
      <c r="KP158" s="157"/>
      <c r="KQ158" s="157"/>
      <c r="KR158" s="157"/>
      <c r="KS158" s="157"/>
      <c r="KT158" s="157"/>
      <c r="KU158" s="157"/>
      <c r="KV158" s="157"/>
      <c r="KW158" s="157"/>
      <c r="KX158" s="157"/>
      <c r="KY158" s="157"/>
      <c r="KZ158" s="157"/>
      <c r="LA158" s="157"/>
      <c r="LB158" s="157"/>
      <c r="LC158" s="157"/>
      <c r="LD158" s="157"/>
    </row>
    <row r="159" spans="1:316" s="341" customFormat="1" ht="26.1" customHeight="1" outlineLevel="1" x14ac:dyDescent="0.2">
      <c r="A159" s="601"/>
      <c r="B159" s="602"/>
      <c r="C159" s="606"/>
      <c r="D159" s="606"/>
      <c r="E159" s="607"/>
      <c r="F159" s="607"/>
      <c r="G159" s="608"/>
      <c r="H159" s="609"/>
      <c r="I159" s="609"/>
      <c r="J159" s="609"/>
      <c r="K159" s="610"/>
      <c r="L159" s="611"/>
      <c r="M159" s="609"/>
      <c r="N159" s="609"/>
      <c r="O159" s="609"/>
      <c r="P159" s="610"/>
      <c r="Q159" s="623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57"/>
      <c r="EP159" s="157"/>
      <c r="EQ159" s="157"/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57"/>
      <c r="FB159" s="157"/>
      <c r="FC159" s="157"/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57"/>
      <c r="FN159" s="157"/>
      <c r="FO159" s="157"/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57"/>
      <c r="HJ159" s="157"/>
      <c r="HK159" s="157"/>
      <c r="HL159" s="157"/>
      <c r="HM159" s="157"/>
      <c r="HN159" s="157"/>
      <c r="HO159" s="157"/>
      <c r="HP159" s="157"/>
      <c r="HQ159" s="157"/>
      <c r="HR159" s="157"/>
      <c r="HS159" s="157"/>
      <c r="HT159" s="157"/>
      <c r="HU159" s="157"/>
      <c r="HV159" s="157"/>
      <c r="HW159" s="157"/>
      <c r="HX159" s="157"/>
      <c r="HY159" s="157"/>
      <c r="HZ159" s="157"/>
      <c r="IA159" s="157"/>
      <c r="IB159" s="157"/>
      <c r="IC159" s="157"/>
      <c r="ID159" s="157"/>
      <c r="IE159" s="157"/>
      <c r="IF159" s="157"/>
      <c r="IG159" s="157"/>
      <c r="IH159" s="157"/>
      <c r="II159" s="157"/>
      <c r="IJ159" s="157"/>
      <c r="IK159" s="157"/>
      <c r="IL159" s="157"/>
      <c r="IM159" s="157"/>
      <c r="IN159" s="157"/>
      <c r="IO159" s="157"/>
      <c r="IP159" s="157"/>
      <c r="IQ159" s="157"/>
      <c r="IR159" s="157"/>
      <c r="IS159" s="157"/>
      <c r="IT159" s="157"/>
      <c r="IU159" s="157"/>
      <c r="IV159" s="157"/>
      <c r="IW159" s="157"/>
      <c r="IX159" s="157"/>
      <c r="IY159" s="157"/>
      <c r="IZ159" s="157"/>
      <c r="JA159" s="157"/>
      <c r="JB159" s="157"/>
      <c r="JC159" s="157"/>
      <c r="JD159" s="157"/>
      <c r="JE159" s="157"/>
      <c r="JF159" s="157"/>
      <c r="JG159" s="157"/>
      <c r="JH159" s="157"/>
      <c r="JI159" s="157"/>
      <c r="JJ159" s="157"/>
      <c r="JK159" s="157"/>
      <c r="JL159" s="157"/>
      <c r="JM159" s="157"/>
      <c r="JN159" s="157"/>
      <c r="JO159" s="157"/>
      <c r="JP159" s="157"/>
      <c r="JQ159" s="157"/>
      <c r="JR159" s="157"/>
      <c r="JS159" s="157"/>
      <c r="JT159" s="157"/>
      <c r="JU159" s="157"/>
      <c r="JV159" s="157"/>
      <c r="JW159" s="157"/>
      <c r="JX159" s="157"/>
      <c r="JY159" s="157"/>
      <c r="JZ159" s="157"/>
      <c r="KA159" s="157"/>
      <c r="KB159" s="157"/>
      <c r="KC159" s="157"/>
      <c r="KD159" s="157"/>
      <c r="KE159" s="157"/>
      <c r="KF159" s="157"/>
      <c r="KG159" s="157"/>
      <c r="KH159" s="157"/>
      <c r="KI159" s="157"/>
      <c r="KJ159" s="157"/>
      <c r="KK159" s="157"/>
      <c r="KL159" s="157"/>
      <c r="KM159" s="157"/>
      <c r="KN159" s="157"/>
      <c r="KO159" s="157"/>
      <c r="KP159" s="157"/>
      <c r="KQ159" s="157"/>
      <c r="KR159" s="157"/>
      <c r="KS159" s="157"/>
      <c r="KT159" s="157"/>
      <c r="KU159" s="157"/>
      <c r="KV159" s="157"/>
      <c r="KW159" s="157"/>
      <c r="KX159" s="157"/>
      <c r="KY159" s="157"/>
      <c r="KZ159" s="157"/>
      <c r="LA159" s="157"/>
      <c r="LB159" s="157"/>
      <c r="LC159" s="157"/>
      <c r="LD159" s="157"/>
    </row>
    <row r="160" spans="1:316" s="157" customFormat="1" ht="35.25" customHeight="1" outlineLevel="1" x14ac:dyDescent="0.2">
      <c r="A160" s="601"/>
      <c r="B160" s="605"/>
      <c r="C160" s="581"/>
      <c r="D160" s="581"/>
      <c r="E160" s="337"/>
      <c r="F160" s="337"/>
      <c r="G160" s="577"/>
      <c r="H160" s="584"/>
      <c r="I160" s="584"/>
      <c r="J160" s="584"/>
      <c r="K160" s="342"/>
      <c r="L160" s="579"/>
      <c r="M160" s="584"/>
      <c r="N160" s="584"/>
      <c r="O160" s="584"/>
      <c r="P160" s="342"/>
      <c r="Q160" s="623"/>
    </row>
    <row r="161" spans="1:316" s="157" customFormat="1" ht="35.25" customHeight="1" outlineLevel="1" x14ac:dyDescent="0.2">
      <c r="A161" s="601"/>
      <c r="B161" s="605"/>
      <c r="C161" s="606"/>
      <c r="D161" s="606"/>
      <c r="E161" s="607"/>
      <c r="F161" s="607"/>
      <c r="G161" s="608"/>
      <c r="H161" s="609"/>
      <c r="I161" s="609"/>
      <c r="J161" s="609"/>
      <c r="K161" s="610"/>
      <c r="L161" s="611"/>
      <c r="M161" s="609"/>
      <c r="N161" s="609"/>
      <c r="O161" s="609"/>
      <c r="P161" s="610"/>
      <c r="Q161" s="623"/>
    </row>
    <row r="162" spans="1:316" ht="26.1" customHeight="1" outlineLevel="1" x14ac:dyDescent="0.25">
      <c r="A162" s="601"/>
      <c r="B162" s="602"/>
      <c r="C162" s="581"/>
      <c r="D162" s="581"/>
      <c r="E162" s="337"/>
      <c r="F162" s="337"/>
      <c r="G162" s="577"/>
      <c r="H162" s="584"/>
      <c r="I162" s="584"/>
      <c r="J162" s="584"/>
      <c r="K162" s="342"/>
      <c r="L162" s="579"/>
      <c r="M162" s="584"/>
      <c r="N162" s="584"/>
      <c r="O162" s="584"/>
      <c r="P162" s="342"/>
      <c r="Q162" s="623"/>
    </row>
    <row r="163" spans="1:316" s="157" customFormat="1" ht="35.25" customHeight="1" outlineLevel="1" x14ac:dyDescent="0.2">
      <c r="A163" s="601"/>
      <c r="B163" s="602"/>
      <c r="C163" s="581"/>
      <c r="D163" s="337"/>
      <c r="E163" s="337"/>
      <c r="F163" s="337"/>
      <c r="G163" s="577"/>
      <c r="H163" s="584"/>
      <c r="I163" s="584"/>
      <c r="J163" s="342"/>
      <c r="K163" s="342"/>
      <c r="L163" s="579"/>
      <c r="M163" s="584"/>
      <c r="N163" s="584"/>
      <c r="O163" s="342"/>
      <c r="P163" s="342"/>
      <c r="Q163" s="623"/>
    </row>
    <row r="164" spans="1:316" s="341" customFormat="1" ht="35.25" customHeight="1" outlineLevel="1" x14ac:dyDescent="0.2">
      <c r="A164" s="601"/>
      <c r="B164" s="602"/>
      <c r="C164" s="606"/>
      <c r="D164" s="607"/>
      <c r="E164" s="607"/>
      <c r="F164" s="607"/>
      <c r="G164" s="608"/>
      <c r="H164" s="609"/>
      <c r="I164" s="609"/>
      <c r="J164" s="610"/>
      <c r="K164" s="610"/>
      <c r="L164" s="611"/>
      <c r="M164" s="609"/>
      <c r="N164" s="609"/>
      <c r="O164" s="610"/>
      <c r="P164" s="610"/>
      <c r="Q164" s="623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  <c r="HJ164" s="157"/>
      <c r="HK164" s="157"/>
      <c r="HL164" s="157"/>
      <c r="HM164" s="157"/>
      <c r="HN164" s="157"/>
      <c r="HO164" s="157"/>
      <c r="HP164" s="157"/>
      <c r="HQ164" s="157"/>
      <c r="HR164" s="157"/>
      <c r="HS164" s="157"/>
      <c r="HT164" s="157"/>
      <c r="HU164" s="157"/>
      <c r="HV164" s="157"/>
      <c r="HW164" s="157"/>
      <c r="HX164" s="157"/>
      <c r="HY164" s="157"/>
      <c r="HZ164" s="157"/>
      <c r="IA164" s="157"/>
      <c r="IB164" s="157"/>
      <c r="IC164" s="157"/>
      <c r="ID164" s="157"/>
      <c r="IE164" s="157"/>
      <c r="IF164" s="157"/>
      <c r="IG164" s="157"/>
      <c r="IH164" s="157"/>
      <c r="II164" s="157"/>
      <c r="IJ164" s="157"/>
      <c r="IK164" s="157"/>
      <c r="IL164" s="157"/>
      <c r="IM164" s="157"/>
      <c r="IN164" s="157"/>
      <c r="IO164" s="157"/>
      <c r="IP164" s="157"/>
      <c r="IQ164" s="157"/>
      <c r="IR164" s="157"/>
      <c r="IS164" s="157"/>
      <c r="IT164" s="157"/>
      <c r="IU164" s="157"/>
      <c r="IV164" s="157"/>
      <c r="IW164" s="157"/>
      <c r="IX164" s="157"/>
      <c r="IY164" s="157"/>
      <c r="IZ164" s="157"/>
      <c r="JA164" s="157"/>
      <c r="JB164" s="157"/>
      <c r="JC164" s="157"/>
      <c r="JD164" s="157"/>
      <c r="JE164" s="157"/>
      <c r="JF164" s="157"/>
      <c r="JG164" s="157"/>
      <c r="JH164" s="157"/>
      <c r="JI164" s="157"/>
      <c r="JJ164" s="157"/>
      <c r="JK164" s="157"/>
      <c r="JL164" s="157"/>
      <c r="JM164" s="157"/>
      <c r="JN164" s="157"/>
      <c r="JO164" s="157"/>
      <c r="JP164" s="157"/>
      <c r="JQ164" s="157"/>
      <c r="JR164" s="157"/>
      <c r="JS164" s="157"/>
      <c r="JT164" s="157"/>
      <c r="JU164" s="157"/>
      <c r="JV164" s="157"/>
      <c r="JW164" s="157"/>
      <c r="JX164" s="157"/>
      <c r="JY164" s="157"/>
      <c r="JZ164" s="157"/>
      <c r="KA164" s="157"/>
      <c r="KB164" s="157"/>
      <c r="KC164" s="157"/>
      <c r="KD164" s="157"/>
      <c r="KE164" s="157"/>
      <c r="KF164" s="157"/>
      <c r="KG164" s="157"/>
      <c r="KH164" s="157"/>
      <c r="KI164" s="157"/>
      <c r="KJ164" s="157"/>
      <c r="KK164" s="157"/>
      <c r="KL164" s="157"/>
      <c r="KM164" s="157"/>
      <c r="KN164" s="157"/>
      <c r="KO164" s="157"/>
      <c r="KP164" s="157"/>
      <c r="KQ164" s="157"/>
      <c r="KR164" s="157"/>
      <c r="KS164" s="157"/>
      <c r="KT164" s="157"/>
      <c r="KU164" s="157"/>
      <c r="KV164" s="157"/>
      <c r="KW164" s="157"/>
      <c r="KX164" s="157"/>
      <c r="KY164" s="157"/>
      <c r="KZ164" s="157"/>
      <c r="LA164" s="157"/>
      <c r="LB164" s="157"/>
      <c r="LC164" s="157"/>
      <c r="LD164" s="157"/>
    </row>
    <row r="165" spans="1:316" ht="26.1" customHeight="1" outlineLevel="1" x14ac:dyDescent="0.25">
      <c r="A165" s="601"/>
      <c r="B165" s="602"/>
      <c r="C165" s="606"/>
      <c r="D165" s="606"/>
      <c r="E165" s="607"/>
      <c r="F165" s="607"/>
      <c r="G165" s="608"/>
      <c r="H165" s="609"/>
      <c r="I165" s="609"/>
      <c r="J165" s="609"/>
      <c r="K165" s="610"/>
      <c r="L165" s="611"/>
      <c r="M165" s="609"/>
      <c r="N165" s="609"/>
      <c r="O165" s="609"/>
      <c r="P165" s="610"/>
      <c r="Q165" s="623"/>
    </row>
    <row r="166" spans="1:316" ht="26.1" customHeight="1" outlineLevel="1" x14ac:dyDescent="0.25">
      <c r="A166" s="601"/>
      <c r="B166" s="602"/>
      <c r="C166" s="581"/>
      <c r="D166" s="581"/>
      <c r="E166" s="337"/>
      <c r="F166" s="337"/>
      <c r="G166" s="577"/>
      <c r="H166" s="584"/>
      <c r="I166" s="584"/>
      <c r="J166" s="584"/>
      <c r="K166" s="578"/>
      <c r="L166" s="579"/>
      <c r="M166" s="584"/>
      <c r="N166" s="584"/>
      <c r="O166" s="584"/>
      <c r="P166" s="578"/>
      <c r="Q166" s="623"/>
    </row>
    <row r="167" spans="1:316" ht="35.25" customHeight="1" outlineLevel="1" x14ac:dyDescent="0.25">
      <c r="A167" s="601"/>
      <c r="B167" s="602"/>
      <c r="C167" s="581"/>
      <c r="D167" s="581"/>
      <c r="E167" s="337"/>
      <c r="F167" s="337"/>
      <c r="G167" s="577"/>
      <c r="H167" s="584"/>
      <c r="I167" s="584"/>
      <c r="J167" s="584"/>
      <c r="K167" s="578"/>
      <c r="L167" s="579"/>
      <c r="M167" s="584"/>
      <c r="N167" s="584"/>
      <c r="O167" s="584"/>
      <c r="P167" s="578"/>
      <c r="Q167" s="623"/>
    </row>
    <row r="168" spans="1:316" ht="30.75" customHeight="1" outlineLevel="1" x14ac:dyDescent="0.25">
      <c r="A168" s="601"/>
      <c r="B168" s="602"/>
      <c r="C168" s="606"/>
      <c r="D168" s="607"/>
      <c r="E168" s="607"/>
      <c r="F168" s="607"/>
      <c r="G168" s="608"/>
      <c r="H168" s="609"/>
      <c r="I168" s="609"/>
      <c r="J168" s="610"/>
      <c r="K168" s="610"/>
      <c r="L168" s="611"/>
      <c r="M168" s="609"/>
      <c r="N168" s="609"/>
      <c r="O168" s="610"/>
      <c r="P168" s="610"/>
      <c r="Q168" s="623"/>
    </row>
    <row r="169" spans="1:316" ht="26.1" customHeight="1" outlineLevel="1" x14ac:dyDescent="0.25">
      <c r="A169" s="601"/>
      <c r="B169" s="603"/>
      <c r="C169" s="581"/>
      <c r="D169" s="581"/>
      <c r="E169" s="337"/>
      <c r="F169" s="337"/>
      <c r="G169" s="577"/>
      <c r="H169" s="584"/>
      <c r="I169" s="584"/>
      <c r="J169" s="584"/>
      <c r="K169" s="342"/>
      <c r="L169" s="579"/>
      <c r="M169" s="584"/>
      <c r="N169" s="584"/>
      <c r="O169" s="584"/>
      <c r="P169" s="342"/>
      <c r="Q169" s="623"/>
    </row>
    <row r="170" spans="1:316" ht="30.75" customHeight="1" outlineLevel="1" x14ac:dyDescent="0.25">
      <c r="A170" s="601"/>
      <c r="B170" s="602"/>
      <c r="C170" s="581"/>
      <c r="D170" s="581"/>
      <c r="E170" s="337"/>
      <c r="F170" s="337"/>
      <c r="G170" s="577"/>
      <c r="H170" s="584"/>
      <c r="I170" s="584"/>
      <c r="J170" s="584"/>
      <c r="K170" s="342"/>
      <c r="L170" s="579"/>
      <c r="M170" s="584"/>
      <c r="N170" s="584"/>
      <c r="O170" s="584"/>
      <c r="P170" s="342"/>
      <c r="Q170" s="623"/>
    </row>
    <row r="171" spans="1:316" ht="26.1" customHeight="1" outlineLevel="1" x14ac:dyDescent="0.25">
      <c r="A171" s="601"/>
      <c r="B171" s="602"/>
      <c r="C171" s="581"/>
      <c r="D171" s="581"/>
      <c r="E171" s="337"/>
      <c r="F171" s="337"/>
      <c r="G171" s="577"/>
      <c r="H171" s="584"/>
      <c r="I171" s="584"/>
      <c r="J171" s="584"/>
      <c r="K171" s="342"/>
      <c r="L171" s="579"/>
      <c r="M171" s="584"/>
      <c r="N171" s="584"/>
      <c r="O171" s="584"/>
      <c r="P171" s="342"/>
      <c r="Q171" s="623"/>
    </row>
    <row r="172" spans="1:316" ht="26.1" customHeight="1" outlineLevel="1" x14ac:dyDescent="0.25">
      <c r="A172" s="601"/>
      <c r="B172" s="602"/>
      <c r="C172" s="581"/>
      <c r="D172" s="581"/>
      <c r="E172" s="337"/>
      <c r="F172" s="337"/>
      <c r="G172" s="577"/>
      <c r="H172" s="584"/>
      <c r="I172" s="584"/>
      <c r="J172" s="584"/>
      <c r="K172" s="342"/>
      <c r="L172" s="579"/>
      <c r="M172" s="584"/>
      <c r="N172" s="584"/>
      <c r="O172" s="584"/>
      <c r="P172" s="342"/>
      <c r="Q172" s="623"/>
    </row>
    <row r="173" spans="1:316" outlineLevel="1" x14ac:dyDescent="0.25"/>
    <row r="174" spans="1:316" outlineLevel="1" x14ac:dyDescent="0.25">
      <c r="B174" s="324" t="s">
        <v>1859</v>
      </c>
    </row>
    <row r="178" spans="4:17" x14ac:dyDescent="0.25">
      <c r="D178" s="336"/>
      <c r="E178" s="291"/>
      <c r="G178" s="155"/>
      <c r="H178" s="155"/>
      <c r="I178" s="155"/>
      <c r="J178" s="155"/>
      <c r="K178" s="155"/>
      <c r="L178" s="155"/>
      <c r="M178" s="155"/>
      <c r="N178" s="155"/>
      <c r="O178" s="155"/>
      <c r="Q178" s="627"/>
    </row>
    <row r="179" spans="4:17" x14ac:dyDescent="0.25">
      <c r="D179" s="291"/>
    </row>
    <row r="182" spans="4:17" x14ac:dyDescent="0.25">
      <c r="D182" s="337"/>
      <c r="E182" s="291"/>
    </row>
    <row r="184" spans="4:17" x14ac:dyDescent="0.25">
      <c r="E184" s="336"/>
    </row>
  </sheetData>
  <protectedRanges>
    <protectedRange sqref="B131 B160:B161 B25:B26" name="Диапазон2_1_1_1_1_1"/>
    <protectedRange sqref="B14" name="Диапазон1_1_1_1_1_1"/>
  </protectedRanges>
  <autoFilter ref="A6:R172"/>
  <mergeCells count="11">
    <mergeCell ref="A66:B66"/>
    <mergeCell ref="A105:B105"/>
    <mergeCell ref="A141:B141"/>
    <mergeCell ref="A7:B7"/>
    <mergeCell ref="A1:Q1"/>
    <mergeCell ref="A2:Q2"/>
    <mergeCell ref="A3:A5"/>
    <mergeCell ref="B3:B5"/>
    <mergeCell ref="C3:G3"/>
    <mergeCell ref="H3:L3"/>
    <mergeCell ref="M3:Q3"/>
  </mergeCells>
  <printOptions horizontalCentered="1"/>
  <pageMargins left="0.39370078740157483" right="0.19685039370078741" top="0.39370078740157483" bottom="0.19685039370078741" header="7.874015748031496E-2" footer="0.51181102362204722"/>
  <pageSetup paperSize="8" scale="55" fitToHeight="3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G812"/>
  <sheetViews>
    <sheetView zoomScaleNormal="100" zoomScaleSheetLayoutView="85" workbookViewId="0">
      <pane ySplit="8" topLeftCell="A795" activePane="bottomLeft" state="frozen"/>
      <selection pane="bottomLeft" activeCell="D810" sqref="D810"/>
    </sheetView>
  </sheetViews>
  <sheetFormatPr defaultRowHeight="15" x14ac:dyDescent="0.25"/>
  <cols>
    <col min="1" max="1" width="4.85546875" style="120" customWidth="1"/>
    <col min="2" max="2" width="61.42578125" style="121" customWidth="1"/>
    <col min="3" max="3" width="18.85546875" style="110" customWidth="1"/>
    <col min="4" max="4" width="19.85546875" style="110" customWidth="1"/>
    <col min="5" max="5" width="15.42578125" style="122" customWidth="1"/>
    <col min="6" max="6" width="19.42578125" style="110" customWidth="1"/>
    <col min="7" max="7" width="16" style="122" customWidth="1"/>
    <col min="8" max="8" width="17.7109375" style="110" customWidth="1"/>
    <col min="9" max="9" width="15.140625" style="110" customWidth="1"/>
    <col min="10" max="10" width="19.28515625" style="110" customWidth="1"/>
    <col min="11" max="11" width="11.7109375" style="110" customWidth="1"/>
    <col min="12" max="12" width="15.7109375" style="110" customWidth="1"/>
    <col min="13" max="13" width="11.7109375" style="110" customWidth="1"/>
    <col min="14" max="14" width="15.7109375" style="110" customWidth="1"/>
    <col min="15" max="15" width="11.7109375" style="110" customWidth="1"/>
    <col min="16" max="16" width="15.7109375" style="110" customWidth="1"/>
    <col min="17" max="16384" width="9.140625" style="110"/>
  </cols>
  <sheetData>
    <row r="1" spans="1:137" ht="50.25" customHeight="1" x14ac:dyDescent="0.25">
      <c r="A1" s="805" t="s">
        <v>1343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</row>
    <row r="2" spans="1:137" ht="21" customHeight="1" x14ac:dyDescent="0.25">
      <c r="A2" s="806" t="s">
        <v>1006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</row>
    <row r="3" spans="1:137" s="111" customFormat="1" ht="46.5" customHeight="1" x14ac:dyDescent="0.2">
      <c r="A3" s="807" t="s">
        <v>599</v>
      </c>
      <c r="B3" s="807" t="s">
        <v>1220</v>
      </c>
      <c r="C3" s="812" t="s">
        <v>988</v>
      </c>
      <c r="D3" s="813"/>
      <c r="E3" s="812" t="s">
        <v>1007</v>
      </c>
      <c r="F3" s="813"/>
      <c r="G3" s="816" t="s">
        <v>1008</v>
      </c>
      <c r="H3" s="817"/>
      <c r="I3" s="816" t="s">
        <v>1009</v>
      </c>
      <c r="J3" s="817"/>
      <c r="K3" s="816" t="s">
        <v>1010</v>
      </c>
      <c r="L3" s="817"/>
      <c r="M3" s="816" t="s">
        <v>1011</v>
      </c>
      <c r="N3" s="817"/>
      <c r="O3" s="812" t="s">
        <v>1012</v>
      </c>
      <c r="P3" s="813"/>
    </row>
    <row r="4" spans="1:137" s="111" customFormat="1" ht="5.25" customHeight="1" x14ac:dyDescent="0.2">
      <c r="A4" s="808"/>
      <c r="B4" s="810"/>
      <c r="C4" s="814"/>
      <c r="D4" s="815"/>
      <c r="E4" s="814"/>
      <c r="F4" s="815"/>
      <c r="G4" s="818"/>
      <c r="H4" s="819"/>
      <c r="I4" s="818"/>
      <c r="J4" s="819"/>
      <c r="K4" s="818"/>
      <c r="L4" s="819"/>
      <c r="M4" s="818"/>
      <c r="N4" s="819"/>
      <c r="O4" s="814"/>
      <c r="P4" s="815"/>
    </row>
    <row r="5" spans="1:137" s="111" customFormat="1" ht="68.25" customHeight="1" x14ac:dyDescent="0.2">
      <c r="A5" s="808"/>
      <c r="B5" s="810"/>
      <c r="C5" s="824" t="s">
        <v>1013</v>
      </c>
      <c r="D5" s="827" t="s">
        <v>1014</v>
      </c>
      <c r="E5" s="829" t="s">
        <v>1015</v>
      </c>
      <c r="F5" s="827" t="s">
        <v>1014</v>
      </c>
      <c r="G5" s="829" t="s">
        <v>1015</v>
      </c>
      <c r="H5" s="827" t="s">
        <v>1014</v>
      </c>
      <c r="I5" s="827" t="s">
        <v>1015</v>
      </c>
      <c r="J5" s="827" t="s">
        <v>1014</v>
      </c>
      <c r="K5" s="827" t="s">
        <v>1015</v>
      </c>
      <c r="L5" s="827" t="s">
        <v>1014</v>
      </c>
      <c r="M5" s="827" t="s">
        <v>1015</v>
      </c>
      <c r="N5" s="827" t="s">
        <v>1014</v>
      </c>
      <c r="O5" s="827" t="s">
        <v>1015</v>
      </c>
      <c r="P5" s="827" t="s">
        <v>1014</v>
      </c>
    </row>
    <row r="6" spans="1:137" s="111" customFormat="1" ht="14.25" x14ac:dyDescent="0.2">
      <c r="A6" s="808"/>
      <c r="B6" s="810"/>
      <c r="C6" s="825"/>
      <c r="D6" s="828"/>
      <c r="E6" s="830"/>
      <c r="F6" s="828"/>
      <c r="G6" s="830"/>
      <c r="H6" s="828"/>
      <c r="I6" s="828"/>
      <c r="J6" s="828"/>
      <c r="K6" s="828"/>
      <c r="L6" s="828"/>
      <c r="M6" s="828"/>
      <c r="N6" s="828"/>
      <c r="O6" s="828"/>
      <c r="P6" s="828"/>
    </row>
    <row r="7" spans="1:137" s="111" customFormat="1" x14ac:dyDescent="0.2">
      <c r="A7" s="809"/>
      <c r="B7" s="811"/>
      <c r="C7" s="127" t="s">
        <v>1016</v>
      </c>
      <c r="D7" s="127" t="s">
        <v>666</v>
      </c>
      <c r="E7" s="126" t="s">
        <v>1016</v>
      </c>
      <c r="F7" s="127" t="s">
        <v>666</v>
      </c>
      <c r="G7" s="126" t="s">
        <v>1016</v>
      </c>
      <c r="H7" s="127" t="s">
        <v>666</v>
      </c>
      <c r="I7" s="127" t="s">
        <v>1016</v>
      </c>
      <c r="J7" s="127" t="s">
        <v>666</v>
      </c>
      <c r="K7" s="127" t="s">
        <v>1016</v>
      </c>
      <c r="L7" s="127" t="s">
        <v>666</v>
      </c>
      <c r="M7" s="127" t="s">
        <v>1016</v>
      </c>
      <c r="N7" s="127" t="s">
        <v>666</v>
      </c>
      <c r="O7" s="127" t="s">
        <v>1016</v>
      </c>
      <c r="P7" s="127" t="s">
        <v>666</v>
      </c>
    </row>
    <row r="8" spans="1:137" s="111" customFormat="1" x14ac:dyDescent="0.2">
      <c r="A8" s="127">
        <v>1</v>
      </c>
      <c r="B8" s="127">
        <v>2</v>
      </c>
      <c r="C8" s="127">
        <v>3</v>
      </c>
      <c r="D8" s="127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</row>
    <row r="9" spans="1:137" s="111" customFormat="1" ht="39.75" customHeight="1" x14ac:dyDescent="0.2">
      <c r="A9" s="826" t="e">
        <f>'Приложение № 1'!#REF!</f>
        <v>#REF!</v>
      </c>
      <c r="B9" s="826"/>
      <c r="C9" s="102" t="e">
        <f>C10+C11</f>
        <v>#REF!</v>
      </c>
      <c r="D9" s="102" t="e">
        <f t="shared" ref="D9:P9" si="0">D10+D11</f>
        <v>#REF!</v>
      </c>
      <c r="E9" s="102" t="e">
        <f t="shared" si="0"/>
        <v>#REF!</v>
      </c>
      <c r="F9" s="102" t="e">
        <f t="shared" si="0"/>
        <v>#REF!</v>
      </c>
      <c r="G9" s="102" t="e">
        <f t="shared" si="0"/>
        <v>#REF!</v>
      </c>
      <c r="H9" s="102" t="e">
        <f t="shared" si="0"/>
        <v>#REF!</v>
      </c>
      <c r="I9" s="102" t="e">
        <f t="shared" si="0"/>
        <v>#REF!</v>
      </c>
      <c r="J9" s="102" t="e">
        <f t="shared" si="0"/>
        <v>#REF!</v>
      </c>
      <c r="K9" s="102" t="e">
        <f t="shared" si="0"/>
        <v>#REF!</v>
      </c>
      <c r="L9" s="102" t="e">
        <f t="shared" si="0"/>
        <v>#REF!</v>
      </c>
      <c r="M9" s="102">
        <f t="shared" si="0"/>
        <v>0</v>
      </c>
      <c r="N9" s="102">
        <f t="shared" si="0"/>
        <v>0</v>
      </c>
      <c r="O9" s="102" t="e">
        <f t="shared" si="0"/>
        <v>#REF!</v>
      </c>
      <c r="P9" s="102" t="e">
        <f t="shared" si="0"/>
        <v>#REF!</v>
      </c>
    </row>
    <row r="10" spans="1:137" s="150" customFormat="1" ht="63.75" customHeight="1" x14ac:dyDescent="0.2">
      <c r="A10" s="826" t="s">
        <v>1387</v>
      </c>
      <c r="B10" s="826"/>
      <c r="C10" s="103" t="e">
        <f t="shared" ref="C10:P10" si="1">C13+C150+C493+C670</f>
        <v>#REF!</v>
      </c>
      <c r="D10" s="103" t="e">
        <f t="shared" si="1"/>
        <v>#REF!</v>
      </c>
      <c r="E10" s="103" t="e">
        <f t="shared" si="1"/>
        <v>#REF!</v>
      </c>
      <c r="F10" s="103" t="e">
        <f t="shared" si="1"/>
        <v>#REF!</v>
      </c>
      <c r="G10" s="103" t="e">
        <f t="shared" si="1"/>
        <v>#REF!</v>
      </c>
      <c r="H10" s="103" t="e">
        <f t="shared" si="1"/>
        <v>#REF!</v>
      </c>
      <c r="I10" s="103" t="e">
        <f t="shared" si="1"/>
        <v>#REF!</v>
      </c>
      <c r="J10" s="103" t="e">
        <f t="shared" si="1"/>
        <v>#REF!</v>
      </c>
      <c r="K10" s="103" t="e">
        <f t="shared" si="1"/>
        <v>#REF!</v>
      </c>
      <c r="L10" s="103" t="e">
        <f t="shared" si="1"/>
        <v>#REF!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23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</row>
    <row r="11" spans="1:137" s="150" customFormat="1" ht="60.75" customHeight="1" x14ac:dyDescent="0.2">
      <c r="A11" s="826" t="s">
        <v>1333</v>
      </c>
      <c r="B11" s="826"/>
      <c r="C11" s="103" t="e">
        <f t="shared" ref="C11:P11" si="2">C145+C481+C667</f>
        <v>#REF!</v>
      </c>
      <c r="D11" s="103" t="e">
        <f t="shared" si="2"/>
        <v>#REF!</v>
      </c>
      <c r="E11" s="103" t="e">
        <f t="shared" si="2"/>
        <v>#REF!</v>
      </c>
      <c r="F11" s="103" t="e">
        <f t="shared" si="2"/>
        <v>#REF!</v>
      </c>
      <c r="G11" s="103">
        <f t="shared" si="2"/>
        <v>0</v>
      </c>
      <c r="H11" s="103">
        <f t="shared" si="2"/>
        <v>0</v>
      </c>
      <c r="I11" s="103">
        <f t="shared" si="2"/>
        <v>0</v>
      </c>
      <c r="J11" s="103">
        <f t="shared" si="2"/>
        <v>0</v>
      </c>
      <c r="K11" s="103">
        <f t="shared" si="2"/>
        <v>0</v>
      </c>
      <c r="L11" s="103">
        <f t="shared" si="2"/>
        <v>0</v>
      </c>
      <c r="M11" s="103">
        <f t="shared" si="2"/>
        <v>0</v>
      </c>
      <c r="N11" s="103">
        <f t="shared" si="2"/>
        <v>0</v>
      </c>
      <c r="O11" s="103" t="e">
        <f t="shared" si="2"/>
        <v>#REF!</v>
      </c>
      <c r="P11" s="103" t="e">
        <f t="shared" si="2"/>
        <v>#REF!</v>
      </c>
      <c r="Q11" s="123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</row>
    <row r="12" spans="1:137" s="150" customFormat="1" ht="48.75" customHeight="1" x14ac:dyDescent="0.2">
      <c r="A12" s="826" t="e">
        <f>'Приложение № 1'!#REF!</f>
        <v>#REF!</v>
      </c>
      <c r="B12" s="826"/>
      <c r="C12" s="103" t="e">
        <f>C13+C145</f>
        <v>#REF!</v>
      </c>
      <c r="D12" s="103" t="e">
        <f t="shared" ref="D12:P12" si="3">D13+D145</f>
        <v>#REF!</v>
      </c>
      <c r="E12" s="103" t="e">
        <f t="shared" si="3"/>
        <v>#REF!</v>
      </c>
      <c r="F12" s="103" t="e">
        <f t="shared" si="3"/>
        <v>#REF!</v>
      </c>
      <c r="G12" s="103" t="e">
        <f t="shared" si="3"/>
        <v>#REF!</v>
      </c>
      <c r="H12" s="103" t="e">
        <f t="shared" si="3"/>
        <v>#REF!</v>
      </c>
      <c r="I12" s="103" t="e">
        <f t="shared" si="3"/>
        <v>#REF!</v>
      </c>
      <c r="J12" s="103" t="e">
        <f t="shared" si="3"/>
        <v>#REF!</v>
      </c>
      <c r="K12" s="103" t="e">
        <f t="shared" si="3"/>
        <v>#REF!</v>
      </c>
      <c r="L12" s="103" t="e">
        <f t="shared" si="3"/>
        <v>#REF!</v>
      </c>
      <c r="M12" s="103">
        <f t="shared" si="3"/>
        <v>0</v>
      </c>
      <c r="N12" s="103">
        <f t="shared" si="3"/>
        <v>0</v>
      </c>
      <c r="O12" s="103">
        <f t="shared" si="3"/>
        <v>0</v>
      </c>
      <c r="P12" s="103">
        <f t="shared" si="3"/>
        <v>0</v>
      </c>
      <c r="Q12" s="123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</row>
    <row r="13" spans="1:137" s="150" customFormat="1" ht="61.5" customHeight="1" x14ac:dyDescent="0.2">
      <c r="A13" s="826" t="e">
        <f>'Приложение № 1'!#REF!</f>
        <v>#REF!</v>
      </c>
      <c r="B13" s="826"/>
      <c r="C13" s="101" t="e">
        <f>C14+C17+C25+C29+C34+C39+C41+C50+C58+C62+C64+C66+C71+C75+C82+C87+C91+C94+C97+C104+C106+C114+C127+C130+C134+C138+C141</f>
        <v>#REF!</v>
      </c>
      <c r="D13" s="101" t="e">
        <f t="shared" ref="D13:P13" si="4">D14+D17+D25+D29+D34+D39+D41+D50+D58+D62+D64+D66+D71+D75+D82+D87+D91+D94+D97+D104+D106+D114+D127+D130+D134+D138+D141</f>
        <v>#REF!</v>
      </c>
      <c r="E13" s="101" t="e">
        <f t="shared" si="4"/>
        <v>#REF!</v>
      </c>
      <c r="F13" s="101" t="e">
        <f t="shared" si="4"/>
        <v>#REF!</v>
      </c>
      <c r="G13" s="101" t="e">
        <f t="shared" si="4"/>
        <v>#REF!</v>
      </c>
      <c r="H13" s="101" t="e">
        <f t="shared" si="4"/>
        <v>#REF!</v>
      </c>
      <c r="I13" s="101" t="e">
        <f t="shared" si="4"/>
        <v>#REF!</v>
      </c>
      <c r="J13" s="101" t="e">
        <f t="shared" si="4"/>
        <v>#REF!</v>
      </c>
      <c r="K13" s="101" t="e">
        <f t="shared" si="4"/>
        <v>#REF!</v>
      </c>
      <c r="L13" s="101" t="e">
        <f t="shared" si="4"/>
        <v>#REF!</v>
      </c>
      <c r="M13" s="101">
        <f t="shared" si="4"/>
        <v>0</v>
      </c>
      <c r="N13" s="101">
        <f t="shared" si="4"/>
        <v>0</v>
      </c>
      <c r="O13" s="101">
        <f t="shared" si="4"/>
        <v>0</v>
      </c>
      <c r="P13" s="101">
        <f t="shared" si="4"/>
        <v>0</v>
      </c>
      <c r="Q13" s="123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</row>
    <row r="14" spans="1:137" s="150" customFormat="1" ht="39.950000000000003" customHeight="1" x14ac:dyDescent="0.2">
      <c r="A14" s="820" t="e">
        <f>'Приложение № 1'!#REF!</f>
        <v>#REF!</v>
      </c>
      <c r="B14" s="821"/>
      <c r="C14" s="101" t="e">
        <f>'Приложение № 1'!#REF!</f>
        <v>#REF!</v>
      </c>
      <c r="D14" s="101" t="e">
        <f>'Приложение № 1'!#REF!</f>
        <v>#REF!</v>
      </c>
      <c r="E14" s="101">
        <v>0</v>
      </c>
      <c r="F14" s="101">
        <v>0</v>
      </c>
      <c r="G14" s="101" t="e">
        <f>'Приложение № 1'!#REF!</f>
        <v>#REF!</v>
      </c>
      <c r="H14" s="101" t="e">
        <f>'Приложение № 1'!#REF!</f>
        <v>#REF!</v>
      </c>
      <c r="I14" s="101">
        <f>I15+I16</f>
        <v>0</v>
      </c>
      <c r="J14" s="101">
        <f t="shared" ref="J14:P14" si="5">J15+J16</f>
        <v>0</v>
      </c>
      <c r="K14" s="101">
        <f t="shared" si="5"/>
        <v>0</v>
      </c>
      <c r="L14" s="101">
        <f t="shared" si="5"/>
        <v>0</v>
      </c>
      <c r="M14" s="101">
        <f t="shared" si="5"/>
        <v>0</v>
      </c>
      <c r="N14" s="101">
        <f t="shared" si="5"/>
        <v>0</v>
      </c>
      <c r="O14" s="101">
        <f t="shared" si="5"/>
        <v>0</v>
      </c>
      <c r="P14" s="101">
        <f t="shared" si="5"/>
        <v>0</v>
      </c>
      <c r="Q14" s="123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</row>
    <row r="15" spans="1:137" s="106" customFormat="1" ht="12.95" customHeight="1" x14ac:dyDescent="0.2">
      <c r="A15" s="127">
        <v>1</v>
      </c>
      <c r="B15" s="105" t="e">
        <f>'Приложение № 1'!#REF!</f>
        <v>#REF!</v>
      </c>
      <c r="C15" s="151" t="e">
        <f>'Приложение № 1'!#REF!</f>
        <v>#REF!</v>
      </c>
      <c r="D15" s="151" t="e">
        <f>'Приложение № 1'!#REF!</f>
        <v>#REF!</v>
      </c>
      <c r="E15" s="151">
        <v>0</v>
      </c>
      <c r="F15" s="151">
        <v>0</v>
      </c>
      <c r="G15" s="151" t="e">
        <f>'Приложение № 1'!#REF!</f>
        <v>#REF!</v>
      </c>
      <c r="H15" s="151" t="e">
        <f>'Приложение № 1'!#REF!</f>
        <v>#REF!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</row>
    <row r="16" spans="1:137" s="106" customFormat="1" ht="12.95" customHeight="1" x14ac:dyDescent="0.2">
      <c r="A16" s="127">
        <v>2</v>
      </c>
      <c r="B16" s="105" t="e">
        <f>'Приложение № 1'!#REF!</f>
        <v>#REF!</v>
      </c>
      <c r="C16" s="151" t="e">
        <f>'Приложение № 1'!#REF!</f>
        <v>#REF!</v>
      </c>
      <c r="D16" s="151" t="e">
        <f>'Приложение № 1'!#REF!</f>
        <v>#REF!</v>
      </c>
      <c r="E16" s="151">
        <v>0</v>
      </c>
      <c r="F16" s="151">
        <v>0</v>
      </c>
      <c r="G16" s="151" t="e">
        <f>'Приложение № 1'!#REF!</f>
        <v>#REF!</v>
      </c>
      <c r="H16" s="151" t="e">
        <f>'Приложение № 1'!#REF!</f>
        <v>#REF!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</row>
    <row r="17" spans="1:137" s="150" customFormat="1" ht="39.950000000000003" customHeight="1" x14ac:dyDescent="0.2">
      <c r="A17" s="820" t="e">
        <f>'Приложение № 1'!#REF!</f>
        <v>#REF!</v>
      </c>
      <c r="B17" s="821"/>
      <c r="C17" s="101" t="e">
        <f>SUM(C18:C24)</f>
        <v>#REF!</v>
      </c>
      <c r="D17" s="101" t="e">
        <f t="shared" ref="D17:P17" si="6">SUM(D18:D24)</f>
        <v>#REF!</v>
      </c>
      <c r="E17" s="101">
        <f t="shared" si="6"/>
        <v>0</v>
      </c>
      <c r="F17" s="101">
        <f t="shared" si="6"/>
        <v>0</v>
      </c>
      <c r="G17" s="101" t="e">
        <f t="shared" si="6"/>
        <v>#REF!</v>
      </c>
      <c r="H17" s="101" t="e">
        <f t="shared" si="6"/>
        <v>#REF!</v>
      </c>
      <c r="I17" s="101" t="e">
        <f t="shared" si="6"/>
        <v>#REF!</v>
      </c>
      <c r="J17" s="101" t="e">
        <f t="shared" si="6"/>
        <v>#REF!</v>
      </c>
      <c r="K17" s="101">
        <f t="shared" si="6"/>
        <v>0</v>
      </c>
      <c r="L17" s="101">
        <f t="shared" si="6"/>
        <v>0</v>
      </c>
      <c r="M17" s="101">
        <f t="shared" si="6"/>
        <v>0</v>
      </c>
      <c r="N17" s="101">
        <f t="shared" si="6"/>
        <v>0</v>
      </c>
      <c r="O17" s="101">
        <f t="shared" si="6"/>
        <v>0</v>
      </c>
      <c r="P17" s="101">
        <f t="shared" si="6"/>
        <v>0</v>
      </c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</row>
    <row r="18" spans="1:137" s="150" customFormat="1" ht="12.95" customHeight="1" x14ac:dyDescent="0.2">
      <c r="A18" s="127">
        <v>1</v>
      </c>
      <c r="B18" s="130" t="e">
        <f>'Приложение № 1'!#REF!</f>
        <v>#REF!</v>
      </c>
      <c r="C18" s="126" t="e">
        <f>'Приложение № 1'!#REF!</f>
        <v>#REF!</v>
      </c>
      <c r="D18" s="151" t="e">
        <f>'Приложение № 1'!#REF!</f>
        <v>#REF!</v>
      </c>
      <c r="E18" s="151">
        <v>0</v>
      </c>
      <c r="F18" s="151">
        <v>0</v>
      </c>
      <c r="G18" s="151">
        <v>0</v>
      </c>
      <c r="H18" s="151">
        <v>0</v>
      </c>
      <c r="I18" s="151" t="e">
        <f t="shared" ref="I18:J21" si="7">C18</f>
        <v>#REF!</v>
      </c>
      <c r="J18" s="151" t="e">
        <f t="shared" si="7"/>
        <v>#REF!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</row>
    <row r="19" spans="1:137" s="106" customFormat="1" ht="12.95" customHeight="1" x14ac:dyDescent="0.2">
      <c r="A19" s="127">
        <v>2</v>
      </c>
      <c r="B19" s="130" t="e">
        <f>'Приложение № 1'!#REF!</f>
        <v>#REF!</v>
      </c>
      <c r="C19" s="126" t="e">
        <f>'Приложение № 1'!#REF!</f>
        <v>#REF!</v>
      </c>
      <c r="D19" s="151" t="e">
        <f>'Приложение № 1'!#REF!</f>
        <v>#REF!</v>
      </c>
      <c r="E19" s="151">
        <v>0</v>
      </c>
      <c r="F19" s="151">
        <v>0</v>
      </c>
      <c r="G19" s="151">
        <v>0</v>
      </c>
      <c r="H19" s="151">
        <v>0</v>
      </c>
      <c r="I19" s="151" t="e">
        <f t="shared" si="7"/>
        <v>#REF!</v>
      </c>
      <c r="J19" s="151" t="e">
        <f t="shared" si="7"/>
        <v>#REF!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</row>
    <row r="20" spans="1:137" s="106" customFormat="1" ht="12.95" customHeight="1" x14ac:dyDescent="0.2">
      <c r="A20" s="127">
        <v>3</v>
      </c>
      <c r="B20" s="130" t="e">
        <f>'Приложение № 1'!#REF!</f>
        <v>#REF!</v>
      </c>
      <c r="C20" s="126" t="e">
        <f>'Приложение № 1'!#REF!</f>
        <v>#REF!</v>
      </c>
      <c r="D20" s="151" t="e">
        <f>'Приложение № 1'!#REF!</f>
        <v>#REF!</v>
      </c>
      <c r="E20" s="151">
        <v>0</v>
      </c>
      <c r="F20" s="151">
        <v>0</v>
      </c>
      <c r="G20" s="151">
        <v>0</v>
      </c>
      <c r="H20" s="151">
        <v>0</v>
      </c>
      <c r="I20" s="151" t="e">
        <f t="shared" si="7"/>
        <v>#REF!</v>
      </c>
      <c r="J20" s="151" t="e">
        <f t="shared" si="7"/>
        <v>#REF!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</row>
    <row r="21" spans="1:137" s="106" customFormat="1" ht="12.95" customHeight="1" x14ac:dyDescent="0.2">
      <c r="A21" s="127">
        <v>4</v>
      </c>
      <c r="B21" s="130" t="e">
        <f>'Приложение № 1'!#REF!</f>
        <v>#REF!</v>
      </c>
      <c r="C21" s="126" t="e">
        <f>'Приложение № 1'!#REF!</f>
        <v>#REF!</v>
      </c>
      <c r="D21" s="151" t="e">
        <f>'Приложение № 1'!#REF!</f>
        <v>#REF!</v>
      </c>
      <c r="E21" s="151">
        <v>0</v>
      </c>
      <c r="F21" s="151">
        <v>0</v>
      </c>
      <c r="G21" s="151">
        <v>0</v>
      </c>
      <c r="H21" s="151">
        <v>0</v>
      </c>
      <c r="I21" s="151" t="e">
        <f t="shared" si="7"/>
        <v>#REF!</v>
      </c>
      <c r="J21" s="151" t="e">
        <f t="shared" si="7"/>
        <v>#REF!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</row>
    <row r="22" spans="1:137" s="106" customFormat="1" ht="12.95" customHeight="1" x14ac:dyDescent="0.2">
      <c r="A22" s="127">
        <v>5</v>
      </c>
      <c r="B22" s="130" t="e">
        <f>'Приложение № 1'!#REF!</f>
        <v>#REF!</v>
      </c>
      <c r="C22" s="126" t="e">
        <f>'Приложение № 1'!#REF!</f>
        <v>#REF!</v>
      </c>
      <c r="D22" s="151" t="e">
        <f>'Приложение № 1'!#REF!</f>
        <v>#REF!</v>
      </c>
      <c r="E22" s="151">
        <v>0</v>
      </c>
      <c r="F22" s="151">
        <v>0</v>
      </c>
      <c r="G22" s="151" t="e">
        <f t="shared" ref="G22:H24" si="8">C22</f>
        <v>#REF!</v>
      </c>
      <c r="H22" s="151" t="e">
        <f t="shared" si="8"/>
        <v>#REF!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</row>
    <row r="23" spans="1:137" s="106" customFormat="1" ht="12.95" customHeight="1" x14ac:dyDescent="0.2">
      <c r="A23" s="127">
        <v>6</v>
      </c>
      <c r="B23" s="130" t="e">
        <f>'Приложение № 1'!#REF!</f>
        <v>#REF!</v>
      </c>
      <c r="C23" s="126" t="e">
        <f>'Приложение № 1'!#REF!</f>
        <v>#REF!</v>
      </c>
      <c r="D23" s="151" t="e">
        <f>'Приложение № 1'!#REF!</f>
        <v>#REF!</v>
      </c>
      <c r="E23" s="151">
        <v>0</v>
      </c>
      <c r="F23" s="151">
        <v>0</v>
      </c>
      <c r="G23" s="151" t="e">
        <f t="shared" si="8"/>
        <v>#REF!</v>
      </c>
      <c r="H23" s="151" t="e">
        <f t="shared" si="8"/>
        <v>#REF!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</row>
    <row r="24" spans="1:137" s="106" customFormat="1" ht="12.95" customHeight="1" x14ac:dyDescent="0.2">
      <c r="A24" s="127">
        <v>7</v>
      </c>
      <c r="B24" s="130" t="e">
        <f>'Приложение № 1'!#REF!</f>
        <v>#REF!</v>
      </c>
      <c r="C24" s="126" t="e">
        <f>'Приложение № 1'!#REF!</f>
        <v>#REF!</v>
      </c>
      <c r="D24" s="151" t="e">
        <f>'Приложение № 1'!#REF!</f>
        <v>#REF!</v>
      </c>
      <c r="E24" s="151">
        <v>0</v>
      </c>
      <c r="F24" s="151">
        <v>0</v>
      </c>
      <c r="G24" s="151" t="e">
        <f t="shared" si="8"/>
        <v>#REF!</v>
      </c>
      <c r="H24" s="151" t="e">
        <f t="shared" si="8"/>
        <v>#REF!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</row>
    <row r="25" spans="1:137" s="150" customFormat="1" ht="39.950000000000003" customHeight="1" x14ac:dyDescent="0.2">
      <c r="A25" s="822" t="e">
        <f ca="1">OFFSET('Приложение № 1'!#REF!,-2,0)</f>
        <v>#REF!</v>
      </c>
      <c r="B25" s="823"/>
      <c r="C25" s="101" t="e">
        <f>SUM(C26:C28)</f>
        <v>#REF!</v>
      </c>
      <c r="D25" s="101" t="e">
        <f t="shared" ref="D25:P25" si="9">SUM(D26:D28)</f>
        <v>#REF!</v>
      </c>
      <c r="E25" s="101">
        <f t="shared" si="9"/>
        <v>0</v>
      </c>
      <c r="F25" s="101">
        <f t="shared" si="9"/>
        <v>0</v>
      </c>
      <c r="G25" s="101">
        <f t="shared" si="9"/>
        <v>0</v>
      </c>
      <c r="H25" s="101">
        <f t="shared" si="9"/>
        <v>0</v>
      </c>
      <c r="I25" s="101" t="e">
        <f t="shared" si="9"/>
        <v>#REF!</v>
      </c>
      <c r="J25" s="101" t="e">
        <f t="shared" si="9"/>
        <v>#REF!</v>
      </c>
      <c r="K25" s="101" t="e">
        <f t="shared" si="9"/>
        <v>#REF!</v>
      </c>
      <c r="L25" s="101" t="e">
        <f t="shared" si="9"/>
        <v>#REF!</v>
      </c>
      <c r="M25" s="101">
        <f t="shared" si="9"/>
        <v>0</v>
      </c>
      <c r="N25" s="101">
        <f t="shared" si="9"/>
        <v>0</v>
      </c>
      <c r="O25" s="101">
        <f t="shared" si="9"/>
        <v>0</v>
      </c>
      <c r="P25" s="101">
        <f t="shared" si="9"/>
        <v>0</v>
      </c>
      <c r="Q25" s="123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</row>
    <row r="26" spans="1:137" s="106" customFormat="1" ht="12.95" customHeight="1" x14ac:dyDescent="0.2">
      <c r="A26" s="127" t="e">
        <f>'Приложение № 1'!#REF!</f>
        <v>#REF!</v>
      </c>
      <c r="B26" s="104" t="e">
        <f>'Приложение № 1'!#REF!</f>
        <v>#REF!</v>
      </c>
      <c r="C26" s="126" t="e">
        <f>'Приложение № 1'!#REF!</f>
        <v>#REF!</v>
      </c>
      <c r="D26" s="151" t="e">
        <f>'Приложение № 1'!#REF!</f>
        <v>#REF!</v>
      </c>
      <c r="E26" s="151">
        <v>0</v>
      </c>
      <c r="F26" s="151">
        <v>0</v>
      </c>
      <c r="G26" s="151">
        <v>0</v>
      </c>
      <c r="H26" s="151">
        <v>0</v>
      </c>
      <c r="I26" s="151" t="e">
        <f>C26</f>
        <v>#REF!</v>
      </c>
      <c r="J26" s="151" t="e">
        <f>D26</f>
        <v>#REF!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</row>
    <row r="27" spans="1:137" s="106" customFormat="1" ht="12.95" customHeight="1" x14ac:dyDescent="0.2">
      <c r="A27" s="127" t="e">
        <f>'Приложение № 1'!#REF!</f>
        <v>#REF!</v>
      </c>
      <c r="B27" s="104" t="e">
        <f>'Приложение № 1'!#REF!</f>
        <v>#REF!</v>
      </c>
      <c r="C27" s="126" t="e">
        <f>'Приложение № 1'!#REF!</f>
        <v>#REF!</v>
      </c>
      <c r="D27" s="151" t="e">
        <f>'Приложение № 1'!#REF!</f>
        <v>#REF!</v>
      </c>
      <c r="E27" s="151">
        <v>0</v>
      </c>
      <c r="F27" s="151">
        <v>0</v>
      </c>
      <c r="G27" s="151">
        <v>0</v>
      </c>
      <c r="H27" s="151">
        <v>0</v>
      </c>
      <c r="I27" s="151" t="e">
        <f>C27</f>
        <v>#REF!</v>
      </c>
      <c r="J27" s="151" t="e">
        <f>D27</f>
        <v>#REF!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</row>
    <row r="28" spans="1:137" s="106" customFormat="1" ht="12.95" customHeight="1" x14ac:dyDescent="0.2">
      <c r="A28" s="127" t="e">
        <f>'Приложение № 1'!#REF!</f>
        <v>#REF!</v>
      </c>
      <c r="B28" s="104" t="e">
        <f>'Приложение № 1'!#REF!</f>
        <v>#REF!</v>
      </c>
      <c r="C28" s="126" t="e">
        <f>'Приложение № 1'!#REF!</f>
        <v>#REF!</v>
      </c>
      <c r="D28" s="151" t="e">
        <f>'Приложение № 1'!#REF!</f>
        <v>#REF!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 t="e">
        <f>C28</f>
        <v>#REF!</v>
      </c>
      <c r="L28" s="151" t="e">
        <f>D28</f>
        <v>#REF!</v>
      </c>
      <c r="M28" s="151">
        <v>0</v>
      </c>
      <c r="N28" s="151">
        <v>0</v>
      </c>
      <c r="O28" s="151">
        <v>0</v>
      </c>
      <c r="P28" s="151">
        <v>0</v>
      </c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</row>
    <row r="29" spans="1:137" s="106" customFormat="1" ht="39.950000000000003" customHeight="1" x14ac:dyDescent="0.2">
      <c r="A29" s="822" t="e">
        <f>'Приложение № 1'!#REF!</f>
        <v>#REF!</v>
      </c>
      <c r="B29" s="823"/>
      <c r="C29" s="101" t="e">
        <f>SUM(C30:C33)</f>
        <v>#REF!</v>
      </c>
      <c r="D29" s="101" t="e">
        <f t="shared" ref="D29:P29" si="10">SUM(D30:D33)</f>
        <v>#REF!</v>
      </c>
      <c r="E29" s="101">
        <f t="shared" si="10"/>
        <v>0</v>
      </c>
      <c r="F29" s="101">
        <f t="shared" si="10"/>
        <v>0</v>
      </c>
      <c r="G29" s="101" t="e">
        <f t="shared" si="10"/>
        <v>#REF!</v>
      </c>
      <c r="H29" s="101" t="e">
        <f t="shared" si="10"/>
        <v>#REF!</v>
      </c>
      <c r="I29" s="101">
        <f t="shared" si="10"/>
        <v>0</v>
      </c>
      <c r="J29" s="101">
        <f t="shared" si="10"/>
        <v>0</v>
      </c>
      <c r="K29" s="101">
        <f t="shared" si="10"/>
        <v>0</v>
      </c>
      <c r="L29" s="101">
        <f t="shared" si="10"/>
        <v>0</v>
      </c>
      <c r="M29" s="101">
        <f t="shared" si="10"/>
        <v>0</v>
      </c>
      <c r="N29" s="101">
        <f t="shared" si="10"/>
        <v>0</v>
      </c>
      <c r="O29" s="101">
        <f t="shared" si="10"/>
        <v>0</v>
      </c>
      <c r="P29" s="101">
        <f t="shared" si="10"/>
        <v>0</v>
      </c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</row>
    <row r="30" spans="1:137" s="106" customFormat="1" ht="12.95" customHeight="1" x14ac:dyDescent="0.2">
      <c r="A30" s="152" t="e">
        <f>'Приложение № 1'!#REF!</f>
        <v>#REF!</v>
      </c>
      <c r="B30" s="107" t="e">
        <f>'Приложение № 1'!#REF!</f>
        <v>#REF!</v>
      </c>
      <c r="C30" s="126" t="e">
        <f>'Приложение № 1'!#REF!</f>
        <v>#REF!</v>
      </c>
      <c r="D30" s="151" t="e">
        <f>'Приложение № 1'!#REF!</f>
        <v>#REF!</v>
      </c>
      <c r="E30" s="151">
        <v>0</v>
      </c>
      <c r="F30" s="151">
        <v>0</v>
      </c>
      <c r="G30" s="151" t="e">
        <f t="shared" ref="G30:H33" si="11">C30</f>
        <v>#REF!</v>
      </c>
      <c r="H30" s="151" t="e">
        <f t="shared" si="11"/>
        <v>#REF!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</row>
    <row r="31" spans="1:137" s="106" customFormat="1" ht="12.95" customHeight="1" x14ac:dyDescent="0.2">
      <c r="A31" s="152" t="e">
        <f>'Приложение № 1'!#REF!</f>
        <v>#REF!</v>
      </c>
      <c r="B31" s="107" t="e">
        <f>'Приложение № 1'!#REF!</f>
        <v>#REF!</v>
      </c>
      <c r="C31" s="126" t="e">
        <f>'Приложение № 1'!#REF!</f>
        <v>#REF!</v>
      </c>
      <c r="D31" s="151" t="e">
        <f>'Приложение № 1'!#REF!</f>
        <v>#REF!</v>
      </c>
      <c r="E31" s="151">
        <v>0</v>
      </c>
      <c r="F31" s="151">
        <v>0</v>
      </c>
      <c r="G31" s="151" t="e">
        <f t="shared" si="11"/>
        <v>#REF!</v>
      </c>
      <c r="H31" s="151" t="e">
        <f t="shared" si="11"/>
        <v>#REF!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</row>
    <row r="32" spans="1:137" s="106" customFormat="1" ht="12.95" customHeight="1" x14ac:dyDescent="0.2">
      <c r="A32" s="152" t="e">
        <f>'Приложение № 1'!#REF!</f>
        <v>#REF!</v>
      </c>
      <c r="B32" s="107" t="e">
        <f>'Приложение № 1'!#REF!</f>
        <v>#REF!</v>
      </c>
      <c r="C32" s="126" t="e">
        <f>'Приложение № 1'!#REF!</f>
        <v>#REF!</v>
      </c>
      <c r="D32" s="151" t="e">
        <f>'Приложение № 1'!#REF!</f>
        <v>#REF!</v>
      </c>
      <c r="E32" s="151">
        <v>0</v>
      </c>
      <c r="F32" s="151">
        <v>0</v>
      </c>
      <c r="G32" s="151" t="e">
        <f t="shared" si="11"/>
        <v>#REF!</v>
      </c>
      <c r="H32" s="151" t="e">
        <f t="shared" si="11"/>
        <v>#REF!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</row>
    <row r="33" spans="1:137" s="106" customFormat="1" ht="12.95" customHeight="1" x14ac:dyDescent="0.2">
      <c r="A33" s="152" t="e">
        <f>'Приложение № 1'!#REF!</f>
        <v>#REF!</v>
      </c>
      <c r="B33" s="107" t="e">
        <f>'Приложение № 1'!#REF!</f>
        <v>#REF!</v>
      </c>
      <c r="C33" s="126" t="e">
        <f>'Приложение № 1'!#REF!</f>
        <v>#REF!</v>
      </c>
      <c r="D33" s="151" t="e">
        <f>'Приложение № 1'!#REF!</f>
        <v>#REF!</v>
      </c>
      <c r="E33" s="151">
        <v>0</v>
      </c>
      <c r="F33" s="151">
        <v>0</v>
      </c>
      <c r="G33" s="151" t="e">
        <f t="shared" si="11"/>
        <v>#REF!</v>
      </c>
      <c r="H33" s="151" t="e">
        <f t="shared" si="11"/>
        <v>#REF!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</row>
    <row r="34" spans="1:137" s="106" customFormat="1" ht="39.950000000000003" customHeight="1" x14ac:dyDescent="0.2">
      <c r="A34" s="820" t="e">
        <f ca="1">OFFSET('Приложение № 1'!#REF!,-2,0)</f>
        <v>#REF!</v>
      </c>
      <c r="B34" s="821"/>
      <c r="C34" s="101" t="e">
        <f>SUM(C35:C38)</f>
        <v>#REF!</v>
      </c>
      <c r="D34" s="101" t="e">
        <f t="shared" ref="D34:P34" si="12">SUM(D35:D38)</f>
        <v>#REF!</v>
      </c>
      <c r="E34" s="101" t="e">
        <f t="shared" si="12"/>
        <v>#REF!</v>
      </c>
      <c r="F34" s="101" t="e">
        <f t="shared" si="12"/>
        <v>#REF!</v>
      </c>
      <c r="G34" s="101">
        <f t="shared" si="12"/>
        <v>0</v>
      </c>
      <c r="H34" s="101">
        <f t="shared" si="12"/>
        <v>0</v>
      </c>
      <c r="I34" s="101">
        <f t="shared" si="12"/>
        <v>0</v>
      </c>
      <c r="J34" s="101">
        <f t="shared" si="12"/>
        <v>0</v>
      </c>
      <c r="K34" s="101">
        <f t="shared" si="12"/>
        <v>0</v>
      </c>
      <c r="L34" s="101">
        <f t="shared" si="12"/>
        <v>0</v>
      </c>
      <c r="M34" s="101">
        <f t="shared" si="12"/>
        <v>0</v>
      </c>
      <c r="N34" s="101">
        <f t="shared" si="12"/>
        <v>0</v>
      </c>
      <c r="O34" s="101">
        <f t="shared" si="12"/>
        <v>0</v>
      </c>
      <c r="P34" s="101">
        <f t="shared" si="12"/>
        <v>0</v>
      </c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</row>
    <row r="35" spans="1:137" s="106" customFormat="1" ht="12.95" customHeight="1" x14ac:dyDescent="0.2">
      <c r="A35" s="127" t="e">
        <f>'Приложение № 1'!#REF!</f>
        <v>#REF!</v>
      </c>
      <c r="B35" s="104" t="e">
        <f>'Приложение № 1'!#REF!</f>
        <v>#REF!</v>
      </c>
      <c r="C35" s="126" t="e">
        <f>'Приложение № 1'!#REF!</f>
        <v>#REF!</v>
      </c>
      <c r="D35" s="151" t="e">
        <f>'Приложение № 1'!#REF!</f>
        <v>#REF!</v>
      </c>
      <c r="E35" s="151" t="e">
        <f t="shared" ref="E35:F38" si="13">C35</f>
        <v>#REF!</v>
      </c>
      <c r="F35" s="151" t="e">
        <f t="shared" si="13"/>
        <v>#REF!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</row>
    <row r="36" spans="1:137" s="106" customFormat="1" ht="12.95" customHeight="1" x14ac:dyDescent="0.2">
      <c r="A36" s="127" t="e">
        <f>'Приложение № 1'!#REF!</f>
        <v>#REF!</v>
      </c>
      <c r="B36" s="104" t="e">
        <f>'Приложение № 1'!#REF!</f>
        <v>#REF!</v>
      </c>
      <c r="C36" s="126" t="e">
        <f>'Приложение № 1'!#REF!</f>
        <v>#REF!</v>
      </c>
      <c r="D36" s="151" t="e">
        <f>'Приложение № 1'!#REF!</f>
        <v>#REF!</v>
      </c>
      <c r="E36" s="151" t="e">
        <f t="shared" si="13"/>
        <v>#REF!</v>
      </c>
      <c r="F36" s="151" t="e">
        <f t="shared" si="13"/>
        <v>#REF!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</row>
    <row r="37" spans="1:137" s="106" customFormat="1" ht="12.95" customHeight="1" x14ac:dyDescent="0.2">
      <c r="A37" s="127" t="e">
        <f>'Приложение № 1'!#REF!</f>
        <v>#REF!</v>
      </c>
      <c r="B37" s="104" t="e">
        <f>'Приложение № 1'!#REF!</f>
        <v>#REF!</v>
      </c>
      <c r="C37" s="126" t="e">
        <f>'Приложение № 1'!#REF!</f>
        <v>#REF!</v>
      </c>
      <c r="D37" s="151" t="e">
        <f>'Приложение № 1'!#REF!</f>
        <v>#REF!</v>
      </c>
      <c r="E37" s="151" t="e">
        <f t="shared" si="13"/>
        <v>#REF!</v>
      </c>
      <c r="F37" s="151" t="e">
        <f t="shared" si="13"/>
        <v>#REF!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</row>
    <row r="38" spans="1:137" s="106" customFormat="1" ht="12.95" customHeight="1" x14ac:dyDescent="0.2">
      <c r="A38" s="127" t="e">
        <f>'Приложение № 1'!#REF!</f>
        <v>#REF!</v>
      </c>
      <c r="B38" s="104" t="e">
        <f>'Приложение № 1'!#REF!</f>
        <v>#REF!</v>
      </c>
      <c r="C38" s="126" t="e">
        <f>'Приложение № 1'!#REF!</f>
        <v>#REF!</v>
      </c>
      <c r="D38" s="151" t="e">
        <f>'Приложение № 1'!#REF!</f>
        <v>#REF!</v>
      </c>
      <c r="E38" s="151" t="e">
        <f t="shared" si="13"/>
        <v>#REF!</v>
      </c>
      <c r="F38" s="151" t="e">
        <f t="shared" si="13"/>
        <v>#REF!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</row>
    <row r="39" spans="1:137" s="106" customFormat="1" ht="40.5" customHeight="1" x14ac:dyDescent="0.2">
      <c r="A39" s="822" t="e">
        <f>'Приложение № 1'!#REF!</f>
        <v>#REF!</v>
      </c>
      <c r="B39" s="823"/>
      <c r="C39" s="101" t="e">
        <f>C40</f>
        <v>#REF!</v>
      </c>
      <c r="D39" s="101" t="e">
        <f t="shared" ref="D39:P39" si="14">D40</f>
        <v>#REF!</v>
      </c>
      <c r="E39" s="101">
        <f t="shared" si="14"/>
        <v>0</v>
      </c>
      <c r="F39" s="101">
        <f t="shared" si="14"/>
        <v>0</v>
      </c>
      <c r="G39" s="101" t="e">
        <f t="shared" si="14"/>
        <v>#REF!</v>
      </c>
      <c r="H39" s="101" t="e">
        <f t="shared" si="14"/>
        <v>#REF!</v>
      </c>
      <c r="I39" s="101">
        <f t="shared" si="14"/>
        <v>0</v>
      </c>
      <c r="J39" s="101">
        <f t="shared" si="14"/>
        <v>0</v>
      </c>
      <c r="K39" s="101">
        <f t="shared" si="14"/>
        <v>0</v>
      </c>
      <c r="L39" s="101">
        <f t="shared" si="14"/>
        <v>0</v>
      </c>
      <c r="M39" s="101">
        <f t="shared" si="14"/>
        <v>0</v>
      </c>
      <c r="N39" s="101">
        <f t="shared" si="14"/>
        <v>0</v>
      </c>
      <c r="O39" s="101">
        <f t="shared" si="14"/>
        <v>0</v>
      </c>
      <c r="P39" s="101">
        <f t="shared" si="14"/>
        <v>0</v>
      </c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</row>
    <row r="40" spans="1:137" s="150" customFormat="1" ht="12.95" customHeight="1" x14ac:dyDescent="0.2">
      <c r="A40" s="127" t="e">
        <f>'Приложение № 1'!#REF!</f>
        <v>#REF!</v>
      </c>
      <c r="B40" s="104" t="e">
        <f>'Приложение № 1'!#REF!</f>
        <v>#REF!</v>
      </c>
      <c r="C40" s="126" t="e">
        <f>'Приложение № 1'!#REF!</f>
        <v>#REF!</v>
      </c>
      <c r="D40" s="151" t="e">
        <f>'Приложение № 1'!#REF!</f>
        <v>#REF!</v>
      </c>
      <c r="E40" s="151">
        <v>0</v>
      </c>
      <c r="F40" s="151">
        <v>0</v>
      </c>
      <c r="G40" s="151" t="e">
        <f>C40</f>
        <v>#REF!</v>
      </c>
      <c r="H40" s="151" t="e">
        <f>D40</f>
        <v>#REF!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23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</row>
    <row r="41" spans="1:137" s="106" customFormat="1" ht="39.950000000000003" customHeight="1" x14ac:dyDescent="0.2">
      <c r="A41" s="820" t="e">
        <f>'Приложение № 1'!#REF!</f>
        <v>#REF!</v>
      </c>
      <c r="B41" s="821"/>
      <c r="C41" s="101" t="e">
        <f>SUM(C42:C49)</f>
        <v>#REF!</v>
      </c>
      <c r="D41" s="101" t="e">
        <f t="shared" ref="D41:P41" si="15">SUM(D42:D49)</f>
        <v>#REF!</v>
      </c>
      <c r="E41" s="101">
        <f t="shared" si="15"/>
        <v>0</v>
      </c>
      <c r="F41" s="101">
        <f t="shared" si="15"/>
        <v>0</v>
      </c>
      <c r="G41" s="101" t="e">
        <f t="shared" si="15"/>
        <v>#REF!</v>
      </c>
      <c r="H41" s="101" t="e">
        <f t="shared" si="15"/>
        <v>#REF!</v>
      </c>
      <c r="I41" s="101">
        <f t="shared" si="15"/>
        <v>0</v>
      </c>
      <c r="J41" s="101">
        <f t="shared" si="15"/>
        <v>0</v>
      </c>
      <c r="K41" s="101">
        <f t="shared" si="15"/>
        <v>0</v>
      </c>
      <c r="L41" s="101">
        <f t="shared" si="15"/>
        <v>0</v>
      </c>
      <c r="M41" s="101">
        <f t="shared" si="15"/>
        <v>0</v>
      </c>
      <c r="N41" s="101">
        <f t="shared" si="15"/>
        <v>0</v>
      </c>
      <c r="O41" s="101">
        <f t="shared" si="15"/>
        <v>0</v>
      </c>
      <c r="P41" s="101">
        <f t="shared" si="15"/>
        <v>0</v>
      </c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</row>
    <row r="42" spans="1:137" s="106" customFormat="1" ht="12.95" customHeight="1" x14ac:dyDescent="0.2">
      <c r="A42" s="127">
        <v>1</v>
      </c>
      <c r="B42" s="130" t="e">
        <f>'Приложение № 1'!#REF!</f>
        <v>#REF!</v>
      </c>
      <c r="C42" s="126" t="e">
        <f>'Приложение № 1'!#REF!</f>
        <v>#REF!</v>
      </c>
      <c r="D42" s="151" t="e">
        <f>'Приложение № 1'!#REF!</f>
        <v>#REF!</v>
      </c>
      <c r="E42" s="151">
        <v>0</v>
      </c>
      <c r="F42" s="151">
        <v>0</v>
      </c>
      <c r="G42" s="151" t="e">
        <f>C42</f>
        <v>#REF!</v>
      </c>
      <c r="H42" s="151" t="e">
        <f>D42</f>
        <v>#REF!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</row>
    <row r="43" spans="1:137" s="106" customFormat="1" ht="12.95" customHeight="1" x14ac:dyDescent="0.2">
      <c r="A43" s="127">
        <v>2</v>
      </c>
      <c r="B43" s="130" t="e">
        <f>'Приложение № 1'!#REF!</f>
        <v>#REF!</v>
      </c>
      <c r="C43" s="126" t="e">
        <f>'Приложение № 1'!#REF!</f>
        <v>#REF!</v>
      </c>
      <c r="D43" s="151" t="e">
        <f>'Приложение № 1'!#REF!</f>
        <v>#REF!</v>
      </c>
      <c r="E43" s="151">
        <v>0</v>
      </c>
      <c r="F43" s="151">
        <v>0</v>
      </c>
      <c r="G43" s="151" t="e">
        <f t="shared" ref="G43:G49" si="16">C43</f>
        <v>#REF!</v>
      </c>
      <c r="H43" s="151" t="e">
        <f t="shared" ref="H43:H49" si="17">D43</f>
        <v>#REF!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</row>
    <row r="44" spans="1:137" s="150" customFormat="1" ht="12.95" customHeight="1" x14ac:dyDescent="0.2">
      <c r="A44" s="127">
        <v>3</v>
      </c>
      <c r="B44" s="130" t="e">
        <f>'Приложение № 1'!#REF!</f>
        <v>#REF!</v>
      </c>
      <c r="C44" s="126" t="e">
        <f>'Приложение № 1'!#REF!</f>
        <v>#REF!</v>
      </c>
      <c r="D44" s="151" t="e">
        <f>'Приложение № 1'!#REF!</f>
        <v>#REF!</v>
      </c>
      <c r="E44" s="151">
        <v>0</v>
      </c>
      <c r="F44" s="151">
        <v>0</v>
      </c>
      <c r="G44" s="151" t="e">
        <f t="shared" si="16"/>
        <v>#REF!</v>
      </c>
      <c r="H44" s="151" t="e">
        <f t="shared" si="17"/>
        <v>#REF!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23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</row>
    <row r="45" spans="1:137" s="106" customFormat="1" ht="12.95" customHeight="1" x14ac:dyDescent="0.2">
      <c r="A45" s="127">
        <v>4</v>
      </c>
      <c r="B45" s="130" t="e">
        <f>'Приложение № 1'!#REF!</f>
        <v>#REF!</v>
      </c>
      <c r="C45" s="126" t="e">
        <f>'Приложение № 1'!#REF!</f>
        <v>#REF!</v>
      </c>
      <c r="D45" s="151" t="e">
        <f>'Приложение № 1'!#REF!</f>
        <v>#REF!</v>
      </c>
      <c r="E45" s="151">
        <v>0</v>
      </c>
      <c r="F45" s="151">
        <v>0</v>
      </c>
      <c r="G45" s="151" t="e">
        <f t="shared" si="16"/>
        <v>#REF!</v>
      </c>
      <c r="H45" s="151" t="e">
        <f t="shared" si="17"/>
        <v>#REF!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</row>
    <row r="46" spans="1:137" s="150" customFormat="1" ht="12.95" customHeight="1" x14ac:dyDescent="0.2">
      <c r="A46" s="127">
        <v>5</v>
      </c>
      <c r="B46" s="130" t="e">
        <f>'Приложение № 1'!#REF!</f>
        <v>#REF!</v>
      </c>
      <c r="C46" s="126" t="e">
        <f>'Приложение № 1'!#REF!</f>
        <v>#REF!</v>
      </c>
      <c r="D46" s="151" t="e">
        <f>'Приложение № 1'!#REF!</f>
        <v>#REF!</v>
      </c>
      <c r="E46" s="151">
        <v>0</v>
      </c>
      <c r="F46" s="151">
        <v>0</v>
      </c>
      <c r="G46" s="151" t="e">
        <f t="shared" si="16"/>
        <v>#REF!</v>
      </c>
      <c r="H46" s="151" t="e">
        <f t="shared" si="17"/>
        <v>#REF!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23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</row>
    <row r="47" spans="1:137" s="150" customFormat="1" ht="12.95" customHeight="1" x14ac:dyDescent="0.2">
      <c r="A47" s="127">
        <v>6</v>
      </c>
      <c r="B47" s="130" t="e">
        <f>'Приложение № 1'!#REF!</f>
        <v>#REF!</v>
      </c>
      <c r="C47" s="126" t="e">
        <f>'Приложение № 1'!#REF!</f>
        <v>#REF!</v>
      </c>
      <c r="D47" s="151" t="e">
        <f>'Приложение № 1'!#REF!</f>
        <v>#REF!</v>
      </c>
      <c r="E47" s="151">
        <v>0</v>
      </c>
      <c r="F47" s="151">
        <v>0</v>
      </c>
      <c r="G47" s="151" t="e">
        <f t="shared" si="16"/>
        <v>#REF!</v>
      </c>
      <c r="H47" s="151" t="e">
        <f t="shared" si="17"/>
        <v>#REF!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23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</row>
    <row r="48" spans="1:137" s="106" customFormat="1" ht="12.95" customHeight="1" x14ac:dyDescent="0.2">
      <c r="A48" s="127">
        <v>7</v>
      </c>
      <c r="B48" s="130" t="e">
        <f>'Приложение № 1'!#REF!</f>
        <v>#REF!</v>
      </c>
      <c r="C48" s="126" t="e">
        <f>'Приложение № 1'!#REF!</f>
        <v>#REF!</v>
      </c>
      <c r="D48" s="151" t="e">
        <f>'Приложение № 1'!#REF!</f>
        <v>#REF!</v>
      </c>
      <c r="E48" s="151">
        <v>0</v>
      </c>
      <c r="F48" s="151">
        <v>0</v>
      </c>
      <c r="G48" s="151" t="e">
        <f t="shared" si="16"/>
        <v>#REF!</v>
      </c>
      <c r="H48" s="151" t="e">
        <f t="shared" si="17"/>
        <v>#REF!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</row>
    <row r="49" spans="1:137" s="106" customFormat="1" ht="12.95" customHeight="1" x14ac:dyDescent="0.2">
      <c r="A49" s="127">
        <v>8</v>
      </c>
      <c r="B49" s="130" t="e">
        <f>'Приложение № 1'!#REF!</f>
        <v>#REF!</v>
      </c>
      <c r="C49" s="126" t="e">
        <f>'Приложение № 1'!#REF!</f>
        <v>#REF!</v>
      </c>
      <c r="D49" s="151" t="e">
        <f>'Приложение № 1'!#REF!</f>
        <v>#REF!</v>
      </c>
      <c r="E49" s="151">
        <v>0</v>
      </c>
      <c r="F49" s="151">
        <v>0</v>
      </c>
      <c r="G49" s="151" t="e">
        <f t="shared" si="16"/>
        <v>#REF!</v>
      </c>
      <c r="H49" s="151" t="e">
        <f t="shared" si="17"/>
        <v>#REF!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</row>
    <row r="50" spans="1:137" s="106" customFormat="1" ht="39.950000000000003" customHeight="1" x14ac:dyDescent="0.2">
      <c r="A50" s="820" t="e">
        <f>'Приложение № 1'!#REF!</f>
        <v>#REF!</v>
      </c>
      <c r="B50" s="821"/>
      <c r="C50" s="101" t="e">
        <f>SUM(C51:C57)</f>
        <v>#REF!</v>
      </c>
      <c r="D50" s="101" t="e">
        <f t="shared" ref="D50:P50" si="18">SUM(D51:D57)</f>
        <v>#REF!</v>
      </c>
      <c r="E50" s="101">
        <f t="shared" si="18"/>
        <v>0</v>
      </c>
      <c r="F50" s="101">
        <f t="shared" si="18"/>
        <v>0</v>
      </c>
      <c r="G50" s="101" t="e">
        <f t="shared" si="18"/>
        <v>#REF!</v>
      </c>
      <c r="H50" s="101" t="e">
        <f t="shared" si="18"/>
        <v>#REF!</v>
      </c>
      <c r="I50" s="101">
        <f t="shared" si="18"/>
        <v>0</v>
      </c>
      <c r="J50" s="101">
        <f t="shared" si="18"/>
        <v>0</v>
      </c>
      <c r="K50" s="101">
        <f t="shared" si="18"/>
        <v>0</v>
      </c>
      <c r="L50" s="101">
        <f t="shared" si="18"/>
        <v>0</v>
      </c>
      <c r="M50" s="101">
        <f t="shared" si="18"/>
        <v>0</v>
      </c>
      <c r="N50" s="101">
        <f t="shared" si="18"/>
        <v>0</v>
      </c>
      <c r="O50" s="101">
        <f t="shared" si="18"/>
        <v>0</v>
      </c>
      <c r="P50" s="101">
        <f t="shared" si="18"/>
        <v>0</v>
      </c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</row>
    <row r="51" spans="1:137" s="106" customFormat="1" ht="12.95" customHeight="1" x14ac:dyDescent="0.2">
      <c r="A51" s="127">
        <v>1</v>
      </c>
      <c r="B51" s="130" t="e">
        <f>'Приложение № 1'!#REF!</f>
        <v>#REF!</v>
      </c>
      <c r="C51" s="126" t="e">
        <f>'Приложение № 1'!#REF!</f>
        <v>#REF!</v>
      </c>
      <c r="D51" s="151" t="e">
        <f>'Приложение № 1'!#REF!</f>
        <v>#REF!</v>
      </c>
      <c r="E51" s="151">
        <v>0</v>
      </c>
      <c r="F51" s="151">
        <v>0</v>
      </c>
      <c r="G51" s="151" t="e">
        <f>C51</f>
        <v>#REF!</v>
      </c>
      <c r="H51" s="151" t="e">
        <f>D51</f>
        <v>#REF!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</row>
    <row r="52" spans="1:137" s="150" customFormat="1" ht="12.95" customHeight="1" x14ac:dyDescent="0.2">
      <c r="A52" s="127">
        <v>2</v>
      </c>
      <c r="B52" s="130" t="e">
        <f>'Приложение № 1'!#REF!</f>
        <v>#REF!</v>
      </c>
      <c r="C52" s="126" t="e">
        <f>'Приложение № 1'!#REF!</f>
        <v>#REF!</v>
      </c>
      <c r="D52" s="151" t="e">
        <f>'Приложение № 1'!#REF!</f>
        <v>#REF!</v>
      </c>
      <c r="E52" s="151">
        <v>0</v>
      </c>
      <c r="F52" s="151">
        <v>0</v>
      </c>
      <c r="G52" s="151" t="e">
        <f t="shared" ref="G52:G57" si="19">C52</f>
        <v>#REF!</v>
      </c>
      <c r="H52" s="151" t="e">
        <f t="shared" ref="H52:H57" si="20">D52</f>
        <v>#REF!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23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</row>
    <row r="53" spans="1:137" s="106" customFormat="1" ht="12.95" customHeight="1" x14ac:dyDescent="0.2">
      <c r="A53" s="127">
        <v>3</v>
      </c>
      <c r="B53" s="130" t="e">
        <f>'Приложение № 1'!#REF!</f>
        <v>#REF!</v>
      </c>
      <c r="C53" s="126" t="e">
        <f>'Приложение № 1'!#REF!</f>
        <v>#REF!</v>
      </c>
      <c r="D53" s="151" t="e">
        <f>'Приложение № 1'!#REF!</f>
        <v>#REF!</v>
      </c>
      <c r="E53" s="151">
        <v>0</v>
      </c>
      <c r="F53" s="151">
        <v>0</v>
      </c>
      <c r="G53" s="151" t="e">
        <f t="shared" si="19"/>
        <v>#REF!</v>
      </c>
      <c r="H53" s="151" t="e">
        <f t="shared" si="20"/>
        <v>#REF!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</row>
    <row r="54" spans="1:137" s="150" customFormat="1" ht="12.95" customHeight="1" x14ac:dyDescent="0.2">
      <c r="A54" s="127">
        <v>4</v>
      </c>
      <c r="B54" s="130" t="e">
        <f>'Приложение № 1'!#REF!</f>
        <v>#REF!</v>
      </c>
      <c r="C54" s="126" t="e">
        <f>'Приложение № 1'!#REF!</f>
        <v>#REF!</v>
      </c>
      <c r="D54" s="151" t="e">
        <f>'Приложение № 1'!#REF!</f>
        <v>#REF!</v>
      </c>
      <c r="E54" s="151">
        <v>0</v>
      </c>
      <c r="F54" s="151">
        <v>0</v>
      </c>
      <c r="G54" s="151" t="e">
        <f t="shared" si="19"/>
        <v>#REF!</v>
      </c>
      <c r="H54" s="151" t="e">
        <f t="shared" si="20"/>
        <v>#REF!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23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</row>
    <row r="55" spans="1:137" s="106" customFormat="1" ht="12.95" customHeight="1" x14ac:dyDescent="0.2">
      <c r="A55" s="127">
        <v>5</v>
      </c>
      <c r="B55" s="130" t="e">
        <f>'Приложение № 1'!#REF!</f>
        <v>#REF!</v>
      </c>
      <c r="C55" s="126" t="e">
        <f>'Приложение № 1'!#REF!</f>
        <v>#REF!</v>
      </c>
      <c r="D55" s="151" t="e">
        <f>'Приложение № 1'!#REF!</f>
        <v>#REF!</v>
      </c>
      <c r="E55" s="151">
        <v>0</v>
      </c>
      <c r="F55" s="151">
        <v>0</v>
      </c>
      <c r="G55" s="151" t="e">
        <f t="shared" si="19"/>
        <v>#REF!</v>
      </c>
      <c r="H55" s="151" t="e">
        <f t="shared" si="20"/>
        <v>#REF!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</row>
    <row r="56" spans="1:137" s="106" customFormat="1" ht="12.95" customHeight="1" x14ac:dyDescent="0.2">
      <c r="A56" s="127">
        <v>6</v>
      </c>
      <c r="B56" s="130" t="e">
        <f>'Приложение № 1'!#REF!</f>
        <v>#REF!</v>
      </c>
      <c r="C56" s="126" t="e">
        <f>'Приложение № 1'!#REF!</f>
        <v>#REF!</v>
      </c>
      <c r="D56" s="151" t="e">
        <f>'Приложение № 1'!#REF!</f>
        <v>#REF!</v>
      </c>
      <c r="E56" s="151">
        <v>0</v>
      </c>
      <c r="F56" s="151">
        <v>0</v>
      </c>
      <c r="G56" s="151" t="e">
        <f t="shared" si="19"/>
        <v>#REF!</v>
      </c>
      <c r="H56" s="151" t="e">
        <f t="shared" si="20"/>
        <v>#REF!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</row>
    <row r="57" spans="1:137" s="106" customFormat="1" ht="12.95" customHeight="1" x14ac:dyDescent="0.2">
      <c r="A57" s="127">
        <v>7</v>
      </c>
      <c r="B57" s="130" t="e">
        <f>'Приложение № 1'!#REF!</f>
        <v>#REF!</v>
      </c>
      <c r="C57" s="126" t="e">
        <f>'Приложение № 1'!#REF!</f>
        <v>#REF!</v>
      </c>
      <c r="D57" s="151" t="e">
        <f>'Приложение № 1'!#REF!</f>
        <v>#REF!</v>
      </c>
      <c r="E57" s="151">
        <v>0</v>
      </c>
      <c r="F57" s="151">
        <v>0</v>
      </c>
      <c r="G57" s="151" t="e">
        <f t="shared" si="19"/>
        <v>#REF!</v>
      </c>
      <c r="H57" s="151" t="e">
        <f t="shared" si="20"/>
        <v>#REF!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</row>
    <row r="58" spans="1:137" s="106" customFormat="1" ht="39.950000000000003" customHeight="1" x14ac:dyDescent="0.2">
      <c r="A58" s="820" t="e">
        <f>'Приложение № 1'!#REF!</f>
        <v>#REF!</v>
      </c>
      <c r="B58" s="821"/>
      <c r="C58" s="101" t="e">
        <f>SUM(C59:C61)</f>
        <v>#REF!</v>
      </c>
      <c r="D58" s="101" t="e">
        <f t="shared" ref="D58:P58" si="21">SUM(D59:D61)</f>
        <v>#REF!</v>
      </c>
      <c r="E58" s="101">
        <f t="shared" si="21"/>
        <v>0</v>
      </c>
      <c r="F58" s="101">
        <f t="shared" si="21"/>
        <v>0</v>
      </c>
      <c r="G58" s="101" t="e">
        <f t="shared" si="21"/>
        <v>#REF!</v>
      </c>
      <c r="H58" s="101" t="e">
        <f t="shared" si="21"/>
        <v>#REF!</v>
      </c>
      <c r="I58" s="101">
        <f t="shared" si="21"/>
        <v>0</v>
      </c>
      <c r="J58" s="101">
        <f t="shared" si="21"/>
        <v>0</v>
      </c>
      <c r="K58" s="101">
        <f t="shared" si="21"/>
        <v>0</v>
      </c>
      <c r="L58" s="101">
        <f t="shared" si="21"/>
        <v>0</v>
      </c>
      <c r="M58" s="101">
        <f t="shared" si="21"/>
        <v>0</v>
      </c>
      <c r="N58" s="101">
        <f t="shared" si="21"/>
        <v>0</v>
      </c>
      <c r="O58" s="101">
        <f t="shared" si="21"/>
        <v>0</v>
      </c>
      <c r="P58" s="101">
        <f t="shared" si="21"/>
        <v>0</v>
      </c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</row>
    <row r="59" spans="1:137" s="150" customFormat="1" ht="12.95" customHeight="1" x14ac:dyDescent="0.2">
      <c r="A59" s="127">
        <v>1</v>
      </c>
      <c r="B59" s="130" t="e">
        <f>'Приложение № 1'!#REF!</f>
        <v>#REF!</v>
      </c>
      <c r="C59" s="126" t="e">
        <f>'Приложение № 1'!#REF!</f>
        <v>#REF!</v>
      </c>
      <c r="D59" s="151" t="e">
        <f>'Приложение № 1'!#REF!</f>
        <v>#REF!</v>
      </c>
      <c r="E59" s="151">
        <v>0</v>
      </c>
      <c r="F59" s="151">
        <v>0</v>
      </c>
      <c r="G59" s="151" t="e">
        <f t="shared" ref="G59:H61" si="22">C59</f>
        <v>#REF!</v>
      </c>
      <c r="H59" s="151" t="e">
        <f t="shared" si="22"/>
        <v>#REF!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51">
        <v>0</v>
      </c>
      <c r="Q59" s="123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</row>
    <row r="60" spans="1:137" s="106" customFormat="1" ht="12.95" customHeight="1" x14ac:dyDescent="0.2">
      <c r="A60" s="127">
        <v>2</v>
      </c>
      <c r="B60" s="130" t="e">
        <f>'Приложение № 1'!#REF!</f>
        <v>#REF!</v>
      </c>
      <c r="C60" s="126" t="e">
        <f>'Приложение № 1'!#REF!</f>
        <v>#REF!</v>
      </c>
      <c r="D60" s="151" t="e">
        <f>'Приложение № 1'!#REF!</f>
        <v>#REF!</v>
      </c>
      <c r="E60" s="151">
        <v>0</v>
      </c>
      <c r="F60" s="151">
        <v>0</v>
      </c>
      <c r="G60" s="151" t="e">
        <f t="shared" si="22"/>
        <v>#REF!</v>
      </c>
      <c r="H60" s="151" t="e">
        <f t="shared" si="22"/>
        <v>#REF!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</row>
    <row r="61" spans="1:137" s="150" customFormat="1" ht="12.95" customHeight="1" x14ac:dyDescent="0.2">
      <c r="A61" s="127">
        <v>3</v>
      </c>
      <c r="B61" s="130" t="e">
        <f>'Приложение № 1'!#REF!</f>
        <v>#REF!</v>
      </c>
      <c r="C61" s="126" t="e">
        <f>'Приложение № 1'!#REF!</f>
        <v>#REF!</v>
      </c>
      <c r="D61" s="151" t="e">
        <f>'Приложение № 1'!#REF!</f>
        <v>#REF!</v>
      </c>
      <c r="E61" s="151">
        <v>0</v>
      </c>
      <c r="F61" s="151">
        <v>0</v>
      </c>
      <c r="G61" s="151" t="e">
        <f t="shared" si="22"/>
        <v>#REF!</v>
      </c>
      <c r="H61" s="151" t="e">
        <f t="shared" si="22"/>
        <v>#REF!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23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</row>
    <row r="62" spans="1:137" s="150" customFormat="1" ht="39.950000000000003" customHeight="1" x14ac:dyDescent="0.2">
      <c r="A62" s="822" t="e">
        <f>'Приложение № 1'!#REF!</f>
        <v>#REF!</v>
      </c>
      <c r="B62" s="823"/>
      <c r="C62" s="101" t="e">
        <f>C63</f>
        <v>#REF!</v>
      </c>
      <c r="D62" s="101" t="e">
        <f t="shared" ref="D62:P62" si="23">D63</f>
        <v>#REF!</v>
      </c>
      <c r="E62" s="101">
        <f t="shared" si="23"/>
        <v>0</v>
      </c>
      <c r="F62" s="101">
        <f t="shared" si="23"/>
        <v>0</v>
      </c>
      <c r="G62" s="101">
        <f t="shared" si="23"/>
        <v>0</v>
      </c>
      <c r="H62" s="101">
        <f t="shared" si="23"/>
        <v>0</v>
      </c>
      <c r="I62" s="101" t="e">
        <f t="shared" si="23"/>
        <v>#REF!</v>
      </c>
      <c r="J62" s="101" t="e">
        <f t="shared" si="23"/>
        <v>#REF!</v>
      </c>
      <c r="K62" s="101">
        <f t="shared" si="23"/>
        <v>0</v>
      </c>
      <c r="L62" s="101">
        <f t="shared" si="23"/>
        <v>0</v>
      </c>
      <c r="M62" s="101">
        <f t="shared" si="23"/>
        <v>0</v>
      </c>
      <c r="N62" s="101">
        <f t="shared" si="23"/>
        <v>0</v>
      </c>
      <c r="O62" s="101">
        <f t="shared" si="23"/>
        <v>0</v>
      </c>
      <c r="P62" s="101">
        <f t="shared" si="23"/>
        <v>0</v>
      </c>
      <c r="Q62" s="123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</row>
    <row r="63" spans="1:137" s="106" customFormat="1" ht="12.95" customHeight="1" x14ac:dyDescent="0.2">
      <c r="A63" s="127">
        <v>1</v>
      </c>
      <c r="B63" s="130" t="e">
        <f>'Приложение № 1'!#REF!</f>
        <v>#REF!</v>
      </c>
      <c r="C63" s="126" t="e">
        <f>'Приложение № 1'!#REF!</f>
        <v>#REF!</v>
      </c>
      <c r="D63" s="151" t="e">
        <f>'Приложение № 1'!#REF!</f>
        <v>#REF!</v>
      </c>
      <c r="E63" s="151">
        <v>0</v>
      </c>
      <c r="F63" s="151">
        <v>0</v>
      </c>
      <c r="G63" s="151">
        <v>0</v>
      </c>
      <c r="H63" s="151">
        <v>0</v>
      </c>
      <c r="I63" s="151" t="e">
        <f>C63</f>
        <v>#REF!</v>
      </c>
      <c r="J63" s="151" t="e">
        <f>D63</f>
        <v>#REF!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</row>
    <row r="64" spans="1:137" s="150" customFormat="1" ht="39.950000000000003" customHeight="1" x14ac:dyDescent="0.2">
      <c r="A64" s="822" t="e">
        <f>'Приложение № 1'!#REF!</f>
        <v>#REF!</v>
      </c>
      <c r="B64" s="823"/>
      <c r="C64" s="101" t="e">
        <f>C65</f>
        <v>#REF!</v>
      </c>
      <c r="D64" s="101" t="e">
        <f t="shared" ref="D64:P64" si="24">D65</f>
        <v>#REF!</v>
      </c>
      <c r="E64" s="101">
        <f t="shared" si="24"/>
        <v>0</v>
      </c>
      <c r="F64" s="101">
        <f t="shared" si="24"/>
        <v>0</v>
      </c>
      <c r="G64" s="101">
        <f t="shared" si="24"/>
        <v>0</v>
      </c>
      <c r="H64" s="101">
        <f t="shared" si="24"/>
        <v>0</v>
      </c>
      <c r="I64" s="101" t="e">
        <f t="shared" si="24"/>
        <v>#REF!</v>
      </c>
      <c r="J64" s="101" t="e">
        <f t="shared" si="24"/>
        <v>#REF!</v>
      </c>
      <c r="K64" s="101">
        <f t="shared" si="24"/>
        <v>0</v>
      </c>
      <c r="L64" s="101">
        <f t="shared" si="24"/>
        <v>0</v>
      </c>
      <c r="M64" s="101">
        <f t="shared" si="24"/>
        <v>0</v>
      </c>
      <c r="N64" s="101">
        <f t="shared" si="24"/>
        <v>0</v>
      </c>
      <c r="O64" s="101">
        <f t="shared" si="24"/>
        <v>0</v>
      </c>
      <c r="P64" s="101">
        <f t="shared" si="24"/>
        <v>0</v>
      </c>
      <c r="Q64" s="123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</row>
    <row r="65" spans="1:137" s="106" customFormat="1" ht="12.95" customHeight="1" x14ac:dyDescent="0.2">
      <c r="A65" s="100">
        <v>1</v>
      </c>
      <c r="B65" s="130" t="e">
        <f>'Приложение № 1'!#REF!</f>
        <v>#REF!</v>
      </c>
      <c r="C65" s="126" t="e">
        <f>'Приложение № 1'!#REF!</f>
        <v>#REF!</v>
      </c>
      <c r="D65" s="151" t="e">
        <f>'Приложение № 1'!#REF!</f>
        <v>#REF!</v>
      </c>
      <c r="E65" s="151">
        <v>0</v>
      </c>
      <c r="F65" s="151">
        <v>0</v>
      </c>
      <c r="G65" s="151">
        <v>0</v>
      </c>
      <c r="H65" s="151">
        <v>0</v>
      </c>
      <c r="I65" s="151" t="e">
        <f>C65</f>
        <v>#REF!</v>
      </c>
      <c r="J65" s="151" t="e">
        <f>D65</f>
        <v>#REF!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</row>
    <row r="66" spans="1:137" s="106" customFormat="1" ht="39.950000000000003" customHeight="1" x14ac:dyDescent="0.2">
      <c r="A66" s="822" t="e">
        <f>'Приложение № 1'!#REF!</f>
        <v>#REF!</v>
      </c>
      <c r="B66" s="823"/>
      <c r="C66" s="101" t="e">
        <f>SUM(C67:C70)</f>
        <v>#REF!</v>
      </c>
      <c r="D66" s="101" t="e">
        <f t="shared" ref="D66:P66" si="25">SUM(D67:D70)</f>
        <v>#REF!</v>
      </c>
      <c r="E66" s="101">
        <f t="shared" si="25"/>
        <v>0</v>
      </c>
      <c r="F66" s="101">
        <f t="shared" si="25"/>
        <v>0</v>
      </c>
      <c r="G66" s="101" t="e">
        <f t="shared" si="25"/>
        <v>#REF!</v>
      </c>
      <c r="H66" s="101" t="e">
        <f t="shared" si="25"/>
        <v>#REF!</v>
      </c>
      <c r="I66" s="101">
        <f t="shared" si="25"/>
        <v>0</v>
      </c>
      <c r="J66" s="101">
        <f t="shared" si="25"/>
        <v>0</v>
      </c>
      <c r="K66" s="101">
        <f t="shared" si="25"/>
        <v>0</v>
      </c>
      <c r="L66" s="101">
        <f t="shared" si="25"/>
        <v>0</v>
      </c>
      <c r="M66" s="101">
        <f t="shared" si="25"/>
        <v>0</v>
      </c>
      <c r="N66" s="101">
        <f t="shared" si="25"/>
        <v>0</v>
      </c>
      <c r="O66" s="101">
        <f t="shared" si="25"/>
        <v>0</v>
      </c>
      <c r="P66" s="101">
        <f t="shared" si="25"/>
        <v>0</v>
      </c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</row>
    <row r="67" spans="1:137" s="106" customFormat="1" ht="12.95" customHeight="1" x14ac:dyDescent="0.2">
      <c r="A67" s="127" t="e">
        <f>'Приложение № 1'!#REF!</f>
        <v>#REF!</v>
      </c>
      <c r="B67" s="104" t="e">
        <f>'Приложение № 1'!#REF!</f>
        <v>#REF!</v>
      </c>
      <c r="C67" s="126" t="e">
        <f>'Приложение № 1'!#REF!</f>
        <v>#REF!</v>
      </c>
      <c r="D67" s="151" t="e">
        <f>'Приложение № 1'!#REF!</f>
        <v>#REF!</v>
      </c>
      <c r="E67" s="151">
        <v>0</v>
      </c>
      <c r="F67" s="151">
        <v>0</v>
      </c>
      <c r="G67" s="151" t="e">
        <f t="shared" ref="G67:H70" si="26">C67</f>
        <v>#REF!</v>
      </c>
      <c r="H67" s="151" t="e">
        <f t="shared" si="26"/>
        <v>#REF!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</row>
    <row r="68" spans="1:137" s="106" customFormat="1" ht="12.95" customHeight="1" x14ac:dyDescent="0.2">
      <c r="A68" s="127" t="e">
        <f>'Приложение № 1'!#REF!</f>
        <v>#REF!</v>
      </c>
      <c r="B68" s="104" t="e">
        <f>'Приложение № 1'!#REF!</f>
        <v>#REF!</v>
      </c>
      <c r="C68" s="126" t="e">
        <f>'Приложение № 1'!#REF!</f>
        <v>#REF!</v>
      </c>
      <c r="D68" s="151" t="e">
        <f>'Приложение № 1'!#REF!</f>
        <v>#REF!</v>
      </c>
      <c r="E68" s="151">
        <v>0</v>
      </c>
      <c r="F68" s="151">
        <v>0</v>
      </c>
      <c r="G68" s="151" t="e">
        <f t="shared" si="26"/>
        <v>#REF!</v>
      </c>
      <c r="H68" s="151" t="e">
        <f t="shared" si="26"/>
        <v>#REF!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</row>
    <row r="69" spans="1:137" s="106" customFormat="1" ht="12.95" customHeight="1" x14ac:dyDescent="0.2">
      <c r="A69" s="127" t="e">
        <f>'Приложение № 1'!#REF!</f>
        <v>#REF!</v>
      </c>
      <c r="B69" s="104" t="e">
        <f>'Приложение № 1'!#REF!</f>
        <v>#REF!</v>
      </c>
      <c r="C69" s="126" t="e">
        <f>'Приложение № 1'!#REF!</f>
        <v>#REF!</v>
      </c>
      <c r="D69" s="151" t="e">
        <f>'Приложение № 1'!#REF!</f>
        <v>#REF!</v>
      </c>
      <c r="E69" s="151">
        <v>0</v>
      </c>
      <c r="F69" s="151">
        <v>0</v>
      </c>
      <c r="G69" s="151" t="e">
        <f t="shared" si="26"/>
        <v>#REF!</v>
      </c>
      <c r="H69" s="151" t="e">
        <f t="shared" si="26"/>
        <v>#REF!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</row>
    <row r="70" spans="1:137" s="106" customFormat="1" ht="12.95" customHeight="1" x14ac:dyDescent="0.2">
      <c r="A70" s="127" t="e">
        <f>'Приложение № 1'!#REF!</f>
        <v>#REF!</v>
      </c>
      <c r="B70" s="104" t="e">
        <f>'Приложение № 1'!#REF!</f>
        <v>#REF!</v>
      </c>
      <c r="C70" s="126" t="e">
        <f>'Приложение № 1'!#REF!</f>
        <v>#REF!</v>
      </c>
      <c r="D70" s="151" t="e">
        <f>'Приложение № 1'!#REF!</f>
        <v>#REF!</v>
      </c>
      <c r="E70" s="151">
        <v>0</v>
      </c>
      <c r="F70" s="151">
        <v>0</v>
      </c>
      <c r="G70" s="151" t="e">
        <f t="shared" si="26"/>
        <v>#REF!</v>
      </c>
      <c r="H70" s="151" t="e">
        <f t="shared" si="26"/>
        <v>#REF!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</row>
    <row r="71" spans="1:137" s="106" customFormat="1" ht="39.950000000000003" customHeight="1" x14ac:dyDescent="0.2">
      <c r="A71" s="820" t="e">
        <f>'Приложение № 1'!#REF!</f>
        <v>#REF!</v>
      </c>
      <c r="B71" s="821"/>
      <c r="C71" s="101" t="e">
        <f>SUM(C72:C74)</f>
        <v>#REF!</v>
      </c>
      <c r="D71" s="101" t="e">
        <f t="shared" ref="D71:P71" si="27">SUM(D72:D74)</f>
        <v>#REF!</v>
      </c>
      <c r="E71" s="101">
        <f t="shared" si="27"/>
        <v>0</v>
      </c>
      <c r="F71" s="101">
        <f t="shared" si="27"/>
        <v>0</v>
      </c>
      <c r="G71" s="101">
        <f t="shared" si="27"/>
        <v>260.89999999999998</v>
      </c>
      <c r="H71" s="101">
        <f t="shared" si="27"/>
        <v>11030852</v>
      </c>
      <c r="I71" s="101">
        <f t="shared" si="27"/>
        <v>0</v>
      </c>
      <c r="J71" s="101">
        <f t="shared" si="27"/>
        <v>0</v>
      </c>
      <c r="K71" s="101" t="e">
        <f t="shared" si="27"/>
        <v>#REF!</v>
      </c>
      <c r="L71" s="101" t="e">
        <f t="shared" si="27"/>
        <v>#REF!</v>
      </c>
      <c r="M71" s="101">
        <f t="shared" si="27"/>
        <v>0</v>
      </c>
      <c r="N71" s="101">
        <f t="shared" si="27"/>
        <v>0</v>
      </c>
      <c r="O71" s="101">
        <f t="shared" si="27"/>
        <v>0</v>
      </c>
      <c r="P71" s="101">
        <f t="shared" si="27"/>
        <v>0</v>
      </c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</row>
    <row r="72" spans="1:137" s="106" customFormat="1" ht="12.95" customHeight="1" x14ac:dyDescent="0.2">
      <c r="A72" s="127">
        <v>1</v>
      </c>
      <c r="B72" s="130" t="e">
        <f>'Приложение № 1'!#REF!</f>
        <v>#REF!</v>
      </c>
      <c r="C72" s="126" t="e">
        <f>'Приложение № 1'!#REF!</f>
        <v>#REF!</v>
      </c>
      <c r="D72" s="151" t="e">
        <f>'Приложение № 1'!#REF!</f>
        <v>#REF!</v>
      </c>
      <c r="E72" s="151">
        <v>0</v>
      </c>
      <c r="F72" s="151">
        <v>0</v>
      </c>
      <c r="G72" s="151">
        <v>155.5</v>
      </c>
      <c r="H72" s="151">
        <v>6574540</v>
      </c>
      <c r="I72" s="151">
        <v>0</v>
      </c>
      <c r="J72" s="151">
        <v>0</v>
      </c>
      <c r="K72" s="151" t="e">
        <f t="shared" ref="K72:L74" si="28">C72-G72</f>
        <v>#REF!</v>
      </c>
      <c r="L72" s="151" t="e">
        <f t="shared" si="28"/>
        <v>#REF!</v>
      </c>
      <c r="M72" s="151">
        <v>0</v>
      </c>
      <c r="N72" s="151">
        <v>0</v>
      </c>
      <c r="O72" s="151">
        <v>0</v>
      </c>
      <c r="P72" s="151">
        <v>0</v>
      </c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</row>
    <row r="73" spans="1:137" s="150" customFormat="1" ht="12.95" customHeight="1" x14ac:dyDescent="0.2">
      <c r="A73" s="127">
        <v>2</v>
      </c>
      <c r="B73" s="130" t="e">
        <f>'Приложение № 1'!#REF!</f>
        <v>#REF!</v>
      </c>
      <c r="C73" s="126" t="e">
        <f>'Приложение № 1'!#REF!</f>
        <v>#REF!</v>
      </c>
      <c r="D73" s="151" t="e">
        <f>'Приложение № 1'!#REF!</f>
        <v>#REF!</v>
      </c>
      <c r="E73" s="151">
        <v>0</v>
      </c>
      <c r="F73" s="151">
        <v>0</v>
      </c>
      <c r="G73" s="151">
        <v>105.4</v>
      </c>
      <c r="H73" s="151">
        <v>4456312</v>
      </c>
      <c r="I73" s="151">
        <v>0</v>
      </c>
      <c r="J73" s="151">
        <v>0</v>
      </c>
      <c r="K73" s="151" t="e">
        <f t="shared" si="28"/>
        <v>#REF!</v>
      </c>
      <c r="L73" s="151" t="e">
        <f t="shared" si="28"/>
        <v>#REF!</v>
      </c>
      <c r="M73" s="151">
        <v>0</v>
      </c>
      <c r="N73" s="151">
        <v>0</v>
      </c>
      <c r="O73" s="151">
        <v>0</v>
      </c>
      <c r="P73" s="151">
        <v>0</v>
      </c>
      <c r="Q73" s="123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</row>
    <row r="74" spans="1:137" s="106" customFormat="1" ht="12.95" customHeight="1" x14ac:dyDescent="0.2">
      <c r="A74" s="127">
        <v>3</v>
      </c>
      <c r="B74" s="130" t="e">
        <f>'Приложение № 1'!#REF!</f>
        <v>#REF!</v>
      </c>
      <c r="C74" s="126" t="e">
        <f>'Приложение № 1'!#REF!</f>
        <v>#REF!</v>
      </c>
      <c r="D74" s="151" t="e">
        <f>'Приложение № 1'!#REF!</f>
        <v>#REF!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 t="e">
        <f t="shared" si="28"/>
        <v>#REF!</v>
      </c>
      <c r="L74" s="151" t="e">
        <f t="shared" si="28"/>
        <v>#REF!</v>
      </c>
      <c r="M74" s="151">
        <v>0</v>
      </c>
      <c r="N74" s="151">
        <v>0</v>
      </c>
      <c r="O74" s="151">
        <v>0</v>
      </c>
      <c r="P74" s="151">
        <v>0</v>
      </c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</row>
    <row r="75" spans="1:137" s="106" customFormat="1" ht="39.950000000000003" customHeight="1" x14ac:dyDescent="0.2">
      <c r="A75" s="820" t="e">
        <f>'Приложение № 1'!#REF!</f>
        <v>#REF!</v>
      </c>
      <c r="B75" s="821"/>
      <c r="C75" s="101" t="e">
        <f>SUM(C76:C81)</f>
        <v>#REF!</v>
      </c>
      <c r="D75" s="101" t="e">
        <f t="shared" ref="D75:P75" si="29">SUM(D76:D81)</f>
        <v>#REF!</v>
      </c>
      <c r="E75" s="101">
        <f t="shared" si="29"/>
        <v>0</v>
      </c>
      <c r="F75" s="101">
        <f t="shared" si="29"/>
        <v>0</v>
      </c>
      <c r="G75" s="101" t="e">
        <f t="shared" si="29"/>
        <v>#REF!</v>
      </c>
      <c r="H75" s="101" t="e">
        <f t="shared" si="29"/>
        <v>#REF!</v>
      </c>
      <c r="I75" s="101">
        <f t="shared" si="29"/>
        <v>0</v>
      </c>
      <c r="J75" s="101">
        <f t="shared" si="29"/>
        <v>0</v>
      </c>
      <c r="K75" s="101">
        <f t="shared" si="29"/>
        <v>0</v>
      </c>
      <c r="L75" s="101">
        <f t="shared" si="29"/>
        <v>0</v>
      </c>
      <c r="M75" s="101">
        <f t="shared" si="29"/>
        <v>0</v>
      </c>
      <c r="N75" s="101">
        <f t="shared" si="29"/>
        <v>0</v>
      </c>
      <c r="O75" s="101">
        <f t="shared" si="29"/>
        <v>0</v>
      </c>
      <c r="P75" s="101">
        <f t="shared" si="29"/>
        <v>0</v>
      </c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</row>
    <row r="76" spans="1:137" s="106" customFormat="1" ht="12.95" customHeight="1" x14ac:dyDescent="0.2">
      <c r="A76" s="127">
        <v>1</v>
      </c>
      <c r="B76" s="130" t="e">
        <f>'Приложение № 1'!#REF!</f>
        <v>#REF!</v>
      </c>
      <c r="C76" s="126" t="e">
        <f>'Приложение № 1'!#REF!</f>
        <v>#REF!</v>
      </c>
      <c r="D76" s="151" t="e">
        <f>'Приложение № 1'!#REF!</f>
        <v>#REF!</v>
      </c>
      <c r="E76" s="151">
        <v>0</v>
      </c>
      <c r="F76" s="151">
        <v>0</v>
      </c>
      <c r="G76" s="151" t="e">
        <f t="shared" ref="G76:H81" si="30">C76</f>
        <v>#REF!</v>
      </c>
      <c r="H76" s="151" t="e">
        <f t="shared" si="30"/>
        <v>#REF!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</row>
    <row r="77" spans="1:137" s="106" customFormat="1" ht="12.95" customHeight="1" x14ac:dyDescent="0.2">
      <c r="A77" s="127">
        <v>2</v>
      </c>
      <c r="B77" s="130" t="e">
        <f>'Приложение № 1'!#REF!</f>
        <v>#REF!</v>
      </c>
      <c r="C77" s="126" t="e">
        <f>'Приложение № 1'!#REF!</f>
        <v>#REF!</v>
      </c>
      <c r="D77" s="151" t="e">
        <f>'Приложение № 1'!#REF!</f>
        <v>#REF!</v>
      </c>
      <c r="E77" s="151">
        <v>0</v>
      </c>
      <c r="F77" s="151">
        <v>0</v>
      </c>
      <c r="G77" s="151" t="e">
        <f t="shared" si="30"/>
        <v>#REF!</v>
      </c>
      <c r="H77" s="151" t="e">
        <f t="shared" si="30"/>
        <v>#REF!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</row>
    <row r="78" spans="1:137" s="150" customFormat="1" ht="12.95" customHeight="1" x14ac:dyDescent="0.2">
      <c r="A78" s="127">
        <v>3</v>
      </c>
      <c r="B78" s="130" t="e">
        <f>'Приложение № 1'!#REF!</f>
        <v>#REF!</v>
      </c>
      <c r="C78" s="126" t="e">
        <f>'Приложение № 1'!#REF!</f>
        <v>#REF!</v>
      </c>
      <c r="D78" s="151" t="e">
        <f>'Приложение № 1'!#REF!</f>
        <v>#REF!</v>
      </c>
      <c r="E78" s="151">
        <v>0</v>
      </c>
      <c r="F78" s="151">
        <v>0</v>
      </c>
      <c r="G78" s="151" t="e">
        <f t="shared" si="30"/>
        <v>#REF!</v>
      </c>
      <c r="H78" s="151" t="e">
        <f t="shared" si="30"/>
        <v>#REF!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23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</row>
    <row r="79" spans="1:137" s="106" customFormat="1" ht="12.95" customHeight="1" x14ac:dyDescent="0.2">
      <c r="A79" s="127">
        <v>4</v>
      </c>
      <c r="B79" s="130" t="e">
        <f>'Приложение № 1'!#REF!</f>
        <v>#REF!</v>
      </c>
      <c r="C79" s="126" t="e">
        <f>'Приложение № 1'!#REF!</f>
        <v>#REF!</v>
      </c>
      <c r="D79" s="151" t="e">
        <f>'Приложение № 1'!#REF!</f>
        <v>#REF!</v>
      </c>
      <c r="E79" s="151">
        <v>0</v>
      </c>
      <c r="F79" s="151">
        <v>0</v>
      </c>
      <c r="G79" s="151" t="e">
        <f t="shared" si="30"/>
        <v>#REF!</v>
      </c>
      <c r="H79" s="151" t="e">
        <f t="shared" si="30"/>
        <v>#REF!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</row>
    <row r="80" spans="1:137" s="150" customFormat="1" ht="12.95" customHeight="1" x14ac:dyDescent="0.2">
      <c r="A80" s="127">
        <v>5</v>
      </c>
      <c r="B80" s="130" t="e">
        <f>'Приложение № 1'!#REF!</f>
        <v>#REF!</v>
      </c>
      <c r="C80" s="126" t="e">
        <f>'Приложение № 1'!#REF!</f>
        <v>#REF!</v>
      </c>
      <c r="D80" s="151" t="e">
        <f>'Приложение № 1'!#REF!</f>
        <v>#REF!</v>
      </c>
      <c r="E80" s="151">
        <v>0</v>
      </c>
      <c r="F80" s="151">
        <v>0</v>
      </c>
      <c r="G80" s="151" t="e">
        <f t="shared" si="30"/>
        <v>#REF!</v>
      </c>
      <c r="H80" s="151" t="e">
        <f t="shared" si="30"/>
        <v>#REF!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23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</row>
    <row r="81" spans="1:137" s="150" customFormat="1" ht="12.95" customHeight="1" x14ac:dyDescent="0.2">
      <c r="A81" s="127">
        <v>6</v>
      </c>
      <c r="B81" s="130" t="e">
        <f>'Приложение № 1'!#REF!</f>
        <v>#REF!</v>
      </c>
      <c r="C81" s="126" t="e">
        <f>'Приложение № 1'!#REF!</f>
        <v>#REF!</v>
      </c>
      <c r="D81" s="151" t="e">
        <f>'Приложение № 1'!#REF!</f>
        <v>#REF!</v>
      </c>
      <c r="E81" s="151">
        <v>0</v>
      </c>
      <c r="F81" s="151">
        <v>0</v>
      </c>
      <c r="G81" s="151" t="e">
        <f t="shared" si="30"/>
        <v>#REF!</v>
      </c>
      <c r="H81" s="151" t="e">
        <f t="shared" si="30"/>
        <v>#REF!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23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</row>
    <row r="82" spans="1:137" s="150" customFormat="1" ht="39.950000000000003" customHeight="1" x14ac:dyDescent="0.2">
      <c r="A82" s="820" t="e">
        <f>'Приложение № 1'!#REF!</f>
        <v>#REF!</v>
      </c>
      <c r="B82" s="821"/>
      <c r="C82" s="101" t="e">
        <f>SUM(C83:C86)</f>
        <v>#REF!</v>
      </c>
      <c r="D82" s="101" t="e">
        <f t="shared" ref="D82:P82" si="31">SUM(D83:D86)</f>
        <v>#REF!</v>
      </c>
      <c r="E82" s="101">
        <f t="shared" si="31"/>
        <v>0</v>
      </c>
      <c r="F82" s="101">
        <f t="shared" si="31"/>
        <v>0</v>
      </c>
      <c r="G82" s="101" t="e">
        <f t="shared" si="31"/>
        <v>#REF!</v>
      </c>
      <c r="H82" s="101" t="e">
        <f t="shared" si="31"/>
        <v>#REF!</v>
      </c>
      <c r="I82" s="101">
        <f t="shared" si="31"/>
        <v>0</v>
      </c>
      <c r="J82" s="101">
        <f t="shared" si="31"/>
        <v>0</v>
      </c>
      <c r="K82" s="101">
        <f t="shared" si="31"/>
        <v>0</v>
      </c>
      <c r="L82" s="101">
        <f t="shared" si="31"/>
        <v>0</v>
      </c>
      <c r="M82" s="101">
        <f t="shared" si="31"/>
        <v>0</v>
      </c>
      <c r="N82" s="101">
        <f t="shared" si="31"/>
        <v>0</v>
      </c>
      <c r="O82" s="101">
        <f t="shared" si="31"/>
        <v>0</v>
      </c>
      <c r="P82" s="101">
        <f t="shared" si="31"/>
        <v>0</v>
      </c>
      <c r="Q82" s="123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</row>
    <row r="83" spans="1:137" s="106" customFormat="1" ht="12.95" customHeight="1" x14ac:dyDescent="0.2">
      <c r="A83" s="127">
        <v>1</v>
      </c>
      <c r="B83" s="130" t="e">
        <f>'Приложение № 1'!#REF!</f>
        <v>#REF!</v>
      </c>
      <c r="C83" s="126" t="e">
        <f>'Приложение № 1'!#REF!</f>
        <v>#REF!</v>
      </c>
      <c r="D83" s="151" t="e">
        <f>'Приложение № 1'!#REF!</f>
        <v>#REF!</v>
      </c>
      <c r="E83" s="151">
        <v>0</v>
      </c>
      <c r="F83" s="151">
        <v>0</v>
      </c>
      <c r="G83" s="151" t="e">
        <f t="shared" ref="G83:H86" si="32">C83</f>
        <v>#REF!</v>
      </c>
      <c r="H83" s="151" t="e">
        <f t="shared" si="32"/>
        <v>#REF!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</row>
    <row r="84" spans="1:137" s="106" customFormat="1" ht="12.95" customHeight="1" x14ac:dyDescent="0.2">
      <c r="A84" s="127">
        <v>2</v>
      </c>
      <c r="B84" s="130" t="e">
        <f>'Приложение № 1'!#REF!</f>
        <v>#REF!</v>
      </c>
      <c r="C84" s="126" t="e">
        <f>'Приложение № 1'!#REF!</f>
        <v>#REF!</v>
      </c>
      <c r="D84" s="151" t="e">
        <f>'Приложение № 1'!#REF!</f>
        <v>#REF!</v>
      </c>
      <c r="E84" s="151">
        <v>0</v>
      </c>
      <c r="F84" s="151">
        <v>0</v>
      </c>
      <c r="G84" s="151" t="e">
        <f t="shared" si="32"/>
        <v>#REF!</v>
      </c>
      <c r="H84" s="151" t="e">
        <f t="shared" si="32"/>
        <v>#REF!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</row>
    <row r="85" spans="1:137" s="106" customFormat="1" ht="12.95" customHeight="1" x14ac:dyDescent="0.2">
      <c r="A85" s="127">
        <v>3</v>
      </c>
      <c r="B85" s="130" t="e">
        <f>'Приложение № 1'!#REF!</f>
        <v>#REF!</v>
      </c>
      <c r="C85" s="126" t="e">
        <f>'Приложение № 1'!#REF!</f>
        <v>#REF!</v>
      </c>
      <c r="D85" s="151" t="e">
        <f>'Приложение № 1'!#REF!</f>
        <v>#REF!</v>
      </c>
      <c r="E85" s="151">
        <v>0</v>
      </c>
      <c r="F85" s="151">
        <v>0</v>
      </c>
      <c r="G85" s="151" t="e">
        <f t="shared" si="32"/>
        <v>#REF!</v>
      </c>
      <c r="H85" s="151" t="e">
        <f t="shared" si="32"/>
        <v>#REF!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</row>
    <row r="86" spans="1:137" s="106" customFormat="1" ht="12.95" customHeight="1" x14ac:dyDescent="0.2">
      <c r="A86" s="127">
        <v>4</v>
      </c>
      <c r="B86" s="130" t="e">
        <f>'Приложение № 1'!#REF!</f>
        <v>#REF!</v>
      </c>
      <c r="C86" s="126" t="e">
        <f>'Приложение № 1'!#REF!</f>
        <v>#REF!</v>
      </c>
      <c r="D86" s="151" t="e">
        <f>'Приложение № 1'!#REF!</f>
        <v>#REF!</v>
      </c>
      <c r="E86" s="151">
        <v>0</v>
      </c>
      <c r="F86" s="151">
        <v>0</v>
      </c>
      <c r="G86" s="151" t="e">
        <f t="shared" si="32"/>
        <v>#REF!</v>
      </c>
      <c r="H86" s="151" t="e">
        <f t="shared" si="32"/>
        <v>#REF!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</row>
    <row r="87" spans="1:137" s="106" customFormat="1" ht="39.950000000000003" customHeight="1" x14ac:dyDescent="0.2">
      <c r="A87" s="822" t="e">
        <f>'Приложение № 1'!#REF!</f>
        <v>#REF!</v>
      </c>
      <c r="B87" s="823"/>
      <c r="C87" s="101" t="e">
        <f>C88+C89+C90</f>
        <v>#REF!</v>
      </c>
      <c r="D87" s="101" t="e">
        <f t="shared" ref="D87:P87" si="33">D88+D89+D90</f>
        <v>#REF!</v>
      </c>
      <c r="E87" s="101">
        <f t="shared" si="33"/>
        <v>0</v>
      </c>
      <c r="F87" s="101">
        <f t="shared" si="33"/>
        <v>0</v>
      </c>
      <c r="G87" s="101" t="e">
        <f t="shared" si="33"/>
        <v>#REF!</v>
      </c>
      <c r="H87" s="101" t="e">
        <f t="shared" si="33"/>
        <v>#REF!</v>
      </c>
      <c r="I87" s="101">
        <f t="shared" si="33"/>
        <v>0</v>
      </c>
      <c r="J87" s="101">
        <f t="shared" si="33"/>
        <v>0</v>
      </c>
      <c r="K87" s="101">
        <f t="shared" si="33"/>
        <v>0</v>
      </c>
      <c r="L87" s="101">
        <f t="shared" si="33"/>
        <v>0</v>
      </c>
      <c r="M87" s="101">
        <f t="shared" si="33"/>
        <v>0</v>
      </c>
      <c r="N87" s="101">
        <f t="shared" si="33"/>
        <v>0</v>
      </c>
      <c r="O87" s="101">
        <f t="shared" si="33"/>
        <v>0</v>
      </c>
      <c r="P87" s="101">
        <f t="shared" si="33"/>
        <v>0</v>
      </c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</row>
    <row r="88" spans="1:137" s="150" customFormat="1" ht="12.95" customHeight="1" x14ac:dyDescent="0.2">
      <c r="A88" s="127">
        <v>1</v>
      </c>
      <c r="B88" s="130" t="e">
        <f ca="1">OFFSET('Приложение № 1'!#REF!,-2,0)</f>
        <v>#REF!</v>
      </c>
      <c r="C88" s="126" t="e">
        <f>'Приложение № 1'!#REF!</f>
        <v>#REF!</v>
      </c>
      <c r="D88" s="151" t="e">
        <f>'Приложение № 1'!#REF!</f>
        <v>#REF!</v>
      </c>
      <c r="E88" s="151">
        <v>0</v>
      </c>
      <c r="F88" s="151">
        <v>0</v>
      </c>
      <c r="G88" s="151" t="e">
        <f t="shared" ref="G88:H90" si="34">C88</f>
        <v>#REF!</v>
      </c>
      <c r="H88" s="151" t="e">
        <f t="shared" si="34"/>
        <v>#REF!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23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</row>
    <row r="89" spans="1:137" s="106" customFormat="1" ht="12.95" customHeight="1" x14ac:dyDescent="0.2">
      <c r="A89" s="127">
        <v>2</v>
      </c>
      <c r="B89" s="130" t="e">
        <f ca="1">OFFSET('Приложение № 1'!#REF!,-2,0)</f>
        <v>#REF!</v>
      </c>
      <c r="C89" s="126" t="e">
        <f>'Приложение № 1'!#REF!</f>
        <v>#REF!</v>
      </c>
      <c r="D89" s="151" t="e">
        <f>'Приложение № 1'!#REF!</f>
        <v>#REF!</v>
      </c>
      <c r="E89" s="151">
        <v>0</v>
      </c>
      <c r="F89" s="151">
        <v>0</v>
      </c>
      <c r="G89" s="151" t="e">
        <f t="shared" si="34"/>
        <v>#REF!</v>
      </c>
      <c r="H89" s="151" t="e">
        <f t="shared" si="34"/>
        <v>#REF!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</row>
    <row r="90" spans="1:137" s="106" customFormat="1" ht="12.95" customHeight="1" x14ac:dyDescent="0.2">
      <c r="A90" s="127">
        <v>3</v>
      </c>
      <c r="B90" s="130" t="e">
        <f ca="1">OFFSET('Приложение № 1'!#REF!,-2,0)</f>
        <v>#REF!</v>
      </c>
      <c r="C90" s="126" t="e">
        <f>'Приложение № 1'!#REF!</f>
        <v>#REF!</v>
      </c>
      <c r="D90" s="151" t="e">
        <f>'Приложение № 1'!#REF!</f>
        <v>#REF!</v>
      </c>
      <c r="E90" s="151">
        <v>0</v>
      </c>
      <c r="F90" s="151">
        <v>0</v>
      </c>
      <c r="G90" s="151" t="e">
        <f t="shared" si="34"/>
        <v>#REF!</v>
      </c>
      <c r="H90" s="151" t="e">
        <f t="shared" si="34"/>
        <v>#REF!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</row>
    <row r="91" spans="1:137" s="106" customFormat="1" ht="39.950000000000003" customHeight="1" x14ac:dyDescent="0.2">
      <c r="A91" s="822" t="e">
        <f>'Приложение № 1'!#REF!</f>
        <v>#REF!</v>
      </c>
      <c r="B91" s="823"/>
      <c r="C91" s="101" t="e">
        <f>C92+C93</f>
        <v>#REF!</v>
      </c>
      <c r="D91" s="101" t="e">
        <f t="shared" ref="D91:P91" si="35">D92+D93</f>
        <v>#REF!</v>
      </c>
      <c r="E91" s="101">
        <f t="shared" si="35"/>
        <v>0</v>
      </c>
      <c r="F91" s="101">
        <f t="shared" si="35"/>
        <v>0</v>
      </c>
      <c r="G91" s="101" t="e">
        <f t="shared" si="35"/>
        <v>#REF!</v>
      </c>
      <c r="H91" s="101" t="e">
        <f t="shared" si="35"/>
        <v>#REF!</v>
      </c>
      <c r="I91" s="101">
        <f t="shared" si="35"/>
        <v>0</v>
      </c>
      <c r="J91" s="101">
        <f t="shared" si="35"/>
        <v>0</v>
      </c>
      <c r="K91" s="101">
        <f t="shared" si="35"/>
        <v>0</v>
      </c>
      <c r="L91" s="101">
        <f t="shared" si="35"/>
        <v>0</v>
      </c>
      <c r="M91" s="101">
        <f t="shared" si="35"/>
        <v>0</v>
      </c>
      <c r="N91" s="101">
        <f t="shared" si="35"/>
        <v>0</v>
      </c>
      <c r="O91" s="101">
        <f t="shared" si="35"/>
        <v>0</v>
      </c>
      <c r="P91" s="101">
        <f t="shared" si="35"/>
        <v>0</v>
      </c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</row>
    <row r="92" spans="1:137" s="106" customFormat="1" ht="12.95" customHeight="1" x14ac:dyDescent="0.2">
      <c r="A92" s="127">
        <v>1</v>
      </c>
      <c r="B92" s="104" t="e">
        <f>'Приложение № 1'!#REF!</f>
        <v>#REF!</v>
      </c>
      <c r="C92" s="126" t="e">
        <f>'Приложение № 1'!#REF!</f>
        <v>#REF!</v>
      </c>
      <c r="D92" s="151" t="e">
        <f>'Приложение № 1'!#REF!</f>
        <v>#REF!</v>
      </c>
      <c r="E92" s="151">
        <v>0</v>
      </c>
      <c r="F92" s="151">
        <v>0</v>
      </c>
      <c r="G92" s="151" t="e">
        <f>C92</f>
        <v>#REF!</v>
      </c>
      <c r="H92" s="151" t="e">
        <f>D92</f>
        <v>#REF!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</row>
    <row r="93" spans="1:137" s="150" customFormat="1" ht="12.95" customHeight="1" x14ac:dyDescent="0.2">
      <c r="A93" s="127">
        <v>2</v>
      </c>
      <c r="B93" s="104" t="e">
        <f>'Приложение № 1'!#REF!</f>
        <v>#REF!</v>
      </c>
      <c r="C93" s="126" t="e">
        <f>'Приложение № 1'!#REF!</f>
        <v>#REF!</v>
      </c>
      <c r="D93" s="151" t="e">
        <f>'Приложение № 1'!#REF!</f>
        <v>#REF!</v>
      </c>
      <c r="E93" s="151">
        <v>0</v>
      </c>
      <c r="F93" s="151">
        <v>0</v>
      </c>
      <c r="G93" s="151" t="e">
        <f>C93</f>
        <v>#REF!</v>
      </c>
      <c r="H93" s="151" t="e">
        <f>D93</f>
        <v>#REF!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1">
        <v>0</v>
      </c>
      <c r="Q93" s="123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</row>
    <row r="94" spans="1:137" s="150" customFormat="1" ht="39.950000000000003" customHeight="1" x14ac:dyDescent="0.2">
      <c r="A94" s="820" t="e">
        <f>'Приложение № 1'!#REF!</f>
        <v>#REF!</v>
      </c>
      <c r="B94" s="821"/>
      <c r="C94" s="101" t="e">
        <f>C95+C96</f>
        <v>#REF!</v>
      </c>
      <c r="D94" s="101" t="e">
        <f t="shared" ref="D94:P94" si="36">D95+D96</f>
        <v>#REF!</v>
      </c>
      <c r="E94" s="101">
        <f t="shared" si="36"/>
        <v>0</v>
      </c>
      <c r="F94" s="101">
        <f t="shared" si="36"/>
        <v>0</v>
      </c>
      <c r="G94" s="101">
        <f t="shared" si="36"/>
        <v>0</v>
      </c>
      <c r="H94" s="101">
        <f t="shared" si="36"/>
        <v>0</v>
      </c>
      <c r="I94" s="101">
        <f t="shared" si="36"/>
        <v>656</v>
      </c>
      <c r="J94" s="101">
        <f t="shared" si="36"/>
        <v>32889612</v>
      </c>
      <c r="K94" s="101" t="e">
        <f t="shared" si="36"/>
        <v>#REF!</v>
      </c>
      <c r="L94" s="101" t="e">
        <f t="shared" si="36"/>
        <v>#REF!</v>
      </c>
      <c r="M94" s="101">
        <f t="shared" si="36"/>
        <v>0</v>
      </c>
      <c r="N94" s="101">
        <f t="shared" si="36"/>
        <v>0</v>
      </c>
      <c r="O94" s="101">
        <f t="shared" si="36"/>
        <v>0</v>
      </c>
      <c r="P94" s="101">
        <f t="shared" si="36"/>
        <v>0</v>
      </c>
      <c r="Q94" s="123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</row>
    <row r="95" spans="1:137" s="150" customFormat="1" ht="12.95" customHeight="1" x14ac:dyDescent="0.2">
      <c r="A95" s="127" t="e">
        <f>'Приложение № 1'!#REF!</f>
        <v>#REF!</v>
      </c>
      <c r="B95" s="104" t="e">
        <f>'Приложение № 1'!#REF!</f>
        <v>#REF!</v>
      </c>
      <c r="C95" s="126" t="e">
        <f>'Приложение № 1'!#REF!</f>
        <v>#REF!</v>
      </c>
      <c r="D95" s="151" t="e">
        <f>'Приложение № 1'!#REF!</f>
        <v>#REF!</v>
      </c>
      <c r="E95" s="151">
        <v>0</v>
      </c>
      <c r="F95" s="151">
        <v>0</v>
      </c>
      <c r="G95" s="151">
        <v>0</v>
      </c>
      <c r="H95" s="151">
        <v>0</v>
      </c>
      <c r="I95" s="151">
        <v>412.4</v>
      </c>
      <c r="J95" s="151">
        <v>19423432</v>
      </c>
      <c r="K95" s="151" t="e">
        <f>C95-I95</f>
        <v>#REF!</v>
      </c>
      <c r="L95" s="151" t="e">
        <f>D95-J95</f>
        <v>#REF!</v>
      </c>
      <c r="M95" s="151">
        <v>0</v>
      </c>
      <c r="N95" s="151">
        <v>0</v>
      </c>
      <c r="O95" s="151">
        <v>0</v>
      </c>
      <c r="P95" s="151">
        <v>0</v>
      </c>
      <c r="Q95" s="123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124"/>
      <c r="EG95" s="124"/>
    </row>
    <row r="96" spans="1:137" s="106" customFormat="1" ht="12.95" customHeight="1" x14ac:dyDescent="0.2">
      <c r="A96" s="127" t="e">
        <f>'Приложение № 1'!#REF!</f>
        <v>#REF!</v>
      </c>
      <c r="B96" s="104" t="e">
        <f>'Приложение № 1'!#REF!</f>
        <v>#REF!</v>
      </c>
      <c r="C96" s="126" t="e">
        <f>'Приложение № 1'!#REF!</f>
        <v>#REF!</v>
      </c>
      <c r="D96" s="151" t="e">
        <f>'Приложение № 1'!#REF!</f>
        <v>#REF!</v>
      </c>
      <c r="E96" s="151">
        <v>0</v>
      </c>
      <c r="F96" s="151">
        <v>0</v>
      </c>
      <c r="G96" s="151">
        <v>0</v>
      </c>
      <c r="H96" s="151">
        <v>0</v>
      </c>
      <c r="I96" s="151">
        <v>243.6</v>
      </c>
      <c r="J96" s="151">
        <v>13466180</v>
      </c>
      <c r="K96" s="151" t="e">
        <f>C96-I96</f>
        <v>#REF!</v>
      </c>
      <c r="L96" s="151" t="e">
        <f>D96-J96</f>
        <v>#REF!</v>
      </c>
      <c r="M96" s="151">
        <v>0</v>
      </c>
      <c r="N96" s="151">
        <v>0</v>
      </c>
      <c r="O96" s="151">
        <v>0</v>
      </c>
      <c r="P96" s="151">
        <v>0</v>
      </c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</row>
    <row r="97" spans="1:137" s="150" customFormat="1" ht="39.950000000000003" customHeight="1" x14ac:dyDescent="0.2">
      <c r="A97" s="822" t="e">
        <f>'Приложение № 1'!#REF!</f>
        <v>#REF!</v>
      </c>
      <c r="B97" s="823"/>
      <c r="C97" s="101" t="e">
        <f>SUM(C98:C103)</f>
        <v>#REF!</v>
      </c>
      <c r="D97" s="101" t="e">
        <f t="shared" ref="D97:P97" si="37">SUM(D98:D103)</f>
        <v>#REF!</v>
      </c>
      <c r="E97" s="101">
        <f t="shared" si="37"/>
        <v>0</v>
      </c>
      <c r="F97" s="101">
        <f t="shared" si="37"/>
        <v>0</v>
      </c>
      <c r="G97" s="101">
        <f t="shared" si="37"/>
        <v>0</v>
      </c>
      <c r="H97" s="101">
        <f t="shared" si="37"/>
        <v>0</v>
      </c>
      <c r="I97" s="101" t="e">
        <f t="shared" si="37"/>
        <v>#REF!</v>
      </c>
      <c r="J97" s="101" t="e">
        <f t="shared" si="37"/>
        <v>#REF!</v>
      </c>
      <c r="K97" s="101">
        <f t="shared" si="37"/>
        <v>131.6</v>
      </c>
      <c r="L97" s="101">
        <f t="shared" si="37"/>
        <v>5523000</v>
      </c>
      <c r="M97" s="101">
        <f t="shared" si="37"/>
        <v>0</v>
      </c>
      <c r="N97" s="101">
        <f t="shared" si="37"/>
        <v>0</v>
      </c>
      <c r="O97" s="101">
        <f t="shared" si="37"/>
        <v>0</v>
      </c>
      <c r="P97" s="101">
        <f t="shared" si="37"/>
        <v>0</v>
      </c>
      <c r="Q97" s="123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</row>
    <row r="98" spans="1:137" s="106" customFormat="1" ht="12.95" customHeight="1" x14ac:dyDescent="0.2">
      <c r="A98" s="127" t="e">
        <f>'Приложение № 1'!#REF!</f>
        <v>#REF!</v>
      </c>
      <c r="B98" s="104" t="e">
        <f>'Приложение № 1'!#REF!</f>
        <v>#REF!</v>
      </c>
      <c r="C98" s="126" t="e">
        <f>'Приложение № 1'!#REF!</f>
        <v>#REF!</v>
      </c>
      <c r="D98" s="151" t="e">
        <f>'Приложение № 1'!#REF!</f>
        <v>#REF!</v>
      </c>
      <c r="E98" s="151">
        <v>0</v>
      </c>
      <c r="F98" s="151">
        <v>0</v>
      </c>
      <c r="G98" s="151">
        <v>0</v>
      </c>
      <c r="H98" s="151">
        <v>0</v>
      </c>
      <c r="I98" s="151" t="e">
        <f t="shared" ref="I98:J103" si="38">C98-K98</f>
        <v>#REF!</v>
      </c>
      <c r="J98" s="151" t="e">
        <f t="shared" si="38"/>
        <v>#REF!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</row>
    <row r="99" spans="1:137" s="150" customFormat="1" ht="12.95" customHeight="1" x14ac:dyDescent="0.2">
      <c r="A99" s="127" t="e">
        <f>'Приложение № 1'!#REF!</f>
        <v>#REF!</v>
      </c>
      <c r="B99" s="104" t="e">
        <f>'Приложение № 1'!#REF!</f>
        <v>#REF!</v>
      </c>
      <c r="C99" s="126" t="e">
        <f>'Приложение № 1'!#REF!</f>
        <v>#REF!</v>
      </c>
      <c r="D99" s="151" t="e">
        <f>'Приложение № 1'!#REF!</f>
        <v>#REF!</v>
      </c>
      <c r="E99" s="151">
        <v>0</v>
      </c>
      <c r="F99" s="151">
        <v>0</v>
      </c>
      <c r="G99" s="151">
        <v>0</v>
      </c>
      <c r="H99" s="151">
        <v>0</v>
      </c>
      <c r="I99" s="151" t="e">
        <f t="shared" si="38"/>
        <v>#REF!</v>
      </c>
      <c r="J99" s="151" t="e">
        <f t="shared" si="38"/>
        <v>#REF!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123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</row>
    <row r="100" spans="1:137" s="150" customFormat="1" ht="12.95" customHeight="1" x14ac:dyDescent="0.2">
      <c r="A100" s="127" t="e">
        <f>'Приложение № 1'!#REF!</f>
        <v>#REF!</v>
      </c>
      <c r="B100" s="104" t="e">
        <f>'Приложение № 1'!#REF!</f>
        <v>#REF!</v>
      </c>
      <c r="C100" s="126" t="e">
        <f>'Приложение № 1'!#REF!</f>
        <v>#REF!</v>
      </c>
      <c r="D100" s="151" t="e">
        <f>'Приложение № 1'!#REF!</f>
        <v>#REF!</v>
      </c>
      <c r="E100" s="151">
        <v>0</v>
      </c>
      <c r="F100" s="151">
        <v>0</v>
      </c>
      <c r="G100" s="151">
        <v>0</v>
      </c>
      <c r="H100" s="151">
        <v>0</v>
      </c>
      <c r="I100" s="151" t="e">
        <f t="shared" si="38"/>
        <v>#REF!</v>
      </c>
      <c r="J100" s="151" t="e">
        <f t="shared" si="38"/>
        <v>#REF!</v>
      </c>
      <c r="K100" s="151">
        <v>77.900000000000006</v>
      </c>
      <c r="L100" s="151">
        <v>3260000</v>
      </c>
      <c r="M100" s="151">
        <v>0</v>
      </c>
      <c r="N100" s="151">
        <v>0</v>
      </c>
      <c r="O100" s="151">
        <v>0</v>
      </c>
      <c r="P100" s="151">
        <v>0</v>
      </c>
      <c r="Q100" s="123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</row>
    <row r="101" spans="1:137" s="106" customFormat="1" ht="12.95" customHeight="1" x14ac:dyDescent="0.2">
      <c r="A101" s="127" t="e">
        <f>'Приложение № 1'!#REF!</f>
        <v>#REF!</v>
      </c>
      <c r="B101" s="104" t="e">
        <f>'Приложение № 1'!#REF!</f>
        <v>#REF!</v>
      </c>
      <c r="C101" s="126" t="e">
        <f>'Приложение № 1'!#REF!</f>
        <v>#REF!</v>
      </c>
      <c r="D101" s="151" t="e">
        <f>'Приложение № 1'!#REF!</f>
        <v>#REF!</v>
      </c>
      <c r="E101" s="151">
        <v>0</v>
      </c>
      <c r="F101" s="151">
        <v>0</v>
      </c>
      <c r="G101" s="151">
        <v>0</v>
      </c>
      <c r="H101" s="151">
        <v>0</v>
      </c>
      <c r="I101" s="151" t="e">
        <f t="shared" si="38"/>
        <v>#REF!</v>
      </c>
      <c r="J101" s="151" t="e">
        <f t="shared" si="38"/>
        <v>#REF!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51">
        <v>0</v>
      </c>
      <c r="Q101" s="112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</row>
    <row r="102" spans="1:137" s="150" customFormat="1" ht="12.75" customHeight="1" x14ac:dyDescent="0.2">
      <c r="A102" s="127" t="e">
        <f>'Приложение № 1'!#REF!</f>
        <v>#REF!</v>
      </c>
      <c r="B102" s="104" t="e">
        <f>'Приложение № 1'!#REF!</f>
        <v>#REF!</v>
      </c>
      <c r="C102" s="126" t="e">
        <f>'Приложение № 1'!#REF!</f>
        <v>#REF!</v>
      </c>
      <c r="D102" s="151" t="e">
        <f>'Приложение № 1'!#REF!</f>
        <v>#REF!</v>
      </c>
      <c r="E102" s="151">
        <v>0</v>
      </c>
      <c r="F102" s="151">
        <v>0</v>
      </c>
      <c r="G102" s="151">
        <v>0</v>
      </c>
      <c r="H102" s="151">
        <v>0</v>
      </c>
      <c r="I102" s="151" t="e">
        <f t="shared" si="38"/>
        <v>#REF!</v>
      </c>
      <c r="J102" s="151" t="e">
        <f t="shared" si="38"/>
        <v>#REF!</v>
      </c>
      <c r="K102" s="151">
        <v>53.7</v>
      </c>
      <c r="L102" s="151">
        <v>2263000</v>
      </c>
      <c r="M102" s="151">
        <v>0</v>
      </c>
      <c r="N102" s="151">
        <v>0</v>
      </c>
      <c r="O102" s="151">
        <v>0</v>
      </c>
      <c r="P102" s="151">
        <v>0</v>
      </c>
      <c r="Q102" s="123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  <c r="EG102" s="124"/>
    </row>
    <row r="103" spans="1:137" s="150" customFormat="1" ht="12.75" customHeight="1" x14ac:dyDescent="0.2">
      <c r="A103" s="127" t="e">
        <f>'Приложение № 1'!#REF!</f>
        <v>#REF!</v>
      </c>
      <c r="B103" s="104" t="e">
        <f>'Приложение № 1'!#REF!</f>
        <v>#REF!</v>
      </c>
      <c r="C103" s="126" t="e">
        <f>'Приложение № 1'!#REF!</f>
        <v>#REF!</v>
      </c>
      <c r="D103" s="151" t="e">
        <f>'Приложение № 1'!#REF!</f>
        <v>#REF!</v>
      </c>
      <c r="E103" s="151">
        <v>0</v>
      </c>
      <c r="F103" s="151">
        <v>0</v>
      </c>
      <c r="G103" s="151">
        <v>0</v>
      </c>
      <c r="H103" s="151">
        <v>0</v>
      </c>
      <c r="I103" s="151" t="e">
        <f t="shared" si="38"/>
        <v>#REF!</v>
      </c>
      <c r="J103" s="151" t="e">
        <f t="shared" si="38"/>
        <v>#REF!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1">
        <v>0</v>
      </c>
      <c r="Q103" s="123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</row>
    <row r="104" spans="1:137" s="150" customFormat="1" ht="25.5" customHeight="1" x14ac:dyDescent="0.2">
      <c r="A104" s="822" t="e">
        <f>'Приложение № 1'!#REF!</f>
        <v>#REF!</v>
      </c>
      <c r="B104" s="823"/>
      <c r="C104" s="129" t="e">
        <f>C105</f>
        <v>#REF!</v>
      </c>
      <c r="D104" s="129" t="e">
        <f t="shared" ref="D104:O104" si="39">D105</f>
        <v>#REF!</v>
      </c>
      <c r="E104" s="129">
        <f t="shared" si="39"/>
        <v>0</v>
      </c>
      <c r="F104" s="129">
        <f t="shared" si="39"/>
        <v>0</v>
      </c>
      <c r="G104" s="129">
        <f t="shared" si="39"/>
        <v>0</v>
      </c>
      <c r="H104" s="129">
        <f t="shared" si="39"/>
        <v>0</v>
      </c>
      <c r="I104" s="129" t="e">
        <f t="shared" si="39"/>
        <v>#REF!</v>
      </c>
      <c r="J104" s="129" t="e">
        <f t="shared" si="39"/>
        <v>#REF!</v>
      </c>
      <c r="K104" s="129">
        <f t="shared" si="39"/>
        <v>0</v>
      </c>
      <c r="L104" s="129">
        <f t="shared" si="39"/>
        <v>0</v>
      </c>
      <c r="M104" s="129">
        <f t="shared" si="39"/>
        <v>0</v>
      </c>
      <c r="N104" s="129">
        <f t="shared" si="39"/>
        <v>0</v>
      </c>
      <c r="O104" s="129">
        <f t="shared" si="39"/>
        <v>0</v>
      </c>
      <c r="P104" s="129">
        <f>P105</f>
        <v>0</v>
      </c>
      <c r="Q104" s="123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</row>
    <row r="105" spans="1:137" s="150" customFormat="1" ht="12.75" customHeight="1" x14ac:dyDescent="0.2">
      <c r="A105" s="100" t="e">
        <f>'Приложение № 1'!#REF!</f>
        <v>#REF!</v>
      </c>
      <c r="B105" s="119" t="e">
        <f>'Приложение № 1'!#REF!</f>
        <v>#REF!</v>
      </c>
      <c r="C105" s="126" t="e">
        <f>'Приложение № 1'!#REF!</f>
        <v>#REF!</v>
      </c>
      <c r="D105" s="151" t="e">
        <f>'Приложение № 1'!#REF!</f>
        <v>#REF!</v>
      </c>
      <c r="E105" s="151">
        <v>0</v>
      </c>
      <c r="F105" s="151">
        <v>0</v>
      </c>
      <c r="G105" s="151">
        <v>0</v>
      </c>
      <c r="H105" s="151">
        <v>0</v>
      </c>
      <c r="I105" s="151" t="e">
        <f>C105</f>
        <v>#REF!</v>
      </c>
      <c r="J105" s="151" t="e">
        <f>D105</f>
        <v>#REF!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23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</row>
    <row r="106" spans="1:137" s="106" customFormat="1" ht="39.950000000000003" customHeight="1" x14ac:dyDescent="0.2">
      <c r="A106" s="820" t="e">
        <f>'Приложение № 1'!#REF!</f>
        <v>#REF!</v>
      </c>
      <c r="B106" s="821"/>
      <c r="C106" s="101" t="e">
        <f>SUM(C107:C113)</f>
        <v>#REF!</v>
      </c>
      <c r="D106" s="101" t="e">
        <f t="shared" ref="D106:P106" si="40">SUM(D107:D113)</f>
        <v>#REF!</v>
      </c>
      <c r="E106" s="101">
        <f t="shared" si="40"/>
        <v>0</v>
      </c>
      <c r="F106" s="101">
        <f t="shared" si="40"/>
        <v>0</v>
      </c>
      <c r="G106" s="101" t="e">
        <f t="shared" si="40"/>
        <v>#REF!</v>
      </c>
      <c r="H106" s="101" t="e">
        <f t="shared" si="40"/>
        <v>#REF!</v>
      </c>
      <c r="I106" s="101" t="e">
        <f t="shared" si="40"/>
        <v>#REF!</v>
      </c>
      <c r="J106" s="101" t="e">
        <f t="shared" si="40"/>
        <v>#REF!</v>
      </c>
      <c r="K106" s="101">
        <f t="shared" si="40"/>
        <v>88.5</v>
      </c>
      <c r="L106" s="101">
        <f t="shared" si="40"/>
        <v>3701955</v>
      </c>
      <c r="M106" s="101">
        <f t="shared" si="40"/>
        <v>0</v>
      </c>
      <c r="N106" s="101">
        <f t="shared" si="40"/>
        <v>0</v>
      </c>
      <c r="O106" s="101">
        <f t="shared" si="40"/>
        <v>0</v>
      </c>
      <c r="P106" s="101">
        <f t="shared" si="40"/>
        <v>0</v>
      </c>
      <c r="Q106" s="112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</row>
    <row r="107" spans="1:137" s="106" customFormat="1" x14ac:dyDescent="0.2">
      <c r="A107" s="127" t="e">
        <f>'Приложение № 1'!#REF!</f>
        <v>#REF!</v>
      </c>
      <c r="B107" s="104" t="e">
        <f>'Приложение № 1'!#REF!</f>
        <v>#REF!</v>
      </c>
      <c r="C107" s="126" t="e">
        <f>'Приложение № 1'!#REF!</f>
        <v>#REF!</v>
      </c>
      <c r="D107" s="151" t="e">
        <f>'Приложение № 1'!#REF!</f>
        <v>#REF!</v>
      </c>
      <c r="E107" s="151">
        <v>0</v>
      </c>
      <c r="F107" s="151">
        <v>0</v>
      </c>
      <c r="G107" s="151">
        <v>0</v>
      </c>
      <c r="H107" s="151">
        <v>0</v>
      </c>
      <c r="I107" s="151" t="e">
        <f>C107-G107-K107</f>
        <v>#REF!</v>
      </c>
      <c r="J107" s="151" t="e">
        <f>D107-H107-L107</f>
        <v>#REF!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51">
        <v>0</v>
      </c>
      <c r="Q107" s="112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</row>
    <row r="108" spans="1:137" s="150" customFormat="1" x14ac:dyDescent="0.2">
      <c r="A108" s="127" t="e">
        <f>'Приложение № 1'!#REF!</f>
        <v>#REF!</v>
      </c>
      <c r="B108" s="104" t="e">
        <f>'Приложение № 1'!#REF!</f>
        <v>#REF!</v>
      </c>
      <c r="C108" s="126" t="e">
        <f>'Приложение № 1'!#REF!</f>
        <v>#REF!</v>
      </c>
      <c r="D108" s="151" t="e">
        <f>'Приложение № 1'!#REF!</f>
        <v>#REF!</v>
      </c>
      <c r="E108" s="151">
        <v>0</v>
      </c>
      <c r="F108" s="151">
        <v>0</v>
      </c>
      <c r="G108" s="151">
        <v>0</v>
      </c>
      <c r="H108" s="151">
        <v>0</v>
      </c>
      <c r="I108" s="151" t="e">
        <f t="shared" ref="I108:I113" si="41">C108-G108-K108</f>
        <v>#REF!</v>
      </c>
      <c r="J108" s="151" t="e">
        <f t="shared" ref="J108:J113" si="42">D108-H108-L108</f>
        <v>#REF!</v>
      </c>
      <c r="K108" s="151">
        <v>88.5</v>
      </c>
      <c r="L108" s="151">
        <v>3701955</v>
      </c>
      <c r="M108" s="151">
        <v>0</v>
      </c>
      <c r="N108" s="151">
        <v>0</v>
      </c>
      <c r="O108" s="151">
        <v>0</v>
      </c>
      <c r="P108" s="151">
        <v>0</v>
      </c>
      <c r="Q108" s="123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</row>
    <row r="109" spans="1:137" s="106" customFormat="1" x14ac:dyDescent="0.2">
      <c r="A109" s="127" t="e">
        <f>'Приложение № 1'!#REF!</f>
        <v>#REF!</v>
      </c>
      <c r="B109" s="104" t="e">
        <f>'Приложение № 1'!#REF!</f>
        <v>#REF!</v>
      </c>
      <c r="C109" s="126" t="e">
        <f>'Приложение № 1'!#REF!</f>
        <v>#REF!</v>
      </c>
      <c r="D109" s="151" t="e">
        <f>'Приложение № 1'!#REF!</f>
        <v>#REF!</v>
      </c>
      <c r="E109" s="151">
        <v>0</v>
      </c>
      <c r="F109" s="151">
        <v>0</v>
      </c>
      <c r="G109" s="151">
        <v>0</v>
      </c>
      <c r="H109" s="151">
        <v>0</v>
      </c>
      <c r="I109" s="151" t="e">
        <f t="shared" si="41"/>
        <v>#REF!</v>
      </c>
      <c r="J109" s="151" t="e">
        <f t="shared" si="42"/>
        <v>#REF!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1">
        <v>0</v>
      </c>
      <c r="Q109" s="112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</row>
    <row r="110" spans="1:137" s="150" customFormat="1" x14ac:dyDescent="0.2">
      <c r="A110" s="127" t="e">
        <f>'Приложение № 1'!#REF!</f>
        <v>#REF!</v>
      </c>
      <c r="B110" s="104" t="e">
        <f>'Приложение № 1'!#REF!</f>
        <v>#REF!</v>
      </c>
      <c r="C110" s="126" t="e">
        <f>'Приложение № 1'!#REF!</f>
        <v>#REF!</v>
      </c>
      <c r="D110" s="151" t="e">
        <f>'Приложение № 1'!#REF!</f>
        <v>#REF!</v>
      </c>
      <c r="E110" s="151">
        <v>0</v>
      </c>
      <c r="F110" s="151">
        <v>0</v>
      </c>
      <c r="G110" s="151">
        <v>0</v>
      </c>
      <c r="H110" s="151">
        <v>0</v>
      </c>
      <c r="I110" s="151" t="e">
        <f t="shared" si="41"/>
        <v>#REF!</v>
      </c>
      <c r="J110" s="151" t="e">
        <f t="shared" si="42"/>
        <v>#REF!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51">
        <v>0</v>
      </c>
      <c r="Q110" s="123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  <c r="EG110" s="124"/>
    </row>
    <row r="111" spans="1:137" s="106" customFormat="1" x14ac:dyDescent="0.2">
      <c r="A111" s="127" t="e">
        <f>'Приложение № 1'!#REF!</f>
        <v>#REF!</v>
      </c>
      <c r="B111" s="104" t="e">
        <f>'Приложение № 1'!#REF!</f>
        <v>#REF!</v>
      </c>
      <c r="C111" s="126" t="e">
        <f>'Приложение № 1'!#REF!</f>
        <v>#REF!</v>
      </c>
      <c r="D111" s="151" t="e">
        <f>'Приложение № 1'!#REF!</f>
        <v>#REF!</v>
      </c>
      <c r="E111" s="151">
        <v>0</v>
      </c>
      <c r="F111" s="151">
        <v>0</v>
      </c>
      <c r="G111" s="151">
        <v>0</v>
      </c>
      <c r="H111" s="151">
        <v>0</v>
      </c>
      <c r="I111" s="151" t="e">
        <f t="shared" si="41"/>
        <v>#REF!</v>
      </c>
      <c r="J111" s="151" t="e">
        <f t="shared" si="42"/>
        <v>#REF!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1">
        <v>0</v>
      </c>
      <c r="Q111" s="112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</row>
    <row r="112" spans="1:137" s="106" customFormat="1" x14ac:dyDescent="0.2">
      <c r="A112" s="127" t="e">
        <f>'Приложение № 1'!#REF!</f>
        <v>#REF!</v>
      </c>
      <c r="B112" s="104" t="e">
        <f>'Приложение № 1'!#REF!</f>
        <v>#REF!</v>
      </c>
      <c r="C112" s="126" t="e">
        <f>'Приложение № 1'!#REF!</f>
        <v>#REF!</v>
      </c>
      <c r="D112" s="151" t="e">
        <f>'Приложение № 1'!#REF!</f>
        <v>#REF!</v>
      </c>
      <c r="E112" s="151">
        <v>0</v>
      </c>
      <c r="F112" s="151">
        <v>0</v>
      </c>
      <c r="G112" s="151">
        <v>0</v>
      </c>
      <c r="H112" s="151">
        <v>0</v>
      </c>
      <c r="I112" s="151" t="e">
        <f t="shared" si="41"/>
        <v>#REF!</v>
      </c>
      <c r="J112" s="151" t="e">
        <f t="shared" si="42"/>
        <v>#REF!</v>
      </c>
      <c r="K112" s="151">
        <v>0</v>
      </c>
      <c r="L112" s="151">
        <v>0</v>
      </c>
      <c r="M112" s="151">
        <v>0</v>
      </c>
      <c r="N112" s="151">
        <v>0</v>
      </c>
      <c r="O112" s="151">
        <v>0</v>
      </c>
      <c r="P112" s="151">
        <v>0</v>
      </c>
      <c r="Q112" s="112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</row>
    <row r="113" spans="1:137" s="106" customFormat="1" x14ac:dyDescent="0.2">
      <c r="A113" s="127" t="e">
        <f>'Приложение № 1'!#REF!</f>
        <v>#REF!</v>
      </c>
      <c r="B113" s="104" t="e">
        <f>'Приложение № 1'!#REF!</f>
        <v>#REF!</v>
      </c>
      <c r="C113" s="126" t="e">
        <f>'Приложение № 1'!#REF!</f>
        <v>#REF!</v>
      </c>
      <c r="D113" s="151" t="e">
        <f>'Приложение № 1'!#REF!</f>
        <v>#REF!</v>
      </c>
      <c r="E113" s="151">
        <v>0</v>
      </c>
      <c r="F113" s="151">
        <v>0</v>
      </c>
      <c r="G113" s="151" t="e">
        <f>C113</f>
        <v>#REF!</v>
      </c>
      <c r="H113" s="151" t="e">
        <f>D113</f>
        <v>#REF!</v>
      </c>
      <c r="I113" s="151" t="e">
        <f t="shared" si="41"/>
        <v>#REF!</v>
      </c>
      <c r="J113" s="151" t="e">
        <f t="shared" si="42"/>
        <v>#REF!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51">
        <v>0</v>
      </c>
      <c r="Q113" s="112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</row>
    <row r="114" spans="1:137" s="106" customFormat="1" ht="39.950000000000003" customHeight="1" x14ac:dyDescent="0.2">
      <c r="A114" s="822" t="e">
        <f>'Приложение № 1'!#REF!</f>
        <v>#REF!</v>
      </c>
      <c r="B114" s="823"/>
      <c r="C114" s="101" t="e">
        <f>SUM(C115:C126)</f>
        <v>#REF!</v>
      </c>
      <c r="D114" s="101" t="e">
        <f t="shared" ref="D114:P114" si="43">SUM(D115:D126)</f>
        <v>#REF!</v>
      </c>
      <c r="E114" s="101">
        <f t="shared" si="43"/>
        <v>0</v>
      </c>
      <c r="F114" s="101">
        <f t="shared" si="43"/>
        <v>0</v>
      </c>
      <c r="G114" s="101" t="e">
        <f t="shared" si="43"/>
        <v>#REF!</v>
      </c>
      <c r="H114" s="101" t="e">
        <f t="shared" si="43"/>
        <v>#REF!</v>
      </c>
      <c r="I114" s="101">
        <f t="shared" si="43"/>
        <v>0</v>
      </c>
      <c r="J114" s="101">
        <f t="shared" si="43"/>
        <v>0</v>
      </c>
      <c r="K114" s="101">
        <f t="shared" si="43"/>
        <v>0</v>
      </c>
      <c r="L114" s="101">
        <f t="shared" si="43"/>
        <v>0</v>
      </c>
      <c r="M114" s="101">
        <f t="shared" si="43"/>
        <v>0</v>
      </c>
      <c r="N114" s="101">
        <f t="shared" si="43"/>
        <v>0</v>
      </c>
      <c r="O114" s="101">
        <f t="shared" si="43"/>
        <v>0</v>
      </c>
      <c r="P114" s="101">
        <f t="shared" si="43"/>
        <v>0</v>
      </c>
      <c r="Q114" s="112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</row>
    <row r="115" spans="1:137" s="106" customFormat="1" x14ac:dyDescent="0.2">
      <c r="A115" s="127" t="e">
        <f>'Приложение № 1'!#REF!</f>
        <v>#REF!</v>
      </c>
      <c r="B115" s="104" t="e">
        <f>'Приложение № 1'!#REF!</f>
        <v>#REF!</v>
      </c>
      <c r="C115" s="126" t="e">
        <f>'Приложение № 1'!#REF!</f>
        <v>#REF!</v>
      </c>
      <c r="D115" s="151" t="e">
        <f>'Приложение № 1'!#REF!</f>
        <v>#REF!</v>
      </c>
      <c r="E115" s="151">
        <v>0</v>
      </c>
      <c r="F115" s="151">
        <v>0</v>
      </c>
      <c r="G115" s="151" t="e">
        <f>C115</f>
        <v>#REF!</v>
      </c>
      <c r="H115" s="151" t="e">
        <f>D115</f>
        <v>#REF!</v>
      </c>
      <c r="I115" s="151">
        <v>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151">
        <v>0</v>
      </c>
      <c r="Q115" s="112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</row>
    <row r="116" spans="1:137" s="106" customFormat="1" x14ac:dyDescent="0.2">
      <c r="A116" s="127" t="e">
        <f>'Приложение № 1'!#REF!</f>
        <v>#REF!</v>
      </c>
      <c r="B116" s="104" t="e">
        <f>'Приложение № 1'!#REF!</f>
        <v>#REF!</v>
      </c>
      <c r="C116" s="126" t="e">
        <f>'Приложение № 1'!#REF!</f>
        <v>#REF!</v>
      </c>
      <c r="D116" s="151" t="e">
        <f>'Приложение № 1'!#REF!</f>
        <v>#REF!</v>
      </c>
      <c r="E116" s="151">
        <v>0</v>
      </c>
      <c r="F116" s="151">
        <v>0</v>
      </c>
      <c r="G116" s="151" t="e">
        <f t="shared" ref="G116:G126" si="44">C116</f>
        <v>#REF!</v>
      </c>
      <c r="H116" s="151" t="e">
        <f t="shared" ref="H116:H126" si="45">D116</f>
        <v>#REF!</v>
      </c>
      <c r="I116" s="151">
        <v>0</v>
      </c>
      <c r="J116" s="151">
        <v>0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0</v>
      </c>
      <c r="Q116" s="112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</row>
    <row r="117" spans="1:137" s="150" customFormat="1" x14ac:dyDescent="0.2">
      <c r="A117" s="127" t="e">
        <f>'Приложение № 1'!#REF!</f>
        <v>#REF!</v>
      </c>
      <c r="B117" s="104" t="e">
        <f>'Приложение № 1'!#REF!</f>
        <v>#REF!</v>
      </c>
      <c r="C117" s="126" t="e">
        <f>'Приложение № 1'!#REF!</f>
        <v>#REF!</v>
      </c>
      <c r="D117" s="151" t="e">
        <f>'Приложение № 1'!#REF!</f>
        <v>#REF!</v>
      </c>
      <c r="E117" s="151">
        <v>0</v>
      </c>
      <c r="F117" s="151">
        <v>0</v>
      </c>
      <c r="G117" s="151" t="e">
        <f t="shared" si="44"/>
        <v>#REF!</v>
      </c>
      <c r="H117" s="151" t="e">
        <f t="shared" si="45"/>
        <v>#REF!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0</v>
      </c>
      <c r="Q117" s="123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</row>
    <row r="118" spans="1:137" s="150" customFormat="1" x14ac:dyDescent="0.2">
      <c r="A118" s="127" t="e">
        <f>'Приложение № 1'!#REF!</f>
        <v>#REF!</v>
      </c>
      <c r="B118" s="104" t="e">
        <f>'Приложение № 1'!#REF!</f>
        <v>#REF!</v>
      </c>
      <c r="C118" s="126" t="e">
        <f>'Приложение № 1'!#REF!</f>
        <v>#REF!</v>
      </c>
      <c r="D118" s="151" t="e">
        <f>'Приложение № 1'!#REF!</f>
        <v>#REF!</v>
      </c>
      <c r="E118" s="151">
        <v>0</v>
      </c>
      <c r="F118" s="151">
        <v>0</v>
      </c>
      <c r="G118" s="151" t="e">
        <f t="shared" si="44"/>
        <v>#REF!</v>
      </c>
      <c r="H118" s="151" t="e">
        <f t="shared" si="45"/>
        <v>#REF!</v>
      </c>
      <c r="I118" s="151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1">
        <v>0</v>
      </c>
      <c r="Q118" s="123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4"/>
      <c r="EF118" s="124"/>
      <c r="EG118" s="124"/>
    </row>
    <row r="119" spans="1:137" s="106" customFormat="1" x14ac:dyDescent="0.2">
      <c r="A119" s="127" t="e">
        <f>'Приложение № 1'!#REF!</f>
        <v>#REF!</v>
      </c>
      <c r="B119" s="104" t="e">
        <f>'Приложение № 1'!#REF!</f>
        <v>#REF!</v>
      </c>
      <c r="C119" s="126" t="e">
        <f>'Приложение № 1'!#REF!</f>
        <v>#REF!</v>
      </c>
      <c r="D119" s="151" t="e">
        <f>'Приложение № 1'!#REF!</f>
        <v>#REF!</v>
      </c>
      <c r="E119" s="151">
        <v>0</v>
      </c>
      <c r="F119" s="151">
        <v>0</v>
      </c>
      <c r="G119" s="151" t="e">
        <f t="shared" si="44"/>
        <v>#REF!</v>
      </c>
      <c r="H119" s="151" t="e">
        <f t="shared" si="45"/>
        <v>#REF!</v>
      </c>
      <c r="I119" s="151">
        <v>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12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</row>
    <row r="120" spans="1:137" s="106" customFormat="1" x14ac:dyDescent="0.2">
      <c r="A120" s="127" t="e">
        <f>'Приложение № 1'!#REF!</f>
        <v>#REF!</v>
      </c>
      <c r="B120" s="104" t="e">
        <f>'Приложение № 1'!#REF!</f>
        <v>#REF!</v>
      </c>
      <c r="C120" s="126" t="e">
        <f>'Приложение № 1'!#REF!</f>
        <v>#REF!</v>
      </c>
      <c r="D120" s="151" t="e">
        <f>'Приложение № 1'!#REF!</f>
        <v>#REF!</v>
      </c>
      <c r="E120" s="151">
        <v>0</v>
      </c>
      <c r="F120" s="151">
        <v>0</v>
      </c>
      <c r="G120" s="151" t="e">
        <f t="shared" si="44"/>
        <v>#REF!</v>
      </c>
      <c r="H120" s="151" t="e">
        <f t="shared" si="45"/>
        <v>#REF!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12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</row>
    <row r="121" spans="1:137" s="150" customFormat="1" x14ac:dyDescent="0.2">
      <c r="A121" s="127" t="e">
        <f>'Приложение № 1'!#REF!</f>
        <v>#REF!</v>
      </c>
      <c r="B121" s="104" t="e">
        <f>'Приложение № 1'!#REF!</f>
        <v>#REF!</v>
      </c>
      <c r="C121" s="126" t="e">
        <f>'Приложение № 1'!#REF!</f>
        <v>#REF!</v>
      </c>
      <c r="D121" s="151" t="e">
        <f>'Приложение № 1'!#REF!</f>
        <v>#REF!</v>
      </c>
      <c r="E121" s="151">
        <v>0</v>
      </c>
      <c r="F121" s="151">
        <v>0</v>
      </c>
      <c r="G121" s="151" t="e">
        <f t="shared" si="44"/>
        <v>#REF!</v>
      </c>
      <c r="H121" s="151" t="e">
        <f t="shared" si="45"/>
        <v>#REF!</v>
      </c>
      <c r="I121" s="151">
        <v>0</v>
      </c>
      <c r="J121" s="151">
        <v>0</v>
      </c>
      <c r="K121" s="151">
        <v>0</v>
      </c>
      <c r="L121" s="151">
        <v>0</v>
      </c>
      <c r="M121" s="151">
        <v>0</v>
      </c>
      <c r="N121" s="151">
        <v>0</v>
      </c>
      <c r="O121" s="151">
        <v>0</v>
      </c>
      <c r="P121" s="151">
        <v>0</v>
      </c>
      <c r="Q121" s="123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</row>
    <row r="122" spans="1:137" s="106" customFormat="1" x14ac:dyDescent="0.2">
      <c r="A122" s="127" t="e">
        <f>'Приложение № 1'!#REF!</f>
        <v>#REF!</v>
      </c>
      <c r="B122" s="104" t="e">
        <f>'Приложение № 1'!#REF!</f>
        <v>#REF!</v>
      </c>
      <c r="C122" s="126" t="e">
        <f>'Приложение № 1'!#REF!</f>
        <v>#REF!</v>
      </c>
      <c r="D122" s="151" t="e">
        <f>'Приложение № 1'!#REF!</f>
        <v>#REF!</v>
      </c>
      <c r="E122" s="151">
        <v>0</v>
      </c>
      <c r="F122" s="151">
        <v>0</v>
      </c>
      <c r="G122" s="151" t="e">
        <f t="shared" si="44"/>
        <v>#REF!</v>
      </c>
      <c r="H122" s="151" t="e">
        <f t="shared" si="45"/>
        <v>#REF!</v>
      </c>
      <c r="I122" s="151">
        <v>0</v>
      </c>
      <c r="J122" s="151">
        <v>0</v>
      </c>
      <c r="K122" s="151">
        <v>0</v>
      </c>
      <c r="L122" s="151">
        <v>0</v>
      </c>
      <c r="M122" s="151">
        <v>0</v>
      </c>
      <c r="N122" s="151">
        <v>0</v>
      </c>
      <c r="O122" s="151">
        <v>0</v>
      </c>
      <c r="P122" s="151">
        <v>0</v>
      </c>
      <c r="Q122" s="112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</row>
    <row r="123" spans="1:137" s="150" customFormat="1" x14ac:dyDescent="0.2">
      <c r="A123" s="127" t="e">
        <f>'Приложение № 1'!#REF!</f>
        <v>#REF!</v>
      </c>
      <c r="B123" s="104" t="e">
        <f>'Приложение № 1'!#REF!</f>
        <v>#REF!</v>
      </c>
      <c r="C123" s="126" t="e">
        <f>'Приложение № 1'!#REF!</f>
        <v>#REF!</v>
      </c>
      <c r="D123" s="151" t="e">
        <f>'Приложение № 1'!#REF!</f>
        <v>#REF!</v>
      </c>
      <c r="E123" s="151">
        <v>0</v>
      </c>
      <c r="F123" s="151">
        <v>0</v>
      </c>
      <c r="G123" s="151" t="e">
        <f t="shared" si="44"/>
        <v>#REF!</v>
      </c>
      <c r="H123" s="151" t="e">
        <f t="shared" si="45"/>
        <v>#REF!</v>
      </c>
      <c r="I123" s="151">
        <v>0</v>
      </c>
      <c r="J123" s="151">
        <v>0</v>
      </c>
      <c r="K123" s="151">
        <v>0</v>
      </c>
      <c r="L123" s="151">
        <v>0</v>
      </c>
      <c r="M123" s="151">
        <v>0</v>
      </c>
      <c r="N123" s="151">
        <v>0</v>
      </c>
      <c r="O123" s="151">
        <v>0</v>
      </c>
      <c r="P123" s="151">
        <v>0</v>
      </c>
      <c r="Q123" s="123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4"/>
      <c r="EF123" s="124"/>
      <c r="EG123" s="124"/>
    </row>
    <row r="124" spans="1:137" s="150" customFormat="1" x14ac:dyDescent="0.2">
      <c r="A124" s="127" t="e">
        <f>'Приложение № 1'!#REF!</f>
        <v>#REF!</v>
      </c>
      <c r="B124" s="104" t="e">
        <f>'Приложение № 1'!#REF!</f>
        <v>#REF!</v>
      </c>
      <c r="C124" s="126" t="e">
        <f>'Приложение № 1'!#REF!</f>
        <v>#REF!</v>
      </c>
      <c r="D124" s="151" t="e">
        <f>'Приложение № 1'!#REF!</f>
        <v>#REF!</v>
      </c>
      <c r="E124" s="151">
        <v>0</v>
      </c>
      <c r="F124" s="151">
        <v>0</v>
      </c>
      <c r="G124" s="151" t="e">
        <f t="shared" si="44"/>
        <v>#REF!</v>
      </c>
      <c r="H124" s="151" t="e">
        <f t="shared" si="45"/>
        <v>#REF!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151">
        <v>0</v>
      </c>
      <c r="Q124" s="123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4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</row>
    <row r="125" spans="1:137" s="150" customFormat="1" x14ac:dyDescent="0.2">
      <c r="A125" s="127" t="e">
        <f>'Приложение № 1'!#REF!</f>
        <v>#REF!</v>
      </c>
      <c r="B125" s="104" t="e">
        <f>'Приложение № 1'!#REF!</f>
        <v>#REF!</v>
      </c>
      <c r="C125" s="126" t="e">
        <f>'Приложение № 1'!#REF!</f>
        <v>#REF!</v>
      </c>
      <c r="D125" s="151" t="e">
        <f>'Приложение № 1'!#REF!</f>
        <v>#REF!</v>
      </c>
      <c r="E125" s="151">
        <v>0</v>
      </c>
      <c r="F125" s="151">
        <v>0</v>
      </c>
      <c r="G125" s="151" t="e">
        <f t="shared" si="44"/>
        <v>#REF!</v>
      </c>
      <c r="H125" s="151" t="e">
        <f t="shared" si="45"/>
        <v>#REF!</v>
      </c>
      <c r="I125" s="151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>
        <v>0</v>
      </c>
      <c r="P125" s="151">
        <v>0</v>
      </c>
      <c r="Q125" s="123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</row>
    <row r="126" spans="1:137" s="150" customFormat="1" x14ac:dyDescent="0.2">
      <c r="A126" s="127" t="e">
        <f>'Приложение № 1'!#REF!</f>
        <v>#REF!</v>
      </c>
      <c r="B126" s="104" t="e">
        <f>'Приложение № 1'!#REF!</f>
        <v>#REF!</v>
      </c>
      <c r="C126" s="126" t="e">
        <f>'Приложение № 1'!#REF!</f>
        <v>#REF!</v>
      </c>
      <c r="D126" s="151" t="e">
        <f>'Приложение № 1'!#REF!</f>
        <v>#REF!</v>
      </c>
      <c r="E126" s="151">
        <v>0</v>
      </c>
      <c r="F126" s="151">
        <v>0</v>
      </c>
      <c r="G126" s="151" t="e">
        <f t="shared" si="44"/>
        <v>#REF!</v>
      </c>
      <c r="H126" s="151" t="e">
        <f t="shared" si="45"/>
        <v>#REF!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151">
        <v>0</v>
      </c>
      <c r="Q126" s="123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/>
      <c r="EG126" s="124"/>
    </row>
    <row r="127" spans="1:137" s="150" customFormat="1" ht="27.75" customHeight="1" x14ac:dyDescent="0.2">
      <c r="A127" s="822" t="e">
        <f>'Приложение № 1'!#REF!</f>
        <v>#REF!</v>
      </c>
      <c r="B127" s="823"/>
      <c r="C127" s="129" t="e">
        <f>C128+C129</f>
        <v>#REF!</v>
      </c>
      <c r="D127" s="129" t="e">
        <f t="shared" ref="D127:P127" si="46">D128+D129</f>
        <v>#REF!</v>
      </c>
      <c r="E127" s="129">
        <f t="shared" si="46"/>
        <v>0</v>
      </c>
      <c r="F127" s="129">
        <f t="shared" si="46"/>
        <v>0</v>
      </c>
      <c r="G127" s="129">
        <f t="shared" si="46"/>
        <v>0</v>
      </c>
      <c r="H127" s="129">
        <f t="shared" si="46"/>
        <v>0</v>
      </c>
      <c r="I127" s="129" t="e">
        <f t="shared" si="46"/>
        <v>#REF!</v>
      </c>
      <c r="J127" s="129" t="e">
        <f t="shared" si="46"/>
        <v>#REF!</v>
      </c>
      <c r="K127" s="129">
        <f t="shared" si="46"/>
        <v>0</v>
      </c>
      <c r="L127" s="129">
        <f t="shared" si="46"/>
        <v>0</v>
      </c>
      <c r="M127" s="129">
        <f t="shared" si="46"/>
        <v>0</v>
      </c>
      <c r="N127" s="129">
        <f t="shared" si="46"/>
        <v>0</v>
      </c>
      <c r="O127" s="129">
        <f t="shared" si="46"/>
        <v>0</v>
      </c>
      <c r="P127" s="129">
        <f t="shared" si="46"/>
        <v>0</v>
      </c>
      <c r="Q127" s="123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  <c r="EG127" s="124"/>
    </row>
    <row r="128" spans="1:137" s="150" customFormat="1" ht="12.95" customHeight="1" x14ac:dyDescent="0.2">
      <c r="A128" s="100" t="e">
        <f>'Приложение № 1'!#REF!</f>
        <v>#REF!</v>
      </c>
      <c r="B128" s="119" t="e">
        <f>'Приложение № 1'!#REF!</f>
        <v>#REF!</v>
      </c>
      <c r="C128" s="126" t="e">
        <f>'Приложение № 1'!#REF!</f>
        <v>#REF!</v>
      </c>
      <c r="D128" s="151" t="e">
        <f>'Приложение № 1'!#REF!</f>
        <v>#REF!</v>
      </c>
      <c r="E128" s="151">
        <v>0</v>
      </c>
      <c r="F128" s="151">
        <v>0</v>
      </c>
      <c r="G128" s="151">
        <v>0</v>
      </c>
      <c r="H128" s="151">
        <v>0</v>
      </c>
      <c r="I128" s="151" t="e">
        <f>C128</f>
        <v>#REF!</v>
      </c>
      <c r="J128" s="151" t="e">
        <f>D128</f>
        <v>#REF!</v>
      </c>
      <c r="K128" s="151">
        <v>0</v>
      </c>
      <c r="L128" s="151">
        <v>0</v>
      </c>
      <c r="M128" s="151">
        <v>0</v>
      </c>
      <c r="N128" s="151">
        <v>0</v>
      </c>
      <c r="O128" s="151">
        <v>0</v>
      </c>
      <c r="P128" s="151">
        <v>0</v>
      </c>
      <c r="Q128" s="123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4"/>
      <c r="DL128" s="124"/>
      <c r="DM128" s="124"/>
      <c r="DN128" s="124"/>
      <c r="DO128" s="124"/>
      <c r="DP128" s="124"/>
      <c r="DQ128" s="124"/>
      <c r="DR128" s="124"/>
      <c r="DS128" s="124"/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/>
      <c r="EG128" s="124"/>
    </row>
    <row r="129" spans="1:137" s="150" customFormat="1" ht="12.95" customHeight="1" x14ac:dyDescent="0.2">
      <c r="A129" s="100" t="e">
        <f>'Приложение № 1'!#REF!</f>
        <v>#REF!</v>
      </c>
      <c r="B129" s="119" t="e">
        <f>'Приложение № 1'!#REF!</f>
        <v>#REF!</v>
      </c>
      <c r="C129" s="126" t="e">
        <f>'Приложение № 1'!#REF!</f>
        <v>#REF!</v>
      </c>
      <c r="D129" s="151" t="e">
        <f>'Приложение № 1'!#REF!</f>
        <v>#REF!</v>
      </c>
      <c r="E129" s="151">
        <v>0</v>
      </c>
      <c r="F129" s="151">
        <v>0</v>
      </c>
      <c r="G129" s="151">
        <v>0</v>
      </c>
      <c r="H129" s="151">
        <v>0</v>
      </c>
      <c r="I129" s="151" t="e">
        <f>C129</f>
        <v>#REF!</v>
      </c>
      <c r="J129" s="151" t="e">
        <f>D129</f>
        <v>#REF!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151">
        <v>0</v>
      </c>
      <c r="Q129" s="123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  <c r="EG129" s="124"/>
    </row>
    <row r="130" spans="1:137" s="106" customFormat="1" ht="39.950000000000003" customHeight="1" x14ac:dyDescent="0.2">
      <c r="A130" s="822" t="e">
        <f>'Приложение № 1'!#REF!</f>
        <v>#REF!</v>
      </c>
      <c r="B130" s="823"/>
      <c r="C130" s="101" t="e">
        <f>C131+C132+C133</f>
        <v>#REF!</v>
      </c>
      <c r="D130" s="101" t="e">
        <f t="shared" ref="D130:P130" si="47">D131+D132+D133</f>
        <v>#REF!</v>
      </c>
      <c r="E130" s="101">
        <f t="shared" si="47"/>
        <v>0</v>
      </c>
      <c r="F130" s="101">
        <f t="shared" si="47"/>
        <v>0</v>
      </c>
      <c r="G130" s="101" t="e">
        <f t="shared" si="47"/>
        <v>#REF!</v>
      </c>
      <c r="H130" s="101" t="e">
        <f t="shared" si="47"/>
        <v>#REF!</v>
      </c>
      <c r="I130" s="101">
        <f t="shared" si="47"/>
        <v>0</v>
      </c>
      <c r="J130" s="101">
        <f t="shared" si="47"/>
        <v>0</v>
      </c>
      <c r="K130" s="101">
        <f t="shared" si="47"/>
        <v>0</v>
      </c>
      <c r="L130" s="101">
        <f t="shared" si="47"/>
        <v>0</v>
      </c>
      <c r="M130" s="101">
        <f t="shared" si="47"/>
        <v>0</v>
      </c>
      <c r="N130" s="101">
        <f t="shared" si="47"/>
        <v>0</v>
      </c>
      <c r="O130" s="101">
        <f t="shared" si="47"/>
        <v>0</v>
      </c>
      <c r="P130" s="101">
        <f t="shared" si="47"/>
        <v>0</v>
      </c>
      <c r="Q130" s="112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</row>
    <row r="131" spans="1:137" s="106" customFormat="1" ht="12.95" customHeight="1" x14ac:dyDescent="0.2">
      <c r="A131" s="127">
        <v>1</v>
      </c>
      <c r="B131" s="130" t="e">
        <f>'Приложение № 1'!#REF!</f>
        <v>#REF!</v>
      </c>
      <c r="C131" s="126" t="e">
        <f>'Приложение № 1'!#REF!</f>
        <v>#REF!</v>
      </c>
      <c r="D131" s="151" t="e">
        <f>'Приложение № 1'!#REF!</f>
        <v>#REF!</v>
      </c>
      <c r="E131" s="151">
        <v>0</v>
      </c>
      <c r="F131" s="151">
        <v>0</v>
      </c>
      <c r="G131" s="151" t="e">
        <f t="shared" ref="G131:H133" si="48">C131</f>
        <v>#REF!</v>
      </c>
      <c r="H131" s="151" t="e">
        <f t="shared" si="48"/>
        <v>#REF!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151">
        <v>0</v>
      </c>
      <c r="Q131" s="112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</row>
    <row r="132" spans="1:137" s="106" customFormat="1" ht="12.95" customHeight="1" x14ac:dyDescent="0.2">
      <c r="A132" s="127">
        <v>2</v>
      </c>
      <c r="B132" s="130" t="e">
        <f>'Приложение № 1'!#REF!</f>
        <v>#REF!</v>
      </c>
      <c r="C132" s="126" t="e">
        <f>'Приложение № 1'!#REF!</f>
        <v>#REF!</v>
      </c>
      <c r="D132" s="151" t="e">
        <f>'Приложение № 1'!#REF!</f>
        <v>#REF!</v>
      </c>
      <c r="E132" s="151">
        <v>0</v>
      </c>
      <c r="F132" s="151">
        <v>0</v>
      </c>
      <c r="G132" s="151" t="e">
        <f t="shared" si="48"/>
        <v>#REF!</v>
      </c>
      <c r="H132" s="151" t="e">
        <f t="shared" si="48"/>
        <v>#REF!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12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</row>
    <row r="133" spans="1:137" s="150" customFormat="1" ht="12.95" customHeight="1" x14ac:dyDescent="0.2">
      <c r="A133" s="127">
        <v>3</v>
      </c>
      <c r="B133" s="130" t="e">
        <f>'Приложение № 1'!#REF!</f>
        <v>#REF!</v>
      </c>
      <c r="C133" s="126" t="e">
        <f>'Приложение № 1'!#REF!</f>
        <v>#REF!</v>
      </c>
      <c r="D133" s="151" t="e">
        <f>'Приложение № 1'!#REF!</f>
        <v>#REF!</v>
      </c>
      <c r="E133" s="151">
        <v>0</v>
      </c>
      <c r="F133" s="151">
        <v>0</v>
      </c>
      <c r="G133" s="151" t="e">
        <f t="shared" si="48"/>
        <v>#REF!</v>
      </c>
      <c r="H133" s="151" t="e">
        <f t="shared" si="48"/>
        <v>#REF!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23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/>
      <c r="EG133" s="124"/>
    </row>
    <row r="134" spans="1:137" s="106" customFormat="1" ht="39.950000000000003" customHeight="1" x14ac:dyDescent="0.2">
      <c r="A134" s="822" t="e">
        <f ca="1">OFFSET('Приложение № 1'!#REF!,-2,0)</f>
        <v>#REF!</v>
      </c>
      <c r="B134" s="823"/>
      <c r="C134" s="101" t="e">
        <f>C135+C136+C137</f>
        <v>#REF!</v>
      </c>
      <c r="D134" s="101" t="e">
        <f t="shared" ref="D134:P134" si="49">D135+D136+D137</f>
        <v>#REF!</v>
      </c>
      <c r="E134" s="101">
        <f t="shared" si="49"/>
        <v>0</v>
      </c>
      <c r="F134" s="101">
        <f t="shared" si="49"/>
        <v>0</v>
      </c>
      <c r="G134" s="101" t="e">
        <f t="shared" si="49"/>
        <v>#REF!</v>
      </c>
      <c r="H134" s="101" t="e">
        <f t="shared" si="49"/>
        <v>#REF!</v>
      </c>
      <c r="I134" s="101">
        <f t="shared" si="49"/>
        <v>0</v>
      </c>
      <c r="J134" s="101">
        <f t="shared" si="49"/>
        <v>0</v>
      </c>
      <c r="K134" s="101">
        <f t="shared" si="49"/>
        <v>0</v>
      </c>
      <c r="L134" s="101">
        <f t="shared" si="49"/>
        <v>0</v>
      </c>
      <c r="M134" s="101">
        <f t="shared" si="49"/>
        <v>0</v>
      </c>
      <c r="N134" s="101">
        <f t="shared" si="49"/>
        <v>0</v>
      </c>
      <c r="O134" s="101">
        <f t="shared" si="49"/>
        <v>0</v>
      </c>
      <c r="P134" s="101">
        <f t="shared" si="49"/>
        <v>0</v>
      </c>
      <c r="Q134" s="112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</row>
    <row r="135" spans="1:137" s="150" customFormat="1" ht="12.95" customHeight="1" x14ac:dyDescent="0.2">
      <c r="A135" s="127">
        <v>1</v>
      </c>
      <c r="B135" s="130" t="e">
        <f ca="1">OFFSET('Приложение № 1'!#REF!,-2,0)</f>
        <v>#REF!</v>
      </c>
      <c r="C135" s="126" t="e">
        <f>'Приложение № 1'!#REF!</f>
        <v>#REF!</v>
      </c>
      <c r="D135" s="151" t="e">
        <f>'Приложение № 1'!#REF!</f>
        <v>#REF!</v>
      </c>
      <c r="E135" s="151">
        <v>0</v>
      </c>
      <c r="F135" s="151">
        <v>0</v>
      </c>
      <c r="G135" s="151" t="e">
        <f t="shared" ref="G135:H137" si="50">C135</f>
        <v>#REF!</v>
      </c>
      <c r="H135" s="151" t="e">
        <f t="shared" si="50"/>
        <v>#REF!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1">
        <v>0</v>
      </c>
      <c r="Q135" s="123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4"/>
      <c r="DL135" s="124"/>
      <c r="DM135" s="124"/>
      <c r="DN135" s="124"/>
      <c r="DO135" s="124"/>
      <c r="DP135" s="124"/>
      <c r="DQ135" s="124"/>
      <c r="DR135" s="124"/>
      <c r="DS135" s="124"/>
      <c r="DT135" s="124"/>
      <c r="DU135" s="124"/>
      <c r="DV135" s="124"/>
      <c r="DW135" s="124"/>
      <c r="DX135" s="124"/>
      <c r="DY135" s="124"/>
      <c r="DZ135" s="124"/>
      <c r="EA135" s="124"/>
      <c r="EB135" s="124"/>
      <c r="EC135" s="124"/>
      <c r="ED135" s="124"/>
      <c r="EE135" s="124"/>
      <c r="EF135" s="124"/>
      <c r="EG135" s="124"/>
    </row>
    <row r="136" spans="1:137" s="150" customFormat="1" ht="12.95" customHeight="1" x14ac:dyDescent="0.2">
      <c r="A136" s="127">
        <v>2</v>
      </c>
      <c r="B136" s="130" t="e">
        <f ca="1">OFFSET('Приложение № 1'!#REF!,-2,0)</f>
        <v>#REF!</v>
      </c>
      <c r="C136" s="126" t="e">
        <f>'Приложение № 1'!#REF!</f>
        <v>#REF!</v>
      </c>
      <c r="D136" s="151" t="e">
        <f>'Приложение № 1'!#REF!</f>
        <v>#REF!</v>
      </c>
      <c r="E136" s="151">
        <v>0</v>
      </c>
      <c r="F136" s="151">
        <v>0</v>
      </c>
      <c r="G136" s="151" t="e">
        <f t="shared" si="50"/>
        <v>#REF!</v>
      </c>
      <c r="H136" s="151" t="e">
        <f t="shared" si="50"/>
        <v>#REF!</v>
      </c>
      <c r="I136" s="151">
        <v>0</v>
      </c>
      <c r="J136" s="151">
        <v>0</v>
      </c>
      <c r="K136" s="151">
        <v>0</v>
      </c>
      <c r="L136" s="151">
        <v>0</v>
      </c>
      <c r="M136" s="151">
        <v>0</v>
      </c>
      <c r="N136" s="151">
        <v>0</v>
      </c>
      <c r="O136" s="151">
        <v>0</v>
      </c>
      <c r="P136" s="151">
        <v>0</v>
      </c>
      <c r="Q136" s="123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4"/>
      <c r="EB136" s="124"/>
      <c r="EC136" s="124"/>
      <c r="ED136" s="124"/>
      <c r="EE136" s="124"/>
      <c r="EF136" s="124"/>
      <c r="EG136" s="124"/>
    </row>
    <row r="137" spans="1:137" s="106" customFormat="1" ht="12.95" customHeight="1" x14ac:dyDescent="0.2">
      <c r="A137" s="127">
        <v>3</v>
      </c>
      <c r="B137" s="130" t="e">
        <f ca="1">OFFSET('Приложение № 1'!#REF!,-2,0)</f>
        <v>#REF!</v>
      </c>
      <c r="C137" s="126" t="e">
        <f>'Приложение № 1'!#REF!</f>
        <v>#REF!</v>
      </c>
      <c r="D137" s="151" t="e">
        <f>'Приложение № 1'!#REF!</f>
        <v>#REF!</v>
      </c>
      <c r="E137" s="151">
        <v>0</v>
      </c>
      <c r="F137" s="151">
        <v>0</v>
      </c>
      <c r="G137" s="151" t="e">
        <f t="shared" si="50"/>
        <v>#REF!</v>
      </c>
      <c r="H137" s="151" t="e">
        <f t="shared" si="50"/>
        <v>#REF!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151">
        <v>0</v>
      </c>
      <c r="Q137" s="112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</row>
    <row r="138" spans="1:137" s="106" customFormat="1" ht="39.950000000000003" customHeight="1" x14ac:dyDescent="0.2">
      <c r="A138" s="822" t="e">
        <f>'Приложение № 1'!#REF!</f>
        <v>#REF!</v>
      </c>
      <c r="B138" s="823"/>
      <c r="C138" s="101" t="e">
        <f>C140+C139</f>
        <v>#REF!</v>
      </c>
      <c r="D138" s="101" t="e">
        <f t="shared" ref="D138:P138" si="51">D140+D139</f>
        <v>#REF!</v>
      </c>
      <c r="E138" s="101">
        <f t="shared" si="51"/>
        <v>0</v>
      </c>
      <c r="F138" s="101">
        <f t="shared" si="51"/>
        <v>0</v>
      </c>
      <c r="G138" s="101" t="e">
        <f t="shared" si="51"/>
        <v>#REF!</v>
      </c>
      <c r="H138" s="101" t="e">
        <f t="shared" si="51"/>
        <v>#REF!</v>
      </c>
      <c r="I138" s="101">
        <f t="shared" si="51"/>
        <v>0</v>
      </c>
      <c r="J138" s="101">
        <f t="shared" si="51"/>
        <v>0</v>
      </c>
      <c r="K138" s="101">
        <f t="shared" si="51"/>
        <v>0</v>
      </c>
      <c r="L138" s="101">
        <f t="shared" si="51"/>
        <v>0</v>
      </c>
      <c r="M138" s="101">
        <f t="shared" si="51"/>
        <v>0</v>
      </c>
      <c r="N138" s="101">
        <f t="shared" si="51"/>
        <v>0</v>
      </c>
      <c r="O138" s="101">
        <f t="shared" si="51"/>
        <v>0</v>
      </c>
      <c r="P138" s="101">
        <f t="shared" si="51"/>
        <v>0</v>
      </c>
      <c r="Q138" s="112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</row>
    <row r="139" spans="1:137" s="150" customFormat="1" ht="12.95" customHeight="1" x14ac:dyDescent="0.2">
      <c r="A139" s="127">
        <v>1</v>
      </c>
      <c r="B139" s="130" t="e">
        <f>'Приложение № 1'!#REF!</f>
        <v>#REF!</v>
      </c>
      <c r="C139" s="126" t="e">
        <f>'Приложение № 1'!#REF!</f>
        <v>#REF!</v>
      </c>
      <c r="D139" s="151" t="e">
        <f>'Приложение № 1'!#REF!</f>
        <v>#REF!</v>
      </c>
      <c r="E139" s="151">
        <v>0</v>
      </c>
      <c r="F139" s="151">
        <v>0</v>
      </c>
      <c r="G139" s="151" t="e">
        <f>C139</f>
        <v>#REF!</v>
      </c>
      <c r="H139" s="151" t="e">
        <f>D139</f>
        <v>#REF!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1">
        <v>0</v>
      </c>
      <c r="Q139" s="123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  <c r="DX139" s="124"/>
      <c r="DY139" s="124"/>
      <c r="DZ139" s="124"/>
      <c r="EA139" s="124"/>
      <c r="EB139" s="124"/>
      <c r="EC139" s="124"/>
      <c r="ED139" s="124"/>
      <c r="EE139" s="124"/>
      <c r="EF139" s="124"/>
      <c r="EG139" s="124"/>
    </row>
    <row r="140" spans="1:137" s="150" customFormat="1" ht="12.95" customHeight="1" x14ac:dyDescent="0.2">
      <c r="A140" s="127">
        <v>2</v>
      </c>
      <c r="B140" s="130" t="e">
        <f>'Приложение № 1'!#REF!</f>
        <v>#REF!</v>
      </c>
      <c r="C140" s="126" t="e">
        <f>'Приложение № 1'!#REF!</f>
        <v>#REF!</v>
      </c>
      <c r="D140" s="151" t="e">
        <f>'Приложение № 1'!#REF!</f>
        <v>#REF!</v>
      </c>
      <c r="E140" s="151">
        <v>0</v>
      </c>
      <c r="F140" s="151">
        <v>0</v>
      </c>
      <c r="G140" s="151" t="e">
        <f>C140</f>
        <v>#REF!</v>
      </c>
      <c r="H140" s="151" t="e">
        <f>D140</f>
        <v>#REF!</v>
      </c>
      <c r="I140" s="151">
        <v>0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0</v>
      </c>
      <c r="P140" s="151">
        <v>0</v>
      </c>
      <c r="Q140" s="123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4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4"/>
      <c r="EF140" s="124"/>
      <c r="EG140" s="124"/>
    </row>
    <row r="141" spans="1:137" s="106" customFormat="1" ht="39.950000000000003" customHeight="1" x14ac:dyDescent="0.2">
      <c r="A141" s="822" t="e">
        <f ca="1">OFFSET('Приложение № 1'!#REF!,-2,0)</f>
        <v>#REF!</v>
      </c>
      <c r="B141" s="823"/>
      <c r="C141" s="101" t="e">
        <f>C142+C143+C144</f>
        <v>#REF!</v>
      </c>
      <c r="D141" s="101" t="e">
        <f t="shared" ref="D141:P141" si="52">D142+D143+D144</f>
        <v>#REF!</v>
      </c>
      <c r="E141" s="101">
        <f t="shared" si="52"/>
        <v>0</v>
      </c>
      <c r="F141" s="101">
        <f t="shared" si="52"/>
        <v>0</v>
      </c>
      <c r="G141" s="101" t="e">
        <f t="shared" si="52"/>
        <v>#REF!</v>
      </c>
      <c r="H141" s="101" t="e">
        <f t="shared" si="52"/>
        <v>#REF!</v>
      </c>
      <c r="I141" s="101">
        <f t="shared" si="52"/>
        <v>0</v>
      </c>
      <c r="J141" s="101">
        <f t="shared" si="52"/>
        <v>0</v>
      </c>
      <c r="K141" s="101">
        <f t="shared" si="52"/>
        <v>0</v>
      </c>
      <c r="L141" s="101">
        <f t="shared" si="52"/>
        <v>0</v>
      </c>
      <c r="M141" s="101">
        <f t="shared" si="52"/>
        <v>0</v>
      </c>
      <c r="N141" s="101">
        <f t="shared" si="52"/>
        <v>0</v>
      </c>
      <c r="O141" s="101">
        <f t="shared" si="52"/>
        <v>0</v>
      </c>
      <c r="P141" s="101">
        <f t="shared" si="52"/>
        <v>0</v>
      </c>
      <c r="Q141" s="112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</row>
    <row r="142" spans="1:137" s="106" customFormat="1" ht="12.95" customHeight="1" x14ac:dyDescent="0.2">
      <c r="A142" s="127">
        <v>1</v>
      </c>
      <c r="B142" s="130" t="e">
        <f ca="1">OFFSET('Приложение № 1'!#REF!,-2,0)</f>
        <v>#REF!</v>
      </c>
      <c r="C142" s="126" t="e">
        <f>'Приложение № 1'!#REF!</f>
        <v>#REF!</v>
      </c>
      <c r="D142" s="151" t="e">
        <f>'Приложение № 1'!#REF!</f>
        <v>#REF!</v>
      </c>
      <c r="E142" s="151">
        <v>0</v>
      </c>
      <c r="F142" s="151">
        <v>0</v>
      </c>
      <c r="G142" s="151" t="e">
        <f t="shared" ref="G142:H144" si="53">C142</f>
        <v>#REF!</v>
      </c>
      <c r="H142" s="151" t="e">
        <f t="shared" si="53"/>
        <v>#REF!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51">
        <v>0</v>
      </c>
      <c r="Q142" s="112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</row>
    <row r="143" spans="1:137" s="106" customFormat="1" ht="12.95" customHeight="1" x14ac:dyDescent="0.2">
      <c r="A143" s="127">
        <v>2</v>
      </c>
      <c r="B143" s="130" t="e">
        <f ca="1">OFFSET('Приложение № 1'!#REF!,-2,0)</f>
        <v>#REF!</v>
      </c>
      <c r="C143" s="126" t="e">
        <f>'Приложение № 1'!#REF!</f>
        <v>#REF!</v>
      </c>
      <c r="D143" s="151" t="e">
        <f>'Приложение № 1'!#REF!</f>
        <v>#REF!</v>
      </c>
      <c r="E143" s="151">
        <v>0</v>
      </c>
      <c r="F143" s="151">
        <v>0</v>
      </c>
      <c r="G143" s="151" t="e">
        <f t="shared" si="53"/>
        <v>#REF!</v>
      </c>
      <c r="H143" s="151" t="e">
        <f t="shared" si="53"/>
        <v>#REF!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1">
        <v>0</v>
      </c>
      <c r="Q143" s="112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</row>
    <row r="144" spans="1:137" s="150" customFormat="1" ht="12.95" customHeight="1" x14ac:dyDescent="0.2">
      <c r="A144" s="127">
        <v>3</v>
      </c>
      <c r="B144" s="130" t="e">
        <f ca="1">OFFSET('Приложение № 1'!#REF!,-2,0)</f>
        <v>#REF!</v>
      </c>
      <c r="C144" s="126" t="e">
        <f>'Приложение № 1'!#REF!</f>
        <v>#REF!</v>
      </c>
      <c r="D144" s="151" t="e">
        <f>'Приложение № 1'!#REF!</f>
        <v>#REF!</v>
      </c>
      <c r="E144" s="151">
        <v>0</v>
      </c>
      <c r="F144" s="151">
        <v>0</v>
      </c>
      <c r="G144" s="151" t="e">
        <f t="shared" si="53"/>
        <v>#REF!</v>
      </c>
      <c r="H144" s="151" t="e">
        <f t="shared" si="53"/>
        <v>#REF!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51">
        <v>0</v>
      </c>
      <c r="Q144" s="123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24"/>
      <c r="DG144" s="124"/>
      <c r="DH144" s="124"/>
      <c r="DI144" s="124"/>
      <c r="DJ144" s="124"/>
      <c r="DK144" s="124"/>
      <c r="DL144" s="124"/>
      <c r="DM144" s="124"/>
      <c r="DN144" s="124"/>
      <c r="DO144" s="124"/>
      <c r="DP144" s="124"/>
      <c r="DQ144" s="124"/>
      <c r="DR144" s="124"/>
      <c r="DS144" s="124"/>
      <c r="DT144" s="124"/>
      <c r="DU144" s="124"/>
      <c r="DV144" s="124"/>
      <c r="DW144" s="124"/>
      <c r="DX144" s="124"/>
      <c r="DY144" s="124"/>
      <c r="DZ144" s="124"/>
      <c r="EA144" s="124"/>
      <c r="EB144" s="124"/>
      <c r="EC144" s="124"/>
      <c r="ED144" s="124"/>
      <c r="EE144" s="124"/>
      <c r="EF144" s="124"/>
      <c r="EG144" s="124"/>
    </row>
    <row r="145" spans="1:137" s="150" customFormat="1" ht="56.25" customHeight="1" x14ac:dyDescent="0.2">
      <c r="A145" s="822" t="e">
        <f>'Приложение № 1'!#REF!</f>
        <v>#REF!</v>
      </c>
      <c r="B145" s="823"/>
      <c r="C145" s="129" t="e">
        <f>C146</f>
        <v>#REF!</v>
      </c>
      <c r="D145" s="129" t="e">
        <f t="shared" ref="D145:P145" si="54">D146</f>
        <v>#REF!</v>
      </c>
      <c r="E145" s="129" t="e">
        <f t="shared" si="54"/>
        <v>#REF!</v>
      </c>
      <c r="F145" s="129" t="e">
        <f t="shared" si="54"/>
        <v>#REF!</v>
      </c>
      <c r="G145" s="129">
        <f t="shared" si="54"/>
        <v>0</v>
      </c>
      <c r="H145" s="129">
        <f t="shared" si="54"/>
        <v>0</v>
      </c>
      <c r="I145" s="129">
        <f t="shared" si="54"/>
        <v>0</v>
      </c>
      <c r="J145" s="129">
        <f t="shared" si="54"/>
        <v>0</v>
      </c>
      <c r="K145" s="129">
        <f t="shared" si="54"/>
        <v>0</v>
      </c>
      <c r="L145" s="129">
        <f t="shared" si="54"/>
        <v>0</v>
      </c>
      <c r="M145" s="129">
        <f t="shared" si="54"/>
        <v>0</v>
      </c>
      <c r="N145" s="129">
        <f t="shared" si="54"/>
        <v>0</v>
      </c>
      <c r="O145" s="129">
        <f t="shared" si="54"/>
        <v>0</v>
      </c>
      <c r="P145" s="129">
        <f t="shared" si="54"/>
        <v>0</v>
      </c>
      <c r="Q145" s="123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24"/>
      <c r="DG145" s="124"/>
      <c r="DH145" s="124"/>
      <c r="DI145" s="124"/>
      <c r="DJ145" s="124"/>
      <c r="DK145" s="124"/>
      <c r="DL145" s="124"/>
      <c r="DM145" s="124"/>
      <c r="DN145" s="124"/>
      <c r="DO145" s="124"/>
      <c r="DP145" s="124"/>
      <c r="DQ145" s="124"/>
      <c r="DR145" s="124"/>
      <c r="DS145" s="124"/>
      <c r="DT145" s="124"/>
      <c r="DU145" s="124"/>
      <c r="DV145" s="124"/>
      <c r="DW145" s="124"/>
      <c r="DX145" s="124"/>
      <c r="DY145" s="124"/>
      <c r="DZ145" s="124"/>
      <c r="EA145" s="124"/>
      <c r="EB145" s="124"/>
      <c r="EC145" s="124"/>
      <c r="ED145" s="124"/>
      <c r="EE145" s="124"/>
      <c r="EF145" s="124"/>
      <c r="EG145" s="124"/>
    </row>
    <row r="146" spans="1:137" s="150" customFormat="1" ht="27" customHeight="1" x14ac:dyDescent="0.2">
      <c r="A146" s="822" t="e">
        <f>'Приложение № 1'!#REF!</f>
        <v>#REF!</v>
      </c>
      <c r="B146" s="823"/>
      <c r="C146" s="129" t="e">
        <f>SUM(C147:C148)</f>
        <v>#REF!</v>
      </c>
      <c r="D146" s="129" t="e">
        <f t="shared" ref="D146:P146" si="55">SUM(D147:D148)</f>
        <v>#REF!</v>
      </c>
      <c r="E146" s="129" t="e">
        <f t="shared" si="55"/>
        <v>#REF!</v>
      </c>
      <c r="F146" s="129" t="e">
        <f t="shared" si="55"/>
        <v>#REF!</v>
      </c>
      <c r="G146" s="129">
        <f t="shared" si="55"/>
        <v>0</v>
      </c>
      <c r="H146" s="129">
        <f t="shared" si="55"/>
        <v>0</v>
      </c>
      <c r="I146" s="129">
        <f t="shared" si="55"/>
        <v>0</v>
      </c>
      <c r="J146" s="129">
        <f t="shared" si="55"/>
        <v>0</v>
      </c>
      <c r="K146" s="129">
        <f t="shared" si="55"/>
        <v>0</v>
      </c>
      <c r="L146" s="129">
        <f t="shared" si="55"/>
        <v>0</v>
      </c>
      <c r="M146" s="129">
        <f t="shared" si="55"/>
        <v>0</v>
      </c>
      <c r="N146" s="129">
        <f t="shared" si="55"/>
        <v>0</v>
      </c>
      <c r="O146" s="129">
        <f t="shared" si="55"/>
        <v>0</v>
      </c>
      <c r="P146" s="129">
        <f t="shared" si="55"/>
        <v>0</v>
      </c>
      <c r="Q146" s="123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24"/>
      <c r="DG146" s="124"/>
      <c r="DH146" s="124"/>
      <c r="DI146" s="124"/>
      <c r="DJ146" s="124"/>
      <c r="DK146" s="124"/>
      <c r="DL146" s="124"/>
      <c r="DM146" s="124"/>
      <c r="DN146" s="124"/>
      <c r="DO146" s="124"/>
      <c r="DP146" s="124"/>
      <c r="DQ146" s="124"/>
      <c r="DR146" s="124"/>
      <c r="DS146" s="124"/>
      <c r="DT146" s="124"/>
      <c r="DU146" s="124"/>
      <c r="DV146" s="124"/>
      <c r="DW146" s="124"/>
      <c r="DX146" s="124"/>
      <c r="DY146" s="124"/>
      <c r="DZ146" s="124"/>
      <c r="EA146" s="124"/>
      <c r="EB146" s="124"/>
      <c r="EC146" s="124"/>
      <c r="ED146" s="124"/>
      <c r="EE146" s="124"/>
      <c r="EF146" s="124"/>
      <c r="EG146" s="124"/>
    </row>
    <row r="147" spans="1:137" s="150" customFormat="1" ht="15.75" customHeight="1" x14ac:dyDescent="0.2">
      <c r="A147" s="130" t="e">
        <f>'Приложение № 1'!#REF!</f>
        <v>#REF!</v>
      </c>
      <c r="B147" s="130" t="e">
        <f>'Приложение № 1'!#REF!</f>
        <v>#REF!</v>
      </c>
      <c r="C147" s="126" t="e">
        <f>'Приложение № 1'!#REF!</f>
        <v>#REF!</v>
      </c>
      <c r="D147" s="151" t="e">
        <f>'Приложение № 1'!#REF!</f>
        <v>#REF!</v>
      </c>
      <c r="E147" s="151" t="e">
        <f>C147</f>
        <v>#REF!</v>
      </c>
      <c r="F147" s="151" t="e">
        <f>D147</f>
        <v>#REF!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>
        <v>0</v>
      </c>
      <c r="N147" s="151">
        <v>0</v>
      </c>
      <c r="O147" s="151">
        <v>0</v>
      </c>
      <c r="P147" s="151">
        <v>0</v>
      </c>
      <c r="Q147" s="123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4"/>
      <c r="DL147" s="124"/>
      <c r="DM147" s="124"/>
      <c r="DN147" s="124"/>
      <c r="DO147" s="124"/>
      <c r="DP147" s="124"/>
      <c r="DQ147" s="124"/>
      <c r="DR147" s="124"/>
      <c r="DS147" s="124"/>
      <c r="DT147" s="124"/>
      <c r="DU147" s="124"/>
      <c r="DV147" s="124"/>
      <c r="DW147" s="124"/>
      <c r="DX147" s="124"/>
      <c r="DY147" s="124"/>
      <c r="DZ147" s="124"/>
      <c r="EA147" s="124"/>
      <c r="EB147" s="124"/>
      <c r="EC147" s="124"/>
      <c r="ED147" s="124"/>
      <c r="EE147" s="124"/>
      <c r="EF147" s="124"/>
      <c r="EG147" s="124"/>
    </row>
    <row r="148" spans="1:137" s="150" customFormat="1" ht="12.95" customHeight="1" x14ac:dyDescent="0.2">
      <c r="A148" s="130" t="e">
        <f>'Приложение № 1'!#REF!</f>
        <v>#REF!</v>
      </c>
      <c r="B148" s="130" t="e">
        <f>'Приложение № 1'!#REF!</f>
        <v>#REF!</v>
      </c>
      <c r="C148" s="126" t="e">
        <f>'Приложение № 1'!#REF!</f>
        <v>#REF!</v>
      </c>
      <c r="D148" s="151" t="e">
        <f>'Приложение № 1'!#REF!</f>
        <v>#REF!</v>
      </c>
      <c r="E148" s="151" t="e">
        <f>C148</f>
        <v>#REF!</v>
      </c>
      <c r="F148" s="151" t="e">
        <f>D148</f>
        <v>#REF!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  <c r="N148" s="151">
        <v>0</v>
      </c>
      <c r="O148" s="151">
        <v>0</v>
      </c>
      <c r="P148" s="151">
        <v>0</v>
      </c>
      <c r="Q148" s="123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124"/>
      <c r="DY148" s="124"/>
      <c r="DZ148" s="124"/>
      <c r="EA148" s="124"/>
      <c r="EB148" s="124"/>
      <c r="EC148" s="124"/>
      <c r="ED148" s="124"/>
      <c r="EE148" s="124"/>
      <c r="EF148" s="124"/>
      <c r="EG148" s="124"/>
    </row>
    <row r="149" spans="1:137" s="150" customFormat="1" ht="32.25" customHeight="1" x14ac:dyDescent="0.2">
      <c r="A149" s="833" t="s">
        <v>1388</v>
      </c>
      <c r="B149" s="834"/>
      <c r="C149" s="129" t="e">
        <f t="shared" ref="C149:P149" si="56">C150+C481</f>
        <v>#REF!</v>
      </c>
      <c r="D149" s="129" t="e">
        <f t="shared" si="56"/>
        <v>#REF!</v>
      </c>
      <c r="E149" s="129" t="e">
        <f t="shared" si="56"/>
        <v>#REF!</v>
      </c>
      <c r="F149" s="129" t="e">
        <f t="shared" si="56"/>
        <v>#REF!</v>
      </c>
      <c r="G149" s="129" t="e">
        <f t="shared" si="56"/>
        <v>#REF!</v>
      </c>
      <c r="H149" s="129" t="e">
        <f t="shared" si="56"/>
        <v>#REF!</v>
      </c>
      <c r="I149" s="129" t="e">
        <f t="shared" si="56"/>
        <v>#REF!</v>
      </c>
      <c r="J149" s="129" t="e">
        <f t="shared" si="56"/>
        <v>#REF!</v>
      </c>
      <c r="K149" s="129">
        <f t="shared" si="56"/>
        <v>521.5</v>
      </c>
      <c r="L149" s="129">
        <f t="shared" si="56"/>
        <v>23327738</v>
      </c>
      <c r="M149" s="129">
        <f t="shared" si="56"/>
        <v>0</v>
      </c>
      <c r="N149" s="129">
        <f t="shared" si="56"/>
        <v>0</v>
      </c>
      <c r="O149" s="129" t="e">
        <f t="shared" si="56"/>
        <v>#REF!</v>
      </c>
      <c r="P149" s="129" t="e">
        <f t="shared" si="56"/>
        <v>#REF!</v>
      </c>
      <c r="Q149" s="123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24"/>
      <c r="DG149" s="124"/>
      <c r="DH149" s="124"/>
      <c r="DI149" s="124"/>
      <c r="DJ149" s="124"/>
      <c r="DK149" s="124"/>
      <c r="DL149" s="124"/>
      <c r="DM149" s="124"/>
      <c r="DN149" s="124"/>
      <c r="DO149" s="124"/>
      <c r="DP149" s="124"/>
      <c r="DQ149" s="124"/>
      <c r="DR149" s="124"/>
      <c r="DS149" s="124"/>
      <c r="DT149" s="124"/>
      <c r="DU149" s="124"/>
      <c r="DV149" s="124"/>
      <c r="DW149" s="124"/>
      <c r="DX149" s="124"/>
      <c r="DY149" s="124"/>
      <c r="DZ149" s="124"/>
      <c r="EA149" s="124"/>
      <c r="EB149" s="124"/>
      <c r="EC149" s="124"/>
      <c r="ED149" s="124"/>
      <c r="EE149" s="124"/>
      <c r="EF149" s="124"/>
      <c r="EG149" s="124"/>
    </row>
    <row r="150" spans="1:137" s="150" customFormat="1" ht="60" customHeight="1" x14ac:dyDescent="0.2">
      <c r="A150" s="833" t="s">
        <v>1389</v>
      </c>
      <c r="B150" s="834"/>
      <c r="C150" s="101" t="e">
        <f t="shared" ref="C150:P150" si="57">C151+C158+C163+C166+C183+C190+C196+C203+C208+C216+C219+C221+C224+C232+C234+C241+C246+C251+C254+C266+C269+C275+C282+C294+C297+C299+C322+C324+C328+C335+C353+C358+C363+C366+C375+C383+C388+C390+C393+C400+C415+C420+C423+C436+C443+C446+C470+C478</f>
        <v>#REF!</v>
      </c>
      <c r="D150" s="101" t="e">
        <f t="shared" si="57"/>
        <v>#REF!</v>
      </c>
      <c r="E150" s="101" t="e">
        <f t="shared" si="57"/>
        <v>#REF!</v>
      </c>
      <c r="F150" s="101" t="e">
        <f t="shared" si="57"/>
        <v>#REF!</v>
      </c>
      <c r="G150" s="101" t="e">
        <f t="shared" si="57"/>
        <v>#REF!</v>
      </c>
      <c r="H150" s="101" t="e">
        <f t="shared" si="57"/>
        <v>#REF!</v>
      </c>
      <c r="I150" s="101" t="e">
        <f t="shared" si="57"/>
        <v>#REF!</v>
      </c>
      <c r="J150" s="101" t="e">
        <f t="shared" si="57"/>
        <v>#REF!</v>
      </c>
      <c r="K150" s="101">
        <f t="shared" si="57"/>
        <v>521.5</v>
      </c>
      <c r="L150" s="101">
        <f t="shared" si="57"/>
        <v>23327738</v>
      </c>
      <c r="M150" s="101">
        <f t="shared" si="57"/>
        <v>0</v>
      </c>
      <c r="N150" s="101">
        <f t="shared" si="57"/>
        <v>0</v>
      </c>
      <c r="O150" s="101">
        <f t="shared" si="57"/>
        <v>0</v>
      </c>
      <c r="P150" s="101">
        <f t="shared" si="57"/>
        <v>0</v>
      </c>
      <c r="Q150" s="123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24"/>
      <c r="DG150" s="124"/>
      <c r="DH150" s="124"/>
      <c r="DI150" s="124"/>
      <c r="DJ150" s="124"/>
      <c r="DK150" s="124"/>
      <c r="DL150" s="124"/>
      <c r="DM150" s="124"/>
      <c r="DN150" s="124"/>
      <c r="DO150" s="124"/>
      <c r="DP150" s="124"/>
      <c r="DQ150" s="124"/>
      <c r="DR150" s="124"/>
      <c r="DS150" s="124"/>
      <c r="DT150" s="124"/>
      <c r="DU150" s="124"/>
      <c r="DV150" s="124"/>
      <c r="DW150" s="124"/>
      <c r="DX150" s="124"/>
      <c r="DY150" s="124"/>
      <c r="DZ150" s="124"/>
      <c r="EA150" s="124"/>
      <c r="EB150" s="124"/>
      <c r="EC150" s="124"/>
      <c r="ED150" s="124"/>
      <c r="EE150" s="124"/>
      <c r="EF150" s="124"/>
      <c r="EG150" s="124"/>
    </row>
    <row r="151" spans="1:137" s="150" customFormat="1" ht="39.950000000000003" customHeight="1" x14ac:dyDescent="0.2">
      <c r="A151" s="835" t="e">
        <f>'Приложение № 1'!#REF!</f>
        <v>#REF!</v>
      </c>
      <c r="B151" s="836"/>
      <c r="C151" s="101" t="e">
        <f>SUM(C152:C157)</f>
        <v>#REF!</v>
      </c>
      <c r="D151" s="101" t="e">
        <f t="shared" ref="D151:P151" si="58">SUM(D152:D157)</f>
        <v>#REF!</v>
      </c>
      <c r="E151" s="101">
        <f t="shared" si="58"/>
        <v>0</v>
      </c>
      <c r="F151" s="101">
        <f t="shared" si="58"/>
        <v>0</v>
      </c>
      <c r="G151" s="101" t="e">
        <f t="shared" si="58"/>
        <v>#REF!</v>
      </c>
      <c r="H151" s="101" t="e">
        <f t="shared" si="58"/>
        <v>#REF!</v>
      </c>
      <c r="I151" s="101">
        <f t="shared" si="58"/>
        <v>0</v>
      </c>
      <c r="J151" s="101">
        <f t="shared" si="58"/>
        <v>0</v>
      </c>
      <c r="K151" s="101">
        <f t="shared" si="58"/>
        <v>0</v>
      </c>
      <c r="L151" s="101">
        <f t="shared" si="58"/>
        <v>0</v>
      </c>
      <c r="M151" s="101">
        <f t="shared" si="58"/>
        <v>0</v>
      </c>
      <c r="N151" s="101">
        <f t="shared" si="58"/>
        <v>0</v>
      </c>
      <c r="O151" s="101">
        <f t="shared" si="58"/>
        <v>0</v>
      </c>
      <c r="P151" s="101">
        <f t="shared" si="58"/>
        <v>0</v>
      </c>
      <c r="Q151" s="123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24"/>
      <c r="DG151" s="124"/>
      <c r="DH151" s="124"/>
      <c r="DI151" s="124"/>
      <c r="DJ151" s="124"/>
      <c r="DK151" s="124"/>
      <c r="DL151" s="124"/>
      <c r="DM151" s="124"/>
      <c r="DN151" s="124"/>
      <c r="DO151" s="124"/>
      <c r="DP151" s="124"/>
      <c r="DQ151" s="124"/>
      <c r="DR151" s="124"/>
      <c r="DS151" s="124"/>
      <c r="DT151" s="124"/>
      <c r="DU151" s="124"/>
      <c r="DV151" s="124"/>
      <c r="DW151" s="124"/>
      <c r="DX151" s="124"/>
      <c r="DY151" s="124"/>
      <c r="DZ151" s="124"/>
      <c r="EA151" s="124"/>
      <c r="EB151" s="124"/>
      <c r="EC151" s="124"/>
      <c r="ED151" s="124"/>
      <c r="EE151" s="124"/>
      <c r="EF151" s="124"/>
      <c r="EG151" s="124"/>
    </row>
    <row r="152" spans="1:137" s="150" customFormat="1" ht="12.95" customHeight="1" x14ac:dyDescent="0.2">
      <c r="A152" s="127">
        <v>1</v>
      </c>
      <c r="B152" s="104" t="e">
        <f>'Приложение № 1'!#REF!</f>
        <v>#REF!</v>
      </c>
      <c r="C152" s="151" t="e">
        <f>'Приложение № 1'!#REF!</f>
        <v>#REF!</v>
      </c>
      <c r="D152" s="151" t="e">
        <f>'Приложение № 1'!#REF!</f>
        <v>#REF!</v>
      </c>
      <c r="E152" s="151">
        <v>0</v>
      </c>
      <c r="F152" s="151">
        <v>0</v>
      </c>
      <c r="G152" s="151" t="e">
        <f t="shared" ref="G152:H157" si="59">C152</f>
        <v>#REF!</v>
      </c>
      <c r="H152" s="151" t="e">
        <f t="shared" si="59"/>
        <v>#REF!</v>
      </c>
      <c r="I152" s="151">
        <v>0</v>
      </c>
      <c r="J152" s="151">
        <v>0</v>
      </c>
      <c r="K152" s="151">
        <v>0</v>
      </c>
      <c r="L152" s="151">
        <v>0</v>
      </c>
      <c r="M152" s="151">
        <v>0</v>
      </c>
      <c r="N152" s="151">
        <v>0</v>
      </c>
      <c r="O152" s="151">
        <v>0</v>
      </c>
      <c r="P152" s="151">
        <v>0</v>
      </c>
      <c r="Q152" s="123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4"/>
      <c r="DM152" s="124"/>
      <c r="DN152" s="124"/>
      <c r="DO152" s="124"/>
      <c r="DP152" s="124"/>
      <c r="DQ152" s="124"/>
      <c r="DR152" s="124"/>
      <c r="DS152" s="124"/>
      <c r="DT152" s="124"/>
      <c r="DU152" s="124"/>
      <c r="DV152" s="124"/>
      <c r="DW152" s="124"/>
      <c r="DX152" s="124"/>
      <c r="DY152" s="124"/>
      <c r="DZ152" s="124"/>
      <c r="EA152" s="124"/>
      <c r="EB152" s="124"/>
      <c r="EC152" s="124"/>
      <c r="ED152" s="124"/>
      <c r="EE152" s="124"/>
      <c r="EF152" s="124"/>
      <c r="EG152" s="124"/>
    </row>
    <row r="153" spans="1:137" s="150" customFormat="1" ht="12.95" customHeight="1" x14ac:dyDescent="0.2">
      <c r="A153" s="127">
        <v>2</v>
      </c>
      <c r="B153" s="104" t="e">
        <f>'Приложение № 1'!#REF!</f>
        <v>#REF!</v>
      </c>
      <c r="C153" s="151" t="e">
        <f>'Приложение № 1'!#REF!</f>
        <v>#REF!</v>
      </c>
      <c r="D153" s="151" t="e">
        <f>'Приложение № 1'!#REF!</f>
        <v>#REF!</v>
      </c>
      <c r="E153" s="151">
        <v>0</v>
      </c>
      <c r="F153" s="151">
        <v>0</v>
      </c>
      <c r="G153" s="151" t="e">
        <f t="shared" si="59"/>
        <v>#REF!</v>
      </c>
      <c r="H153" s="151" t="e">
        <f t="shared" si="59"/>
        <v>#REF!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51">
        <v>0</v>
      </c>
      <c r="O153" s="151">
        <v>0</v>
      </c>
      <c r="P153" s="151">
        <v>0</v>
      </c>
      <c r="Q153" s="123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4"/>
      <c r="DG153" s="124"/>
      <c r="DH153" s="124"/>
      <c r="DI153" s="124"/>
      <c r="DJ153" s="124"/>
      <c r="DK153" s="124"/>
      <c r="DL153" s="124"/>
      <c r="DM153" s="124"/>
      <c r="DN153" s="124"/>
      <c r="DO153" s="124"/>
      <c r="DP153" s="124"/>
      <c r="DQ153" s="124"/>
      <c r="DR153" s="124"/>
      <c r="DS153" s="124"/>
      <c r="DT153" s="124"/>
      <c r="DU153" s="124"/>
      <c r="DV153" s="124"/>
      <c r="DW153" s="124"/>
      <c r="DX153" s="124"/>
      <c r="DY153" s="124"/>
      <c r="DZ153" s="124"/>
      <c r="EA153" s="124"/>
      <c r="EB153" s="124"/>
      <c r="EC153" s="124"/>
      <c r="ED153" s="124"/>
      <c r="EE153" s="124"/>
      <c r="EF153" s="124"/>
      <c r="EG153" s="124"/>
    </row>
    <row r="154" spans="1:137" s="150" customFormat="1" ht="12.95" customHeight="1" x14ac:dyDescent="0.2">
      <c r="A154" s="127">
        <v>3</v>
      </c>
      <c r="B154" s="104" t="e">
        <f>'Приложение № 1'!#REF!</f>
        <v>#REF!</v>
      </c>
      <c r="C154" s="151" t="e">
        <f>'Приложение № 1'!#REF!</f>
        <v>#REF!</v>
      </c>
      <c r="D154" s="151" t="e">
        <f>'Приложение № 1'!#REF!</f>
        <v>#REF!</v>
      </c>
      <c r="E154" s="151">
        <v>0</v>
      </c>
      <c r="F154" s="151">
        <v>0</v>
      </c>
      <c r="G154" s="151" t="e">
        <f t="shared" si="59"/>
        <v>#REF!</v>
      </c>
      <c r="H154" s="151" t="e">
        <f t="shared" si="59"/>
        <v>#REF!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0</v>
      </c>
      <c r="O154" s="151">
        <v>0</v>
      </c>
      <c r="P154" s="151">
        <v>0</v>
      </c>
      <c r="Q154" s="123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4"/>
      <c r="DG154" s="124"/>
      <c r="DH154" s="124"/>
      <c r="DI154" s="124"/>
      <c r="DJ154" s="124"/>
      <c r="DK154" s="124"/>
      <c r="DL154" s="124"/>
      <c r="DM154" s="124"/>
      <c r="DN154" s="124"/>
      <c r="DO154" s="124"/>
      <c r="DP154" s="124"/>
      <c r="DQ154" s="124"/>
      <c r="DR154" s="124"/>
      <c r="DS154" s="124"/>
      <c r="DT154" s="124"/>
      <c r="DU154" s="124"/>
      <c r="DV154" s="124"/>
      <c r="DW154" s="124"/>
      <c r="DX154" s="124"/>
      <c r="DY154" s="124"/>
      <c r="DZ154" s="124"/>
      <c r="EA154" s="124"/>
      <c r="EB154" s="124"/>
      <c r="EC154" s="124"/>
      <c r="ED154" s="124"/>
      <c r="EE154" s="124"/>
      <c r="EF154" s="124"/>
      <c r="EG154" s="124"/>
    </row>
    <row r="155" spans="1:137" s="150" customFormat="1" ht="12.95" customHeight="1" x14ac:dyDescent="0.2">
      <c r="A155" s="127">
        <v>4</v>
      </c>
      <c r="B155" s="104" t="e">
        <f>'Приложение № 1'!#REF!</f>
        <v>#REF!</v>
      </c>
      <c r="C155" s="151" t="e">
        <f>'Приложение № 1'!#REF!</f>
        <v>#REF!</v>
      </c>
      <c r="D155" s="151" t="e">
        <f>'Приложение № 1'!#REF!</f>
        <v>#REF!</v>
      </c>
      <c r="E155" s="151">
        <v>0</v>
      </c>
      <c r="F155" s="151">
        <v>0</v>
      </c>
      <c r="G155" s="151" t="e">
        <f t="shared" si="59"/>
        <v>#REF!</v>
      </c>
      <c r="H155" s="151" t="e">
        <f t="shared" si="59"/>
        <v>#REF!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51">
        <v>0</v>
      </c>
      <c r="O155" s="151">
        <v>0</v>
      </c>
      <c r="P155" s="151">
        <v>0</v>
      </c>
      <c r="Q155" s="123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24"/>
      <c r="DG155" s="124"/>
      <c r="DH155" s="124"/>
      <c r="DI155" s="124"/>
      <c r="DJ155" s="124"/>
      <c r="DK155" s="124"/>
      <c r="DL155" s="124"/>
      <c r="DM155" s="124"/>
      <c r="DN155" s="124"/>
      <c r="DO155" s="124"/>
      <c r="DP155" s="124"/>
      <c r="DQ155" s="124"/>
      <c r="DR155" s="124"/>
      <c r="DS155" s="124"/>
      <c r="DT155" s="124"/>
      <c r="DU155" s="124"/>
      <c r="DV155" s="124"/>
      <c r="DW155" s="124"/>
      <c r="DX155" s="124"/>
      <c r="DY155" s="124"/>
      <c r="DZ155" s="124"/>
      <c r="EA155" s="124"/>
      <c r="EB155" s="124"/>
      <c r="EC155" s="124"/>
      <c r="ED155" s="124"/>
      <c r="EE155" s="124"/>
      <c r="EF155" s="124"/>
      <c r="EG155" s="124"/>
    </row>
    <row r="156" spans="1:137" s="150" customFormat="1" ht="12.95" customHeight="1" x14ac:dyDescent="0.2">
      <c r="A156" s="127">
        <v>5</v>
      </c>
      <c r="B156" s="104" t="e">
        <f>'Приложение № 1'!#REF!</f>
        <v>#REF!</v>
      </c>
      <c r="C156" s="151" t="e">
        <f>'Приложение № 1'!#REF!</f>
        <v>#REF!</v>
      </c>
      <c r="D156" s="151" t="e">
        <f>'Приложение № 1'!#REF!</f>
        <v>#REF!</v>
      </c>
      <c r="E156" s="151">
        <v>0</v>
      </c>
      <c r="F156" s="151">
        <v>0</v>
      </c>
      <c r="G156" s="151" t="e">
        <f t="shared" si="59"/>
        <v>#REF!</v>
      </c>
      <c r="H156" s="151" t="e">
        <f t="shared" si="59"/>
        <v>#REF!</v>
      </c>
      <c r="I156" s="151">
        <v>0</v>
      </c>
      <c r="J156" s="151">
        <v>0</v>
      </c>
      <c r="K156" s="151">
        <v>0</v>
      </c>
      <c r="L156" s="151">
        <v>0</v>
      </c>
      <c r="M156" s="151">
        <v>0</v>
      </c>
      <c r="N156" s="151">
        <v>0</v>
      </c>
      <c r="O156" s="151">
        <v>0</v>
      </c>
      <c r="P156" s="151">
        <v>0</v>
      </c>
      <c r="Q156" s="123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24"/>
      <c r="DG156" s="124"/>
      <c r="DH156" s="124"/>
      <c r="DI156" s="124"/>
      <c r="DJ156" s="124"/>
      <c r="DK156" s="124"/>
      <c r="DL156" s="124"/>
      <c r="DM156" s="124"/>
      <c r="DN156" s="124"/>
      <c r="DO156" s="124"/>
      <c r="DP156" s="124"/>
      <c r="DQ156" s="124"/>
      <c r="DR156" s="124"/>
      <c r="DS156" s="124"/>
      <c r="DT156" s="124"/>
      <c r="DU156" s="124"/>
      <c r="DV156" s="124"/>
      <c r="DW156" s="124"/>
      <c r="DX156" s="124"/>
      <c r="DY156" s="124"/>
      <c r="DZ156" s="124"/>
      <c r="EA156" s="124"/>
      <c r="EB156" s="124"/>
      <c r="EC156" s="124"/>
      <c r="ED156" s="124"/>
      <c r="EE156" s="124"/>
      <c r="EF156" s="124"/>
      <c r="EG156" s="124"/>
    </row>
    <row r="157" spans="1:137" s="150" customFormat="1" ht="12.95" customHeight="1" x14ac:dyDescent="0.2">
      <c r="A157" s="127">
        <v>6</v>
      </c>
      <c r="B157" s="104" t="e">
        <f>'Приложение № 1'!#REF!</f>
        <v>#REF!</v>
      </c>
      <c r="C157" s="151" t="e">
        <f>'Приложение № 1'!#REF!</f>
        <v>#REF!</v>
      </c>
      <c r="D157" s="151" t="e">
        <f>'Приложение № 1'!#REF!</f>
        <v>#REF!</v>
      </c>
      <c r="E157" s="151">
        <v>0</v>
      </c>
      <c r="F157" s="151">
        <v>0</v>
      </c>
      <c r="G157" s="151" t="e">
        <f t="shared" si="59"/>
        <v>#REF!</v>
      </c>
      <c r="H157" s="151" t="e">
        <f t="shared" si="59"/>
        <v>#REF!</v>
      </c>
      <c r="I157" s="151">
        <v>0</v>
      </c>
      <c r="J157" s="151">
        <v>0</v>
      </c>
      <c r="K157" s="151">
        <v>0</v>
      </c>
      <c r="L157" s="151">
        <v>0</v>
      </c>
      <c r="M157" s="151">
        <v>0</v>
      </c>
      <c r="N157" s="151">
        <v>0</v>
      </c>
      <c r="O157" s="151">
        <v>0</v>
      </c>
      <c r="P157" s="151">
        <v>0</v>
      </c>
      <c r="Q157" s="123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24"/>
      <c r="DG157" s="124"/>
      <c r="DH157" s="124"/>
      <c r="DI157" s="124"/>
      <c r="DJ157" s="124"/>
      <c r="DK157" s="124"/>
      <c r="DL157" s="124"/>
      <c r="DM157" s="124"/>
      <c r="DN157" s="124"/>
      <c r="DO157" s="124"/>
      <c r="DP157" s="124"/>
      <c r="DQ157" s="124"/>
      <c r="DR157" s="124"/>
      <c r="DS157" s="124"/>
      <c r="DT157" s="124"/>
      <c r="DU157" s="124"/>
      <c r="DV157" s="124"/>
      <c r="DW157" s="124"/>
      <c r="DX157" s="124"/>
      <c r="DY157" s="124"/>
      <c r="DZ157" s="124"/>
      <c r="EA157" s="124"/>
      <c r="EB157" s="124"/>
      <c r="EC157" s="124"/>
      <c r="ED157" s="124"/>
      <c r="EE157" s="124"/>
      <c r="EF157" s="124"/>
      <c r="EG157" s="124"/>
    </row>
    <row r="158" spans="1:137" s="150" customFormat="1" ht="31.5" customHeight="1" x14ac:dyDescent="0.2">
      <c r="A158" s="835" t="e">
        <f>'Приложение № 1'!#REF!</f>
        <v>#REF!</v>
      </c>
      <c r="B158" s="836"/>
      <c r="C158" s="101" t="e">
        <f>SUM(C159:C162)</f>
        <v>#REF!</v>
      </c>
      <c r="D158" s="101" t="e">
        <f t="shared" ref="D158:P158" si="60">SUM(D159:D162)</f>
        <v>#REF!</v>
      </c>
      <c r="E158" s="101">
        <f t="shared" si="60"/>
        <v>0</v>
      </c>
      <c r="F158" s="101">
        <f t="shared" si="60"/>
        <v>0</v>
      </c>
      <c r="G158" s="101" t="e">
        <f t="shared" si="60"/>
        <v>#REF!</v>
      </c>
      <c r="H158" s="101" t="e">
        <f t="shared" si="60"/>
        <v>#REF!</v>
      </c>
      <c r="I158" s="101">
        <f t="shared" si="60"/>
        <v>0</v>
      </c>
      <c r="J158" s="101">
        <f t="shared" si="60"/>
        <v>0</v>
      </c>
      <c r="K158" s="101">
        <f t="shared" si="60"/>
        <v>0</v>
      </c>
      <c r="L158" s="101">
        <f t="shared" si="60"/>
        <v>0</v>
      </c>
      <c r="M158" s="101">
        <f t="shared" si="60"/>
        <v>0</v>
      </c>
      <c r="N158" s="101">
        <f t="shared" si="60"/>
        <v>0</v>
      </c>
      <c r="O158" s="101">
        <f t="shared" si="60"/>
        <v>0</v>
      </c>
      <c r="P158" s="101">
        <f t="shared" si="60"/>
        <v>0</v>
      </c>
      <c r="Q158" s="123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24"/>
      <c r="DG158" s="124"/>
      <c r="DH158" s="124"/>
      <c r="DI158" s="124"/>
      <c r="DJ158" s="124"/>
      <c r="DK158" s="124"/>
      <c r="DL158" s="124"/>
      <c r="DM158" s="124"/>
      <c r="DN158" s="124"/>
      <c r="DO158" s="124"/>
      <c r="DP158" s="124"/>
      <c r="DQ158" s="124"/>
      <c r="DR158" s="124"/>
      <c r="DS158" s="124"/>
      <c r="DT158" s="124"/>
      <c r="DU158" s="124"/>
      <c r="DV158" s="124"/>
      <c r="DW158" s="124"/>
      <c r="DX158" s="124"/>
      <c r="DY158" s="124"/>
      <c r="DZ158" s="124"/>
      <c r="EA158" s="124"/>
      <c r="EB158" s="124"/>
      <c r="EC158" s="124"/>
      <c r="ED158" s="124"/>
      <c r="EE158" s="124"/>
      <c r="EF158" s="124"/>
      <c r="EG158" s="124"/>
    </row>
    <row r="159" spans="1:137" s="150" customFormat="1" ht="12.95" customHeight="1" x14ac:dyDescent="0.2">
      <c r="A159" s="127">
        <v>1</v>
      </c>
      <c r="B159" s="145" t="e">
        <f>'Приложение № 1'!#REF!</f>
        <v>#REF!</v>
      </c>
      <c r="C159" s="151" t="e">
        <f>'Приложение № 1'!#REF!</f>
        <v>#REF!</v>
      </c>
      <c r="D159" s="151" t="e">
        <f>'Приложение № 1'!#REF!</f>
        <v>#REF!</v>
      </c>
      <c r="E159" s="151">
        <v>0</v>
      </c>
      <c r="F159" s="151">
        <v>0</v>
      </c>
      <c r="G159" s="151" t="e">
        <f t="shared" ref="G159:H162" si="61">C159</f>
        <v>#REF!</v>
      </c>
      <c r="H159" s="151" t="e">
        <f t="shared" si="61"/>
        <v>#REF!</v>
      </c>
      <c r="I159" s="151">
        <v>0</v>
      </c>
      <c r="J159" s="151">
        <v>0</v>
      </c>
      <c r="K159" s="151">
        <v>0</v>
      </c>
      <c r="L159" s="151">
        <v>0</v>
      </c>
      <c r="M159" s="151">
        <v>0</v>
      </c>
      <c r="N159" s="151">
        <v>0</v>
      </c>
      <c r="O159" s="151">
        <v>0</v>
      </c>
      <c r="P159" s="151">
        <v>0</v>
      </c>
      <c r="Q159" s="123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24"/>
      <c r="DG159" s="124"/>
      <c r="DH159" s="124"/>
      <c r="DI159" s="124"/>
      <c r="DJ159" s="124"/>
      <c r="DK159" s="124"/>
      <c r="DL159" s="124"/>
      <c r="DM159" s="124"/>
      <c r="DN159" s="124"/>
      <c r="DO159" s="124"/>
      <c r="DP159" s="124"/>
      <c r="DQ159" s="124"/>
      <c r="DR159" s="124"/>
      <c r="DS159" s="124"/>
      <c r="DT159" s="124"/>
      <c r="DU159" s="124"/>
      <c r="DV159" s="124"/>
      <c r="DW159" s="124"/>
      <c r="DX159" s="124"/>
      <c r="DY159" s="124"/>
      <c r="DZ159" s="124"/>
      <c r="EA159" s="124"/>
      <c r="EB159" s="124"/>
      <c r="EC159" s="124"/>
      <c r="ED159" s="124"/>
      <c r="EE159" s="124"/>
      <c r="EF159" s="124"/>
      <c r="EG159" s="124"/>
    </row>
    <row r="160" spans="1:137" s="150" customFormat="1" ht="12.95" customHeight="1" x14ac:dyDescent="0.2">
      <c r="A160" s="127">
        <v>2</v>
      </c>
      <c r="B160" s="145" t="e">
        <f>'Приложение № 1'!#REF!</f>
        <v>#REF!</v>
      </c>
      <c r="C160" s="151" t="e">
        <f>'Приложение № 1'!#REF!</f>
        <v>#REF!</v>
      </c>
      <c r="D160" s="151" t="e">
        <f>'Приложение № 1'!#REF!</f>
        <v>#REF!</v>
      </c>
      <c r="E160" s="151">
        <v>0</v>
      </c>
      <c r="F160" s="151">
        <v>0</v>
      </c>
      <c r="G160" s="151" t="e">
        <f t="shared" si="61"/>
        <v>#REF!</v>
      </c>
      <c r="H160" s="151" t="e">
        <f t="shared" si="61"/>
        <v>#REF!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51">
        <v>0</v>
      </c>
      <c r="O160" s="151">
        <v>0</v>
      </c>
      <c r="P160" s="151">
        <v>0</v>
      </c>
      <c r="Q160" s="123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24"/>
      <c r="DG160" s="124"/>
      <c r="DH160" s="124"/>
      <c r="DI160" s="124"/>
      <c r="DJ160" s="124"/>
      <c r="DK160" s="124"/>
      <c r="DL160" s="124"/>
      <c r="DM160" s="124"/>
      <c r="DN160" s="124"/>
      <c r="DO160" s="124"/>
      <c r="DP160" s="124"/>
      <c r="DQ160" s="124"/>
      <c r="DR160" s="124"/>
      <c r="DS160" s="124"/>
      <c r="DT160" s="124"/>
      <c r="DU160" s="124"/>
      <c r="DV160" s="124"/>
      <c r="DW160" s="124"/>
      <c r="DX160" s="124"/>
      <c r="DY160" s="124"/>
      <c r="DZ160" s="124"/>
      <c r="EA160" s="124"/>
      <c r="EB160" s="124"/>
      <c r="EC160" s="124"/>
      <c r="ED160" s="124"/>
      <c r="EE160" s="124"/>
      <c r="EF160" s="124"/>
      <c r="EG160" s="124"/>
    </row>
    <row r="161" spans="1:137" s="150" customFormat="1" ht="12.95" customHeight="1" x14ac:dyDescent="0.2">
      <c r="A161" s="127">
        <v>3</v>
      </c>
      <c r="B161" s="145" t="e">
        <f>'Приложение № 1'!#REF!</f>
        <v>#REF!</v>
      </c>
      <c r="C161" s="151" t="e">
        <f>'Приложение № 1'!#REF!</f>
        <v>#REF!</v>
      </c>
      <c r="D161" s="151" t="e">
        <f>'Приложение № 1'!#REF!</f>
        <v>#REF!</v>
      </c>
      <c r="E161" s="151">
        <v>0</v>
      </c>
      <c r="F161" s="151">
        <v>0</v>
      </c>
      <c r="G161" s="151" t="e">
        <f t="shared" si="61"/>
        <v>#REF!</v>
      </c>
      <c r="H161" s="151" t="e">
        <f t="shared" si="61"/>
        <v>#REF!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0</v>
      </c>
      <c r="O161" s="151">
        <v>0</v>
      </c>
      <c r="P161" s="151">
        <v>0</v>
      </c>
      <c r="Q161" s="123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24"/>
      <c r="DG161" s="124"/>
      <c r="DH161" s="124"/>
      <c r="DI161" s="124"/>
      <c r="DJ161" s="124"/>
      <c r="DK161" s="124"/>
      <c r="DL161" s="124"/>
      <c r="DM161" s="124"/>
      <c r="DN161" s="124"/>
      <c r="DO161" s="124"/>
      <c r="DP161" s="124"/>
      <c r="DQ161" s="124"/>
      <c r="DR161" s="124"/>
      <c r="DS161" s="124"/>
      <c r="DT161" s="124"/>
      <c r="DU161" s="124"/>
      <c r="DV161" s="124"/>
      <c r="DW161" s="124"/>
      <c r="DX161" s="124"/>
      <c r="DY161" s="124"/>
      <c r="DZ161" s="124"/>
      <c r="EA161" s="124"/>
      <c r="EB161" s="124"/>
      <c r="EC161" s="124"/>
      <c r="ED161" s="124"/>
      <c r="EE161" s="124"/>
      <c r="EF161" s="124"/>
      <c r="EG161" s="124"/>
    </row>
    <row r="162" spans="1:137" s="150" customFormat="1" ht="12.95" customHeight="1" x14ac:dyDescent="0.2">
      <c r="A162" s="127">
        <v>4</v>
      </c>
      <c r="B162" s="145" t="e">
        <f>'Приложение № 1'!#REF!</f>
        <v>#REF!</v>
      </c>
      <c r="C162" s="151" t="e">
        <f>'Приложение № 1'!#REF!</f>
        <v>#REF!</v>
      </c>
      <c r="D162" s="151" t="e">
        <f>'Приложение № 1'!#REF!</f>
        <v>#REF!</v>
      </c>
      <c r="E162" s="151">
        <v>0</v>
      </c>
      <c r="F162" s="151">
        <v>0</v>
      </c>
      <c r="G162" s="151" t="e">
        <f t="shared" si="61"/>
        <v>#REF!</v>
      </c>
      <c r="H162" s="151" t="e">
        <f t="shared" si="61"/>
        <v>#REF!</v>
      </c>
      <c r="I162" s="151">
        <v>0</v>
      </c>
      <c r="J162" s="151">
        <v>0</v>
      </c>
      <c r="K162" s="151">
        <v>0</v>
      </c>
      <c r="L162" s="151">
        <v>0</v>
      </c>
      <c r="M162" s="151">
        <v>0</v>
      </c>
      <c r="N162" s="151">
        <v>0</v>
      </c>
      <c r="O162" s="151">
        <v>0</v>
      </c>
      <c r="P162" s="151">
        <v>0</v>
      </c>
      <c r="Q162" s="123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DQ162" s="124"/>
      <c r="DR162" s="124"/>
      <c r="DS162" s="124"/>
      <c r="DT162" s="124"/>
      <c r="DU162" s="124"/>
      <c r="DV162" s="124"/>
      <c r="DW162" s="124"/>
      <c r="DX162" s="124"/>
      <c r="DY162" s="124"/>
      <c r="DZ162" s="124"/>
      <c r="EA162" s="124"/>
      <c r="EB162" s="124"/>
      <c r="EC162" s="124"/>
      <c r="ED162" s="124"/>
      <c r="EE162" s="124"/>
      <c r="EF162" s="124"/>
      <c r="EG162" s="124"/>
    </row>
    <row r="163" spans="1:137" s="150" customFormat="1" ht="31.5" customHeight="1" x14ac:dyDescent="0.2">
      <c r="A163" s="835" t="e">
        <f>'Приложение № 1'!#REF!</f>
        <v>#REF!</v>
      </c>
      <c r="B163" s="836"/>
      <c r="C163" s="101" t="e">
        <f>C164+C165</f>
        <v>#REF!</v>
      </c>
      <c r="D163" s="101" t="e">
        <f t="shared" ref="D163:P163" si="62">D164+D165</f>
        <v>#REF!</v>
      </c>
      <c r="E163" s="101">
        <f t="shared" si="62"/>
        <v>0</v>
      </c>
      <c r="F163" s="101">
        <f t="shared" si="62"/>
        <v>0</v>
      </c>
      <c r="G163" s="101" t="e">
        <f t="shared" si="62"/>
        <v>#REF!</v>
      </c>
      <c r="H163" s="101" t="e">
        <f t="shared" si="62"/>
        <v>#REF!</v>
      </c>
      <c r="I163" s="101">
        <f t="shared" si="62"/>
        <v>0</v>
      </c>
      <c r="J163" s="101">
        <f t="shared" si="62"/>
        <v>0</v>
      </c>
      <c r="K163" s="101">
        <f t="shared" si="62"/>
        <v>0</v>
      </c>
      <c r="L163" s="101">
        <f t="shared" si="62"/>
        <v>0</v>
      </c>
      <c r="M163" s="101">
        <f t="shared" si="62"/>
        <v>0</v>
      </c>
      <c r="N163" s="101">
        <f t="shared" si="62"/>
        <v>0</v>
      </c>
      <c r="O163" s="101">
        <f t="shared" si="62"/>
        <v>0</v>
      </c>
      <c r="P163" s="101">
        <f t="shared" si="62"/>
        <v>0</v>
      </c>
      <c r="Q163" s="123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4"/>
      <c r="DT163" s="124"/>
      <c r="DU163" s="124"/>
      <c r="DV163" s="124"/>
      <c r="DW163" s="124"/>
      <c r="DX163" s="124"/>
      <c r="DY163" s="124"/>
      <c r="DZ163" s="124"/>
      <c r="EA163" s="124"/>
      <c r="EB163" s="124"/>
      <c r="EC163" s="124"/>
      <c r="ED163" s="124"/>
      <c r="EE163" s="124"/>
      <c r="EF163" s="124"/>
      <c r="EG163" s="124"/>
    </row>
    <row r="164" spans="1:137" s="150" customFormat="1" ht="12.95" customHeight="1" x14ac:dyDescent="0.2">
      <c r="A164" s="100" t="e">
        <f>'Приложение № 1'!#REF!</f>
        <v>#REF!</v>
      </c>
      <c r="B164" s="146" t="e">
        <f>'Приложение № 1'!#REF!</f>
        <v>#REF!</v>
      </c>
      <c r="C164" s="151" t="e">
        <f>'Приложение № 1'!#REF!</f>
        <v>#REF!</v>
      </c>
      <c r="D164" s="151" t="e">
        <f>'Приложение № 1'!#REF!</f>
        <v>#REF!</v>
      </c>
      <c r="E164" s="151">
        <v>0</v>
      </c>
      <c r="F164" s="151">
        <v>0</v>
      </c>
      <c r="G164" s="151" t="e">
        <f>C164</f>
        <v>#REF!</v>
      </c>
      <c r="H164" s="151" t="e">
        <f>D164</f>
        <v>#REF!</v>
      </c>
      <c r="I164" s="151">
        <v>0</v>
      </c>
      <c r="J164" s="151">
        <v>0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1">
        <v>0</v>
      </c>
      <c r="Q164" s="123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  <c r="DD164" s="124"/>
      <c r="DE164" s="124"/>
      <c r="DF164" s="124"/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4"/>
      <c r="DS164" s="124"/>
      <c r="DT164" s="124"/>
      <c r="DU164" s="124"/>
      <c r="DV164" s="124"/>
      <c r="DW164" s="124"/>
      <c r="DX164" s="124"/>
      <c r="DY164" s="124"/>
      <c r="DZ164" s="124"/>
      <c r="EA164" s="124"/>
      <c r="EB164" s="124"/>
      <c r="EC164" s="124"/>
      <c r="ED164" s="124"/>
      <c r="EE164" s="124"/>
      <c r="EF164" s="124"/>
      <c r="EG164" s="124"/>
    </row>
    <row r="165" spans="1:137" s="150" customFormat="1" ht="12.95" customHeight="1" x14ac:dyDescent="0.2">
      <c r="A165" s="100" t="e">
        <f>'Приложение № 1'!#REF!</f>
        <v>#REF!</v>
      </c>
      <c r="B165" s="146" t="e">
        <f>'Приложение № 1'!#REF!</f>
        <v>#REF!</v>
      </c>
      <c r="C165" s="151" t="e">
        <f>'Приложение № 1'!#REF!</f>
        <v>#REF!</v>
      </c>
      <c r="D165" s="151" t="e">
        <f>'Приложение № 1'!#REF!</f>
        <v>#REF!</v>
      </c>
      <c r="E165" s="151">
        <v>0</v>
      </c>
      <c r="F165" s="151">
        <v>0</v>
      </c>
      <c r="G165" s="151" t="e">
        <f>C165</f>
        <v>#REF!</v>
      </c>
      <c r="H165" s="151" t="e">
        <f>D165</f>
        <v>#REF!</v>
      </c>
      <c r="I165" s="151">
        <v>0</v>
      </c>
      <c r="J165" s="151">
        <v>0</v>
      </c>
      <c r="K165" s="151">
        <v>0</v>
      </c>
      <c r="L165" s="151">
        <v>0</v>
      </c>
      <c r="M165" s="151">
        <v>0</v>
      </c>
      <c r="N165" s="151">
        <v>0</v>
      </c>
      <c r="O165" s="151">
        <v>0</v>
      </c>
      <c r="P165" s="151">
        <v>0</v>
      </c>
      <c r="Q165" s="123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24"/>
      <c r="DG165" s="124"/>
      <c r="DH165" s="124"/>
      <c r="DI165" s="124"/>
      <c r="DJ165" s="124"/>
      <c r="DK165" s="124"/>
      <c r="DL165" s="124"/>
      <c r="DM165" s="124"/>
      <c r="DN165" s="124"/>
      <c r="DO165" s="124"/>
      <c r="DP165" s="124"/>
      <c r="DQ165" s="124"/>
      <c r="DR165" s="124"/>
      <c r="DS165" s="124"/>
      <c r="DT165" s="124"/>
      <c r="DU165" s="124"/>
      <c r="DV165" s="124"/>
      <c r="DW165" s="124"/>
      <c r="DX165" s="124"/>
      <c r="DY165" s="124"/>
      <c r="DZ165" s="124"/>
      <c r="EA165" s="124"/>
      <c r="EB165" s="124"/>
      <c r="EC165" s="124"/>
      <c r="ED165" s="124"/>
      <c r="EE165" s="124"/>
      <c r="EF165" s="124"/>
      <c r="EG165" s="124"/>
    </row>
    <row r="166" spans="1:137" s="150" customFormat="1" ht="39.950000000000003" customHeight="1" x14ac:dyDescent="0.2">
      <c r="A166" s="835" t="e">
        <f>'Приложение № 1'!#REF!</f>
        <v>#REF!</v>
      </c>
      <c r="B166" s="836"/>
      <c r="C166" s="101" t="e">
        <f>SUM(C167:C182)</f>
        <v>#REF!</v>
      </c>
      <c r="D166" s="101" t="e">
        <f t="shared" ref="D166:P166" si="63">SUM(D167:D182)</f>
        <v>#REF!</v>
      </c>
      <c r="E166" s="101">
        <f t="shared" si="63"/>
        <v>0</v>
      </c>
      <c r="F166" s="101">
        <f t="shared" si="63"/>
        <v>0</v>
      </c>
      <c r="G166" s="101" t="e">
        <f t="shared" si="63"/>
        <v>#REF!</v>
      </c>
      <c r="H166" s="101" t="e">
        <f t="shared" si="63"/>
        <v>#REF!</v>
      </c>
      <c r="I166" s="101">
        <f t="shared" si="63"/>
        <v>0</v>
      </c>
      <c r="J166" s="101">
        <f t="shared" si="63"/>
        <v>0</v>
      </c>
      <c r="K166" s="101">
        <f t="shared" si="63"/>
        <v>0</v>
      </c>
      <c r="L166" s="101">
        <f t="shared" si="63"/>
        <v>0</v>
      </c>
      <c r="M166" s="101">
        <f t="shared" si="63"/>
        <v>0</v>
      </c>
      <c r="N166" s="101">
        <f t="shared" si="63"/>
        <v>0</v>
      </c>
      <c r="O166" s="101">
        <f t="shared" si="63"/>
        <v>0</v>
      </c>
      <c r="P166" s="101">
        <f t="shared" si="63"/>
        <v>0</v>
      </c>
      <c r="Q166" s="123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4"/>
      <c r="EE166" s="124"/>
      <c r="EF166" s="124"/>
      <c r="EG166" s="124"/>
    </row>
    <row r="167" spans="1:137" s="150" customFormat="1" ht="12.95" customHeight="1" x14ac:dyDescent="0.2">
      <c r="A167" s="127" t="e">
        <f>'Приложение № 1'!#REF!</f>
        <v>#REF!</v>
      </c>
      <c r="B167" s="125" t="e">
        <f>'Приложение № 1'!#REF!</f>
        <v>#REF!</v>
      </c>
      <c r="C167" s="151" t="e">
        <f>'Приложение № 1'!#REF!</f>
        <v>#REF!</v>
      </c>
      <c r="D167" s="151" t="e">
        <f>'Приложение № 1'!#REF!</f>
        <v>#REF!</v>
      </c>
      <c r="E167" s="151">
        <v>0</v>
      </c>
      <c r="F167" s="151">
        <v>0</v>
      </c>
      <c r="G167" s="151" t="e">
        <f>C167</f>
        <v>#REF!</v>
      </c>
      <c r="H167" s="151" t="e">
        <f>D167</f>
        <v>#REF!</v>
      </c>
      <c r="I167" s="151">
        <v>0</v>
      </c>
      <c r="J167" s="151">
        <v>0</v>
      </c>
      <c r="K167" s="151">
        <v>0</v>
      </c>
      <c r="L167" s="151">
        <v>0</v>
      </c>
      <c r="M167" s="151">
        <v>0</v>
      </c>
      <c r="N167" s="151">
        <v>0</v>
      </c>
      <c r="O167" s="151">
        <v>0</v>
      </c>
      <c r="P167" s="151">
        <v>0</v>
      </c>
      <c r="Q167" s="123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4"/>
      <c r="DL167" s="124"/>
      <c r="DM167" s="124"/>
      <c r="DN167" s="124"/>
      <c r="DO167" s="124"/>
      <c r="DP167" s="124"/>
      <c r="DQ167" s="124"/>
      <c r="DR167" s="124"/>
      <c r="DS167" s="124"/>
      <c r="DT167" s="124"/>
      <c r="DU167" s="124"/>
      <c r="DV167" s="124"/>
      <c r="DW167" s="124"/>
      <c r="DX167" s="124"/>
      <c r="DY167" s="124"/>
      <c r="DZ167" s="124"/>
      <c r="EA167" s="124"/>
      <c r="EB167" s="124"/>
      <c r="EC167" s="124"/>
      <c r="ED167" s="124"/>
      <c r="EE167" s="124"/>
      <c r="EF167" s="124"/>
      <c r="EG167" s="124"/>
    </row>
    <row r="168" spans="1:137" s="150" customFormat="1" ht="12.95" customHeight="1" x14ac:dyDescent="0.2">
      <c r="A168" s="127" t="e">
        <f>'Приложение № 1'!#REF!</f>
        <v>#REF!</v>
      </c>
      <c r="B168" s="125" t="e">
        <f>'Приложение № 1'!#REF!</f>
        <v>#REF!</v>
      </c>
      <c r="C168" s="151" t="e">
        <f>'Приложение № 1'!#REF!</f>
        <v>#REF!</v>
      </c>
      <c r="D168" s="151" t="e">
        <f>'Приложение № 1'!#REF!</f>
        <v>#REF!</v>
      </c>
      <c r="E168" s="151">
        <v>0</v>
      </c>
      <c r="F168" s="151">
        <v>0</v>
      </c>
      <c r="G168" s="151" t="e">
        <f t="shared" ref="G168:G182" si="64">C168</f>
        <v>#REF!</v>
      </c>
      <c r="H168" s="151" t="e">
        <f t="shared" ref="H168:H182" si="65">D168</f>
        <v>#REF!</v>
      </c>
      <c r="I168" s="151">
        <v>0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151">
        <v>0</v>
      </c>
      <c r="Q168" s="123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4"/>
      <c r="ED168" s="124"/>
      <c r="EE168" s="124"/>
      <c r="EF168" s="124"/>
      <c r="EG168" s="124"/>
    </row>
    <row r="169" spans="1:137" s="150" customFormat="1" ht="12.95" customHeight="1" x14ac:dyDescent="0.2">
      <c r="A169" s="127" t="e">
        <f>'Приложение № 1'!#REF!</f>
        <v>#REF!</v>
      </c>
      <c r="B169" s="125" t="e">
        <f>'Приложение № 1'!#REF!</f>
        <v>#REF!</v>
      </c>
      <c r="C169" s="151" t="e">
        <f>'Приложение № 1'!#REF!</f>
        <v>#REF!</v>
      </c>
      <c r="D169" s="151" t="e">
        <f>'Приложение № 1'!#REF!</f>
        <v>#REF!</v>
      </c>
      <c r="E169" s="151">
        <v>0</v>
      </c>
      <c r="F169" s="151">
        <v>0</v>
      </c>
      <c r="G169" s="151" t="e">
        <f t="shared" si="64"/>
        <v>#REF!</v>
      </c>
      <c r="H169" s="151" t="e">
        <f t="shared" si="65"/>
        <v>#REF!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0</v>
      </c>
      <c r="P169" s="151">
        <v>0</v>
      </c>
      <c r="Q169" s="123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124"/>
      <c r="DL169" s="124"/>
      <c r="DM169" s="124"/>
      <c r="DN169" s="124"/>
      <c r="DO169" s="124"/>
      <c r="DP169" s="124"/>
      <c r="DQ169" s="124"/>
      <c r="DR169" s="124"/>
      <c r="DS169" s="124"/>
      <c r="DT169" s="124"/>
      <c r="DU169" s="124"/>
      <c r="DV169" s="124"/>
      <c r="DW169" s="124"/>
      <c r="DX169" s="124"/>
      <c r="DY169" s="124"/>
      <c r="DZ169" s="124"/>
      <c r="EA169" s="124"/>
      <c r="EB169" s="124"/>
      <c r="EC169" s="124"/>
      <c r="ED169" s="124"/>
      <c r="EE169" s="124"/>
      <c r="EF169" s="124"/>
      <c r="EG169" s="124"/>
    </row>
    <row r="170" spans="1:137" s="150" customFormat="1" ht="12.95" customHeight="1" x14ac:dyDescent="0.2">
      <c r="A170" s="127" t="e">
        <f>'Приложение № 1'!#REF!</f>
        <v>#REF!</v>
      </c>
      <c r="B170" s="125" t="e">
        <f>'Приложение № 1'!#REF!</f>
        <v>#REF!</v>
      </c>
      <c r="C170" s="151" t="e">
        <f>'Приложение № 1'!#REF!</f>
        <v>#REF!</v>
      </c>
      <c r="D170" s="151" t="e">
        <f>'Приложение № 1'!#REF!</f>
        <v>#REF!</v>
      </c>
      <c r="E170" s="151">
        <v>0</v>
      </c>
      <c r="F170" s="151">
        <v>0</v>
      </c>
      <c r="G170" s="151" t="e">
        <f t="shared" si="64"/>
        <v>#REF!</v>
      </c>
      <c r="H170" s="151" t="e">
        <f t="shared" si="65"/>
        <v>#REF!</v>
      </c>
      <c r="I170" s="151">
        <v>0</v>
      </c>
      <c r="J170" s="151">
        <v>0</v>
      </c>
      <c r="K170" s="151">
        <v>0</v>
      </c>
      <c r="L170" s="151">
        <v>0</v>
      </c>
      <c r="M170" s="151">
        <v>0</v>
      </c>
      <c r="N170" s="151">
        <v>0</v>
      </c>
      <c r="O170" s="151">
        <v>0</v>
      </c>
      <c r="P170" s="151">
        <v>0</v>
      </c>
      <c r="Q170" s="123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4"/>
      <c r="EF170" s="124"/>
      <c r="EG170" s="124"/>
    </row>
    <row r="171" spans="1:137" s="150" customFormat="1" ht="12.95" customHeight="1" x14ac:dyDescent="0.2">
      <c r="A171" s="127" t="e">
        <f>'Приложение № 1'!#REF!</f>
        <v>#REF!</v>
      </c>
      <c r="B171" s="125" t="e">
        <f>'Приложение № 1'!#REF!</f>
        <v>#REF!</v>
      </c>
      <c r="C171" s="151" t="e">
        <f>'Приложение № 1'!#REF!</f>
        <v>#REF!</v>
      </c>
      <c r="D171" s="151" t="e">
        <f>'Приложение № 1'!#REF!</f>
        <v>#REF!</v>
      </c>
      <c r="E171" s="151">
        <v>0</v>
      </c>
      <c r="F171" s="151">
        <v>0</v>
      </c>
      <c r="G171" s="151" t="e">
        <f t="shared" si="64"/>
        <v>#REF!</v>
      </c>
      <c r="H171" s="151" t="e">
        <f t="shared" si="65"/>
        <v>#REF!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0</v>
      </c>
      <c r="P171" s="151">
        <v>0</v>
      </c>
      <c r="Q171" s="123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4"/>
      <c r="DW171" s="124"/>
      <c r="DX171" s="124"/>
      <c r="DY171" s="124"/>
      <c r="DZ171" s="124"/>
      <c r="EA171" s="124"/>
      <c r="EB171" s="124"/>
      <c r="EC171" s="124"/>
      <c r="ED171" s="124"/>
      <c r="EE171" s="124"/>
      <c r="EF171" s="124"/>
      <c r="EG171" s="124"/>
    </row>
    <row r="172" spans="1:137" s="150" customFormat="1" ht="12.95" customHeight="1" x14ac:dyDescent="0.2">
      <c r="A172" s="127" t="e">
        <f>'Приложение № 1'!#REF!</f>
        <v>#REF!</v>
      </c>
      <c r="B172" s="125" t="e">
        <f>'Приложение № 1'!#REF!</f>
        <v>#REF!</v>
      </c>
      <c r="C172" s="151" t="e">
        <f>'Приложение № 1'!#REF!</f>
        <v>#REF!</v>
      </c>
      <c r="D172" s="151" t="e">
        <f>'Приложение № 1'!#REF!</f>
        <v>#REF!</v>
      </c>
      <c r="E172" s="151">
        <v>0</v>
      </c>
      <c r="F172" s="151">
        <v>0</v>
      </c>
      <c r="G172" s="151" t="e">
        <f t="shared" si="64"/>
        <v>#REF!</v>
      </c>
      <c r="H172" s="151" t="e">
        <f t="shared" si="65"/>
        <v>#REF!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151">
        <v>0</v>
      </c>
      <c r="Q172" s="123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</row>
    <row r="173" spans="1:137" s="150" customFormat="1" ht="12.95" customHeight="1" x14ac:dyDescent="0.2">
      <c r="A173" s="127" t="e">
        <f>'Приложение № 1'!#REF!</f>
        <v>#REF!</v>
      </c>
      <c r="B173" s="125" t="e">
        <f>'Приложение № 1'!#REF!</f>
        <v>#REF!</v>
      </c>
      <c r="C173" s="151" t="e">
        <f>'Приложение № 1'!#REF!</f>
        <v>#REF!</v>
      </c>
      <c r="D173" s="151" t="e">
        <f>'Приложение № 1'!#REF!</f>
        <v>#REF!</v>
      </c>
      <c r="E173" s="151">
        <v>0</v>
      </c>
      <c r="F173" s="151">
        <v>0</v>
      </c>
      <c r="G173" s="151" t="e">
        <f t="shared" si="64"/>
        <v>#REF!</v>
      </c>
      <c r="H173" s="151" t="e">
        <f t="shared" si="65"/>
        <v>#REF!</v>
      </c>
      <c r="I173" s="151">
        <v>0</v>
      </c>
      <c r="J173" s="151">
        <v>0</v>
      </c>
      <c r="K173" s="151">
        <v>0</v>
      </c>
      <c r="L173" s="151">
        <v>0</v>
      </c>
      <c r="M173" s="151">
        <v>0</v>
      </c>
      <c r="N173" s="151">
        <v>0</v>
      </c>
      <c r="O173" s="151">
        <v>0</v>
      </c>
      <c r="P173" s="151">
        <v>0</v>
      </c>
      <c r="Q173" s="123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  <c r="DX173" s="124"/>
      <c r="DY173" s="124"/>
      <c r="DZ173" s="124"/>
      <c r="EA173" s="124"/>
      <c r="EB173" s="124"/>
      <c r="EC173" s="124"/>
      <c r="ED173" s="124"/>
      <c r="EE173" s="124"/>
      <c r="EF173" s="124"/>
      <c r="EG173" s="124"/>
    </row>
    <row r="174" spans="1:137" s="150" customFormat="1" ht="12.95" customHeight="1" x14ac:dyDescent="0.2">
      <c r="A174" s="127" t="e">
        <f>'Приложение № 1'!#REF!</f>
        <v>#REF!</v>
      </c>
      <c r="B174" s="125" t="e">
        <f>'Приложение № 1'!#REF!</f>
        <v>#REF!</v>
      </c>
      <c r="C174" s="151" t="e">
        <f>'Приложение № 1'!#REF!</f>
        <v>#REF!</v>
      </c>
      <c r="D174" s="151" t="e">
        <f>'Приложение № 1'!#REF!</f>
        <v>#REF!</v>
      </c>
      <c r="E174" s="151">
        <v>0</v>
      </c>
      <c r="F174" s="151">
        <v>0</v>
      </c>
      <c r="G174" s="151" t="e">
        <f t="shared" si="64"/>
        <v>#REF!</v>
      </c>
      <c r="H174" s="151" t="e">
        <f t="shared" si="65"/>
        <v>#REF!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51">
        <v>0</v>
      </c>
      <c r="Q174" s="123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</row>
    <row r="175" spans="1:137" s="150" customFormat="1" ht="12.95" customHeight="1" x14ac:dyDescent="0.2">
      <c r="A175" s="127" t="e">
        <f>'Приложение № 1'!#REF!</f>
        <v>#REF!</v>
      </c>
      <c r="B175" s="125" t="e">
        <f>'Приложение № 1'!#REF!</f>
        <v>#REF!</v>
      </c>
      <c r="C175" s="151" t="e">
        <f>'Приложение № 1'!#REF!</f>
        <v>#REF!</v>
      </c>
      <c r="D175" s="151" t="e">
        <f>'Приложение № 1'!#REF!</f>
        <v>#REF!</v>
      </c>
      <c r="E175" s="151">
        <v>0</v>
      </c>
      <c r="F175" s="151">
        <v>0</v>
      </c>
      <c r="G175" s="151" t="e">
        <f t="shared" si="64"/>
        <v>#REF!</v>
      </c>
      <c r="H175" s="151" t="e">
        <f t="shared" si="65"/>
        <v>#REF!</v>
      </c>
      <c r="I175" s="151">
        <v>0</v>
      </c>
      <c r="J175" s="151">
        <v>0</v>
      </c>
      <c r="K175" s="151">
        <v>0</v>
      </c>
      <c r="L175" s="151">
        <v>0</v>
      </c>
      <c r="M175" s="151">
        <v>0</v>
      </c>
      <c r="N175" s="151">
        <v>0</v>
      </c>
      <c r="O175" s="151">
        <v>0</v>
      </c>
      <c r="P175" s="151">
        <v>0</v>
      </c>
      <c r="Q175" s="123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</row>
    <row r="176" spans="1:137" s="150" customFormat="1" ht="12.95" customHeight="1" x14ac:dyDescent="0.2">
      <c r="A176" s="127" t="e">
        <f>'Приложение № 1'!#REF!</f>
        <v>#REF!</v>
      </c>
      <c r="B176" s="125" t="e">
        <f>'Приложение № 1'!#REF!</f>
        <v>#REF!</v>
      </c>
      <c r="C176" s="151" t="e">
        <f>'Приложение № 1'!#REF!</f>
        <v>#REF!</v>
      </c>
      <c r="D176" s="151" t="e">
        <f>'Приложение № 1'!#REF!</f>
        <v>#REF!</v>
      </c>
      <c r="E176" s="151">
        <v>0</v>
      </c>
      <c r="F176" s="151">
        <v>0</v>
      </c>
      <c r="G176" s="151" t="e">
        <f t="shared" si="64"/>
        <v>#REF!</v>
      </c>
      <c r="H176" s="151" t="e">
        <f t="shared" si="65"/>
        <v>#REF!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51">
        <v>0</v>
      </c>
      <c r="O176" s="151">
        <v>0</v>
      </c>
      <c r="P176" s="151">
        <v>0</v>
      </c>
      <c r="Q176" s="123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  <c r="DD176" s="124"/>
      <c r="DE176" s="124"/>
      <c r="DF176" s="124"/>
      <c r="DG176" s="124"/>
      <c r="DH176" s="124"/>
      <c r="DI176" s="124"/>
      <c r="DJ176" s="124"/>
      <c r="DK176" s="124"/>
      <c r="DL176" s="124"/>
      <c r="DM176" s="124"/>
      <c r="DN176" s="124"/>
      <c r="DO176" s="124"/>
      <c r="DP176" s="124"/>
      <c r="DQ176" s="124"/>
      <c r="DR176" s="124"/>
      <c r="DS176" s="124"/>
      <c r="DT176" s="124"/>
      <c r="DU176" s="124"/>
      <c r="DV176" s="124"/>
      <c r="DW176" s="124"/>
      <c r="DX176" s="124"/>
      <c r="DY176" s="124"/>
      <c r="DZ176" s="124"/>
      <c r="EA176" s="124"/>
      <c r="EB176" s="124"/>
      <c r="EC176" s="124"/>
      <c r="ED176" s="124"/>
      <c r="EE176" s="124"/>
      <c r="EF176" s="124"/>
      <c r="EG176" s="124"/>
    </row>
    <row r="177" spans="1:137" s="150" customFormat="1" ht="12.95" customHeight="1" x14ac:dyDescent="0.2">
      <c r="A177" s="127" t="e">
        <f>'Приложение № 1'!#REF!</f>
        <v>#REF!</v>
      </c>
      <c r="B177" s="125" t="e">
        <f>'Приложение № 1'!#REF!</f>
        <v>#REF!</v>
      </c>
      <c r="C177" s="151" t="e">
        <f>'Приложение № 1'!#REF!</f>
        <v>#REF!</v>
      </c>
      <c r="D177" s="151" t="e">
        <f>'Приложение № 1'!#REF!</f>
        <v>#REF!</v>
      </c>
      <c r="E177" s="151">
        <v>0</v>
      </c>
      <c r="F177" s="151">
        <v>0</v>
      </c>
      <c r="G177" s="151" t="e">
        <f t="shared" si="64"/>
        <v>#REF!</v>
      </c>
      <c r="H177" s="151" t="e">
        <f t="shared" si="65"/>
        <v>#REF!</v>
      </c>
      <c r="I177" s="151">
        <v>0</v>
      </c>
      <c r="J177" s="151">
        <v>0</v>
      </c>
      <c r="K177" s="151">
        <v>0</v>
      </c>
      <c r="L177" s="151">
        <v>0</v>
      </c>
      <c r="M177" s="151">
        <v>0</v>
      </c>
      <c r="N177" s="151">
        <v>0</v>
      </c>
      <c r="O177" s="151">
        <v>0</v>
      </c>
      <c r="P177" s="151">
        <v>0</v>
      </c>
      <c r="Q177" s="123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  <c r="CX177" s="124"/>
      <c r="CY177" s="124"/>
      <c r="CZ177" s="124"/>
      <c r="DA177" s="124"/>
      <c r="DB177" s="124"/>
      <c r="DC177" s="124"/>
      <c r="DD177" s="124"/>
      <c r="DE177" s="124"/>
      <c r="DF177" s="124"/>
      <c r="DG177" s="124"/>
      <c r="DH177" s="124"/>
      <c r="DI177" s="124"/>
      <c r="DJ177" s="124"/>
      <c r="DK177" s="124"/>
      <c r="DL177" s="124"/>
      <c r="DM177" s="124"/>
      <c r="DN177" s="124"/>
      <c r="DO177" s="124"/>
      <c r="DP177" s="124"/>
      <c r="DQ177" s="124"/>
      <c r="DR177" s="124"/>
      <c r="DS177" s="124"/>
      <c r="DT177" s="124"/>
      <c r="DU177" s="124"/>
      <c r="DV177" s="124"/>
      <c r="DW177" s="124"/>
      <c r="DX177" s="124"/>
      <c r="DY177" s="124"/>
      <c r="DZ177" s="124"/>
      <c r="EA177" s="124"/>
      <c r="EB177" s="124"/>
      <c r="EC177" s="124"/>
      <c r="ED177" s="124"/>
      <c r="EE177" s="124"/>
      <c r="EF177" s="124"/>
      <c r="EG177" s="124"/>
    </row>
    <row r="178" spans="1:137" s="150" customFormat="1" ht="12.95" customHeight="1" x14ac:dyDescent="0.2">
      <c r="A178" s="127" t="e">
        <f>'Приложение № 1'!#REF!</f>
        <v>#REF!</v>
      </c>
      <c r="B178" s="125" t="e">
        <f>'Приложение № 1'!#REF!</f>
        <v>#REF!</v>
      </c>
      <c r="C178" s="151" t="e">
        <f>'Приложение № 1'!#REF!</f>
        <v>#REF!</v>
      </c>
      <c r="D178" s="151" t="e">
        <f>'Приложение № 1'!#REF!</f>
        <v>#REF!</v>
      </c>
      <c r="E178" s="151">
        <v>0</v>
      </c>
      <c r="F178" s="151">
        <v>0</v>
      </c>
      <c r="G178" s="151" t="e">
        <f t="shared" si="64"/>
        <v>#REF!</v>
      </c>
      <c r="H178" s="151" t="e">
        <f t="shared" si="65"/>
        <v>#REF!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1">
        <v>0</v>
      </c>
      <c r="P178" s="151">
        <v>0</v>
      </c>
      <c r="Q178" s="123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  <c r="DD178" s="124"/>
      <c r="DE178" s="124"/>
      <c r="DF178" s="124"/>
      <c r="DG178" s="124"/>
      <c r="DH178" s="124"/>
      <c r="DI178" s="124"/>
      <c r="DJ178" s="124"/>
      <c r="DK178" s="124"/>
      <c r="DL178" s="124"/>
      <c r="DM178" s="124"/>
      <c r="DN178" s="124"/>
      <c r="DO178" s="124"/>
      <c r="DP178" s="124"/>
      <c r="DQ178" s="124"/>
      <c r="DR178" s="124"/>
      <c r="DS178" s="124"/>
      <c r="DT178" s="124"/>
      <c r="DU178" s="124"/>
      <c r="DV178" s="124"/>
      <c r="DW178" s="124"/>
      <c r="DX178" s="124"/>
      <c r="DY178" s="124"/>
      <c r="DZ178" s="124"/>
      <c r="EA178" s="124"/>
      <c r="EB178" s="124"/>
      <c r="EC178" s="124"/>
      <c r="ED178" s="124"/>
      <c r="EE178" s="124"/>
      <c r="EF178" s="124"/>
      <c r="EG178" s="124"/>
    </row>
    <row r="179" spans="1:137" s="150" customFormat="1" ht="12.95" customHeight="1" x14ac:dyDescent="0.2">
      <c r="A179" s="127" t="e">
        <f>'Приложение № 1'!#REF!</f>
        <v>#REF!</v>
      </c>
      <c r="B179" s="125" t="e">
        <f>'Приложение № 1'!#REF!</f>
        <v>#REF!</v>
      </c>
      <c r="C179" s="151" t="e">
        <f>'Приложение № 1'!#REF!</f>
        <v>#REF!</v>
      </c>
      <c r="D179" s="151" t="e">
        <f>'Приложение № 1'!#REF!</f>
        <v>#REF!</v>
      </c>
      <c r="E179" s="151">
        <v>0</v>
      </c>
      <c r="F179" s="151">
        <v>0</v>
      </c>
      <c r="G179" s="151" t="e">
        <f t="shared" si="64"/>
        <v>#REF!</v>
      </c>
      <c r="H179" s="151" t="e">
        <f t="shared" si="65"/>
        <v>#REF!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51">
        <v>0</v>
      </c>
      <c r="Q179" s="123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4"/>
      <c r="DW179" s="124"/>
      <c r="DX179" s="124"/>
      <c r="DY179" s="124"/>
      <c r="DZ179" s="124"/>
      <c r="EA179" s="124"/>
      <c r="EB179" s="124"/>
      <c r="EC179" s="124"/>
      <c r="ED179" s="124"/>
      <c r="EE179" s="124"/>
      <c r="EF179" s="124"/>
      <c r="EG179" s="124"/>
    </row>
    <row r="180" spans="1:137" s="150" customFormat="1" ht="12.95" customHeight="1" x14ac:dyDescent="0.2">
      <c r="A180" s="127" t="e">
        <f>'Приложение № 1'!#REF!</f>
        <v>#REF!</v>
      </c>
      <c r="B180" s="125" t="e">
        <f>'Приложение № 1'!#REF!</f>
        <v>#REF!</v>
      </c>
      <c r="C180" s="151" t="e">
        <f>'Приложение № 1'!#REF!</f>
        <v>#REF!</v>
      </c>
      <c r="D180" s="151" t="e">
        <f>'Приложение № 1'!#REF!</f>
        <v>#REF!</v>
      </c>
      <c r="E180" s="151">
        <v>0</v>
      </c>
      <c r="F180" s="151">
        <v>0</v>
      </c>
      <c r="G180" s="151" t="e">
        <f t="shared" si="64"/>
        <v>#REF!</v>
      </c>
      <c r="H180" s="151" t="e">
        <f t="shared" si="65"/>
        <v>#REF!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151">
        <v>0</v>
      </c>
      <c r="Q180" s="123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  <c r="ED180" s="124"/>
      <c r="EE180" s="124"/>
      <c r="EF180" s="124"/>
      <c r="EG180" s="124"/>
    </row>
    <row r="181" spans="1:137" s="150" customFormat="1" ht="12.95" customHeight="1" x14ac:dyDescent="0.2">
      <c r="A181" s="127" t="e">
        <f>'Приложение № 1'!#REF!</f>
        <v>#REF!</v>
      </c>
      <c r="B181" s="125" t="e">
        <f>'Приложение № 1'!#REF!</f>
        <v>#REF!</v>
      </c>
      <c r="C181" s="151" t="e">
        <f>'Приложение № 1'!#REF!</f>
        <v>#REF!</v>
      </c>
      <c r="D181" s="151" t="e">
        <f>'Приложение № 1'!#REF!</f>
        <v>#REF!</v>
      </c>
      <c r="E181" s="151">
        <v>0</v>
      </c>
      <c r="F181" s="151">
        <v>0</v>
      </c>
      <c r="G181" s="151" t="e">
        <f t="shared" si="64"/>
        <v>#REF!</v>
      </c>
      <c r="H181" s="151" t="e">
        <f t="shared" si="65"/>
        <v>#REF!</v>
      </c>
      <c r="I181" s="151">
        <v>0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151">
        <v>0</v>
      </c>
      <c r="Q181" s="123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24"/>
      <c r="DG181" s="124"/>
      <c r="DH181" s="124"/>
      <c r="DI181" s="124"/>
      <c r="DJ181" s="124"/>
      <c r="DK181" s="124"/>
      <c r="DL181" s="124"/>
      <c r="DM181" s="124"/>
      <c r="DN181" s="124"/>
      <c r="DO181" s="124"/>
      <c r="DP181" s="124"/>
      <c r="DQ181" s="124"/>
      <c r="DR181" s="124"/>
      <c r="DS181" s="124"/>
      <c r="DT181" s="124"/>
      <c r="DU181" s="124"/>
      <c r="DV181" s="124"/>
      <c r="DW181" s="124"/>
      <c r="DX181" s="124"/>
      <c r="DY181" s="124"/>
      <c r="DZ181" s="124"/>
      <c r="EA181" s="124"/>
      <c r="EB181" s="124"/>
      <c r="EC181" s="124"/>
      <c r="ED181" s="124"/>
      <c r="EE181" s="124"/>
      <c r="EF181" s="124"/>
      <c r="EG181" s="124"/>
    </row>
    <row r="182" spans="1:137" s="150" customFormat="1" ht="12.75" customHeight="1" x14ac:dyDescent="0.2">
      <c r="A182" s="127" t="e">
        <f>'Приложение № 1'!#REF!</f>
        <v>#REF!</v>
      </c>
      <c r="B182" s="125" t="e">
        <f>'Приложение № 1'!#REF!</f>
        <v>#REF!</v>
      </c>
      <c r="C182" s="151" t="e">
        <f>'Приложение № 1'!#REF!</f>
        <v>#REF!</v>
      </c>
      <c r="D182" s="151" t="e">
        <f>'Приложение № 1'!#REF!</f>
        <v>#REF!</v>
      </c>
      <c r="E182" s="151">
        <v>0</v>
      </c>
      <c r="F182" s="151">
        <v>0</v>
      </c>
      <c r="G182" s="151" t="e">
        <f t="shared" si="64"/>
        <v>#REF!</v>
      </c>
      <c r="H182" s="151" t="e">
        <f t="shared" si="65"/>
        <v>#REF!</v>
      </c>
      <c r="I182" s="151">
        <v>0</v>
      </c>
      <c r="J182" s="151">
        <v>0</v>
      </c>
      <c r="K182" s="151">
        <v>0</v>
      </c>
      <c r="L182" s="151">
        <v>0</v>
      </c>
      <c r="M182" s="151">
        <v>0</v>
      </c>
      <c r="N182" s="151">
        <v>0</v>
      </c>
      <c r="O182" s="151">
        <v>0</v>
      </c>
      <c r="P182" s="151">
        <v>0</v>
      </c>
      <c r="Q182" s="123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124"/>
      <c r="DM182" s="124"/>
      <c r="DN182" s="124"/>
      <c r="DO182" s="124"/>
      <c r="DP182" s="124"/>
      <c r="DQ182" s="124"/>
      <c r="DR182" s="124"/>
      <c r="DS182" s="124"/>
      <c r="DT182" s="124"/>
      <c r="DU182" s="124"/>
      <c r="DV182" s="124"/>
      <c r="DW182" s="124"/>
      <c r="DX182" s="124"/>
      <c r="DY182" s="124"/>
      <c r="DZ182" s="124"/>
      <c r="EA182" s="124"/>
      <c r="EB182" s="124"/>
      <c r="EC182" s="124"/>
      <c r="ED182" s="124"/>
      <c r="EE182" s="124"/>
      <c r="EF182" s="124"/>
      <c r="EG182" s="124"/>
    </row>
    <row r="183" spans="1:137" s="106" customFormat="1" ht="39.950000000000003" customHeight="1" x14ac:dyDescent="0.2">
      <c r="A183" s="822" t="e">
        <f>'Приложение № 1'!#REF!</f>
        <v>#REF!</v>
      </c>
      <c r="B183" s="823"/>
      <c r="C183" s="101" t="e">
        <f>SUM(C184:C189)</f>
        <v>#REF!</v>
      </c>
      <c r="D183" s="101" t="e">
        <f t="shared" ref="D183:P183" si="66">SUM(D184:D189)</f>
        <v>#REF!</v>
      </c>
      <c r="E183" s="101">
        <f t="shared" si="66"/>
        <v>0</v>
      </c>
      <c r="F183" s="101">
        <f t="shared" si="66"/>
        <v>0</v>
      </c>
      <c r="G183" s="101" t="e">
        <f t="shared" si="66"/>
        <v>#REF!</v>
      </c>
      <c r="H183" s="101" t="e">
        <f t="shared" si="66"/>
        <v>#REF!</v>
      </c>
      <c r="I183" s="101">
        <f t="shared" si="66"/>
        <v>0</v>
      </c>
      <c r="J183" s="101">
        <f t="shared" si="66"/>
        <v>0</v>
      </c>
      <c r="K183" s="101">
        <f t="shared" si="66"/>
        <v>0</v>
      </c>
      <c r="L183" s="101">
        <f t="shared" si="66"/>
        <v>0</v>
      </c>
      <c r="M183" s="101">
        <f t="shared" si="66"/>
        <v>0</v>
      </c>
      <c r="N183" s="101">
        <f t="shared" si="66"/>
        <v>0</v>
      </c>
      <c r="O183" s="101">
        <f t="shared" si="66"/>
        <v>0</v>
      </c>
      <c r="P183" s="101">
        <f t="shared" si="66"/>
        <v>0</v>
      </c>
      <c r="Q183" s="112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</row>
    <row r="184" spans="1:137" s="150" customFormat="1" ht="12.95" customHeight="1" x14ac:dyDescent="0.2">
      <c r="A184" s="127">
        <v>1</v>
      </c>
      <c r="B184" s="105" t="e">
        <f>'Приложение № 1'!#REF!</f>
        <v>#REF!</v>
      </c>
      <c r="C184" s="126" t="e">
        <f>'Приложение № 1'!#REF!</f>
        <v>#REF!</v>
      </c>
      <c r="D184" s="151" t="e">
        <f>'Приложение № 1'!#REF!</f>
        <v>#REF!</v>
      </c>
      <c r="E184" s="151">
        <v>0</v>
      </c>
      <c r="F184" s="151">
        <v>0</v>
      </c>
      <c r="G184" s="151" t="e">
        <f t="shared" ref="G184:H189" si="67">C184</f>
        <v>#REF!</v>
      </c>
      <c r="H184" s="151" t="e">
        <f t="shared" si="67"/>
        <v>#REF!</v>
      </c>
      <c r="I184" s="151">
        <v>0</v>
      </c>
      <c r="J184" s="151">
        <v>0</v>
      </c>
      <c r="K184" s="151">
        <v>0</v>
      </c>
      <c r="L184" s="151">
        <v>0</v>
      </c>
      <c r="M184" s="151">
        <v>0</v>
      </c>
      <c r="N184" s="151">
        <v>0</v>
      </c>
      <c r="O184" s="151">
        <v>0</v>
      </c>
      <c r="P184" s="151">
        <v>0</v>
      </c>
      <c r="Q184" s="123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  <c r="EG184" s="124"/>
    </row>
    <row r="185" spans="1:137" s="150" customFormat="1" ht="12.95" customHeight="1" x14ac:dyDescent="0.2">
      <c r="A185" s="127">
        <v>2</v>
      </c>
      <c r="B185" s="105" t="e">
        <f>'Приложение № 1'!#REF!</f>
        <v>#REF!</v>
      </c>
      <c r="C185" s="126" t="e">
        <f>'Приложение № 1'!#REF!</f>
        <v>#REF!</v>
      </c>
      <c r="D185" s="151" t="e">
        <f>'Приложение № 1'!#REF!</f>
        <v>#REF!</v>
      </c>
      <c r="E185" s="151">
        <v>0</v>
      </c>
      <c r="F185" s="151">
        <v>0</v>
      </c>
      <c r="G185" s="151" t="e">
        <f t="shared" si="67"/>
        <v>#REF!</v>
      </c>
      <c r="H185" s="151" t="e">
        <f t="shared" si="67"/>
        <v>#REF!</v>
      </c>
      <c r="I185" s="151">
        <v>0</v>
      </c>
      <c r="J185" s="151">
        <v>0</v>
      </c>
      <c r="K185" s="151">
        <v>0</v>
      </c>
      <c r="L185" s="151">
        <v>0</v>
      </c>
      <c r="M185" s="151">
        <v>0</v>
      </c>
      <c r="N185" s="151">
        <v>0</v>
      </c>
      <c r="O185" s="151">
        <v>0</v>
      </c>
      <c r="P185" s="151">
        <v>0</v>
      </c>
      <c r="Q185" s="123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</row>
    <row r="186" spans="1:137" s="150" customFormat="1" ht="12.95" customHeight="1" x14ac:dyDescent="0.2">
      <c r="A186" s="127">
        <v>3</v>
      </c>
      <c r="B186" s="105" t="e">
        <f>'Приложение № 1'!#REF!</f>
        <v>#REF!</v>
      </c>
      <c r="C186" s="126" t="e">
        <f>'Приложение № 1'!#REF!</f>
        <v>#REF!</v>
      </c>
      <c r="D186" s="151" t="e">
        <f>'Приложение № 1'!#REF!</f>
        <v>#REF!</v>
      </c>
      <c r="E186" s="151">
        <v>0</v>
      </c>
      <c r="F186" s="151">
        <v>0</v>
      </c>
      <c r="G186" s="151" t="e">
        <f t="shared" si="67"/>
        <v>#REF!</v>
      </c>
      <c r="H186" s="151" t="e">
        <f t="shared" si="67"/>
        <v>#REF!</v>
      </c>
      <c r="I186" s="151">
        <v>0</v>
      </c>
      <c r="J186" s="151">
        <v>0</v>
      </c>
      <c r="K186" s="151">
        <v>0</v>
      </c>
      <c r="L186" s="151">
        <v>0</v>
      </c>
      <c r="M186" s="151">
        <v>0</v>
      </c>
      <c r="N186" s="151">
        <v>0</v>
      </c>
      <c r="O186" s="151">
        <v>0</v>
      </c>
      <c r="P186" s="151">
        <v>0</v>
      </c>
      <c r="Q186" s="123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  <c r="DD186" s="124"/>
      <c r="DE186" s="124"/>
      <c r="DF186" s="124"/>
      <c r="DG186" s="124"/>
      <c r="DH186" s="124"/>
      <c r="DI186" s="124"/>
      <c r="DJ186" s="124"/>
      <c r="DK186" s="124"/>
      <c r="DL186" s="124"/>
      <c r="DM186" s="124"/>
      <c r="DN186" s="124"/>
      <c r="DO186" s="124"/>
      <c r="DP186" s="124"/>
      <c r="DQ186" s="124"/>
      <c r="DR186" s="124"/>
      <c r="DS186" s="124"/>
      <c r="DT186" s="124"/>
      <c r="DU186" s="124"/>
      <c r="DV186" s="124"/>
      <c r="DW186" s="124"/>
      <c r="DX186" s="124"/>
      <c r="DY186" s="124"/>
      <c r="DZ186" s="124"/>
      <c r="EA186" s="124"/>
      <c r="EB186" s="124"/>
      <c r="EC186" s="124"/>
      <c r="ED186" s="124"/>
      <c r="EE186" s="124"/>
      <c r="EF186" s="124"/>
      <c r="EG186" s="124"/>
    </row>
    <row r="187" spans="1:137" s="150" customFormat="1" ht="12.95" customHeight="1" x14ac:dyDescent="0.2">
      <c r="A187" s="127">
        <v>4</v>
      </c>
      <c r="B187" s="105" t="e">
        <f>'Приложение № 1'!#REF!</f>
        <v>#REF!</v>
      </c>
      <c r="C187" s="126" t="e">
        <f>'Приложение № 1'!#REF!</f>
        <v>#REF!</v>
      </c>
      <c r="D187" s="151" t="e">
        <f>'Приложение № 1'!#REF!</f>
        <v>#REF!</v>
      </c>
      <c r="E187" s="151">
        <v>0</v>
      </c>
      <c r="F187" s="151">
        <v>0</v>
      </c>
      <c r="G187" s="151" t="e">
        <f t="shared" si="67"/>
        <v>#REF!</v>
      </c>
      <c r="H187" s="151" t="e">
        <f t="shared" si="67"/>
        <v>#REF!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51">
        <v>0</v>
      </c>
      <c r="Q187" s="123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  <c r="CX187" s="124"/>
      <c r="CY187" s="124"/>
      <c r="CZ187" s="124"/>
      <c r="DA187" s="124"/>
      <c r="DB187" s="124"/>
      <c r="DC187" s="124"/>
      <c r="DD187" s="124"/>
      <c r="DE187" s="124"/>
      <c r="DF187" s="124"/>
      <c r="DG187" s="124"/>
      <c r="DH187" s="124"/>
      <c r="DI187" s="124"/>
      <c r="DJ187" s="124"/>
      <c r="DK187" s="124"/>
      <c r="DL187" s="124"/>
      <c r="DM187" s="124"/>
      <c r="DN187" s="124"/>
      <c r="DO187" s="124"/>
      <c r="DP187" s="124"/>
      <c r="DQ187" s="124"/>
      <c r="DR187" s="124"/>
      <c r="DS187" s="124"/>
      <c r="DT187" s="124"/>
      <c r="DU187" s="124"/>
      <c r="DV187" s="124"/>
      <c r="DW187" s="124"/>
      <c r="DX187" s="124"/>
      <c r="DY187" s="124"/>
      <c r="DZ187" s="124"/>
      <c r="EA187" s="124"/>
      <c r="EB187" s="124"/>
      <c r="EC187" s="124"/>
      <c r="ED187" s="124"/>
      <c r="EE187" s="124"/>
      <c r="EF187" s="124"/>
      <c r="EG187" s="124"/>
    </row>
    <row r="188" spans="1:137" s="150" customFormat="1" ht="12.95" customHeight="1" x14ac:dyDescent="0.2">
      <c r="A188" s="127">
        <v>5</v>
      </c>
      <c r="B188" s="105" t="e">
        <f>'Приложение № 1'!#REF!</f>
        <v>#REF!</v>
      </c>
      <c r="C188" s="126" t="e">
        <f>'Приложение № 1'!#REF!</f>
        <v>#REF!</v>
      </c>
      <c r="D188" s="151" t="e">
        <f>'Приложение № 1'!#REF!</f>
        <v>#REF!</v>
      </c>
      <c r="E188" s="151">
        <v>0</v>
      </c>
      <c r="F188" s="151">
        <v>0</v>
      </c>
      <c r="G188" s="151" t="e">
        <f t="shared" si="67"/>
        <v>#REF!</v>
      </c>
      <c r="H188" s="151" t="e">
        <f t="shared" si="67"/>
        <v>#REF!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151">
        <v>0</v>
      </c>
      <c r="Q188" s="123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  <c r="CX188" s="124"/>
      <c r="CY188" s="124"/>
      <c r="CZ188" s="124"/>
      <c r="DA188" s="124"/>
      <c r="DB188" s="124"/>
      <c r="DC188" s="124"/>
      <c r="DD188" s="124"/>
      <c r="DE188" s="124"/>
      <c r="DF188" s="124"/>
      <c r="DG188" s="124"/>
      <c r="DH188" s="124"/>
      <c r="DI188" s="124"/>
      <c r="DJ188" s="124"/>
      <c r="DK188" s="124"/>
      <c r="DL188" s="124"/>
      <c r="DM188" s="124"/>
      <c r="DN188" s="124"/>
      <c r="DO188" s="124"/>
      <c r="DP188" s="124"/>
      <c r="DQ188" s="124"/>
      <c r="DR188" s="124"/>
      <c r="DS188" s="124"/>
      <c r="DT188" s="124"/>
      <c r="DU188" s="124"/>
      <c r="DV188" s="124"/>
      <c r="DW188" s="124"/>
      <c r="DX188" s="124"/>
      <c r="DY188" s="124"/>
      <c r="DZ188" s="124"/>
      <c r="EA188" s="124"/>
      <c r="EB188" s="124"/>
      <c r="EC188" s="124"/>
      <c r="ED188" s="124"/>
      <c r="EE188" s="124"/>
      <c r="EF188" s="124"/>
      <c r="EG188" s="124"/>
    </row>
    <row r="189" spans="1:137" s="150" customFormat="1" ht="12.95" customHeight="1" x14ac:dyDescent="0.2">
      <c r="A189" s="127">
        <v>6</v>
      </c>
      <c r="B189" s="105" t="e">
        <f>'Приложение № 1'!#REF!</f>
        <v>#REF!</v>
      </c>
      <c r="C189" s="126" t="e">
        <f>'Приложение № 1'!#REF!</f>
        <v>#REF!</v>
      </c>
      <c r="D189" s="151" t="e">
        <f>'Приложение № 1'!#REF!</f>
        <v>#REF!</v>
      </c>
      <c r="E189" s="151">
        <v>0</v>
      </c>
      <c r="F189" s="151">
        <v>0</v>
      </c>
      <c r="G189" s="151" t="e">
        <f t="shared" si="67"/>
        <v>#REF!</v>
      </c>
      <c r="H189" s="151" t="e">
        <f t="shared" si="67"/>
        <v>#REF!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151">
        <v>0</v>
      </c>
      <c r="Q189" s="123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4"/>
      <c r="ED189" s="124"/>
      <c r="EE189" s="124"/>
      <c r="EF189" s="124"/>
      <c r="EG189" s="124"/>
    </row>
    <row r="190" spans="1:137" s="106" customFormat="1" ht="39.950000000000003" customHeight="1" x14ac:dyDescent="0.2">
      <c r="A190" s="822" t="e">
        <f>'Приложение № 1'!#REF!</f>
        <v>#REF!</v>
      </c>
      <c r="B190" s="823"/>
      <c r="C190" s="101" t="e">
        <f>SUM(C191:C195)</f>
        <v>#REF!</v>
      </c>
      <c r="D190" s="101" t="e">
        <f t="shared" ref="D190:P190" si="68">SUM(D191:D195)</f>
        <v>#REF!</v>
      </c>
      <c r="E190" s="101">
        <f t="shared" si="68"/>
        <v>0</v>
      </c>
      <c r="F190" s="101">
        <f t="shared" si="68"/>
        <v>0</v>
      </c>
      <c r="G190" s="101" t="e">
        <f t="shared" si="68"/>
        <v>#REF!</v>
      </c>
      <c r="H190" s="101" t="e">
        <f t="shared" si="68"/>
        <v>#REF!</v>
      </c>
      <c r="I190" s="101">
        <f t="shared" si="68"/>
        <v>0</v>
      </c>
      <c r="J190" s="101">
        <f t="shared" si="68"/>
        <v>0</v>
      </c>
      <c r="K190" s="101">
        <f t="shared" si="68"/>
        <v>0</v>
      </c>
      <c r="L190" s="101">
        <f t="shared" si="68"/>
        <v>0</v>
      </c>
      <c r="M190" s="101">
        <f t="shared" si="68"/>
        <v>0</v>
      </c>
      <c r="N190" s="101">
        <f t="shared" si="68"/>
        <v>0</v>
      </c>
      <c r="O190" s="101">
        <f t="shared" si="68"/>
        <v>0</v>
      </c>
      <c r="P190" s="101">
        <f t="shared" si="68"/>
        <v>0</v>
      </c>
      <c r="Q190" s="112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</row>
    <row r="191" spans="1:137" s="106" customFormat="1" ht="12.95" customHeight="1" x14ac:dyDescent="0.2">
      <c r="A191" s="152" t="e">
        <f>'Приложение № 1'!#REF!</f>
        <v>#REF!</v>
      </c>
      <c r="B191" s="107" t="e">
        <f>'Приложение № 1'!#REF!</f>
        <v>#REF!</v>
      </c>
      <c r="C191" s="151" t="e">
        <f>'Приложение № 1'!#REF!</f>
        <v>#REF!</v>
      </c>
      <c r="D191" s="151" t="e">
        <f>'Приложение № 1'!#REF!</f>
        <v>#REF!</v>
      </c>
      <c r="E191" s="151">
        <v>0</v>
      </c>
      <c r="F191" s="151">
        <v>0</v>
      </c>
      <c r="G191" s="151" t="e">
        <f t="shared" ref="G191:H195" si="69">C191</f>
        <v>#REF!</v>
      </c>
      <c r="H191" s="151" t="e">
        <f t="shared" si="69"/>
        <v>#REF!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1">
        <v>0</v>
      </c>
      <c r="Q191" s="112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</row>
    <row r="192" spans="1:137" s="150" customFormat="1" ht="12.95" customHeight="1" x14ac:dyDescent="0.2">
      <c r="A192" s="152" t="e">
        <f>'Приложение № 1'!#REF!</f>
        <v>#REF!</v>
      </c>
      <c r="B192" s="107" t="e">
        <f>'Приложение № 1'!#REF!</f>
        <v>#REF!</v>
      </c>
      <c r="C192" s="151" t="e">
        <f>'Приложение № 1'!#REF!</f>
        <v>#REF!</v>
      </c>
      <c r="D192" s="151" t="e">
        <f>'Приложение № 1'!#REF!</f>
        <v>#REF!</v>
      </c>
      <c r="E192" s="151">
        <v>0</v>
      </c>
      <c r="F192" s="151">
        <v>0</v>
      </c>
      <c r="G192" s="151" t="e">
        <f t="shared" si="69"/>
        <v>#REF!</v>
      </c>
      <c r="H192" s="151" t="e">
        <f t="shared" si="69"/>
        <v>#REF!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1">
        <v>0</v>
      </c>
      <c r="Q192" s="123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4"/>
      <c r="EF192" s="124"/>
      <c r="EG192" s="124"/>
    </row>
    <row r="193" spans="1:137" s="106" customFormat="1" ht="12.95" customHeight="1" x14ac:dyDescent="0.2">
      <c r="A193" s="152" t="e">
        <f>'Приложение № 1'!#REF!</f>
        <v>#REF!</v>
      </c>
      <c r="B193" s="107" t="e">
        <f>'Приложение № 1'!#REF!</f>
        <v>#REF!</v>
      </c>
      <c r="C193" s="151" t="e">
        <f>'Приложение № 1'!#REF!</f>
        <v>#REF!</v>
      </c>
      <c r="D193" s="151" t="e">
        <f>'Приложение № 1'!#REF!</f>
        <v>#REF!</v>
      </c>
      <c r="E193" s="151">
        <v>0</v>
      </c>
      <c r="F193" s="151">
        <v>0</v>
      </c>
      <c r="G193" s="151" t="e">
        <f t="shared" si="69"/>
        <v>#REF!</v>
      </c>
      <c r="H193" s="151" t="e">
        <f t="shared" si="69"/>
        <v>#REF!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151">
        <v>0</v>
      </c>
      <c r="Q193" s="112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</row>
    <row r="194" spans="1:137" s="106" customFormat="1" ht="12.95" customHeight="1" x14ac:dyDescent="0.2">
      <c r="A194" s="152" t="e">
        <f>'Приложение № 1'!#REF!</f>
        <v>#REF!</v>
      </c>
      <c r="B194" s="107" t="e">
        <f>'Приложение № 1'!#REF!</f>
        <v>#REF!</v>
      </c>
      <c r="C194" s="151" t="e">
        <f>'Приложение № 1'!#REF!</f>
        <v>#REF!</v>
      </c>
      <c r="D194" s="151" t="e">
        <f>'Приложение № 1'!#REF!</f>
        <v>#REF!</v>
      </c>
      <c r="E194" s="151">
        <v>0</v>
      </c>
      <c r="F194" s="151">
        <v>0</v>
      </c>
      <c r="G194" s="151" t="e">
        <f t="shared" si="69"/>
        <v>#REF!</v>
      </c>
      <c r="H194" s="151" t="e">
        <f t="shared" si="69"/>
        <v>#REF!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51">
        <v>0</v>
      </c>
      <c r="Q194" s="112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</row>
    <row r="195" spans="1:137" s="106" customFormat="1" ht="12.95" customHeight="1" x14ac:dyDescent="0.2">
      <c r="A195" s="152" t="e">
        <f>'Приложение № 1'!#REF!</f>
        <v>#REF!</v>
      </c>
      <c r="B195" s="107" t="e">
        <f>'Приложение № 1'!#REF!</f>
        <v>#REF!</v>
      </c>
      <c r="C195" s="151" t="e">
        <f>'Приложение № 1'!#REF!</f>
        <v>#REF!</v>
      </c>
      <c r="D195" s="151" t="e">
        <f>'Приложение № 1'!#REF!</f>
        <v>#REF!</v>
      </c>
      <c r="E195" s="151">
        <v>0</v>
      </c>
      <c r="F195" s="151">
        <v>0</v>
      </c>
      <c r="G195" s="151" t="e">
        <f t="shared" si="69"/>
        <v>#REF!</v>
      </c>
      <c r="H195" s="151" t="e">
        <f t="shared" si="69"/>
        <v>#REF!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51">
        <v>0</v>
      </c>
      <c r="Q195" s="112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</row>
    <row r="196" spans="1:137" s="150" customFormat="1" ht="39.950000000000003" customHeight="1" x14ac:dyDescent="0.2">
      <c r="A196" s="822" t="e">
        <f>'Приложение № 1'!#REF!</f>
        <v>#REF!</v>
      </c>
      <c r="B196" s="823"/>
      <c r="C196" s="101" t="e">
        <f>SUM(C197:C202)</f>
        <v>#REF!</v>
      </c>
      <c r="D196" s="101" t="e">
        <f t="shared" ref="D196:P196" si="70">SUM(D197:D202)</f>
        <v>#REF!</v>
      </c>
      <c r="E196" s="101">
        <f t="shared" si="70"/>
        <v>0</v>
      </c>
      <c r="F196" s="101">
        <f t="shared" si="70"/>
        <v>0</v>
      </c>
      <c r="G196" s="101" t="e">
        <f t="shared" si="70"/>
        <v>#REF!</v>
      </c>
      <c r="H196" s="101" t="e">
        <f t="shared" si="70"/>
        <v>#REF!</v>
      </c>
      <c r="I196" s="101">
        <f t="shared" si="70"/>
        <v>0</v>
      </c>
      <c r="J196" s="101">
        <f t="shared" si="70"/>
        <v>0</v>
      </c>
      <c r="K196" s="101">
        <f t="shared" si="70"/>
        <v>0</v>
      </c>
      <c r="L196" s="101">
        <f t="shared" si="70"/>
        <v>0</v>
      </c>
      <c r="M196" s="101">
        <f t="shared" si="70"/>
        <v>0</v>
      </c>
      <c r="N196" s="101">
        <f t="shared" si="70"/>
        <v>0</v>
      </c>
      <c r="O196" s="101">
        <f t="shared" si="70"/>
        <v>0</v>
      </c>
      <c r="P196" s="101">
        <f t="shared" si="70"/>
        <v>0</v>
      </c>
      <c r="Q196" s="123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</row>
    <row r="197" spans="1:137" s="106" customFormat="1" ht="12.95" customHeight="1" x14ac:dyDescent="0.2">
      <c r="A197" s="152">
        <v>1</v>
      </c>
      <c r="B197" s="107" t="e">
        <f>'Приложение № 1'!#REF!</f>
        <v>#REF!</v>
      </c>
      <c r="C197" s="151" t="e">
        <f>'Приложение № 1'!#REF!</f>
        <v>#REF!</v>
      </c>
      <c r="D197" s="151" t="e">
        <f>'Приложение № 1'!#REF!</f>
        <v>#REF!</v>
      </c>
      <c r="E197" s="151">
        <v>0</v>
      </c>
      <c r="F197" s="151">
        <v>0</v>
      </c>
      <c r="G197" s="151" t="e">
        <f>C197</f>
        <v>#REF!</v>
      </c>
      <c r="H197" s="151" t="e">
        <f>D197</f>
        <v>#REF!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51">
        <v>0</v>
      </c>
      <c r="O197" s="151">
        <v>0</v>
      </c>
      <c r="P197" s="151">
        <v>0</v>
      </c>
      <c r="Q197" s="112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</row>
    <row r="198" spans="1:137" s="106" customFormat="1" ht="12.95" customHeight="1" x14ac:dyDescent="0.2">
      <c r="A198" s="152">
        <v>2</v>
      </c>
      <c r="B198" s="107" t="e">
        <f>'Приложение № 1'!#REF!</f>
        <v>#REF!</v>
      </c>
      <c r="C198" s="151" t="e">
        <f>'Приложение № 1'!#REF!</f>
        <v>#REF!</v>
      </c>
      <c r="D198" s="151" t="e">
        <f>'Приложение № 1'!#REF!</f>
        <v>#REF!</v>
      </c>
      <c r="E198" s="151">
        <v>0</v>
      </c>
      <c r="F198" s="151">
        <v>0</v>
      </c>
      <c r="G198" s="151" t="e">
        <f t="shared" ref="G198:H202" si="71">C198</f>
        <v>#REF!</v>
      </c>
      <c r="H198" s="151" t="e">
        <f t="shared" si="71"/>
        <v>#REF!</v>
      </c>
      <c r="I198" s="151">
        <v>0</v>
      </c>
      <c r="J198" s="151">
        <v>0</v>
      </c>
      <c r="K198" s="151">
        <v>0</v>
      </c>
      <c r="L198" s="151">
        <v>0</v>
      </c>
      <c r="M198" s="151">
        <v>0</v>
      </c>
      <c r="N198" s="151">
        <v>0</v>
      </c>
      <c r="O198" s="151">
        <v>0</v>
      </c>
      <c r="P198" s="151">
        <v>0</v>
      </c>
      <c r="Q198" s="112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</row>
    <row r="199" spans="1:137" s="106" customFormat="1" ht="12.95" customHeight="1" x14ac:dyDescent="0.2">
      <c r="A199" s="152">
        <v>3</v>
      </c>
      <c r="B199" s="107" t="e">
        <f>'Приложение № 1'!#REF!</f>
        <v>#REF!</v>
      </c>
      <c r="C199" s="151" t="e">
        <f>'Приложение № 1'!#REF!</f>
        <v>#REF!</v>
      </c>
      <c r="D199" s="151" t="e">
        <f>'Приложение № 1'!#REF!</f>
        <v>#REF!</v>
      </c>
      <c r="E199" s="151">
        <v>0</v>
      </c>
      <c r="F199" s="151">
        <v>0</v>
      </c>
      <c r="G199" s="151" t="e">
        <f t="shared" si="71"/>
        <v>#REF!</v>
      </c>
      <c r="H199" s="151" t="e">
        <f t="shared" si="71"/>
        <v>#REF!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1">
        <v>0</v>
      </c>
      <c r="O199" s="151">
        <v>0</v>
      </c>
      <c r="P199" s="151">
        <v>0</v>
      </c>
      <c r="Q199" s="112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</row>
    <row r="200" spans="1:137" s="106" customFormat="1" ht="12.95" customHeight="1" x14ac:dyDescent="0.2">
      <c r="A200" s="152">
        <v>4</v>
      </c>
      <c r="B200" s="107" t="e">
        <f>'Приложение № 1'!#REF!</f>
        <v>#REF!</v>
      </c>
      <c r="C200" s="151" t="e">
        <f>'Приложение № 1'!#REF!</f>
        <v>#REF!</v>
      </c>
      <c r="D200" s="151" t="e">
        <f>'Приложение № 1'!#REF!</f>
        <v>#REF!</v>
      </c>
      <c r="E200" s="151">
        <v>0</v>
      </c>
      <c r="F200" s="151">
        <v>0</v>
      </c>
      <c r="G200" s="151" t="e">
        <f t="shared" si="71"/>
        <v>#REF!</v>
      </c>
      <c r="H200" s="151" t="e">
        <f t="shared" si="71"/>
        <v>#REF!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1">
        <v>0</v>
      </c>
      <c r="O200" s="151">
        <v>0</v>
      </c>
      <c r="P200" s="151">
        <v>0</v>
      </c>
      <c r="Q200" s="112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</row>
    <row r="201" spans="1:137" s="106" customFormat="1" ht="12.95" customHeight="1" x14ac:dyDescent="0.2">
      <c r="A201" s="152">
        <v>5</v>
      </c>
      <c r="B201" s="107" t="e">
        <f>'Приложение № 1'!#REF!</f>
        <v>#REF!</v>
      </c>
      <c r="C201" s="151" t="e">
        <f>'Приложение № 1'!#REF!</f>
        <v>#REF!</v>
      </c>
      <c r="D201" s="151" t="e">
        <f>'Приложение № 1'!#REF!</f>
        <v>#REF!</v>
      </c>
      <c r="E201" s="151">
        <v>0</v>
      </c>
      <c r="F201" s="151">
        <v>0</v>
      </c>
      <c r="G201" s="151" t="e">
        <f t="shared" si="71"/>
        <v>#REF!</v>
      </c>
      <c r="H201" s="151" t="e">
        <f t="shared" si="71"/>
        <v>#REF!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51">
        <v>0</v>
      </c>
      <c r="O201" s="151">
        <v>0</v>
      </c>
      <c r="P201" s="151">
        <v>0</v>
      </c>
      <c r="Q201" s="112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</row>
    <row r="202" spans="1:137" s="106" customFormat="1" ht="12.95" customHeight="1" x14ac:dyDescent="0.2">
      <c r="A202" s="152">
        <v>6</v>
      </c>
      <c r="B202" s="107" t="e">
        <f>'Приложение № 1'!#REF!</f>
        <v>#REF!</v>
      </c>
      <c r="C202" s="151" t="e">
        <f>'Приложение № 1'!#REF!</f>
        <v>#REF!</v>
      </c>
      <c r="D202" s="151" t="e">
        <f>'Приложение № 1'!#REF!</f>
        <v>#REF!</v>
      </c>
      <c r="E202" s="151">
        <v>0</v>
      </c>
      <c r="F202" s="151">
        <v>0</v>
      </c>
      <c r="G202" s="151" t="e">
        <f t="shared" si="71"/>
        <v>#REF!</v>
      </c>
      <c r="H202" s="151" t="e">
        <f t="shared" si="71"/>
        <v>#REF!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1">
        <v>0</v>
      </c>
      <c r="O202" s="151">
        <v>0</v>
      </c>
      <c r="P202" s="151">
        <v>0</v>
      </c>
      <c r="Q202" s="112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</row>
    <row r="203" spans="1:137" s="106" customFormat="1" ht="39.950000000000003" customHeight="1" x14ac:dyDescent="0.2">
      <c r="A203" s="822" t="e">
        <f>'Приложение № 1'!#REF!</f>
        <v>#REF!</v>
      </c>
      <c r="B203" s="823"/>
      <c r="C203" s="101" t="e">
        <f>SUM(C204:C207)</f>
        <v>#REF!</v>
      </c>
      <c r="D203" s="101" t="e">
        <f t="shared" ref="D203:P203" si="72">SUM(D204:D207)</f>
        <v>#REF!</v>
      </c>
      <c r="E203" s="101" t="e">
        <f t="shared" si="72"/>
        <v>#REF!</v>
      </c>
      <c r="F203" s="101" t="e">
        <f t="shared" si="72"/>
        <v>#REF!</v>
      </c>
      <c r="G203" s="101">
        <f t="shared" si="72"/>
        <v>0</v>
      </c>
      <c r="H203" s="101">
        <f t="shared" si="72"/>
        <v>0</v>
      </c>
      <c r="I203" s="101">
        <f t="shared" si="72"/>
        <v>0</v>
      </c>
      <c r="J203" s="101">
        <f t="shared" si="72"/>
        <v>0</v>
      </c>
      <c r="K203" s="101">
        <f t="shared" si="72"/>
        <v>0</v>
      </c>
      <c r="L203" s="101">
        <f t="shared" si="72"/>
        <v>0</v>
      </c>
      <c r="M203" s="101">
        <f t="shared" si="72"/>
        <v>0</v>
      </c>
      <c r="N203" s="101">
        <f t="shared" si="72"/>
        <v>0</v>
      </c>
      <c r="O203" s="101">
        <f t="shared" si="72"/>
        <v>0</v>
      </c>
      <c r="P203" s="101">
        <f t="shared" si="72"/>
        <v>0</v>
      </c>
      <c r="Q203" s="112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</row>
    <row r="204" spans="1:137" s="106" customFormat="1" ht="12.95" customHeight="1" x14ac:dyDescent="0.2">
      <c r="A204" s="127" t="e">
        <f>'Приложение № 1'!#REF!</f>
        <v>#REF!</v>
      </c>
      <c r="B204" s="104" t="e">
        <f>'Приложение № 1'!#REF!</f>
        <v>#REF!</v>
      </c>
      <c r="C204" s="126" t="e">
        <f>'Приложение № 1'!#REF!</f>
        <v>#REF!</v>
      </c>
      <c r="D204" s="151" t="e">
        <f>'Приложение № 1'!#REF!</f>
        <v>#REF!</v>
      </c>
      <c r="E204" s="151" t="e">
        <f t="shared" ref="E204:F207" si="73">C204</f>
        <v>#REF!</v>
      </c>
      <c r="F204" s="151" t="e">
        <f t="shared" si="73"/>
        <v>#REF!</v>
      </c>
      <c r="G204" s="151">
        <v>0</v>
      </c>
      <c r="H204" s="151">
        <v>0</v>
      </c>
      <c r="I204" s="151">
        <v>0</v>
      </c>
      <c r="J204" s="151">
        <v>0</v>
      </c>
      <c r="K204" s="151">
        <v>0</v>
      </c>
      <c r="L204" s="151">
        <v>0</v>
      </c>
      <c r="M204" s="151">
        <v>0</v>
      </c>
      <c r="N204" s="151">
        <v>0</v>
      </c>
      <c r="O204" s="151">
        <v>0</v>
      </c>
      <c r="P204" s="151">
        <v>0</v>
      </c>
      <c r="Q204" s="112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</row>
    <row r="205" spans="1:137" s="106" customFormat="1" ht="12.95" customHeight="1" x14ac:dyDescent="0.2">
      <c r="A205" s="127" t="e">
        <f>'Приложение № 1'!#REF!</f>
        <v>#REF!</v>
      </c>
      <c r="B205" s="104" t="e">
        <f>'Приложение № 1'!#REF!</f>
        <v>#REF!</v>
      </c>
      <c r="C205" s="126" t="e">
        <f>'Приложение № 1'!#REF!</f>
        <v>#REF!</v>
      </c>
      <c r="D205" s="151" t="e">
        <f>'Приложение № 1'!#REF!</f>
        <v>#REF!</v>
      </c>
      <c r="E205" s="151" t="e">
        <f t="shared" si="73"/>
        <v>#REF!</v>
      </c>
      <c r="F205" s="151" t="e">
        <f t="shared" si="73"/>
        <v>#REF!</v>
      </c>
      <c r="G205" s="151">
        <v>0</v>
      </c>
      <c r="H205" s="151">
        <v>0</v>
      </c>
      <c r="I205" s="151">
        <v>0</v>
      </c>
      <c r="J205" s="151">
        <v>0</v>
      </c>
      <c r="K205" s="151">
        <v>0</v>
      </c>
      <c r="L205" s="151">
        <v>0</v>
      </c>
      <c r="M205" s="151">
        <v>0</v>
      </c>
      <c r="N205" s="151">
        <v>0</v>
      </c>
      <c r="O205" s="151">
        <v>0</v>
      </c>
      <c r="P205" s="151">
        <v>0</v>
      </c>
      <c r="Q205" s="112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</row>
    <row r="206" spans="1:137" s="106" customFormat="1" ht="12.95" customHeight="1" x14ac:dyDescent="0.2">
      <c r="A206" s="127" t="e">
        <f>'Приложение № 1'!#REF!</f>
        <v>#REF!</v>
      </c>
      <c r="B206" s="104" t="e">
        <f>'Приложение № 1'!#REF!</f>
        <v>#REF!</v>
      </c>
      <c r="C206" s="126" t="e">
        <f>'Приложение № 1'!#REF!</f>
        <v>#REF!</v>
      </c>
      <c r="D206" s="151" t="e">
        <f>'Приложение № 1'!#REF!</f>
        <v>#REF!</v>
      </c>
      <c r="E206" s="151" t="e">
        <f t="shared" si="73"/>
        <v>#REF!</v>
      </c>
      <c r="F206" s="151" t="e">
        <f t="shared" si="73"/>
        <v>#REF!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1">
        <v>0</v>
      </c>
      <c r="O206" s="151">
        <v>0</v>
      </c>
      <c r="P206" s="151">
        <v>0</v>
      </c>
      <c r="Q206" s="112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</row>
    <row r="207" spans="1:137" s="106" customFormat="1" ht="12.95" customHeight="1" x14ac:dyDescent="0.2">
      <c r="A207" s="127" t="e">
        <f>'Приложение № 1'!#REF!</f>
        <v>#REF!</v>
      </c>
      <c r="B207" s="104" t="e">
        <f>'Приложение № 1'!#REF!</f>
        <v>#REF!</v>
      </c>
      <c r="C207" s="126" t="e">
        <f>'Приложение № 1'!#REF!</f>
        <v>#REF!</v>
      </c>
      <c r="D207" s="151" t="e">
        <f>'Приложение № 1'!#REF!</f>
        <v>#REF!</v>
      </c>
      <c r="E207" s="151" t="e">
        <f t="shared" si="73"/>
        <v>#REF!</v>
      </c>
      <c r="F207" s="151" t="e">
        <f t="shared" si="73"/>
        <v>#REF!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1">
        <v>0</v>
      </c>
      <c r="O207" s="151">
        <v>0</v>
      </c>
      <c r="P207" s="151">
        <v>0</v>
      </c>
      <c r="Q207" s="112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</row>
    <row r="208" spans="1:137" s="106" customFormat="1" ht="22.5" customHeight="1" x14ac:dyDescent="0.2">
      <c r="A208" s="822" t="e">
        <f>'Приложение № 1'!#REF!</f>
        <v>#REF!</v>
      </c>
      <c r="B208" s="823"/>
      <c r="C208" s="129" t="e">
        <f>SUM(C209:C215)</f>
        <v>#REF!</v>
      </c>
      <c r="D208" s="129" t="e">
        <f t="shared" ref="D208:P208" si="74">SUM(D209:D215)</f>
        <v>#REF!</v>
      </c>
      <c r="E208" s="129">
        <f t="shared" si="74"/>
        <v>0</v>
      </c>
      <c r="F208" s="129">
        <f t="shared" si="74"/>
        <v>0</v>
      </c>
      <c r="G208" s="129" t="e">
        <f t="shared" si="74"/>
        <v>#REF!</v>
      </c>
      <c r="H208" s="129" t="e">
        <f t="shared" si="74"/>
        <v>#REF!</v>
      </c>
      <c r="I208" s="129">
        <f t="shared" si="74"/>
        <v>0</v>
      </c>
      <c r="J208" s="129">
        <f t="shared" si="74"/>
        <v>0</v>
      </c>
      <c r="K208" s="129">
        <f t="shared" si="74"/>
        <v>0</v>
      </c>
      <c r="L208" s="129">
        <f t="shared" si="74"/>
        <v>0</v>
      </c>
      <c r="M208" s="129">
        <f t="shared" si="74"/>
        <v>0</v>
      </c>
      <c r="N208" s="129">
        <f t="shared" si="74"/>
        <v>0</v>
      </c>
      <c r="O208" s="129">
        <f t="shared" si="74"/>
        <v>0</v>
      </c>
      <c r="P208" s="129">
        <f t="shared" si="74"/>
        <v>0</v>
      </c>
      <c r="Q208" s="112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</row>
    <row r="209" spans="1:137" s="106" customFormat="1" ht="18" customHeight="1" x14ac:dyDescent="0.2">
      <c r="A209" s="109" t="e">
        <f>'Приложение № 1'!#REF!</f>
        <v>#REF!</v>
      </c>
      <c r="B209" s="108" t="e">
        <f>'Приложение № 1'!#REF!</f>
        <v>#REF!</v>
      </c>
      <c r="C209" s="126" t="e">
        <f>'Приложение № 1'!#REF!</f>
        <v>#REF!</v>
      </c>
      <c r="D209" s="151" t="e">
        <f>'Приложение № 1'!#REF!</f>
        <v>#REF!</v>
      </c>
      <c r="E209" s="151">
        <v>0</v>
      </c>
      <c r="F209" s="151">
        <v>0</v>
      </c>
      <c r="G209" s="151" t="e">
        <f>C209</f>
        <v>#REF!</v>
      </c>
      <c r="H209" s="151" t="e">
        <f>D209</f>
        <v>#REF!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0</v>
      </c>
      <c r="O209" s="151">
        <v>0</v>
      </c>
      <c r="P209" s="151">
        <v>0</v>
      </c>
      <c r="Q209" s="112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</row>
    <row r="210" spans="1:137" s="106" customFormat="1" ht="18" customHeight="1" x14ac:dyDescent="0.2">
      <c r="A210" s="109" t="e">
        <f>'Приложение № 1'!#REF!</f>
        <v>#REF!</v>
      </c>
      <c r="B210" s="108" t="e">
        <f>'Приложение № 1'!#REF!</f>
        <v>#REF!</v>
      </c>
      <c r="C210" s="126" t="e">
        <f>'Приложение № 1'!#REF!</f>
        <v>#REF!</v>
      </c>
      <c r="D210" s="151" t="e">
        <f>'Приложение № 1'!#REF!</f>
        <v>#REF!</v>
      </c>
      <c r="E210" s="151">
        <v>0</v>
      </c>
      <c r="F210" s="151">
        <v>0</v>
      </c>
      <c r="G210" s="151" t="e">
        <f t="shared" ref="G210:G215" si="75">C210</f>
        <v>#REF!</v>
      </c>
      <c r="H210" s="151" t="e">
        <f t="shared" ref="H210:H215" si="76">D210</f>
        <v>#REF!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151">
        <v>0</v>
      </c>
      <c r="Q210" s="112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</row>
    <row r="211" spans="1:137" s="106" customFormat="1" ht="18" customHeight="1" x14ac:dyDescent="0.2">
      <c r="A211" s="109" t="e">
        <f>'Приложение № 1'!#REF!</f>
        <v>#REF!</v>
      </c>
      <c r="B211" s="108" t="e">
        <f>'Приложение № 1'!#REF!</f>
        <v>#REF!</v>
      </c>
      <c r="C211" s="126" t="e">
        <f>'Приложение № 1'!#REF!</f>
        <v>#REF!</v>
      </c>
      <c r="D211" s="151" t="e">
        <f>'Приложение № 1'!#REF!</f>
        <v>#REF!</v>
      </c>
      <c r="E211" s="151">
        <v>0</v>
      </c>
      <c r="F211" s="151">
        <v>0</v>
      </c>
      <c r="G211" s="151" t="e">
        <f t="shared" si="75"/>
        <v>#REF!</v>
      </c>
      <c r="H211" s="151" t="e">
        <f t="shared" si="76"/>
        <v>#REF!</v>
      </c>
      <c r="I211" s="151">
        <v>0</v>
      </c>
      <c r="J211" s="151">
        <v>0</v>
      </c>
      <c r="K211" s="151">
        <v>0</v>
      </c>
      <c r="L211" s="151">
        <v>0</v>
      </c>
      <c r="M211" s="151">
        <v>0</v>
      </c>
      <c r="N211" s="151">
        <v>0</v>
      </c>
      <c r="O211" s="151">
        <v>0</v>
      </c>
      <c r="P211" s="151">
        <v>0</v>
      </c>
      <c r="Q211" s="112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</row>
    <row r="212" spans="1:137" s="106" customFormat="1" ht="12.95" customHeight="1" x14ac:dyDescent="0.2">
      <c r="A212" s="109" t="e">
        <f>'Приложение № 1'!#REF!</f>
        <v>#REF!</v>
      </c>
      <c r="B212" s="108" t="e">
        <f>'Приложение № 1'!#REF!</f>
        <v>#REF!</v>
      </c>
      <c r="C212" s="126" t="e">
        <f>'Приложение № 1'!#REF!</f>
        <v>#REF!</v>
      </c>
      <c r="D212" s="151" t="e">
        <f>'Приложение № 1'!#REF!</f>
        <v>#REF!</v>
      </c>
      <c r="E212" s="151">
        <v>0</v>
      </c>
      <c r="F212" s="151">
        <v>0</v>
      </c>
      <c r="G212" s="151" t="e">
        <f t="shared" si="75"/>
        <v>#REF!</v>
      </c>
      <c r="H212" s="151" t="e">
        <f t="shared" si="76"/>
        <v>#REF!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151">
        <v>0</v>
      </c>
      <c r="Q212" s="112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</row>
    <row r="213" spans="1:137" s="106" customFormat="1" ht="12.95" customHeight="1" x14ac:dyDescent="0.2">
      <c r="A213" s="109" t="e">
        <f>'Приложение № 1'!#REF!</f>
        <v>#REF!</v>
      </c>
      <c r="B213" s="108" t="e">
        <f>'Приложение № 1'!#REF!</f>
        <v>#REF!</v>
      </c>
      <c r="C213" s="126" t="e">
        <f>'Приложение № 1'!#REF!</f>
        <v>#REF!</v>
      </c>
      <c r="D213" s="151" t="e">
        <f>'Приложение № 1'!#REF!</f>
        <v>#REF!</v>
      </c>
      <c r="E213" s="151">
        <v>0</v>
      </c>
      <c r="F213" s="151">
        <v>0</v>
      </c>
      <c r="G213" s="151" t="e">
        <f t="shared" si="75"/>
        <v>#REF!</v>
      </c>
      <c r="H213" s="151" t="e">
        <f t="shared" si="76"/>
        <v>#REF!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1">
        <v>0</v>
      </c>
      <c r="Q213" s="112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</row>
    <row r="214" spans="1:137" s="106" customFormat="1" ht="12.95" customHeight="1" x14ac:dyDescent="0.2">
      <c r="A214" s="109" t="e">
        <f>'Приложение № 1'!#REF!</f>
        <v>#REF!</v>
      </c>
      <c r="B214" s="108" t="e">
        <f>'Приложение № 1'!#REF!</f>
        <v>#REF!</v>
      </c>
      <c r="C214" s="126" t="e">
        <f>'Приложение № 1'!#REF!</f>
        <v>#REF!</v>
      </c>
      <c r="D214" s="151" t="e">
        <f>'Приложение № 1'!#REF!</f>
        <v>#REF!</v>
      </c>
      <c r="E214" s="151">
        <v>0</v>
      </c>
      <c r="F214" s="151">
        <v>0</v>
      </c>
      <c r="G214" s="151" t="e">
        <f t="shared" si="75"/>
        <v>#REF!</v>
      </c>
      <c r="H214" s="151" t="e">
        <f t="shared" si="76"/>
        <v>#REF!</v>
      </c>
      <c r="I214" s="151">
        <v>0</v>
      </c>
      <c r="J214" s="151">
        <v>0</v>
      </c>
      <c r="K214" s="151">
        <v>0</v>
      </c>
      <c r="L214" s="151">
        <v>0</v>
      </c>
      <c r="M214" s="151">
        <v>0</v>
      </c>
      <c r="N214" s="151">
        <v>0</v>
      </c>
      <c r="O214" s="151">
        <v>0</v>
      </c>
      <c r="P214" s="151">
        <v>0</v>
      </c>
      <c r="Q214" s="112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</row>
    <row r="215" spans="1:137" s="106" customFormat="1" ht="12.95" customHeight="1" x14ac:dyDescent="0.2">
      <c r="A215" s="109" t="e">
        <f>'Приложение № 1'!#REF!</f>
        <v>#REF!</v>
      </c>
      <c r="B215" s="108" t="e">
        <f>'Приложение № 1'!#REF!</f>
        <v>#REF!</v>
      </c>
      <c r="C215" s="126" t="e">
        <f>'Приложение № 1'!#REF!</f>
        <v>#REF!</v>
      </c>
      <c r="D215" s="151" t="e">
        <f>'Приложение № 1'!#REF!</f>
        <v>#REF!</v>
      </c>
      <c r="E215" s="151">
        <v>0</v>
      </c>
      <c r="F215" s="151">
        <v>0</v>
      </c>
      <c r="G215" s="151" t="e">
        <f t="shared" si="75"/>
        <v>#REF!</v>
      </c>
      <c r="H215" s="151" t="e">
        <f t="shared" si="76"/>
        <v>#REF!</v>
      </c>
      <c r="I215" s="151">
        <v>0</v>
      </c>
      <c r="J215" s="151">
        <v>0</v>
      </c>
      <c r="K215" s="151">
        <v>0</v>
      </c>
      <c r="L215" s="151">
        <v>0</v>
      </c>
      <c r="M215" s="151">
        <v>0</v>
      </c>
      <c r="N215" s="151">
        <v>0</v>
      </c>
      <c r="O215" s="151">
        <v>0</v>
      </c>
      <c r="P215" s="151">
        <v>0</v>
      </c>
      <c r="Q215" s="112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</row>
    <row r="216" spans="1:137" s="106" customFormat="1" ht="12.95" customHeight="1" x14ac:dyDescent="0.2">
      <c r="A216" s="822" t="e">
        <f>'Приложение № 1'!#REF!</f>
        <v>#REF!</v>
      </c>
      <c r="B216" s="823"/>
      <c r="C216" s="129" t="e">
        <f>SUM(C217:C218)</f>
        <v>#REF!</v>
      </c>
      <c r="D216" s="129" t="e">
        <f t="shared" ref="D216:P216" si="77">SUM(D217:D218)</f>
        <v>#REF!</v>
      </c>
      <c r="E216" s="129">
        <f t="shared" si="77"/>
        <v>0</v>
      </c>
      <c r="F216" s="129">
        <f t="shared" si="77"/>
        <v>0</v>
      </c>
      <c r="G216" s="129" t="e">
        <f t="shared" si="77"/>
        <v>#REF!</v>
      </c>
      <c r="H216" s="129" t="e">
        <f t="shared" si="77"/>
        <v>#REF!</v>
      </c>
      <c r="I216" s="129">
        <f t="shared" si="77"/>
        <v>0</v>
      </c>
      <c r="J216" s="129">
        <f t="shared" si="77"/>
        <v>0</v>
      </c>
      <c r="K216" s="129">
        <f t="shared" si="77"/>
        <v>0</v>
      </c>
      <c r="L216" s="129">
        <f t="shared" si="77"/>
        <v>0</v>
      </c>
      <c r="M216" s="129">
        <f t="shared" si="77"/>
        <v>0</v>
      </c>
      <c r="N216" s="129">
        <f t="shared" si="77"/>
        <v>0</v>
      </c>
      <c r="O216" s="129">
        <f t="shared" si="77"/>
        <v>0</v>
      </c>
      <c r="P216" s="129">
        <f t="shared" si="77"/>
        <v>0</v>
      </c>
      <c r="Q216" s="112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</row>
    <row r="217" spans="1:137" s="106" customFormat="1" ht="12.95" customHeight="1" x14ac:dyDescent="0.2">
      <c r="A217" s="109">
        <v>1</v>
      </c>
      <c r="B217" s="108" t="e">
        <f>'Приложение № 1'!#REF!</f>
        <v>#REF!</v>
      </c>
      <c r="C217" s="126" t="e">
        <f>'Приложение № 1'!#REF!</f>
        <v>#REF!</v>
      </c>
      <c r="D217" s="151" t="e">
        <f>'Приложение № 1'!#REF!</f>
        <v>#REF!</v>
      </c>
      <c r="E217" s="151">
        <v>0</v>
      </c>
      <c r="F217" s="151">
        <v>0</v>
      </c>
      <c r="G217" s="151" t="e">
        <f>C217</f>
        <v>#REF!</v>
      </c>
      <c r="H217" s="151" t="e">
        <f>D217</f>
        <v>#REF!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151">
        <v>0</v>
      </c>
      <c r="Q217" s="112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</row>
    <row r="218" spans="1:137" s="106" customFormat="1" ht="12.95" customHeight="1" x14ac:dyDescent="0.2">
      <c r="A218" s="109">
        <v>2</v>
      </c>
      <c r="B218" s="108" t="e">
        <f>'Приложение № 1'!#REF!</f>
        <v>#REF!</v>
      </c>
      <c r="C218" s="126" t="e">
        <f>'Приложение № 1'!#REF!</f>
        <v>#REF!</v>
      </c>
      <c r="D218" s="151" t="e">
        <f>'Приложение № 1'!#REF!</f>
        <v>#REF!</v>
      </c>
      <c r="E218" s="151">
        <v>0</v>
      </c>
      <c r="F218" s="151">
        <v>0</v>
      </c>
      <c r="G218" s="151" t="e">
        <f>C218</f>
        <v>#REF!</v>
      </c>
      <c r="H218" s="151" t="e">
        <f>D218</f>
        <v>#REF!</v>
      </c>
      <c r="I218" s="151">
        <v>0</v>
      </c>
      <c r="J218" s="151">
        <v>0</v>
      </c>
      <c r="K218" s="151">
        <v>0</v>
      </c>
      <c r="L218" s="151">
        <v>0</v>
      </c>
      <c r="M218" s="151">
        <v>0</v>
      </c>
      <c r="N218" s="151">
        <v>0</v>
      </c>
      <c r="O218" s="151">
        <v>0</v>
      </c>
      <c r="P218" s="151">
        <v>0</v>
      </c>
      <c r="Q218" s="112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</row>
    <row r="219" spans="1:137" s="106" customFormat="1" ht="32.25" customHeight="1" x14ac:dyDescent="0.2">
      <c r="A219" s="822" t="e">
        <f>'Приложение № 1'!#REF!</f>
        <v>#REF!</v>
      </c>
      <c r="B219" s="823"/>
      <c r="C219" s="129" t="e">
        <f>C220</f>
        <v>#REF!</v>
      </c>
      <c r="D219" s="129" t="e">
        <f t="shared" ref="D219:P219" si="78">D220</f>
        <v>#REF!</v>
      </c>
      <c r="E219" s="129" t="e">
        <f t="shared" si="78"/>
        <v>#REF!</v>
      </c>
      <c r="F219" s="129" t="e">
        <f t="shared" si="78"/>
        <v>#REF!</v>
      </c>
      <c r="G219" s="129">
        <f t="shared" si="78"/>
        <v>0</v>
      </c>
      <c r="H219" s="129">
        <f t="shared" si="78"/>
        <v>0</v>
      </c>
      <c r="I219" s="129">
        <f t="shared" si="78"/>
        <v>0</v>
      </c>
      <c r="J219" s="129">
        <f t="shared" si="78"/>
        <v>0</v>
      </c>
      <c r="K219" s="129">
        <f t="shared" si="78"/>
        <v>0</v>
      </c>
      <c r="L219" s="129">
        <f t="shared" si="78"/>
        <v>0</v>
      </c>
      <c r="M219" s="129">
        <f t="shared" si="78"/>
        <v>0</v>
      </c>
      <c r="N219" s="129">
        <f t="shared" si="78"/>
        <v>0</v>
      </c>
      <c r="O219" s="129">
        <f t="shared" si="78"/>
        <v>0</v>
      </c>
      <c r="P219" s="129">
        <f t="shared" si="78"/>
        <v>0</v>
      </c>
      <c r="Q219" s="112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</row>
    <row r="220" spans="1:137" s="106" customFormat="1" ht="12.95" customHeight="1" x14ac:dyDescent="0.2">
      <c r="A220" s="109" t="e">
        <f>'Приложение № 1'!#REF!</f>
        <v>#REF!</v>
      </c>
      <c r="B220" s="108" t="e">
        <f>'Приложение № 1'!#REF!</f>
        <v>#REF!</v>
      </c>
      <c r="C220" s="126" t="e">
        <f>'Приложение № 1'!#REF!</f>
        <v>#REF!</v>
      </c>
      <c r="D220" s="151" t="e">
        <f>'Приложение № 1'!#REF!</f>
        <v>#REF!</v>
      </c>
      <c r="E220" s="151" t="e">
        <f>C220</f>
        <v>#REF!</v>
      </c>
      <c r="F220" s="151" t="e">
        <f>D220</f>
        <v>#REF!</v>
      </c>
      <c r="G220" s="151">
        <v>0</v>
      </c>
      <c r="H220" s="151">
        <v>0</v>
      </c>
      <c r="I220" s="151">
        <v>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0</v>
      </c>
      <c r="P220" s="151">
        <v>0</v>
      </c>
      <c r="Q220" s="112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</row>
    <row r="221" spans="1:137" s="150" customFormat="1" ht="39.950000000000003" customHeight="1" x14ac:dyDescent="0.2">
      <c r="A221" s="820" t="e">
        <f>'Приложение № 1'!#REF!</f>
        <v>#REF!</v>
      </c>
      <c r="B221" s="821"/>
      <c r="C221" s="101" t="e">
        <f>C222+C223</f>
        <v>#REF!</v>
      </c>
      <c r="D221" s="101" t="e">
        <f t="shared" ref="D221:P221" si="79">D222+D223</f>
        <v>#REF!</v>
      </c>
      <c r="E221" s="101">
        <f t="shared" si="79"/>
        <v>0</v>
      </c>
      <c r="F221" s="101">
        <f t="shared" si="79"/>
        <v>0</v>
      </c>
      <c r="G221" s="101" t="e">
        <f t="shared" si="79"/>
        <v>#REF!</v>
      </c>
      <c r="H221" s="101" t="e">
        <f t="shared" si="79"/>
        <v>#REF!</v>
      </c>
      <c r="I221" s="101">
        <f t="shared" si="79"/>
        <v>0</v>
      </c>
      <c r="J221" s="101">
        <f t="shared" si="79"/>
        <v>0</v>
      </c>
      <c r="K221" s="101">
        <f t="shared" si="79"/>
        <v>0</v>
      </c>
      <c r="L221" s="101">
        <f t="shared" si="79"/>
        <v>0</v>
      </c>
      <c r="M221" s="101">
        <f t="shared" si="79"/>
        <v>0</v>
      </c>
      <c r="N221" s="101">
        <f t="shared" si="79"/>
        <v>0</v>
      </c>
      <c r="O221" s="101">
        <f t="shared" si="79"/>
        <v>0</v>
      </c>
      <c r="P221" s="101">
        <f t="shared" si="79"/>
        <v>0</v>
      </c>
      <c r="Q221" s="123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  <c r="DC221" s="124"/>
      <c r="DD221" s="124"/>
      <c r="DE221" s="124"/>
      <c r="DF221" s="124"/>
      <c r="DG221" s="124"/>
      <c r="DH221" s="124"/>
      <c r="DI221" s="124"/>
      <c r="DJ221" s="124"/>
      <c r="DK221" s="124"/>
      <c r="DL221" s="124"/>
      <c r="DM221" s="124"/>
      <c r="DN221" s="124"/>
      <c r="DO221" s="124"/>
      <c r="DP221" s="124"/>
      <c r="DQ221" s="124"/>
      <c r="DR221" s="124"/>
      <c r="DS221" s="124"/>
      <c r="DT221" s="124"/>
      <c r="DU221" s="124"/>
      <c r="DV221" s="124"/>
      <c r="DW221" s="124"/>
      <c r="DX221" s="124"/>
      <c r="DY221" s="124"/>
      <c r="DZ221" s="124"/>
      <c r="EA221" s="124"/>
      <c r="EB221" s="124"/>
      <c r="EC221" s="124"/>
      <c r="ED221" s="124"/>
      <c r="EE221" s="124"/>
      <c r="EF221" s="124"/>
      <c r="EG221" s="124"/>
    </row>
    <row r="222" spans="1:137" s="106" customFormat="1" ht="12.95" customHeight="1" x14ac:dyDescent="0.2">
      <c r="A222" s="127">
        <v>1</v>
      </c>
      <c r="B222" s="130" t="e">
        <f>'Приложение № 1'!#REF!</f>
        <v>#REF!</v>
      </c>
      <c r="C222" s="126" t="e">
        <f>'Приложение № 1'!#REF!</f>
        <v>#REF!</v>
      </c>
      <c r="D222" s="151" t="e">
        <f>'Приложение № 1'!#REF!</f>
        <v>#REF!</v>
      </c>
      <c r="E222" s="151">
        <v>0</v>
      </c>
      <c r="F222" s="151">
        <v>0</v>
      </c>
      <c r="G222" s="151" t="e">
        <f>C222</f>
        <v>#REF!</v>
      </c>
      <c r="H222" s="151" t="e">
        <f>D222</f>
        <v>#REF!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151">
        <v>0</v>
      </c>
      <c r="Q222" s="112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</row>
    <row r="223" spans="1:137" s="106" customFormat="1" ht="12.95" customHeight="1" x14ac:dyDescent="0.2">
      <c r="A223" s="127">
        <v>2</v>
      </c>
      <c r="B223" s="130" t="e">
        <f>'Приложение № 1'!#REF!</f>
        <v>#REF!</v>
      </c>
      <c r="C223" s="126" t="e">
        <f>'Приложение № 1'!#REF!</f>
        <v>#REF!</v>
      </c>
      <c r="D223" s="151" t="e">
        <f>'Приложение № 1'!#REF!</f>
        <v>#REF!</v>
      </c>
      <c r="E223" s="151">
        <v>0</v>
      </c>
      <c r="F223" s="151">
        <v>0</v>
      </c>
      <c r="G223" s="151" t="e">
        <f>C223</f>
        <v>#REF!</v>
      </c>
      <c r="H223" s="151" t="e">
        <f>D223</f>
        <v>#REF!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1">
        <v>0</v>
      </c>
      <c r="Q223" s="112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</row>
    <row r="224" spans="1:137" s="106" customFormat="1" ht="39.950000000000003" customHeight="1" x14ac:dyDescent="0.2">
      <c r="A224" s="820" t="e">
        <f>'Приложение № 1'!#REF!</f>
        <v>#REF!</v>
      </c>
      <c r="B224" s="821"/>
      <c r="C224" s="101" t="e">
        <f>SUM(C225:C231)</f>
        <v>#REF!</v>
      </c>
      <c r="D224" s="101" t="e">
        <f t="shared" ref="D224:P224" si="80">SUM(D225:D231)</f>
        <v>#REF!</v>
      </c>
      <c r="E224" s="101" t="e">
        <f t="shared" si="80"/>
        <v>#REF!</v>
      </c>
      <c r="F224" s="101" t="e">
        <f t="shared" si="80"/>
        <v>#REF!</v>
      </c>
      <c r="G224" s="101" t="e">
        <f t="shared" si="80"/>
        <v>#REF!</v>
      </c>
      <c r="H224" s="101" t="e">
        <f t="shared" si="80"/>
        <v>#REF!</v>
      </c>
      <c r="I224" s="101">
        <f t="shared" si="80"/>
        <v>0</v>
      </c>
      <c r="J224" s="101">
        <f t="shared" si="80"/>
        <v>0</v>
      </c>
      <c r="K224" s="101">
        <f t="shared" si="80"/>
        <v>0</v>
      </c>
      <c r="L224" s="101">
        <f t="shared" si="80"/>
        <v>0</v>
      </c>
      <c r="M224" s="101">
        <f t="shared" si="80"/>
        <v>0</v>
      </c>
      <c r="N224" s="101">
        <f t="shared" si="80"/>
        <v>0</v>
      </c>
      <c r="O224" s="101">
        <f t="shared" si="80"/>
        <v>0</v>
      </c>
      <c r="P224" s="101">
        <f t="shared" si="80"/>
        <v>0</v>
      </c>
      <c r="Q224" s="112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</row>
    <row r="225" spans="1:137" s="106" customFormat="1" ht="12.95" customHeight="1" x14ac:dyDescent="0.2">
      <c r="A225" s="127" t="e">
        <f>'Приложение № 1'!#REF!</f>
        <v>#REF!</v>
      </c>
      <c r="B225" s="104" t="e">
        <f>'Приложение № 1'!#REF!</f>
        <v>#REF!</v>
      </c>
      <c r="C225" s="126" t="e">
        <f>'Приложение № 1'!#REF!</f>
        <v>#REF!</v>
      </c>
      <c r="D225" s="151" t="e">
        <f>'Приложение № 1'!#REF!</f>
        <v>#REF!</v>
      </c>
      <c r="E225" s="151" t="e">
        <f t="shared" ref="E225:F228" si="81">C225</f>
        <v>#REF!</v>
      </c>
      <c r="F225" s="151" t="e">
        <f t="shared" si="81"/>
        <v>#REF!</v>
      </c>
      <c r="G225" s="151">
        <v>0</v>
      </c>
      <c r="H225" s="151">
        <v>0</v>
      </c>
      <c r="I225" s="151">
        <v>0</v>
      </c>
      <c r="J225" s="151">
        <v>0</v>
      </c>
      <c r="K225" s="151">
        <v>0</v>
      </c>
      <c r="L225" s="151">
        <v>0</v>
      </c>
      <c r="M225" s="151">
        <v>0</v>
      </c>
      <c r="N225" s="151">
        <v>0</v>
      </c>
      <c r="O225" s="151">
        <v>0</v>
      </c>
      <c r="P225" s="151">
        <v>0</v>
      </c>
      <c r="Q225" s="112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</row>
    <row r="226" spans="1:137" s="106" customFormat="1" ht="12.95" customHeight="1" x14ac:dyDescent="0.2">
      <c r="A226" s="127">
        <v>2</v>
      </c>
      <c r="B226" s="104" t="e">
        <f>'Приложение № 1'!#REF!</f>
        <v>#REF!</v>
      </c>
      <c r="C226" s="126" t="e">
        <f>'Приложение № 1'!#REF!</f>
        <v>#REF!</v>
      </c>
      <c r="D226" s="151" t="e">
        <f>'Приложение № 1'!#REF!</f>
        <v>#REF!</v>
      </c>
      <c r="E226" s="151" t="e">
        <f t="shared" si="81"/>
        <v>#REF!</v>
      </c>
      <c r="F226" s="151" t="e">
        <f t="shared" si="81"/>
        <v>#REF!</v>
      </c>
      <c r="G226" s="151">
        <v>0</v>
      </c>
      <c r="H226" s="151">
        <v>0</v>
      </c>
      <c r="I226" s="151">
        <v>0</v>
      </c>
      <c r="J226" s="151">
        <v>0</v>
      </c>
      <c r="K226" s="151">
        <v>0</v>
      </c>
      <c r="L226" s="151">
        <v>0</v>
      </c>
      <c r="M226" s="151">
        <v>0</v>
      </c>
      <c r="N226" s="151">
        <v>0</v>
      </c>
      <c r="O226" s="151">
        <v>0</v>
      </c>
      <c r="P226" s="151">
        <v>0</v>
      </c>
      <c r="Q226" s="112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</row>
    <row r="227" spans="1:137" s="106" customFormat="1" ht="12.95" customHeight="1" x14ac:dyDescent="0.2">
      <c r="A227" s="127" t="e">
        <f>'Приложение № 1'!#REF!</f>
        <v>#REF!</v>
      </c>
      <c r="B227" s="104" t="e">
        <f>'Приложение № 1'!#REF!</f>
        <v>#REF!</v>
      </c>
      <c r="C227" s="126" t="e">
        <f>'Приложение № 1'!#REF!</f>
        <v>#REF!</v>
      </c>
      <c r="D227" s="151" t="e">
        <f>'Приложение № 1'!#REF!</f>
        <v>#REF!</v>
      </c>
      <c r="E227" s="151" t="e">
        <f t="shared" si="81"/>
        <v>#REF!</v>
      </c>
      <c r="F227" s="151" t="e">
        <f t="shared" si="81"/>
        <v>#REF!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51">
        <v>0</v>
      </c>
      <c r="Q227" s="112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</row>
    <row r="228" spans="1:137" s="106" customFormat="1" ht="12.95" customHeight="1" x14ac:dyDescent="0.2">
      <c r="A228" s="127">
        <v>3</v>
      </c>
      <c r="B228" s="104" t="e">
        <f>'Приложение № 1'!#REF!</f>
        <v>#REF!</v>
      </c>
      <c r="C228" s="126" t="e">
        <f>'Приложение № 1'!#REF!</f>
        <v>#REF!</v>
      </c>
      <c r="D228" s="151" t="e">
        <f>'Приложение № 1'!#REF!</f>
        <v>#REF!</v>
      </c>
      <c r="E228" s="151" t="e">
        <f t="shared" si="81"/>
        <v>#REF!</v>
      </c>
      <c r="F228" s="151" t="e">
        <f t="shared" si="81"/>
        <v>#REF!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151">
        <v>0</v>
      </c>
      <c r="Q228" s="112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</row>
    <row r="229" spans="1:137" s="106" customFormat="1" ht="12.95" customHeight="1" x14ac:dyDescent="0.2">
      <c r="A229" s="127" t="e">
        <f>'Приложение № 1'!#REF!</f>
        <v>#REF!</v>
      </c>
      <c r="B229" s="104" t="e">
        <f>'Приложение № 1'!#REF!</f>
        <v>#REF!</v>
      </c>
      <c r="C229" s="126" t="e">
        <f>'Приложение № 1'!#REF!</f>
        <v>#REF!</v>
      </c>
      <c r="D229" s="151" t="e">
        <f>'Приложение № 1'!#REF!</f>
        <v>#REF!</v>
      </c>
      <c r="E229" s="151">
        <v>0</v>
      </c>
      <c r="F229" s="151">
        <v>0</v>
      </c>
      <c r="G229" s="151" t="e">
        <f t="shared" ref="G229:H231" si="82">C229</f>
        <v>#REF!</v>
      </c>
      <c r="H229" s="151" t="e">
        <f t="shared" si="82"/>
        <v>#REF!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151">
        <v>0</v>
      </c>
      <c r="Q229" s="112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</row>
    <row r="230" spans="1:137" s="150" customFormat="1" ht="12.95" customHeight="1" x14ac:dyDescent="0.2">
      <c r="A230" s="127">
        <v>4</v>
      </c>
      <c r="B230" s="104" t="e">
        <f>'Приложение № 1'!#REF!</f>
        <v>#REF!</v>
      </c>
      <c r="C230" s="126" t="e">
        <f>'Приложение № 1'!#REF!</f>
        <v>#REF!</v>
      </c>
      <c r="D230" s="151" t="e">
        <f>'Приложение № 1'!#REF!</f>
        <v>#REF!</v>
      </c>
      <c r="E230" s="151">
        <v>0</v>
      </c>
      <c r="F230" s="151">
        <v>0</v>
      </c>
      <c r="G230" s="151" t="e">
        <f t="shared" si="82"/>
        <v>#REF!</v>
      </c>
      <c r="H230" s="151" t="e">
        <f t="shared" si="82"/>
        <v>#REF!</v>
      </c>
      <c r="I230" s="151">
        <v>0</v>
      </c>
      <c r="J230" s="151">
        <v>0</v>
      </c>
      <c r="K230" s="151">
        <v>0</v>
      </c>
      <c r="L230" s="151">
        <v>0</v>
      </c>
      <c r="M230" s="151">
        <v>0</v>
      </c>
      <c r="N230" s="151">
        <v>0</v>
      </c>
      <c r="O230" s="151">
        <v>0</v>
      </c>
      <c r="P230" s="151">
        <v>0</v>
      </c>
      <c r="Q230" s="123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4"/>
      <c r="DD230" s="124"/>
      <c r="DE230" s="124"/>
      <c r="DF230" s="124"/>
      <c r="DG230" s="124"/>
      <c r="DH230" s="124"/>
      <c r="DI230" s="124"/>
      <c r="DJ230" s="124"/>
      <c r="DK230" s="124"/>
      <c r="DL230" s="124"/>
      <c r="DM230" s="124"/>
      <c r="DN230" s="124"/>
      <c r="DO230" s="124"/>
      <c r="DP230" s="124"/>
      <c r="DQ230" s="124"/>
      <c r="DR230" s="124"/>
      <c r="DS230" s="124"/>
      <c r="DT230" s="124"/>
      <c r="DU230" s="124"/>
      <c r="DV230" s="124"/>
      <c r="DW230" s="124"/>
      <c r="DX230" s="124"/>
      <c r="DY230" s="124"/>
      <c r="DZ230" s="124"/>
      <c r="EA230" s="124"/>
      <c r="EB230" s="124"/>
      <c r="EC230" s="124"/>
      <c r="ED230" s="124"/>
      <c r="EE230" s="124"/>
      <c r="EF230" s="124"/>
      <c r="EG230" s="124"/>
    </row>
    <row r="231" spans="1:137" s="150" customFormat="1" ht="12.95" customHeight="1" x14ac:dyDescent="0.2">
      <c r="A231" s="127" t="e">
        <f>'Приложение № 1'!#REF!</f>
        <v>#REF!</v>
      </c>
      <c r="B231" s="104" t="e">
        <f>'Приложение № 1'!#REF!</f>
        <v>#REF!</v>
      </c>
      <c r="C231" s="126" t="e">
        <f>'Приложение № 1'!#REF!</f>
        <v>#REF!</v>
      </c>
      <c r="D231" s="151" t="e">
        <f>'Приложение № 1'!#REF!</f>
        <v>#REF!</v>
      </c>
      <c r="E231" s="151">
        <v>0</v>
      </c>
      <c r="F231" s="151">
        <v>0</v>
      </c>
      <c r="G231" s="151" t="e">
        <f t="shared" si="82"/>
        <v>#REF!</v>
      </c>
      <c r="H231" s="151" t="e">
        <f t="shared" si="82"/>
        <v>#REF!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1">
        <v>0</v>
      </c>
      <c r="Q231" s="123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4"/>
      <c r="DE231" s="124"/>
      <c r="DF231" s="124"/>
      <c r="DG231" s="124"/>
      <c r="DH231" s="124"/>
      <c r="DI231" s="124"/>
      <c r="DJ231" s="124"/>
      <c r="DK231" s="124"/>
      <c r="DL231" s="124"/>
      <c r="DM231" s="124"/>
      <c r="DN231" s="124"/>
      <c r="DO231" s="124"/>
      <c r="DP231" s="124"/>
      <c r="DQ231" s="124"/>
      <c r="DR231" s="124"/>
      <c r="DS231" s="124"/>
      <c r="DT231" s="124"/>
      <c r="DU231" s="124"/>
      <c r="DV231" s="124"/>
      <c r="DW231" s="124"/>
      <c r="DX231" s="124"/>
      <c r="DY231" s="124"/>
      <c r="DZ231" s="124"/>
      <c r="EA231" s="124"/>
      <c r="EB231" s="124"/>
      <c r="EC231" s="124"/>
      <c r="ED231" s="124"/>
      <c r="EE231" s="124"/>
      <c r="EF231" s="124"/>
      <c r="EG231" s="124"/>
    </row>
    <row r="232" spans="1:137" s="150" customFormat="1" ht="33.75" customHeight="1" x14ac:dyDescent="0.2">
      <c r="A232" s="820" t="e">
        <f>'Приложение № 1'!#REF!</f>
        <v>#REF!</v>
      </c>
      <c r="B232" s="821"/>
      <c r="C232" s="129" t="e">
        <f>C233</f>
        <v>#REF!</v>
      </c>
      <c r="D232" s="129" t="e">
        <f t="shared" ref="D232:P232" si="83">D233</f>
        <v>#REF!</v>
      </c>
      <c r="E232" s="129" t="e">
        <f t="shared" si="83"/>
        <v>#REF!</v>
      </c>
      <c r="F232" s="129" t="e">
        <f t="shared" si="83"/>
        <v>#REF!</v>
      </c>
      <c r="G232" s="129">
        <f t="shared" si="83"/>
        <v>0</v>
      </c>
      <c r="H232" s="129">
        <f t="shared" si="83"/>
        <v>0</v>
      </c>
      <c r="I232" s="129">
        <f t="shared" si="83"/>
        <v>0</v>
      </c>
      <c r="J232" s="129">
        <f t="shared" si="83"/>
        <v>0</v>
      </c>
      <c r="K232" s="129">
        <f t="shared" si="83"/>
        <v>0</v>
      </c>
      <c r="L232" s="129">
        <f t="shared" si="83"/>
        <v>0</v>
      </c>
      <c r="M232" s="129">
        <f t="shared" si="83"/>
        <v>0</v>
      </c>
      <c r="N232" s="129">
        <f t="shared" si="83"/>
        <v>0</v>
      </c>
      <c r="O232" s="129">
        <f t="shared" si="83"/>
        <v>0</v>
      </c>
      <c r="P232" s="129">
        <f t="shared" si="83"/>
        <v>0</v>
      </c>
      <c r="Q232" s="123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124"/>
      <c r="DL232" s="124"/>
      <c r="DM232" s="124"/>
      <c r="DN232" s="124"/>
      <c r="DO232" s="124"/>
      <c r="DP232" s="124"/>
      <c r="DQ232" s="124"/>
      <c r="DR232" s="124"/>
      <c r="DS232" s="124"/>
      <c r="DT232" s="124"/>
      <c r="DU232" s="124"/>
      <c r="DV232" s="124"/>
      <c r="DW232" s="124"/>
      <c r="DX232" s="124"/>
      <c r="DY232" s="124"/>
      <c r="DZ232" s="124"/>
      <c r="EA232" s="124"/>
      <c r="EB232" s="124"/>
      <c r="EC232" s="124"/>
      <c r="ED232" s="124"/>
      <c r="EE232" s="124"/>
      <c r="EF232" s="124"/>
      <c r="EG232" s="124"/>
    </row>
    <row r="233" spans="1:137" s="150" customFormat="1" ht="15.75" customHeight="1" x14ac:dyDescent="0.2">
      <c r="A233" s="100" t="e">
        <f>'Приложение № 1'!#REF!</f>
        <v>#REF!</v>
      </c>
      <c r="B233" s="119" t="e">
        <f>'Приложение № 1'!#REF!</f>
        <v>#REF!</v>
      </c>
      <c r="C233" s="126" t="e">
        <f>'Приложение № 1'!#REF!</f>
        <v>#REF!</v>
      </c>
      <c r="D233" s="151" t="e">
        <f>'Приложение № 1'!#REF!</f>
        <v>#REF!</v>
      </c>
      <c r="E233" s="151" t="e">
        <f>C233</f>
        <v>#REF!</v>
      </c>
      <c r="F233" s="151" t="e">
        <f>D233</f>
        <v>#REF!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1">
        <v>0</v>
      </c>
      <c r="Q233" s="123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  <c r="DL233" s="124"/>
      <c r="DM233" s="124"/>
      <c r="DN233" s="124"/>
      <c r="DO233" s="124"/>
      <c r="DP233" s="124"/>
      <c r="DQ233" s="124"/>
      <c r="DR233" s="124"/>
      <c r="DS233" s="124"/>
      <c r="DT233" s="124"/>
      <c r="DU233" s="124"/>
      <c r="DV233" s="124"/>
      <c r="DW233" s="124"/>
      <c r="DX233" s="124"/>
      <c r="DY233" s="124"/>
      <c r="DZ233" s="124"/>
      <c r="EA233" s="124"/>
      <c r="EB233" s="124"/>
      <c r="EC233" s="124"/>
      <c r="ED233" s="124"/>
      <c r="EE233" s="124"/>
      <c r="EF233" s="124"/>
      <c r="EG233" s="124"/>
    </row>
    <row r="234" spans="1:137" s="106" customFormat="1" ht="39.950000000000003" customHeight="1" x14ac:dyDescent="0.2">
      <c r="A234" s="820" t="e">
        <f>'Приложение № 1'!#REF!</f>
        <v>#REF!</v>
      </c>
      <c r="B234" s="821"/>
      <c r="C234" s="101" t="e">
        <f>SUM(C235:C240)</f>
        <v>#REF!</v>
      </c>
      <c r="D234" s="101" t="e">
        <f t="shared" ref="D234:P234" si="84">SUM(D235:D240)</f>
        <v>#REF!</v>
      </c>
      <c r="E234" s="101" t="e">
        <f t="shared" si="84"/>
        <v>#REF!</v>
      </c>
      <c r="F234" s="101" t="e">
        <f t="shared" si="84"/>
        <v>#REF!</v>
      </c>
      <c r="G234" s="101">
        <f t="shared" si="84"/>
        <v>0</v>
      </c>
      <c r="H234" s="101">
        <f t="shared" si="84"/>
        <v>0</v>
      </c>
      <c r="I234" s="101">
        <f t="shared" si="84"/>
        <v>0</v>
      </c>
      <c r="J234" s="101">
        <f t="shared" si="84"/>
        <v>0</v>
      </c>
      <c r="K234" s="101">
        <f t="shared" si="84"/>
        <v>0</v>
      </c>
      <c r="L234" s="101">
        <f t="shared" si="84"/>
        <v>0</v>
      </c>
      <c r="M234" s="101">
        <f t="shared" si="84"/>
        <v>0</v>
      </c>
      <c r="N234" s="101">
        <f t="shared" si="84"/>
        <v>0</v>
      </c>
      <c r="O234" s="101">
        <f t="shared" si="84"/>
        <v>0</v>
      </c>
      <c r="P234" s="101">
        <f t="shared" si="84"/>
        <v>0</v>
      </c>
      <c r="Q234" s="112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</row>
    <row r="235" spans="1:137" s="106" customFormat="1" ht="12.95" customHeight="1" x14ac:dyDescent="0.2">
      <c r="A235" s="127">
        <v>1</v>
      </c>
      <c r="B235" s="114" t="e">
        <f>'Приложение № 1'!#REF!</f>
        <v>#REF!</v>
      </c>
      <c r="C235" s="151" t="e">
        <f>'Приложение № 1'!#REF!</f>
        <v>#REF!</v>
      </c>
      <c r="D235" s="151" t="e">
        <f>'Приложение № 1'!#REF!</f>
        <v>#REF!</v>
      </c>
      <c r="E235" s="151" t="e">
        <f t="shared" ref="E235:F240" si="85">C235</f>
        <v>#REF!</v>
      </c>
      <c r="F235" s="151" t="e">
        <f t="shared" si="85"/>
        <v>#REF!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1">
        <v>0</v>
      </c>
      <c r="Q235" s="112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</row>
    <row r="236" spans="1:137" s="106" customFormat="1" ht="12.95" customHeight="1" x14ac:dyDescent="0.2">
      <c r="A236" s="127">
        <v>2</v>
      </c>
      <c r="B236" s="114" t="e">
        <f>'Приложение № 1'!#REF!</f>
        <v>#REF!</v>
      </c>
      <c r="C236" s="151" t="e">
        <f>'Приложение № 1'!#REF!</f>
        <v>#REF!</v>
      </c>
      <c r="D236" s="151" t="e">
        <f>'Приложение № 1'!#REF!</f>
        <v>#REF!</v>
      </c>
      <c r="E236" s="151" t="e">
        <f t="shared" si="85"/>
        <v>#REF!</v>
      </c>
      <c r="F236" s="151" t="e">
        <f t="shared" si="85"/>
        <v>#REF!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1">
        <v>0</v>
      </c>
      <c r="Q236" s="112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</row>
    <row r="237" spans="1:137" s="106" customFormat="1" ht="12.95" customHeight="1" x14ac:dyDescent="0.2">
      <c r="A237" s="127">
        <v>3</v>
      </c>
      <c r="B237" s="114" t="e">
        <f>'Приложение № 1'!#REF!</f>
        <v>#REF!</v>
      </c>
      <c r="C237" s="151" t="e">
        <f>'Приложение № 1'!#REF!</f>
        <v>#REF!</v>
      </c>
      <c r="D237" s="151" t="e">
        <f>'Приложение № 1'!#REF!</f>
        <v>#REF!</v>
      </c>
      <c r="E237" s="151" t="e">
        <f t="shared" si="85"/>
        <v>#REF!</v>
      </c>
      <c r="F237" s="151" t="e">
        <f t="shared" si="85"/>
        <v>#REF!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0</v>
      </c>
      <c r="O237" s="151">
        <v>0</v>
      </c>
      <c r="P237" s="151">
        <v>0</v>
      </c>
      <c r="Q237" s="112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</row>
    <row r="238" spans="1:137" s="150" customFormat="1" ht="12.95" customHeight="1" x14ac:dyDescent="0.2">
      <c r="A238" s="127">
        <v>4</v>
      </c>
      <c r="B238" s="114" t="e">
        <f>'Приложение № 1'!#REF!</f>
        <v>#REF!</v>
      </c>
      <c r="C238" s="151" t="e">
        <f>'Приложение № 1'!#REF!</f>
        <v>#REF!</v>
      </c>
      <c r="D238" s="151" t="e">
        <f>'Приложение № 1'!#REF!</f>
        <v>#REF!</v>
      </c>
      <c r="E238" s="151" t="e">
        <f t="shared" si="85"/>
        <v>#REF!</v>
      </c>
      <c r="F238" s="151" t="e">
        <f t="shared" si="85"/>
        <v>#REF!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0</v>
      </c>
      <c r="O238" s="151">
        <v>0</v>
      </c>
      <c r="P238" s="151">
        <v>0</v>
      </c>
      <c r="Q238" s="123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  <c r="CX238" s="124"/>
      <c r="CY238" s="124"/>
      <c r="CZ238" s="124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124"/>
      <c r="DK238" s="124"/>
      <c r="DL238" s="124"/>
      <c r="DM238" s="124"/>
      <c r="DN238" s="124"/>
      <c r="DO238" s="124"/>
      <c r="DP238" s="124"/>
      <c r="DQ238" s="124"/>
      <c r="DR238" s="124"/>
      <c r="DS238" s="124"/>
      <c r="DT238" s="124"/>
      <c r="DU238" s="124"/>
      <c r="DV238" s="124"/>
      <c r="DW238" s="124"/>
      <c r="DX238" s="124"/>
      <c r="DY238" s="124"/>
      <c r="DZ238" s="124"/>
      <c r="EA238" s="124"/>
      <c r="EB238" s="124"/>
      <c r="EC238" s="124"/>
      <c r="ED238" s="124"/>
      <c r="EE238" s="124"/>
      <c r="EF238" s="124"/>
      <c r="EG238" s="124"/>
    </row>
    <row r="239" spans="1:137" s="150" customFormat="1" ht="12.95" customHeight="1" x14ac:dyDescent="0.2">
      <c r="A239" s="127">
        <v>5</v>
      </c>
      <c r="B239" s="114" t="e">
        <f>'Приложение № 1'!#REF!</f>
        <v>#REF!</v>
      </c>
      <c r="C239" s="151" t="e">
        <f>'Приложение № 1'!#REF!</f>
        <v>#REF!</v>
      </c>
      <c r="D239" s="151" t="e">
        <f>'Приложение № 1'!#REF!</f>
        <v>#REF!</v>
      </c>
      <c r="E239" s="151" t="e">
        <f t="shared" si="85"/>
        <v>#REF!</v>
      </c>
      <c r="F239" s="151" t="e">
        <f t="shared" si="85"/>
        <v>#REF!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51">
        <v>0</v>
      </c>
      <c r="Q239" s="123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  <c r="DL239" s="124"/>
      <c r="DM239" s="124"/>
      <c r="DN239" s="124"/>
      <c r="DO239" s="124"/>
      <c r="DP239" s="124"/>
      <c r="DQ239" s="124"/>
      <c r="DR239" s="124"/>
      <c r="DS239" s="124"/>
      <c r="DT239" s="124"/>
      <c r="DU239" s="124"/>
      <c r="DV239" s="124"/>
      <c r="DW239" s="124"/>
      <c r="DX239" s="124"/>
      <c r="DY239" s="124"/>
      <c r="DZ239" s="124"/>
      <c r="EA239" s="124"/>
      <c r="EB239" s="124"/>
      <c r="EC239" s="124"/>
      <c r="ED239" s="124"/>
      <c r="EE239" s="124"/>
      <c r="EF239" s="124"/>
      <c r="EG239" s="124"/>
    </row>
    <row r="240" spans="1:137" s="150" customFormat="1" ht="12.95" customHeight="1" x14ac:dyDescent="0.2">
      <c r="A240" s="127">
        <v>6</v>
      </c>
      <c r="B240" s="114" t="e">
        <f>'Приложение № 1'!#REF!</f>
        <v>#REF!</v>
      </c>
      <c r="C240" s="151" t="e">
        <f>'Приложение № 1'!#REF!</f>
        <v>#REF!</v>
      </c>
      <c r="D240" s="151" t="e">
        <f>'Приложение № 1'!#REF!</f>
        <v>#REF!</v>
      </c>
      <c r="E240" s="151" t="e">
        <f t="shared" si="85"/>
        <v>#REF!</v>
      </c>
      <c r="F240" s="151" t="e">
        <f t="shared" si="85"/>
        <v>#REF!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1">
        <v>0</v>
      </c>
      <c r="Q240" s="123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  <c r="DL240" s="124"/>
      <c r="DM240" s="124"/>
      <c r="DN240" s="124"/>
      <c r="DO240" s="124"/>
      <c r="DP240" s="124"/>
      <c r="DQ240" s="124"/>
      <c r="DR240" s="124"/>
      <c r="DS240" s="124"/>
      <c r="DT240" s="124"/>
      <c r="DU240" s="124"/>
      <c r="DV240" s="124"/>
      <c r="DW240" s="124"/>
      <c r="DX240" s="124"/>
      <c r="DY240" s="124"/>
      <c r="DZ240" s="124"/>
      <c r="EA240" s="124"/>
      <c r="EB240" s="124"/>
      <c r="EC240" s="124"/>
      <c r="ED240" s="124"/>
      <c r="EE240" s="124"/>
      <c r="EF240" s="124"/>
      <c r="EG240" s="124"/>
    </row>
    <row r="241" spans="1:137" s="106" customFormat="1" ht="39.950000000000003" customHeight="1" x14ac:dyDescent="0.2">
      <c r="A241" s="820" t="e">
        <f>'Приложение № 1'!#REF!</f>
        <v>#REF!</v>
      </c>
      <c r="B241" s="821"/>
      <c r="C241" s="101" t="e">
        <f>C242+C243+C244+C245</f>
        <v>#REF!</v>
      </c>
      <c r="D241" s="101" t="e">
        <f t="shared" ref="D241:P241" si="86">D242+D243+D244+D245</f>
        <v>#REF!</v>
      </c>
      <c r="E241" s="101">
        <f t="shared" si="86"/>
        <v>0</v>
      </c>
      <c r="F241" s="101">
        <f t="shared" si="86"/>
        <v>0</v>
      </c>
      <c r="G241" s="101" t="e">
        <f t="shared" si="86"/>
        <v>#REF!</v>
      </c>
      <c r="H241" s="101" t="e">
        <f t="shared" si="86"/>
        <v>#REF!</v>
      </c>
      <c r="I241" s="101">
        <f t="shared" si="86"/>
        <v>0</v>
      </c>
      <c r="J241" s="101">
        <f t="shared" si="86"/>
        <v>0</v>
      </c>
      <c r="K241" s="101">
        <f t="shared" si="86"/>
        <v>0</v>
      </c>
      <c r="L241" s="101">
        <f t="shared" si="86"/>
        <v>0</v>
      </c>
      <c r="M241" s="101">
        <f t="shared" si="86"/>
        <v>0</v>
      </c>
      <c r="N241" s="101">
        <f t="shared" si="86"/>
        <v>0</v>
      </c>
      <c r="O241" s="101">
        <f t="shared" si="86"/>
        <v>0</v>
      </c>
      <c r="P241" s="101">
        <f t="shared" si="86"/>
        <v>0</v>
      </c>
      <c r="Q241" s="112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</row>
    <row r="242" spans="1:137" s="106" customFormat="1" ht="12.95" customHeight="1" x14ac:dyDescent="0.2">
      <c r="A242" s="127">
        <v>1</v>
      </c>
      <c r="B242" s="130" t="e">
        <f>'Приложение № 1'!#REF!</f>
        <v>#REF!</v>
      </c>
      <c r="C242" s="126" t="e">
        <f>'Приложение № 1'!#REF!</f>
        <v>#REF!</v>
      </c>
      <c r="D242" s="151" t="e">
        <f>'Приложение № 1'!#REF!</f>
        <v>#REF!</v>
      </c>
      <c r="E242" s="151">
        <v>0</v>
      </c>
      <c r="F242" s="151">
        <v>0</v>
      </c>
      <c r="G242" s="151" t="e">
        <f t="shared" ref="G242:H245" si="87">C242</f>
        <v>#REF!</v>
      </c>
      <c r="H242" s="151" t="e">
        <f t="shared" si="87"/>
        <v>#REF!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1">
        <v>0</v>
      </c>
      <c r="P242" s="151">
        <v>0</v>
      </c>
      <c r="Q242" s="112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</row>
    <row r="243" spans="1:137" s="106" customFormat="1" ht="12.95" customHeight="1" x14ac:dyDescent="0.2">
      <c r="A243" s="100">
        <v>2</v>
      </c>
      <c r="B243" s="130" t="e">
        <f>'Приложение № 1'!#REF!</f>
        <v>#REF!</v>
      </c>
      <c r="C243" s="126" t="e">
        <f>'Приложение № 1'!#REF!</f>
        <v>#REF!</v>
      </c>
      <c r="D243" s="151" t="e">
        <f>'Приложение № 1'!#REF!</f>
        <v>#REF!</v>
      </c>
      <c r="E243" s="151">
        <v>0</v>
      </c>
      <c r="F243" s="151">
        <v>0</v>
      </c>
      <c r="G243" s="151" t="e">
        <f t="shared" si="87"/>
        <v>#REF!</v>
      </c>
      <c r="H243" s="151" t="e">
        <f t="shared" si="87"/>
        <v>#REF!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1">
        <v>0</v>
      </c>
      <c r="Q243" s="112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</row>
    <row r="244" spans="1:137" s="106" customFormat="1" ht="12.95" customHeight="1" x14ac:dyDescent="0.2">
      <c r="A244" s="100">
        <v>3</v>
      </c>
      <c r="B244" s="130" t="e">
        <f>'Приложение № 1'!#REF!</f>
        <v>#REF!</v>
      </c>
      <c r="C244" s="126" t="e">
        <f>'Приложение № 1'!#REF!</f>
        <v>#REF!</v>
      </c>
      <c r="D244" s="151" t="e">
        <f>'Приложение № 1'!#REF!</f>
        <v>#REF!</v>
      </c>
      <c r="E244" s="151">
        <v>0</v>
      </c>
      <c r="F244" s="151">
        <v>0</v>
      </c>
      <c r="G244" s="151" t="e">
        <f t="shared" si="87"/>
        <v>#REF!</v>
      </c>
      <c r="H244" s="151" t="e">
        <f t="shared" si="87"/>
        <v>#REF!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1">
        <v>0</v>
      </c>
      <c r="Q244" s="112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</row>
    <row r="245" spans="1:137" s="106" customFormat="1" ht="12.95" customHeight="1" x14ac:dyDescent="0.2">
      <c r="A245" s="100">
        <v>4</v>
      </c>
      <c r="B245" s="130" t="e">
        <f>'Приложение № 1'!#REF!</f>
        <v>#REF!</v>
      </c>
      <c r="C245" s="126" t="e">
        <f>'Приложение № 1'!#REF!</f>
        <v>#REF!</v>
      </c>
      <c r="D245" s="151" t="e">
        <f>'Приложение № 1'!#REF!</f>
        <v>#REF!</v>
      </c>
      <c r="E245" s="151">
        <v>0</v>
      </c>
      <c r="F245" s="151">
        <v>0</v>
      </c>
      <c r="G245" s="151" t="e">
        <f t="shared" si="87"/>
        <v>#REF!</v>
      </c>
      <c r="H245" s="151" t="e">
        <f t="shared" si="87"/>
        <v>#REF!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1">
        <v>0</v>
      </c>
      <c r="P245" s="151">
        <v>0</v>
      </c>
      <c r="Q245" s="112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</row>
    <row r="246" spans="1:137" s="150" customFormat="1" ht="39.950000000000003" customHeight="1" x14ac:dyDescent="0.2">
      <c r="A246" s="831" t="e">
        <f>'Приложение № 1'!#REF!</f>
        <v>#REF!</v>
      </c>
      <c r="B246" s="832"/>
      <c r="C246" s="129" t="e">
        <f>C247+C248+C249+C250</f>
        <v>#REF!</v>
      </c>
      <c r="D246" s="129" t="e">
        <f t="shared" ref="D246:P246" si="88">D247+D248+D249+D250</f>
        <v>#REF!</v>
      </c>
      <c r="E246" s="129" t="e">
        <f t="shared" si="88"/>
        <v>#REF!</v>
      </c>
      <c r="F246" s="129" t="e">
        <f t="shared" si="88"/>
        <v>#REF!</v>
      </c>
      <c r="G246" s="129">
        <f t="shared" si="88"/>
        <v>0</v>
      </c>
      <c r="H246" s="129">
        <f t="shared" si="88"/>
        <v>0</v>
      </c>
      <c r="I246" s="129">
        <f t="shared" si="88"/>
        <v>0</v>
      </c>
      <c r="J246" s="129">
        <f t="shared" si="88"/>
        <v>0</v>
      </c>
      <c r="K246" s="129">
        <f t="shared" si="88"/>
        <v>0</v>
      </c>
      <c r="L246" s="129">
        <f t="shared" si="88"/>
        <v>0</v>
      </c>
      <c r="M246" s="129">
        <f t="shared" si="88"/>
        <v>0</v>
      </c>
      <c r="N246" s="129">
        <f t="shared" si="88"/>
        <v>0</v>
      </c>
      <c r="O246" s="129">
        <f t="shared" si="88"/>
        <v>0</v>
      </c>
      <c r="P246" s="129">
        <f t="shared" si="88"/>
        <v>0</v>
      </c>
      <c r="Q246" s="123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  <c r="DL246" s="124"/>
      <c r="DM246" s="124"/>
      <c r="DN246" s="124"/>
      <c r="DO246" s="124"/>
      <c r="DP246" s="124"/>
      <c r="DQ246" s="124"/>
      <c r="DR246" s="124"/>
      <c r="DS246" s="124"/>
      <c r="DT246" s="124"/>
      <c r="DU246" s="124"/>
      <c r="DV246" s="124"/>
      <c r="DW246" s="124"/>
      <c r="DX246" s="124"/>
      <c r="DY246" s="124"/>
      <c r="DZ246" s="124"/>
      <c r="EA246" s="124"/>
      <c r="EB246" s="124"/>
      <c r="EC246" s="124"/>
      <c r="ED246" s="124"/>
      <c r="EE246" s="124"/>
      <c r="EF246" s="124"/>
      <c r="EG246" s="124"/>
    </row>
    <row r="247" spans="1:137" s="106" customFormat="1" ht="12.95" customHeight="1" x14ac:dyDescent="0.2">
      <c r="A247" s="127">
        <v>1</v>
      </c>
      <c r="B247" s="115" t="e">
        <f>'Приложение № 1'!#REF!</f>
        <v>#REF!</v>
      </c>
      <c r="C247" s="126" t="e">
        <f>'Приложение № 1'!#REF!</f>
        <v>#REF!</v>
      </c>
      <c r="D247" s="151" t="e">
        <f>'Приложение № 1'!#REF!</f>
        <v>#REF!</v>
      </c>
      <c r="E247" s="151" t="e">
        <f>C247</f>
        <v>#REF!</v>
      </c>
      <c r="F247" s="151" t="e">
        <f>D247</f>
        <v>#REF!</v>
      </c>
      <c r="G247" s="151">
        <v>0</v>
      </c>
      <c r="H247" s="151">
        <v>0</v>
      </c>
      <c r="I247" s="151">
        <v>0</v>
      </c>
      <c r="J247" s="151">
        <v>0</v>
      </c>
      <c r="K247" s="151">
        <v>0</v>
      </c>
      <c r="L247" s="151">
        <v>0</v>
      </c>
      <c r="M247" s="151">
        <v>0</v>
      </c>
      <c r="N247" s="151">
        <v>0</v>
      </c>
      <c r="O247" s="151">
        <v>0</v>
      </c>
      <c r="P247" s="151">
        <v>0</v>
      </c>
      <c r="Q247" s="112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</row>
    <row r="248" spans="1:137" s="106" customFormat="1" ht="12.95" customHeight="1" x14ac:dyDescent="0.2">
      <c r="A248" s="100">
        <v>2</v>
      </c>
      <c r="B248" s="115" t="e">
        <f>'Приложение № 1'!#REF!</f>
        <v>#REF!</v>
      </c>
      <c r="C248" s="126" t="e">
        <f>'Приложение № 1'!#REF!</f>
        <v>#REF!</v>
      </c>
      <c r="D248" s="151" t="e">
        <f>'Приложение № 1'!#REF!</f>
        <v>#REF!</v>
      </c>
      <c r="E248" s="151" t="e">
        <f t="shared" ref="E248:F250" si="89">C248</f>
        <v>#REF!</v>
      </c>
      <c r="F248" s="151" t="e">
        <f t="shared" si="89"/>
        <v>#REF!</v>
      </c>
      <c r="G248" s="151">
        <v>0</v>
      </c>
      <c r="H248" s="151">
        <v>0</v>
      </c>
      <c r="I248" s="151">
        <v>0</v>
      </c>
      <c r="J248" s="151">
        <v>0</v>
      </c>
      <c r="K248" s="151">
        <v>0</v>
      </c>
      <c r="L248" s="151">
        <v>0</v>
      </c>
      <c r="M248" s="151">
        <v>0</v>
      </c>
      <c r="N248" s="151">
        <v>0</v>
      </c>
      <c r="O248" s="151">
        <v>0</v>
      </c>
      <c r="P248" s="151">
        <v>0</v>
      </c>
      <c r="Q248" s="112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</row>
    <row r="249" spans="1:137" s="106" customFormat="1" ht="12.95" customHeight="1" x14ac:dyDescent="0.2">
      <c r="A249" s="100">
        <v>3</v>
      </c>
      <c r="B249" s="115" t="e">
        <f>'Приложение № 1'!#REF!</f>
        <v>#REF!</v>
      </c>
      <c r="C249" s="126" t="e">
        <f>'Приложение № 1'!#REF!</f>
        <v>#REF!</v>
      </c>
      <c r="D249" s="151" t="e">
        <f>'Приложение № 1'!#REF!</f>
        <v>#REF!</v>
      </c>
      <c r="E249" s="151" t="e">
        <f t="shared" si="89"/>
        <v>#REF!</v>
      </c>
      <c r="F249" s="151" t="e">
        <f t="shared" si="89"/>
        <v>#REF!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1">
        <v>0</v>
      </c>
      <c r="Q249" s="112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</row>
    <row r="250" spans="1:137" s="106" customFormat="1" ht="12.95" customHeight="1" x14ac:dyDescent="0.2">
      <c r="A250" s="100">
        <v>4</v>
      </c>
      <c r="B250" s="115" t="e">
        <f>'Приложение № 1'!#REF!</f>
        <v>#REF!</v>
      </c>
      <c r="C250" s="126" t="e">
        <f>'Приложение № 1'!#REF!</f>
        <v>#REF!</v>
      </c>
      <c r="D250" s="151" t="e">
        <f>'Приложение № 1'!#REF!</f>
        <v>#REF!</v>
      </c>
      <c r="E250" s="151" t="e">
        <f t="shared" si="89"/>
        <v>#REF!</v>
      </c>
      <c r="F250" s="151" t="e">
        <f t="shared" si="89"/>
        <v>#REF!</v>
      </c>
      <c r="G250" s="151">
        <v>0</v>
      </c>
      <c r="H250" s="151">
        <v>0</v>
      </c>
      <c r="I250" s="151">
        <v>0</v>
      </c>
      <c r="J250" s="151">
        <v>0</v>
      </c>
      <c r="K250" s="151">
        <v>0</v>
      </c>
      <c r="L250" s="151">
        <v>0</v>
      </c>
      <c r="M250" s="151">
        <v>0</v>
      </c>
      <c r="N250" s="151">
        <v>0</v>
      </c>
      <c r="O250" s="151">
        <v>0</v>
      </c>
      <c r="P250" s="151">
        <v>0</v>
      </c>
      <c r="Q250" s="112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</row>
    <row r="251" spans="1:137" s="106" customFormat="1" ht="28.5" customHeight="1" x14ac:dyDescent="0.2">
      <c r="A251" s="820" t="e">
        <f>'Приложение № 1'!#REF!</f>
        <v>#REF!</v>
      </c>
      <c r="B251" s="821"/>
      <c r="C251" s="129" t="e">
        <f>C252+C253</f>
        <v>#REF!</v>
      </c>
      <c r="D251" s="129" t="e">
        <f t="shared" ref="D251:P251" si="90">D252+D253</f>
        <v>#REF!</v>
      </c>
      <c r="E251" s="129" t="e">
        <f t="shared" si="90"/>
        <v>#REF!</v>
      </c>
      <c r="F251" s="129" t="e">
        <f t="shared" si="90"/>
        <v>#REF!</v>
      </c>
      <c r="G251" s="129">
        <f t="shared" si="90"/>
        <v>0</v>
      </c>
      <c r="H251" s="129">
        <f t="shared" si="90"/>
        <v>0</v>
      </c>
      <c r="I251" s="129">
        <f t="shared" si="90"/>
        <v>0</v>
      </c>
      <c r="J251" s="129">
        <f t="shared" si="90"/>
        <v>0</v>
      </c>
      <c r="K251" s="129">
        <f t="shared" si="90"/>
        <v>0</v>
      </c>
      <c r="L251" s="129">
        <f t="shared" si="90"/>
        <v>0</v>
      </c>
      <c r="M251" s="129">
        <f t="shared" si="90"/>
        <v>0</v>
      </c>
      <c r="N251" s="129">
        <f t="shared" si="90"/>
        <v>0</v>
      </c>
      <c r="O251" s="129">
        <f t="shared" si="90"/>
        <v>0</v>
      </c>
      <c r="P251" s="129">
        <f t="shared" si="90"/>
        <v>0</v>
      </c>
      <c r="Q251" s="112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</row>
    <row r="252" spans="1:137" s="106" customFormat="1" ht="12.75" customHeight="1" x14ac:dyDescent="0.2">
      <c r="A252" s="127">
        <v>1</v>
      </c>
      <c r="B252" s="104" t="e">
        <f>'Приложение № 1'!#REF!</f>
        <v>#REF!</v>
      </c>
      <c r="C252" s="126" t="e">
        <f>'Приложение № 1'!#REF!</f>
        <v>#REF!</v>
      </c>
      <c r="D252" s="151" t="e">
        <f>'Приложение № 1'!#REF!</f>
        <v>#REF!</v>
      </c>
      <c r="E252" s="151" t="e">
        <f>C252</f>
        <v>#REF!</v>
      </c>
      <c r="F252" s="151" t="e">
        <f>D252</f>
        <v>#REF!</v>
      </c>
      <c r="G252" s="151">
        <v>0</v>
      </c>
      <c r="H252" s="151">
        <v>0</v>
      </c>
      <c r="I252" s="151">
        <v>0</v>
      </c>
      <c r="J252" s="151">
        <v>0</v>
      </c>
      <c r="K252" s="151">
        <v>0</v>
      </c>
      <c r="L252" s="151">
        <v>0</v>
      </c>
      <c r="M252" s="151">
        <v>0</v>
      </c>
      <c r="N252" s="151">
        <v>0</v>
      </c>
      <c r="O252" s="151">
        <v>0</v>
      </c>
      <c r="P252" s="151">
        <v>0</v>
      </c>
      <c r="Q252" s="112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</row>
    <row r="253" spans="1:137" s="106" customFormat="1" ht="12.75" customHeight="1" x14ac:dyDescent="0.2">
      <c r="A253" s="100">
        <v>2</v>
      </c>
      <c r="B253" s="104" t="e">
        <f>'Приложение № 1'!#REF!</f>
        <v>#REF!</v>
      </c>
      <c r="C253" s="126" t="e">
        <f>'Приложение № 1'!#REF!</f>
        <v>#REF!</v>
      </c>
      <c r="D253" s="151" t="e">
        <f>'Приложение № 1'!#REF!</f>
        <v>#REF!</v>
      </c>
      <c r="E253" s="151" t="e">
        <f>C253</f>
        <v>#REF!</v>
      </c>
      <c r="F253" s="151" t="e">
        <f>D253</f>
        <v>#REF!</v>
      </c>
      <c r="G253" s="151">
        <v>0</v>
      </c>
      <c r="H253" s="151">
        <v>0</v>
      </c>
      <c r="I253" s="151">
        <v>0</v>
      </c>
      <c r="J253" s="151">
        <v>0</v>
      </c>
      <c r="K253" s="151">
        <v>0</v>
      </c>
      <c r="L253" s="151">
        <v>0</v>
      </c>
      <c r="M253" s="151">
        <v>0</v>
      </c>
      <c r="N253" s="151">
        <v>0</v>
      </c>
      <c r="O253" s="151">
        <v>0</v>
      </c>
      <c r="P253" s="151">
        <v>0</v>
      </c>
      <c r="Q253" s="112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</row>
    <row r="254" spans="1:137" s="150" customFormat="1" ht="39.950000000000003" customHeight="1" x14ac:dyDescent="0.2">
      <c r="A254" s="822" t="e">
        <f>'Приложение № 1'!#REF!</f>
        <v>#REF!</v>
      </c>
      <c r="B254" s="837"/>
      <c r="C254" s="129" t="e">
        <f>SUM(C255:C265)</f>
        <v>#REF!</v>
      </c>
      <c r="D254" s="129" t="e">
        <f t="shared" ref="D254:P254" si="91">SUM(D255:D265)</f>
        <v>#REF!</v>
      </c>
      <c r="E254" s="129" t="e">
        <f t="shared" si="91"/>
        <v>#REF!</v>
      </c>
      <c r="F254" s="129" t="e">
        <f t="shared" si="91"/>
        <v>#REF!</v>
      </c>
      <c r="G254" s="129">
        <f t="shared" si="91"/>
        <v>0</v>
      </c>
      <c r="H254" s="129">
        <f t="shared" si="91"/>
        <v>0</v>
      </c>
      <c r="I254" s="129">
        <f t="shared" si="91"/>
        <v>0</v>
      </c>
      <c r="J254" s="129">
        <f t="shared" si="91"/>
        <v>0</v>
      </c>
      <c r="K254" s="129">
        <f t="shared" si="91"/>
        <v>0</v>
      </c>
      <c r="L254" s="129">
        <f t="shared" si="91"/>
        <v>0</v>
      </c>
      <c r="M254" s="129">
        <f t="shared" si="91"/>
        <v>0</v>
      </c>
      <c r="N254" s="129">
        <f t="shared" si="91"/>
        <v>0</v>
      </c>
      <c r="O254" s="129">
        <f t="shared" si="91"/>
        <v>0</v>
      </c>
      <c r="P254" s="129">
        <f t="shared" si="91"/>
        <v>0</v>
      </c>
      <c r="Q254" s="123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24"/>
      <c r="CD254" s="124"/>
      <c r="CE254" s="124"/>
      <c r="CF254" s="124"/>
      <c r="CG254" s="124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  <c r="CU254" s="124"/>
      <c r="CV254" s="124"/>
      <c r="CW254" s="124"/>
      <c r="CX254" s="124"/>
      <c r="CY254" s="124"/>
      <c r="CZ254" s="124"/>
      <c r="DA254" s="124"/>
      <c r="DB254" s="124"/>
      <c r="DC254" s="124"/>
      <c r="DD254" s="124"/>
      <c r="DE254" s="124"/>
      <c r="DF254" s="124"/>
      <c r="DG254" s="124"/>
      <c r="DH254" s="124"/>
      <c r="DI254" s="124"/>
      <c r="DJ254" s="124"/>
      <c r="DK254" s="124"/>
      <c r="DL254" s="124"/>
      <c r="DM254" s="124"/>
      <c r="DN254" s="124"/>
      <c r="DO254" s="124"/>
      <c r="DP254" s="124"/>
      <c r="DQ254" s="124"/>
      <c r="DR254" s="124"/>
      <c r="DS254" s="124"/>
      <c r="DT254" s="124"/>
      <c r="DU254" s="124"/>
      <c r="DV254" s="124"/>
      <c r="DW254" s="124"/>
      <c r="DX254" s="124"/>
      <c r="DY254" s="124"/>
      <c r="DZ254" s="124"/>
      <c r="EA254" s="124"/>
      <c r="EB254" s="124"/>
      <c r="EC254" s="124"/>
      <c r="ED254" s="124"/>
      <c r="EE254" s="124"/>
      <c r="EF254" s="124"/>
      <c r="EG254" s="124"/>
    </row>
    <row r="255" spans="1:137" s="106" customFormat="1" ht="12.95" customHeight="1" x14ac:dyDescent="0.2">
      <c r="A255" s="127">
        <v>1</v>
      </c>
      <c r="B255" s="116" t="e">
        <f>'Приложение № 1'!#REF!</f>
        <v>#REF!</v>
      </c>
      <c r="C255" s="126" t="e">
        <f>'Приложение № 1'!#REF!</f>
        <v>#REF!</v>
      </c>
      <c r="D255" s="151" t="e">
        <f>'Приложение № 1'!#REF!</f>
        <v>#REF!</v>
      </c>
      <c r="E255" s="151" t="e">
        <f>C255</f>
        <v>#REF!</v>
      </c>
      <c r="F255" s="151" t="e">
        <f>D255</f>
        <v>#REF!</v>
      </c>
      <c r="G255" s="151">
        <v>0</v>
      </c>
      <c r="H255" s="151">
        <v>0</v>
      </c>
      <c r="I255" s="151">
        <v>0</v>
      </c>
      <c r="J255" s="151">
        <v>0</v>
      </c>
      <c r="K255" s="151">
        <v>0</v>
      </c>
      <c r="L255" s="151">
        <v>0</v>
      </c>
      <c r="M255" s="151">
        <v>0</v>
      </c>
      <c r="N255" s="151">
        <v>0</v>
      </c>
      <c r="O255" s="151">
        <v>0</v>
      </c>
      <c r="P255" s="151">
        <v>0</v>
      </c>
      <c r="Q255" s="112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</row>
    <row r="256" spans="1:137" s="106" customFormat="1" ht="12.95" customHeight="1" x14ac:dyDescent="0.2">
      <c r="A256" s="127">
        <v>2</v>
      </c>
      <c r="B256" s="116" t="e">
        <f>'Приложение № 1'!#REF!</f>
        <v>#REF!</v>
      </c>
      <c r="C256" s="126" t="e">
        <f>'Приложение № 1'!#REF!</f>
        <v>#REF!</v>
      </c>
      <c r="D256" s="151" t="e">
        <f>'Приложение № 1'!#REF!</f>
        <v>#REF!</v>
      </c>
      <c r="E256" s="151" t="e">
        <f t="shared" ref="E256:E265" si="92">C256</f>
        <v>#REF!</v>
      </c>
      <c r="F256" s="151" t="e">
        <f t="shared" ref="F256:F265" si="93">D256</f>
        <v>#REF!</v>
      </c>
      <c r="G256" s="151">
        <v>0</v>
      </c>
      <c r="H256" s="151">
        <v>0</v>
      </c>
      <c r="I256" s="151">
        <v>0</v>
      </c>
      <c r="J256" s="151">
        <v>0</v>
      </c>
      <c r="K256" s="151">
        <v>0</v>
      </c>
      <c r="L256" s="151">
        <v>0</v>
      </c>
      <c r="M256" s="151">
        <v>0</v>
      </c>
      <c r="N256" s="151">
        <v>0</v>
      </c>
      <c r="O256" s="151">
        <v>0</v>
      </c>
      <c r="P256" s="151">
        <v>0</v>
      </c>
      <c r="Q256" s="112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</row>
    <row r="257" spans="1:137" s="106" customFormat="1" ht="12.95" customHeight="1" x14ac:dyDescent="0.2">
      <c r="A257" s="127">
        <v>3</v>
      </c>
      <c r="B257" s="116" t="e">
        <f>'Приложение № 1'!#REF!</f>
        <v>#REF!</v>
      </c>
      <c r="C257" s="126" t="e">
        <f>'Приложение № 1'!#REF!</f>
        <v>#REF!</v>
      </c>
      <c r="D257" s="151" t="e">
        <f>'Приложение № 1'!#REF!</f>
        <v>#REF!</v>
      </c>
      <c r="E257" s="151" t="e">
        <f t="shared" si="92"/>
        <v>#REF!</v>
      </c>
      <c r="F257" s="151" t="e">
        <f t="shared" si="93"/>
        <v>#REF!</v>
      </c>
      <c r="G257" s="151">
        <v>0</v>
      </c>
      <c r="H257" s="151">
        <v>0</v>
      </c>
      <c r="I257" s="151">
        <v>0</v>
      </c>
      <c r="J257" s="151">
        <v>0</v>
      </c>
      <c r="K257" s="151">
        <v>0</v>
      </c>
      <c r="L257" s="151">
        <v>0</v>
      </c>
      <c r="M257" s="151">
        <v>0</v>
      </c>
      <c r="N257" s="151">
        <v>0</v>
      </c>
      <c r="O257" s="151">
        <v>0</v>
      </c>
      <c r="P257" s="151">
        <v>0</v>
      </c>
      <c r="Q257" s="112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</row>
    <row r="258" spans="1:137" s="106" customFormat="1" ht="12.95" customHeight="1" x14ac:dyDescent="0.2">
      <c r="A258" s="127">
        <v>4</v>
      </c>
      <c r="B258" s="116" t="e">
        <f>'Приложение № 1'!#REF!</f>
        <v>#REF!</v>
      </c>
      <c r="C258" s="126" t="e">
        <f>'Приложение № 1'!#REF!</f>
        <v>#REF!</v>
      </c>
      <c r="D258" s="151" t="e">
        <f>'Приложение № 1'!#REF!</f>
        <v>#REF!</v>
      </c>
      <c r="E258" s="151" t="e">
        <f t="shared" si="92"/>
        <v>#REF!</v>
      </c>
      <c r="F258" s="151" t="e">
        <f t="shared" si="93"/>
        <v>#REF!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151">
        <v>0</v>
      </c>
      <c r="Q258" s="112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</row>
    <row r="259" spans="1:137" s="106" customFormat="1" ht="12.95" customHeight="1" x14ac:dyDescent="0.2">
      <c r="A259" s="127">
        <v>5</v>
      </c>
      <c r="B259" s="116" t="e">
        <f>'Приложение № 1'!#REF!</f>
        <v>#REF!</v>
      </c>
      <c r="C259" s="126" t="e">
        <f>'Приложение № 1'!#REF!</f>
        <v>#REF!</v>
      </c>
      <c r="D259" s="151" t="e">
        <f>'Приложение № 1'!#REF!</f>
        <v>#REF!</v>
      </c>
      <c r="E259" s="151" t="e">
        <f t="shared" si="92"/>
        <v>#REF!</v>
      </c>
      <c r="F259" s="151" t="e">
        <f t="shared" si="93"/>
        <v>#REF!</v>
      </c>
      <c r="G259" s="151">
        <v>0</v>
      </c>
      <c r="H259" s="151">
        <v>0</v>
      </c>
      <c r="I259" s="151">
        <v>0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151">
        <v>0</v>
      </c>
      <c r="Q259" s="112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</row>
    <row r="260" spans="1:137" s="106" customFormat="1" ht="12.95" customHeight="1" x14ac:dyDescent="0.2">
      <c r="A260" s="127">
        <v>6</v>
      </c>
      <c r="B260" s="116" t="e">
        <f>'Приложение № 1'!#REF!</f>
        <v>#REF!</v>
      </c>
      <c r="C260" s="126" t="e">
        <f>'Приложение № 1'!#REF!</f>
        <v>#REF!</v>
      </c>
      <c r="D260" s="151" t="e">
        <f>'Приложение № 1'!#REF!</f>
        <v>#REF!</v>
      </c>
      <c r="E260" s="151" t="e">
        <f t="shared" si="92"/>
        <v>#REF!</v>
      </c>
      <c r="F260" s="151" t="e">
        <f t="shared" si="93"/>
        <v>#REF!</v>
      </c>
      <c r="G260" s="151">
        <v>0</v>
      </c>
      <c r="H260" s="151">
        <v>0</v>
      </c>
      <c r="I260" s="151">
        <v>0</v>
      </c>
      <c r="J260" s="151">
        <v>0</v>
      </c>
      <c r="K260" s="151">
        <v>0</v>
      </c>
      <c r="L260" s="151">
        <v>0</v>
      </c>
      <c r="M260" s="151">
        <v>0</v>
      </c>
      <c r="N260" s="151">
        <v>0</v>
      </c>
      <c r="O260" s="151">
        <v>0</v>
      </c>
      <c r="P260" s="151">
        <v>0</v>
      </c>
      <c r="Q260" s="112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</row>
    <row r="261" spans="1:137" s="106" customFormat="1" ht="12.95" customHeight="1" x14ac:dyDescent="0.2">
      <c r="A261" s="127">
        <v>7</v>
      </c>
      <c r="B261" s="116" t="e">
        <f>'Приложение № 1'!#REF!</f>
        <v>#REF!</v>
      </c>
      <c r="C261" s="126" t="e">
        <f>'Приложение № 1'!#REF!</f>
        <v>#REF!</v>
      </c>
      <c r="D261" s="151" t="e">
        <f>'Приложение № 1'!#REF!</f>
        <v>#REF!</v>
      </c>
      <c r="E261" s="151" t="e">
        <f t="shared" si="92"/>
        <v>#REF!</v>
      </c>
      <c r="F261" s="151" t="e">
        <f t="shared" si="93"/>
        <v>#REF!</v>
      </c>
      <c r="G261" s="151">
        <v>0</v>
      </c>
      <c r="H261" s="151">
        <v>0</v>
      </c>
      <c r="I261" s="151">
        <v>0</v>
      </c>
      <c r="J261" s="151">
        <v>0</v>
      </c>
      <c r="K261" s="151">
        <v>0</v>
      </c>
      <c r="L261" s="151">
        <v>0</v>
      </c>
      <c r="M261" s="151">
        <v>0</v>
      </c>
      <c r="N261" s="151">
        <v>0</v>
      </c>
      <c r="O261" s="151">
        <v>0</v>
      </c>
      <c r="P261" s="151">
        <v>0</v>
      </c>
      <c r="Q261" s="112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</row>
    <row r="262" spans="1:137" s="106" customFormat="1" ht="12.95" customHeight="1" x14ac:dyDescent="0.2">
      <c r="A262" s="127">
        <v>8</v>
      </c>
      <c r="B262" s="116" t="e">
        <f>'Приложение № 1'!#REF!</f>
        <v>#REF!</v>
      </c>
      <c r="C262" s="126" t="e">
        <f>'Приложение № 1'!#REF!</f>
        <v>#REF!</v>
      </c>
      <c r="D262" s="151" t="e">
        <f>'Приложение № 1'!#REF!</f>
        <v>#REF!</v>
      </c>
      <c r="E262" s="151" t="e">
        <f t="shared" si="92"/>
        <v>#REF!</v>
      </c>
      <c r="F262" s="151" t="e">
        <f t="shared" si="93"/>
        <v>#REF!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151">
        <v>0</v>
      </c>
      <c r="Q262" s="112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</row>
    <row r="263" spans="1:137" s="106" customFormat="1" ht="12.95" customHeight="1" x14ac:dyDescent="0.2">
      <c r="A263" s="127">
        <v>9</v>
      </c>
      <c r="B263" s="116" t="e">
        <f>'Приложение № 1'!#REF!</f>
        <v>#REF!</v>
      </c>
      <c r="C263" s="126" t="e">
        <f>'Приложение № 1'!#REF!</f>
        <v>#REF!</v>
      </c>
      <c r="D263" s="151" t="e">
        <f>'Приложение № 1'!#REF!</f>
        <v>#REF!</v>
      </c>
      <c r="E263" s="151" t="e">
        <f t="shared" si="92"/>
        <v>#REF!</v>
      </c>
      <c r="F263" s="151" t="e">
        <f t="shared" si="93"/>
        <v>#REF!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151">
        <v>0</v>
      </c>
      <c r="Q263" s="112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</row>
    <row r="264" spans="1:137" s="106" customFormat="1" ht="12.95" customHeight="1" x14ac:dyDescent="0.2">
      <c r="A264" s="127">
        <v>10</v>
      </c>
      <c r="B264" s="116" t="e">
        <f>'Приложение № 1'!#REF!</f>
        <v>#REF!</v>
      </c>
      <c r="C264" s="126" t="e">
        <f>'Приложение № 1'!#REF!</f>
        <v>#REF!</v>
      </c>
      <c r="D264" s="151" t="e">
        <f>'Приложение № 1'!#REF!</f>
        <v>#REF!</v>
      </c>
      <c r="E264" s="151" t="e">
        <f t="shared" si="92"/>
        <v>#REF!</v>
      </c>
      <c r="F264" s="151" t="e">
        <f t="shared" si="93"/>
        <v>#REF!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>
        <v>0</v>
      </c>
      <c r="N264" s="151">
        <v>0</v>
      </c>
      <c r="O264" s="151">
        <v>0</v>
      </c>
      <c r="P264" s="151">
        <v>0</v>
      </c>
      <c r="Q264" s="112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</row>
    <row r="265" spans="1:137" s="106" customFormat="1" ht="12.95" customHeight="1" x14ac:dyDescent="0.2">
      <c r="A265" s="127">
        <v>11</v>
      </c>
      <c r="B265" s="116" t="e">
        <f>'Приложение № 1'!#REF!</f>
        <v>#REF!</v>
      </c>
      <c r="C265" s="126" t="e">
        <f>'Приложение № 1'!#REF!</f>
        <v>#REF!</v>
      </c>
      <c r="D265" s="151" t="e">
        <f>'Приложение № 1'!#REF!</f>
        <v>#REF!</v>
      </c>
      <c r="E265" s="151" t="e">
        <f t="shared" si="92"/>
        <v>#REF!</v>
      </c>
      <c r="F265" s="151" t="e">
        <f t="shared" si="93"/>
        <v>#REF!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151">
        <v>0</v>
      </c>
      <c r="Q265" s="112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</row>
    <row r="266" spans="1:137" s="106" customFormat="1" ht="39.950000000000003" customHeight="1" x14ac:dyDescent="0.2">
      <c r="A266" s="822" t="e">
        <f>'Приложение № 1'!#REF!</f>
        <v>#REF!</v>
      </c>
      <c r="B266" s="837"/>
      <c r="C266" s="129" t="e">
        <f>SUM(C267:C268)</f>
        <v>#REF!</v>
      </c>
      <c r="D266" s="129" t="e">
        <f t="shared" ref="D266:P266" si="94">SUM(D267:D268)</f>
        <v>#REF!</v>
      </c>
      <c r="E266" s="129">
        <f t="shared" si="94"/>
        <v>0</v>
      </c>
      <c r="F266" s="129">
        <f t="shared" si="94"/>
        <v>0</v>
      </c>
      <c r="G266" s="129">
        <f t="shared" si="94"/>
        <v>0</v>
      </c>
      <c r="H266" s="129">
        <f t="shared" si="94"/>
        <v>0</v>
      </c>
      <c r="I266" s="129" t="e">
        <f t="shared" si="94"/>
        <v>#REF!</v>
      </c>
      <c r="J266" s="129" t="e">
        <f t="shared" si="94"/>
        <v>#REF!</v>
      </c>
      <c r="K266" s="129">
        <f t="shared" si="94"/>
        <v>0</v>
      </c>
      <c r="L266" s="129">
        <f t="shared" si="94"/>
        <v>0</v>
      </c>
      <c r="M266" s="129">
        <f t="shared" si="94"/>
        <v>0</v>
      </c>
      <c r="N266" s="129">
        <f t="shared" si="94"/>
        <v>0</v>
      </c>
      <c r="O266" s="129">
        <f t="shared" si="94"/>
        <v>0</v>
      </c>
      <c r="P266" s="129">
        <f t="shared" si="94"/>
        <v>0</v>
      </c>
      <c r="Q266" s="112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</row>
    <row r="267" spans="1:137" s="106" customFormat="1" ht="12.95" customHeight="1" x14ac:dyDescent="0.2">
      <c r="A267" s="127" t="e">
        <f>'Приложение № 1'!#REF!</f>
        <v>#REF!</v>
      </c>
      <c r="B267" s="104" t="e">
        <f>'Приложение № 1'!#REF!</f>
        <v>#REF!</v>
      </c>
      <c r="C267" s="126" t="e">
        <f>'Приложение № 1'!#REF!</f>
        <v>#REF!</v>
      </c>
      <c r="D267" s="151" t="e">
        <f>'Приложение № 1'!#REF!</f>
        <v>#REF!</v>
      </c>
      <c r="E267" s="151">
        <v>0</v>
      </c>
      <c r="F267" s="151">
        <v>0</v>
      </c>
      <c r="G267" s="151">
        <v>0</v>
      </c>
      <c r="H267" s="151">
        <v>0</v>
      </c>
      <c r="I267" s="151" t="e">
        <f>C267</f>
        <v>#REF!</v>
      </c>
      <c r="J267" s="151" t="e">
        <f>D267</f>
        <v>#REF!</v>
      </c>
      <c r="K267" s="151">
        <v>0</v>
      </c>
      <c r="L267" s="151">
        <v>0</v>
      </c>
      <c r="M267" s="151">
        <v>0</v>
      </c>
      <c r="N267" s="151">
        <v>0</v>
      </c>
      <c r="O267" s="151">
        <v>0</v>
      </c>
      <c r="P267" s="151">
        <v>0</v>
      </c>
      <c r="Q267" s="112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</row>
    <row r="268" spans="1:137" s="106" customFormat="1" ht="12.95" customHeight="1" x14ac:dyDescent="0.2">
      <c r="A268" s="127" t="e">
        <f>'Приложение № 1'!#REF!</f>
        <v>#REF!</v>
      </c>
      <c r="B268" s="104" t="e">
        <f>'Приложение № 1'!#REF!</f>
        <v>#REF!</v>
      </c>
      <c r="C268" s="126" t="e">
        <f>'Приложение № 1'!#REF!</f>
        <v>#REF!</v>
      </c>
      <c r="D268" s="151" t="e">
        <f>'Приложение № 1'!#REF!</f>
        <v>#REF!</v>
      </c>
      <c r="E268" s="151">
        <v>0</v>
      </c>
      <c r="F268" s="151">
        <v>0</v>
      </c>
      <c r="G268" s="151">
        <v>0</v>
      </c>
      <c r="H268" s="151">
        <v>0</v>
      </c>
      <c r="I268" s="151" t="e">
        <f>C268</f>
        <v>#REF!</v>
      </c>
      <c r="J268" s="151" t="e">
        <f>D268</f>
        <v>#REF!</v>
      </c>
      <c r="K268" s="151">
        <v>0</v>
      </c>
      <c r="L268" s="151">
        <v>0</v>
      </c>
      <c r="M268" s="151">
        <v>0</v>
      </c>
      <c r="N268" s="151">
        <v>0</v>
      </c>
      <c r="O268" s="151">
        <v>0</v>
      </c>
      <c r="P268" s="151">
        <v>0</v>
      </c>
      <c r="Q268" s="112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</row>
    <row r="269" spans="1:137" s="150" customFormat="1" ht="39.950000000000003" customHeight="1" x14ac:dyDescent="0.2">
      <c r="A269" s="831" t="e">
        <f>'Приложение № 1'!#REF!</f>
        <v>#REF!</v>
      </c>
      <c r="B269" s="832"/>
      <c r="C269" s="129" t="e">
        <f>SUM(C270:C274)</f>
        <v>#REF!</v>
      </c>
      <c r="D269" s="129" t="e">
        <f t="shared" ref="D269:P269" si="95">SUM(D270:D274)</f>
        <v>#REF!</v>
      </c>
      <c r="E269" s="129">
        <f t="shared" si="95"/>
        <v>0</v>
      </c>
      <c r="F269" s="129">
        <f t="shared" si="95"/>
        <v>0</v>
      </c>
      <c r="G269" s="129" t="e">
        <f t="shared" si="95"/>
        <v>#REF!</v>
      </c>
      <c r="H269" s="129" t="e">
        <f t="shared" si="95"/>
        <v>#REF!</v>
      </c>
      <c r="I269" s="129">
        <f t="shared" si="95"/>
        <v>0</v>
      </c>
      <c r="J269" s="129">
        <f t="shared" si="95"/>
        <v>0</v>
      </c>
      <c r="K269" s="129">
        <f t="shared" si="95"/>
        <v>0</v>
      </c>
      <c r="L269" s="129">
        <f t="shared" si="95"/>
        <v>0</v>
      </c>
      <c r="M269" s="129">
        <f t="shared" si="95"/>
        <v>0</v>
      </c>
      <c r="N269" s="129">
        <f t="shared" si="95"/>
        <v>0</v>
      </c>
      <c r="O269" s="129">
        <f t="shared" si="95"/>
        <v>0</v>
      </c>
      <c r="P269" s="129">
        <f t="shared" si="95"/>
        <v>0</v>
      </c>
      <c r="Q269" s="123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  <c r="CJ269" s="124"/>
      <c r="CK269" s="124"/>
      <c r="CL269" s="124"/>
      <c r="CM269" s="124"/>
      <c r="CN269" s="124"/>
      <c r="CO269" s="124"/>
      <c r="CP269" s="124"/>
      <c r="CQ269" s="124"/>
      <c r="CR269" s="124"/>
      <c r="CS269" s="124"/>
      <c r="CT269" s="124"/>
      <c r="CU269" s="124"/>
      <c r="CV269" s="124"/>
      <c r="CW269" s="124"/>
      <c r="CX269" s="124"/>
      <c r="CY269" s="124"/>
      <c r="CZ269" s="124"/>
      <c r="DA269" s="124"/>
      <c r="DB269" s="124"/>
      <c r="DC269" s="124"/>
      <c r="DD269" s="124"/>
      <c r="DE269" s="124"/>
      <c r="DF269" s="124"/>
      <c r="DG269" s="124"/>
      <c r="DH269" s="124"/>
      <c r="DI269" s="124"/>
      <c r="DJ269" s="124"/>
      <c r="DK269" s="124"/>
      <c r="DL269" s="124"/>
      <c r="DM269" s="124"/>
      <c r="DN269" s="124"/>
      <c r="DO269" s="124"/>
      <c r="DP269" s="124"/>
      <c r="DQ269" s="124"/>
      <c r="DR269" s="124"/>
      <c r="DS269" s="124"/>
      <c r="DT269" s="124"/>
      <c r="DU269" s="124"/>
      <c r="DV269" s="124"/>
      <c r="DW269" s="124"/>
      <c r="DX269" s="124"/>
      <c r="DY269" s="124"/>
      <c r="DZ269" s="124"/>
      <c r="EA269" s="124"/>
      <c r="EB269" s="124"/>
      <c r="EC269" s="124"/>
      <c r="ED269" s="124"/>
      <c r="EE269" s="124"/>
      <c r="EF269" s="124"/>
      <c r="EG269" s="124"/>
    </row>
    <row r="270" spans="1:137" s="106" customFormat="1" ht="12.95" customHeight="1" x14ac:dyDescent="0.2">
      <c r="A270" s="127">
        <v>1</v>
      </c>
      <c r="B270" s="116" t="e">
        <f>'Приложение № 1'!#REF!</f>
        <v>#REF!</v>
      </c>
      <c r="C270" s="126" t="e">
        <f>'Приложение № 1'!#REF!</f>
        <v>#REF!</v>
      </c>
      <c r="D270" s="151" t="e">
        <f>'Приложение № 1'!#REF!</f>
        <v>#REF!</v>
      </c>
      <c r="E270" s="151">
        <v>0</v>
      </c>
      <c r="F270" s="151">
        <v>0</v>
      </c>
      <c r="G270" s="151" t="e">
        <f t="shared" ref="G270:H274" si="96">C270</f>
        <v>#REF!</v>
      </c>
      <c r="H270" s="151" t="e">
        <f t="shared" si="96"/>
        <v>#REF!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151">
        <v>0</v>
      </c>
      <c r="Q270" s="112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</row>
    <row r="271" spans="1:137" s="106" customFormat="1" ht="12.95" customHeight="1" x14ac:dyDescent="0.2">
      <c r="A271" s="127">
        <v>2</v>
      </c>
      <c r="B271" s="116" t="e">
        <f>'Приложение № 1'!#REF!</f>
        <v>#REF!</v>
      </c>
      <c r="C271" s="126" t="e">
        <f>'Приложение № 1'!#REF!</f>
        <v>#REF!</v>
      </c>
      <c r="D271" s="151" t="e">
        <f>'Приложение № 1'!#REF!</f>
        <v>#REF!</v>
      </c>
      <c r="E271" s="151">
        <v>0</v>
      </c>
      <c r="F271" s="151">
        <v>0</v>
      </c>
      <c r="G271" s="151" t="e">
        <f t="shared" si="96"/>
        <v>#REF!</v>
      </c>
      <c r="H271" s="151" t="e">
        <f t="shared" si="96"/>
        <v>#REF!</v>
      </c>
      <c r="I271" s="151">
        <v>0</v>
      </c>
      <c r="J271" s="151">
        <v>0</v>
      </c>
      <c r="K271" s="151">
        <v>0</v>
      </c>
      <c r="L271" s="151">
        <v>0</v>
      </c>
      <c r="M271" s="151">
        <v>0</v>
      </c>
      <c r="N271" s="151">
        <v>0</v>
      </c>
      <c r="O271" s="151">
        <v>0</v>
      </c>
      <c r="P271" s="151">
        <v>0</v>
      </c>
      <c r="Q271" s="112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</row>
    <row r="272" spans="1:137" s="106" customFormat="1" ht="12.95" customHeight="1" x14ac:dyDescent="0.2">
      <c r="A272" s="127">
        <v>3</v>
      </c>
      <c r="B272" s="116" t="e">
        <f>'Приложение № 1'!#REF!</f>
        <v>#REF!</v>
      </c>
      <c r="C272" s="126" t="e">
        <f>'Приложение № 1'!#REF!</f>
        <v>#REF!</v>
      </c>
      <c r="D272" s="151" t="e">
        <f>'Приложение № 1'!#REF!</f>
        <v>#REF!</v>
      </c>
      <c r="E272" s="151">
        <v>0</v>
      </c>
      <c r="F272" s="151">
        <v>0</v>
      </c>
      <c r="G272" s="151" t="e">
        <f t="shared" si="96"/>
        <v>#REF!</v>
      </c>
      <c r="H272" s="151" t="e">
        <f t="shared" si="96"/>
        <v>#REF!</v>
      </c>
      <c r="I272" s="151">
        <v>0</v>
      </c>
      <c r="J272" s="151">
        <v>0</v>
      </c>
      <c r="K272" s="151">
        <v>0</v>
      </c>
      <c r="L272" s="151">
        <v>0</v>
      </c>
      <c r="M272" s="151">
        <v>0</v>
      </c>
      <c r="N272" s="151">
        <v>0</v>
      </c>
      <c r="O272" s="151">
        <v>0</v>
      </c>
      <c r="P272" s="151">
        <v>0</v>
      </c>
      <c r="Q272" s="112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</row>
    <row r="273" spans="1:137" s="106" customFormat="1" ht="12.95" customHeight="1" x14ac:dyDescent="0.2">
      <c r="A273" s="127">
        <v>4</v>
      </c>
      <c r="B273" s="116" t="e">
        <f>'Приложение № 1'!#REF!</f>
        <v>#REF!</v>
      </c>
      <c r="C273" s="126" t="e">
        <f>'Приложение № 1'!#REF!</f>
        <v>#REF!</v>
      </c>
      <c r="D273" s="151" t="e">
        <f>'Приложение № 1'!#REF!</f>
        <v>#REF!</v>
      </c>
      <c r="E273" s="151">
        <v>0</v>
      </c>
      <c r="F273" s="151">
        <v>0</v>
      </c>
      <c r="G273" s="151" t="e">
        <f t="shared" si="96"/>
        <v>#REF!</v>
      </c>
      <c r="H273" s="151" t="e">
        <f t="shared" si="96"/>
        <v>#REF!</v>
      </c>
      <c r="I273" s="151">
        <v>0</v>
      </c>
      <c r="J273" s="151">
        <v>0</v>
      </c>
      <c r="K273" s="151">
        <v>0</v>
      </c>
      <c r="L273" s="151">
        <v>0</v>
      </c>
      <c r="M273" s="151">
        <v>0</v>
      </c>
      <c r="N273" s="151">
        <v>0</v>
      </c>
      <c r="O273" s="151">
        <v>0</v>
      </c>
      <c r="P273" s="151">
        <v>0</v>
      </c>
      <c r="Q273" s="112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</row>
    <row r="274" spans="1:137" s="106" customFormat="1" ht="12.95" customHeight="1" x14ac:dyDescent="0.2">
      <c r="A274" s="127">
        <v>5</v>
      </c>
      <c r="B274" s="116" t="e">
        <f>'Приложение № 1'!#REF!</f>
        <v>#REF!</v>
      </c>
      <c r="C274" s="126" t="e">
        <f>'Приложение № 1'!#REF!</f>
        <v>#REF!</v>
      </c>
      <c r="D274" s="151" t="e">
        <f>'Приложение № 1'!#REF!</f>
        <v>#REF!</v>
      </c>
      <c r="E274" s="151">
        <v>0</v>
      </c>
      <c r="F274" s="151">
        <v>0</v>
      </c>
      <c r="G274" s="151" t="e">
        <f t="shared" si="96"/>
        <v>#REF!</v>
      </c>
      <c r="H274" s="151" t="e">
        <f t="shared" si="96"/>
        <v>#REF!</v>
      </c>
      <c r="I274" s="151">
        <v>0</v>
      </c>
      <c r="J274" s="151">
        <v>0</v>
      </c>
      <c r="K274" s="151">
        <v>0</v>
      </c>
      <c r="L274" s="151">
        <v>0</v>
      </c>
      <c r="M274" s="151">
        <v>0</v>
      </c>
      <c r="N274" s="151">
        <v>0</v>
      </c>
      <c r="O274" s="151">
        <v>0</v>
      </c>
      <c r="P274" s="151">
        <v>0</v>
      </c>
      <c r="Q274" s="112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</row>
    <row r="275" spans="1:137" s="106" customFormat="1" ht="39.950000000000003" customHeight="1" x14ac:dyDescent="0.2">
      <c r="A275" s="820" t="e">
        <f>'Приложение № 1'!#REF!</f>
        <v>#REF!</v>
      </c>
      <c r="B275" s="821"/>
      <c r="C275" s="101" t="e">
        <f>SUM(C276:C281)</f>
        <v>#REF!</v>
      </c>
      <c r="D275" s="101" t="e">
        <f t="shared" ref="D275:P275" si="97">SUM(D276:D281)</f>
        <v>#REF!</v>
      </c>
      <c r="E275" s="101">
        <f t="shared" si="97"/>
        <v>0</v>
      </c>
      <c r="F275" s="101">
        <f t="shared" si="97"/>
        <v>0</v>
      </c>
      <c r="G275" s="101" t="e">
        <f t="shared" si="97"/>
        <v>#REF!</v>
      </c>
      <c r="H275" s="101" t="e">
        <f t="shared" si="97"/>
        <v>#REF!</v>
      </c>
      <c r="I275" s="101">
        <f t="shared" si="97"/>
        <v>0</v>
      </c>
      <c r="J275" s="101">
        <f t="shared" si="97"/>
        <v>0</v>
      </c>
      <c r="K275" s="101">
        <f t="shared" si="97"/>
        <v>0</v>
      </c>
      <c r="L275" s="101">
        <f t="shared" si="97"/>
        <v>0</v>
      </c>
      <c r="M275" s="101">
        <f t="shared" si="97"/>
        <v>0</v>
      </c>
      <c r="N275" s="101">
        <f t="shared" si="97"/>
        <v>0</v>
      </c>
      <c r="O275" s="101">
        <f t="shared" si="97"/>
        <v>0</v>
      </c>
      <c r="P275" s="101">
        <f t="shared" si="97"/>
        <v>0</v>
      </c>
      <c r="Q275" s="112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</row>
    <row r="276" spans="1:137" s="106" customFormat="1" ht="12.95" customHeight="1" x14ac:dyDescent="0.2">
      <c r="A276" s="127">
        <v>1</v>
      </c>
      <c r="B276" s="130" t="e">
        <f>'Приложение № 1'!#REF!</f>
        <v>#REF!</v>
      </c>
      <c r="C276" s="126" t="e">
        <f>'Приложение № 1'!#REF!</f>
        <v>#REF!</v>
      </c>
      <c r="D276" s="151" t="e">
        <f>'Приложение № 1'!#REF!</f>
        <v>#REF!</v>
      </c>
      <c r="E276" s="151">
        <v>0</v>
      </c>
      <c r="F276" s="151">
        <v>0</v>
      </c>
      <c r="G276" s="151" t="e">
        <f t="shared" ref="G276:H281" si="98">C276</f>
        <v>#REF!</v>
      </c>
      <c r="H276" s="151" t="e">
        <f t="shared" si="98"/>
        <v>#REF!</v>
      </c>
      <c r="I276" s="151">
        <v>0</v>
      </c>
      <c r="J276" s="151">
        <v>0</v>
      </c>
      <c r="K276" s="151">
        <v>0</v>
      </c>
      <c r="L276" s="151">
        <v>0</v>
      </c>
      <c r="M276" s="151">
        <v>0</v>
      </c>
      <c r="N276" s="151">
        <v>0</v>
      </c>
      <c r="O276" s="151">
        <v>0</v>
      </c>
      <c r="P276" s="151">
        <v>0</v>
      </c>
      <c r="Q276" s="112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</row>
    <row r="277" spans="1:137" s="106" customFormat="1" ht="12.95" customHeight="1" x14ac:dyDescent="0.2">
      <c r="A277" s="127">
        <v>2</v>
      </c>
      <c r="B277" s="130" t="e">
        <f>'Приложение № 1'!#REF!</f>
        <v>#REF!</v>
      </c>
      <c r="C277" s="126" t="e">
        <f>'Приложение № 1'!#REF!</f>
        <v>#REF!</v>
      </c>
      <c r="D277" s="151" t="e">
        <f>'Приложение № 1'!#REF!</f>
        <v>#REF!</v>
      </c>
      <c r="E277" s="151">
        <v>0</v>
      </c>
      <c r="F277" s="151">
        <v>0</v>
      </c>
      <c r="G277" s="151" t="e">
        <f t="shared" si="98"/>
        <v>#REF!</v>
      </c>
      <c r="H277" s="151" t="e">
        <f t="shared" si="98"/>
        <v>#REF!</v>
      </c>
      <c r="I277" s="151">
        <v>0</v>
      </c>
      <c r="J277" s="151">
        <v>0</v>
      </c>
      <c r="K277" s="151">
        <v>0</v>
      </c>
      <c r="L277" s="151">
        <v>0</v>
      </c>
      <c r="M277" s="151">
        <v>0</v>
      </c>
      <c r="N277" s="151">
        <v>0</v>
      </c>
      <c r="O277" s="151">
        <v>0</v>
      </c>
      <c r="P277" s="151">
        <v>0</v>
      </c>
      <c r="Q277" s="112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</row>
    <row r="278" spans="1:137" s="150" customFormat="1" ht="12.95" customHeight="1" x14ac:dyDescent="0.2">
      <c r="A278" s="127">
        <v>3</v>
      </c>
      <c r="B278" s="130" t="e">
        <f>'Приложение № 1'!#REF!</f>
        <v>#REF!</v>
      </c>
      <c r="C278" s="126" t="e">
        <f>'Приложение № 1'!#REF!</f>
        <v>#REF!</v>
      </c>
      <c r="D278" s="151" t="e">
        <f>'Приложение № 1'!#REF!</f>
        <v>#REF!</v>
      </c>
      <c r="E278" s="151">
        <v>0</v>
      </c>
      <c r="F278" s="151">
        <v>0</v>
      </c>
      <c r="G278" s="151" t="e">
        <f t="shared" si="98"/>
        <v>#REF!</v>
      </c>
      <c r="H278" s="151" t="e">
        <f t="shared" si="98"/>
        <v>#REF!</v>
      </c>
      <c r="I278" s="151">
        <v>0</v>
      </c>
      <c r="J278" s="151">
        <v>0</v>
      </c>
      <c r="K278" s="151">
        <v>0</v>
      </c>
      <c r="L278" s="151">
        <v>0</v>
      </c>
      <c r="M278" s="151">
        <v>0</v>
      </c>
      <c r="N278" s="151">
        <v>0</v>
      </c>
      <c r="O278" s="151">
        <v>0</v>
      </c>
      <c r="P278" s="151">
        <v>0</v>
      </c>
      <c r="Q278" s="123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  <c r="BM278" s="124"/>
      <c r="BN278" s="124"/>
      <c r="BO278" s="124"/>
      <c r="BP278" s="124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24"/>
      <c r="CD278" s="124"/>
      <c r="CE278" s="124"/>
      <c r="CF278" s="124"/>
      <c r="CG278" s="124"/>
      <c r="CH278" s="124"/>
      <c r="CI278" s="124"/>
      <c r="CJ278" s="124"/>
      <c r="CK278" s="124"/>
      <c r="CL278" s="124"/>
      <c r="CM278" s="124"/>
      <c r="CN278" s="124"/>
      <c r="CO278" s="124"/>
      <c r="CP278" s="124"/>
      <c r="CQ278" s="124"/>
      <c r="CR278" s="124"/>
      <c r="CS278" s="124"/>
      <c r="CT278" s="124"/>
      <c r="CU278" s="124"/>
      <c r="CV278" s="124"/>
      <c r="CW278" s="124"/>
      <c r="CX278" s="124"/>
      <c r="CY278" s="124"/>
      <c r="CZ278" s="124"/>
      <c r="DA278" s="124"/>
      <c r="DB278" s="124"/>
      <c r="DC278" s="124"/>
      <c r="DD278" s="124"/>
      <c r="DE278" s="124"/>
      <c r="DF278" s="124"/>
      <c r="DG278" s="124"/>
      <c r="DH278" s="124"/>
      <c r="DI278" s="124"/>
      <c r="DJ278" s="124"/>
      <c r="DK278" s="124"/>
      <c r="DL278" s="124"/>
      <c r="DM278" s="124"/>
      <c r="DN278" s="124"/>
      <c r="DO278" s="124"/>
      <c r="DP278" s="124"/>
      <c r="DQ278" s="124"/>
      <c r="DR278" s="124"/>
      <c r="DS278" s="124"/>
      <c r="DT278" s="124"/>
      <c r="DU278" s="124"/>
      <c r="DV278" s="124"/>
      <c r="DW278" s="124"/>
      <c r="DX278" s="124"/>
      <c r="DY278" s="124"/>
      <c r="DZ278" s="124"/>
      <c r="EA278" s="124"/>
      <c r="EB278" s="124"/>
      <c r="EC278" s="124"/>
      <c r="ED278" s="124"/>
      <c r="EE278" s="124"/>
      <c r="EF278" s="124"/>
      <c r="EG278" s="124"/>
    </row>
    <row r="279" spans="1:137" s="106" customFormat="1" ht="12.95" customHeight="1" x14ac:dyDescent="0.2">
      <c r="A279" s="127">
        <v>4</v>
      </c>
      <c r="B279" s="130" t="e">
        <f>'Приложение № 1'!#REF!</f>
        <v>#REF!</v>
      </c>
      <c r="C279" s="126" t="e">
        <f>'Приложение № 1'!#REF!</f>
        <v>#REF!</v>
      </c>
      <c r="D279" s="151" t="e">
        <f>'Приложение № 1'!#REF!</f>
        <v>#REF!</v>
      </c>
      <c r="E279" s="151">
        <v>0</v>
      </c>
      <c r="F279" s="151">
        <v>0</v>
      </c>
      <c r="G279" s="151" t="e">
        <f t="shared" si="98"/>
        <v>#REF!</v>
      </c>
      <c r="H279" s="151" t="e">
        <f t="shared" si="98"/>
        <v>#REF!</v>
      </c>
      <c r="I279" s="151">
        <v>0</v>
      </c>
      <c r="J279" s="151">
        <v>0</v>
      </c>
      <c r="K279" s="151">
        <v>0</v>
      </c>
      <c r="L279" s="151">
        <v>0</v>
      </c>
      <c r="M279" s="151">
        <v>0</v>
      </c>
      <c r="N279" s="151">
        <v>0</v>
      </c>
      <c r="O279" s="151">
        <v>0</v>
      </c>
      <c r="P279" s="151">
        <v>0</v>
      </c>
      <c r="Q279" s="112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</row>
    <row r="280" spans="1:137" s="106" customFormat="1" ht="12.95" customHeight="1" x14ac:dyDescent="0.2">
      <c r="A280" s="127">
        <v>5</v>
      </c>
      <c r="B280" s="130" t="e">
        <f>'Приложение № 1'!#REF!</f>
        <v>#REF!</v>
      </c>
      <c r="C280" s="126" t="e">
        <f>'Приложение № 1'!#REF!</f>
        <v>#REF!</v>
      </c>
      <c r="D280" s="151" t="e">
        <f>'Приложение № 1'!#REF!</f>
        <v>#REF!</v>
      </c>
      <c r="E280" s="151">
        <v>0</v>
      </c>
      <c r="F280" s="151">
        <v>0</v>
      </c>
      <c r="G280" s="151" t="e">
        <f t="shared" si="98"/>
        <v>#REF!</v>
      </c>
      <c r="H280" s="151" t="e">
        <f t="shared" si="98"/>
        <v>#REF!</v>
      </c>
      <c r="I280" s="151">
        <v>0</v>
      </c>
      <c r="J280" s="151">
        <v>0</v>
      </c>
      <c r="K280" s="151">
        <v>0</v>
      </c>
      <c r="L280" s="151">
        <v>0</v>
      </c>
      <c r="M280" s="151">
        <v>0</v>
      </c>
      <c r="N280" s="151">
        <v>0</v>
      </c>
      <c r="O280" s="151">
        <v>0</v>
      </c>
      <c r="P280" s="151">
        <v>0</v>
      </c>
      <c r="Q280" s="112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</row>
    <row r="281" spans="1:137" s="106" customFormat="1" ht="12.95" customHeight="1" x14ac:dyDescent="0.2">
      <c r="A281" s="127">
        <v>6</v>
      </c>
      <c r="B281" s="130" t="e">
        <f>'Приложение № 1'!#REF!</f>
        <v>#REF!</v>
      </c>
      <c r="C281" s="126" t="e">
        <f>'Приложение № 1'!#REF!</f>
        <v>#REF!</v>
      </c>
      <c r="D281" s="151" t="e">
        <f>'Приложение № 1'!#REF!</f>
        <v>#REF!</v>
      </c>
      <c r="E281" s="151">
        <v>0</v>
      </c>
      <c r="F281" s="151">
        <v>0</v>
      </c>
      <c r="G281" s="151" t="e">
        <f t="shared" si="98"/>
        <v>#REF!</v>
      </c>
      <c r="H281" s="151" t="e">
        <f t="shared" si="98"/>
        <v>#REF!</v>
      </c>
      <c r="I281" s="151">
        <v>0</v>
      </c>
      <c r="J281" s="151">
        <v>0</v>
      </c>
      <c r="K281" s="151">
        <v>0</v>
      </c>
      <c r="L281" s="151">
        <v>0</v>
      </c>
      <c r="M281" s="151">
        <v>0</v>
      </c>
      <c r="N281" s="151">
        <v>0</v>
      </c>
      <c r="O281" s="151">
        <v>0</v>
      </c>
      <c r="P281" s="151">
        <v>0</v>
      </c>
      <c r="Q281" s="112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</row>
    <row r="282" spans="1:137" s="150" customFormat="1" ht="39.950000000000003" customHeight="1" x14ac:dyDescent="0.2">
      <c r="A282" s="822" t="e">
        <f>'Приложение № 1'!#REF!</f>
        <v>#REF!</v>
      </c>
      <c r="B282" s="837"/>
      <c r="C282" s="129" t="e">
        <f>SUM(C283:C293)</f>
        <v>#REF!</v>
      </c>
      <c r="D282" s="129" t="e">
        <f t="shared" ref="D282:P282" si="99">SUM(D283:D293)</f>
        <v>#REF!</v>
      </c>
      <c r="E282" s="129">
        <f t="shared" si="99"/>
        <v>0</v>
      </c>
      <c r="F282" s="129">
        <f t="shared" si="99"/>
        <v>0</v>
      </c>
      <c r="G282" s="129" t="e">
        <f t="shared" si="99"/>
        <v>#REF!</v>
      </c>
      <c r="H282" s="129" t="e">
        <f t="shared" si="99"/>
        <v>#REF!</v>
      </c>
      <c r="I282" s="129">
        <f t="shared" si="99"/>
        <v>0</v>
      </c>
      <c r="J282" s="129">
        <f t="shared" si="99"/>
        <v>0</v>
      </c>
      <c r="K282" s="129">
        <f t="shared" si="99"/>
        <v>521.5</v>
      </c>
      <c r="L282" s="129">
        <f t="shared" si="99"/>
        <v>23327738</v>
      </c>
      <c r="M282" s="129">
        <f t="shared" si="99"/>
        <v>0</v>
      </c>
      <c r="N282" s="129">
        <f t="shared" si="99"/>
        <v>0</v>
      </c>
      <c r="O282" s="129">
        <f t="shared" si="99"/>
        <v>0</v>
      </c>
      <c r="P282" s="129">
        <f t="shared" si="99"/>
        <v>0</v>
      </c>
      <c r="Q282" s="123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124"/>
      <c r="DF282" s="124"/>
      <c r="DG282" s="124"/>
      <c r="DH282" s="124"/>
      <c r="DI282" s="124"/>
      <c r="DJ282" s="124"/>
      <c r="DK282" s="124"/>
      <c r="DL282" s="124"/>
      <c r="DM282" s="124"/>
      <c r="DN282" s="124"/>
      <c r="DO282" s="124"/>
      <c r="DP282" s="124"/>
      <c r="DQ282" s="124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</row>
    <row r="283" spans="1:137" s="106" customFormat="1" ht="12.95" customHeight="1" x14ac:dyDescent="0.2">
      <c r="A283" s="127">
        <v>1</v>
      </c>
      <c r="B283" s="104" t="e">
        <f>'Приложение № 1'!#REF!</f>
        <v>#REF!</v>
      </c>
      <c r="C283" s="126" t="e">
        <f>'Приложение № 1'!#REF!</f>
        <v>#REF!</v>
      </c>
      <c r="D283" s="151" t="e">
        <f>'Приложение № 1'!#REF!</f>
        <v>#REF!</v>
      </c>
      <c r="E283" s="151">
        <v>0</v>
      </c>
      <c r="F283" s="151">
        <v>0</v>
      </c>
      <c r="G283" s="151">
        <v>141.30000000000001</v>
      </c>
      <c r="H283" s="151">
        <f>G283*44732</f>
        <v>6320631.5999999996</v>
      </c>
      <c r="I283" s="151">
        <v>0</v>
      </c>
      <c r="J283" s="151">
        <v>0</v>
      </c>
      <c r="K283" s="151">
        <v>55</v>
      </c>
      <c r="L283" s="151">
        <f>K283*44732</f>
        <v>2460260</v>
      </c>
      <c r="M283" s="151">
        <v>0</v>
      </c>
      <c r="N283" s="151">
        <v>0</v>
      </c>
      <c r="O283" s="151">
        <v>0</v>
      </c>
      <c r="P283" s="151">
        <v>0</v>
      </c>
      <c r="Q283" s="112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</row>
    <row r="284" spans="1:137" s="106" customFormat="1" ht="12.95" customHeight="1" x14ac:dyDescent="0.2">
      <c r="A284" s="127">
        <v>2</v>
      </c>
      <c r="B284" s="104" t="e">
        <f>'Приложение № 1'!#REF!</f>
        <v>#REF!</v>
      </c>
      <c r="C284" s="126" t="e">
        <f>'Приложение № 1'!#REF!</f>
        <v>#REF!</v>
      </c>
      <c r="D284" s="151" t="e">
        <f>'Приложение № 1'!#REF!</f>
        <v>#REF!</v>
      </c>
      <c r="E284" s="151">
        <v>0</v>
      </c>
      <c r="F284" s="151">
        <v>0</v>
      </c>
      <c r="G284" s="151">
        <v>612.9</v>
      </c>
      <c r="H284" s="151">
        <f t="shared" ref="H284:H293" si="100">G284*44732</f>
        <v>27416242.800000001</v>
      </c>
      <c r="I284" s="151">
        <v>0</v>
      </c>
      <c r="J284" s="151">
        <v>0</v>
      </c>
      <c r="K284" s="151">
        <v>113.5</v>
      </c>
      <c r="L284" s="151">
        <f t="shared" ref="L284:L293" si="101">K284*44732</f>
        <v>5077082</v>
      </c>
      <c r="M284" s="151">
        <v>0</v>
      </c>
      <c r="N284" s="151">
        <v>0</v>
      </c>
      <c r="O284" s="151">
        <v>0</v>
      </c>
      <c r="P284" s="151">
        <v>0</v>
      </c>
      <c r="Q284" s="112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</row>
    <row r="285" spans="1:137" s="106" customFormat="1" ht="12.95" customHeight="1" x14ac:dyDescent="0.2">
      <c r="A285" s="127">
        <v>3</v>
      </c>
      <c r="B285" s="104" t="e">
        <f>'Приложение № 1'!#REF!</f>
        <v>#REF!</v>
      </c>
      <c r="C285" s="126" t="e">
        <f>'Приложение № 1'!#REF!</f>
        <v>#REF!</v>
      </c>
      <c r="D285" s="151" t="e">
        <f>'Приложение № 1'!#REF!</f>
        <v>#REF!</v>
      </c>
      <c r="E285" s="151">
        <v>0</v>
      </c>
      <c r="F285" s="151">
        <v>0</v>
      </c>
      <c r="G285" s="151">
        <v>496.2</v>
      </c>
      <c r="H285" s="151">
        <f t="shared" si="100"/>
        <v>22196018.399999999</v>
      </c>
      <c r="I285" s="151">
        <v>0</v>
      </c>
      <c r="J285" s="151">
        <v>0</v>
      </c>
      <c r="K285" s="151">
        <v>211.4</v>
      </c>
      <c r="L285" s="151">
        <f t="shared" si="101"/>
        <v>9456344.8000000007</v>
      </c>
      <c r="M285" s="151">
        <v>0</v>
      </c>
      <c r="N285" s="151">
        <v>0</v>
      </c>
      <c r="O285" s="151">
        <v>0</v>
      </c>
      <c r="P285" s="151">
        <v>0</v>
      </c>
      <c r="Q285" s="112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</row>
    <row r="286" spans="1:137" s="106" customFormat="1" ht="12.95" customHeight="1" x14ac:dyDescent="0.2">
      <c r="A286" s="127">
        <v>4</v>
      </c>
      <c r="B286" s="104" t="e">
        <f>'Приложение № 1'!#REF!</f>
        <v>#REF!</v>
      </c>
      <c r="C286" s="126" t="e">
        <f>'Приложение № 1'!#REF!</f>
        <v>#REF!</v>
      </c>
      <c r="D286" s="151" t="e">
        <f>'Приложение № 1'!#REF!</f>
        <v>#REF!</v>
      </c>
      <c r="E286" s="151">
        <v>0</v>
      </c>
      <c r="F286" s="151">
        <v>0</v>
      </c>
      <c r="G286" s="151" t="e">
        <f t="shared" ref="G286:G293" si="102">C286</f>
        <v>#REF!</v>
      </c>
      <c r="H286" s="151" t="e">
        <f t="shared" si="100"/>
        <v>#REF!</v>
      </c>
      <c r="I286" s="151">
        <v>0</v>
      </c>
      <c r="J286" s="151">
        <v>0</v>
      </c>
      <c r="K286" s="151">
        <v>0</v>
      </c>
      <c r="L286" s="151">
        <f t="shared" si="101"/>
        <v>0</v>
      </c>
      <c r="M286" s="151">
        <v>0</v>
      </c>
      <c r="N286" s="151">
        <v>0</v>
      </c>
      <c r="O286" s="151">
        <v>0</v>
      </c>
      <c r="P286" s="151">
        <v>0</v>
      </c>
      <c r="Q286" s="112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</row>
    <row r="287" spans="1:137" s="106" customFormat="1" ht="12.95" customHeight="1" x14ac:dyDescent="0.2">
      <c r="A287" s="127">
        <v>5</v>
      </c>
      <c r="B287" s="104" t="e">
        <f>'Приложение № 1'!#REF!</f>
        <v>#REF!</v>
      </c>
      <c r="C287" s="126" t="e">
        <f>'Приложение № 1'!#REF!</f>
        <v>#REF!</v>
      </c>
      <c r="D287" s="151" t="e">
        <f>'Приложение № 1'!#REF!</f>
        <v>#REF!</v>
      </c>
      <c r="E287" s="151">
        <v>0</v>
      </c>
      <c r="F287" s="151">
        <v>0</v>
      </c>
      <c r="G287" s="151">
        <v>228.4</v>
      </c>
      <c r="H287" s="151">
        <f t="shared" si="100"/>
        <v>10216788.800000001</v>
      </c>
      <c r="I287" s="151">
        <v>0</v>
      </c>
      <c r="J287" s="151">
        <v>0</v>
      </c>
      <c r="K287" s="151">
        <v>25.7</v>
      </c>
      <c r="L287" s="151">
        <f t="shared" si="101"/>
        <v>1149612.3999999999</v>
      </c>
      <c r="M287" s="151">
        <v>0</v>
      </c>
      <c r="N287" s="151">
        <v>0</v>
      </c>
      <c r="O287" s="151">
        <v>0</v>
      </c>
      <c r="P287" s="151">
        <v>0</v>
      </c>
      <c r="Q287" s="112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</row>
    <row r="288" spans="1:137" s="106" customFormat="1" ht="12.95" customHeight="1" x14ac:dyDescent="0.2">
      <c r="A288" s="127">
        <v>6</v>
      </c>
      <c r="B288" s="104" t="e">
        <f>'Приложение № 1'!#REF!</f>
        <v>#REF!</v>
      </c>
      <c r="C288" s="126" t="e">
        <f>'Приложение № 1'!#REF!</f>
        <v>#REF!</v>
      </c>
      <c r="D288" s="151" t="e">
        <f>'Приложение № 1'!#REF!</f>
        <v>#REF!</v>
      </c>
      <c r="E288" s="151">
        <v>0</v>
      </c>
      <c r="F288" s="151">
        <v>0</v>
      </c>
      <c r="G288" s="151">
        <v>484.7</v>
      </c>
      <c r="H288" s="151">
        <f t="shared" si="100"/>
        <v>21681600.399999999</v>
      </c>
      <c r="I288" s="151">
        <v>0</v>
      </c>
      <c r="J288" s="151">
        <v>0</v>
      </c>
      <c r="K288" s="151">
        <v>115.9</v>
      </c>
      <c r="L288" s="151">
        <f t="shared" si="101"/>
        <v>5184438.8</v>
      </c>
      <c r="M288" s="151">
        <v>0</v>
      </c>
      <c r="N288" s="151">
        <v>0</v>
      </c>
      <c r="O288" s="151">
        <v>0</v>
      </c>
      <c r="P288" s="151">
        <v>0</v>
      </c>
      <c r="Q288" s="112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</row>
    <row r="289" spans="1:137" s="106" customFormat="1" ht="12.95" customHeight="1" x14ac:dyDescent="0.2">
      <c r="A289" s="127">
        <v>7</v>
      </c>
      <c r="B289" s="104" t="e">
        <f>'Приложение № 1'!#REF!</f>
        <v>#REF!</v>
      </c>
      <c r="C289" s="126" t="e">
        <f>'Приложение № 1'!#REF!</f>
        <v>#REF!</v>
      </c>
      <c r="D289" s="151" t="e">
        <f>'Приложение № 1'!#REF!</f>
        <v>#REF!</v>
      </c>
      <c r="E289" s="151">
        <v>0</v>
      </c>
      <c r="F289" s="151">
        <v>0</v>
      </c>
      <c r="G289" s="151" t="e">
        <f t="shared" si="102"/>
        <v>#REF!</v>
      </c>
      <c r="H289" s="151" t="e">
        <f t="shared" si="100"/>
        <v>#REF!</v>
      </c>
      <c r="I289" s="151">
        <v>0</v>
      </c>
      <c r="J289" s="151">
        <v>0</v>
      </c>
      <c r="K289" s="151">
        <v>0</v>
      </c>
      <c r="L289" s="151">
        <f t="shared" si="101"/>
        <v>0</v>
      </c>
      <c r="M289" s="151">
        <v>0</v>
      </c>
      <c r="N289" s="151">
        <v>0</v>
      </c>
      <c r="O289" s="151">
        <v>0</v>
      </c>
      <c r="P289" s="151">
        <v>0</v>
      </c>
      <c r="Q289" s="112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</row>
    <row r="290" spans="1:137" s="106" customFormat="1" ht="12.95" customHeight="1" x14ac:dyDescent="0.2">
      <c r="A290" s="127">
        <v>8</v>
      </c>
      <c r="B290" s="104" t="e">
        <f>'Приложение № 1'!#REF!</f>
        <v>#REF!</v>
      </c>
      <c r="C290" s="126" t="e">
        <f>'Приложение № 1'!#REF!</f>
        <v>#REF!</v>
      </c>
      <c r="D290" s="151" t="e">
        <f>'Приложение № 1'!#REF!</f>
        <v>#REF!</v>
      </c>
      <c r="E290" s="151">
        <v>0</v>
      </c>
      <c r="F290" s="151">
        <v>0</v>
      </c>
      <c r="G290" s="151" t="e">
        <f t="shared" si="102"/>
        <v>#REF!</v>
      </c>
      <c r="H290" s="151" t="e">
        <f t="shared" si="100"/>
        <v>#REF!</v>
      </c>
      <c r="I290" s="151">
        <v>0</v>
      </c>
      <c r="J290" s="151">
        <v>0</v>
      </c>
      <c r="K290" s="151">
        <v>0</v>
      </c>
      <c r="L290" s="151">
        <f t="shared" si="101"/>
        <v>0</v>
      </c>
      <c r="M290" s="151">
        <v>0</v>
      </c>
      <c r="N290" s="151">
        <v>0</v>
      </c>
      <c r="O290" s="151">
        <v>0</v>
      </c>
      <c r="P290" s="151">
        <v>0</v>
      </c>
      <c r="Q290" s="112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</row>
    <row r="291" spans="1:137" s="106" customFormat="1" ht="12.95" customHeight="1" x14ac:dyDescent="0.2">
      <c r="A291" s="127">
        <v>9</v>
      </c>
      <c r="B291" s="104" t="e">
        <f>'Приложение № 1'!#REF!</f>
        <v>#REF!</v>
      </c>
      <c r="C291" s="126" t="e">
        <f>'Приложение № 1'!#REF!</f>
        <v>#REF!</v>
      </c>
      <c r="D291" s="151" t="e">
        <f>'Приложение № 1'!#REF!</f>
        <v>#REF!</v>
      </c>
      <c r="E291" s="151">
        <v>0</v>
      </c>
      <c r="F291" s="151">
        <v>0</v>
      </c>
      <c r="G291" s="151" t="e">
        <f t="shared" si="102"/>
        <v>#REF!</v>
      </c>
      <c r="H291" s="151" t="e">
        <f t="shared" si="100"/>
        <v>#REF!</v>
      </c>
      <c r="I291" s="151">
        <v>0</v>
      </c>
      <c r="J291" s="151">
        <v>0</v>
      </c>
      <c r="K291" s="151">
        <v>0</v>
      </c>
      <c r="L291" s="151">
        <f t="shared" si="101"/>
        <v>0</v>
      </c>
      <c r="M291" s="151">
        <v>0</v>
      </c>
      <c r="N291" s="151">
        <v>0</v>
      </c>
      <c r="O291" s="151">
        <v>0</v>
      </c>
      <c r="P291" s="151">
        <v>0</v>
      </c>
      <c r="Q291" s="112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</row>
    <row r="292" spans="1:137" s="106" customFormat="1" ht="12.95" customHeight="1" x14ac:dyDescent="0.2">
      <c r="A292" s="127">
        <v>10</v>
      </c>
      <c r="B292" s="104" t="e">
        <f>'Приложение № 1'!#REF!</f>
        <v>#REF!</v>
      </c>
      <c r="C292" s="126" t="e">
        <f>'Приложение № 1'!#REF!</f>
        <v>#REF!</v>
      </c>
      <c r="D292" s="151" t="e">
        <f>'Приложение № 1'!#REF!</f>
        <v>#REF!</v>
      </c>
      <c r="E292" s="151">
        <v>0</v>
      </c>
      <c r="F292" s="151">
        <v>0</v>
      </c>
      <c r="G292" s="151" t="e">
        <f t="shared" si="102"/>
        <v>#REF!</v>
      </c>
      <c r="H292" s="151" t="e">
        <f t="shared" si="100"/>
        <v>#REF!</v>
      </c>
      <c r="I292" s="151">
        <v>0</v>
      </c>
      <c r="J292" s="151">
        <v>0</v>
      </c>
      <c r="K292" s="151">
        <v>0</v>
      </c>
      <c r="L292" s="151">
        <f t="shared" si="101"/>
        <v>0</v>
      </c>
      <c r="M292" s="151">
        <v>0</v>
      </c>
      <c r="N292" s="151">
        <v>0</v>
      </c>
      <c r="O292" s="151">
        <v>0</v>
      </c>
      <c r="P292" s="151">
        <v>0</v>
      </c>
      <c r="Q292" s="112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</row>
    <row r="293" spans="1:137" s="106" customFormat="1" ht="12.95" customHeight="1" x14ac:dyDescent="0.2">
      <c r="A293" s="127">
        <v>11</v>
      </c>
      <c r="B293" s="104" t="e">
        <f>'Приложение № 1'!#REF!</f>
        <v>#REF!</v>
      </c>
      <c r="C293" s="126" t="e">
        <f>'Приложение № 1'!#REF!</f>
        <v>#REF!</v>
      </c>
      <c r="D293" s="151" t="e">
        <f>'Приложение № 1'!#REF!</f>
        <v>#REF!</v>
      </c>
      <c r="E293" s="151">
        <v>0</v>
      </c>
      <c r="F293" s="151">
        <v>0</v>
      </c>
      <c r="G293" s="151" t="e">
        <f t="shared" si="102"/>
        <v>#REF!</v>
      </c>
      <c r="H293" s="151" t="e">
        <f t="shared" si="100"/>
        <v>#REF!</v>
      </c>
      <c r="I293" s="151">
        <v>0</v>
      </c>
      <c r="J293" s="151">
        <v>0</v>
      </c>
      <c r="K293" s="151">
        <v>0</v>
      </c>
      <c r="L293" s="151">
        <f t="shared" si="101"/>
        <v>0</v>
      </c>
      <c r="M293" s="151">
        <v>0</v>
      </c>
      <c r="N293" s="151">
        <v>0</v>
      </c>
      <c r="O293" s="151">
        <v>0</v>
      </c>
      <c r="P293" s="151">
        <v>0</v>
      </c>
      <c r="Q293" s="112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</row>
    <row r="294" spans="1:137" s="106" customFormat="1" ht="39.950000000000003" customHeight="1" x14ac:dyDescent="0.2">
      <c r="A294" s="822" t="e">
        <f>'Приложение № 1'!#REF!</f>
        <v>#REF!</v>
      </c>
      <c r="B294" s="837"/>
      <c r="C294" s="129" t="e">
        <f>C295+C296</f>
        <v>#REF!</v>
      </c>
      <c r="D294" s="129" t="e">
        <f t="shared" ref="D294:P294" si="103">D295+D296</f>
        <v>#REF!</v>
      </c>
      <c r="E294" s="129" t="e">
        <f t="shared" si="103"/>
        <v>#REF!</v>
      </c>
      <c r="F294" s="129" t="e">
        <f t="shared" si="103"/>
        <v>#REF!</v>
      </c>
      <c r="G294" s="129">
        <f t="shared" si="103"/>
        <v>0</v>
      </c>
      <c r="H294" s="129">
        <f t="shared" si="103"/>
        <v>0</v>
      </c>
      <c r="I294" s="129">
        <f t="shared" si="103"/>
        <v>0</v>
      </c>
      <c r="J294" s="129">
        <f t="shared" si="103"/>
        <v>0</v>
      </c>
      <c r="K294" s="129">
        <f t="shared" si="103"/>
        <v>0</v>
      </c>
      <c r="L294" s="129">
        <f t="shared" si="103"/>
        <v>0</v>
      </c>
      <c r="M294" s="129">
        <f t="shared" si="103"/>
        <v>0</v>
      </c>
      <c r="N294" s="129">
        <f t="shared" si="103"/>
        <v>0</v>
      </c>
      <c r="O294" s="129">
        <f t="shared" si="103"/>
        <v>0</v>
      </c>
      <c r="P294" s="129">
        <f t="shared" si="103"/>
        <v>0</v>
      </c>
      <c r="Q294" s="112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</row>
    <row r="295" spans="1:137" s="106" customFormat="1" ht="12.95" customHeight="1" x14ac:dyDescent="0.2">
      <c r="A295" s="127">
        <v>1</v>
      </c>
      <c r="B295" s="148" t="e">
        <f>'Приложение № 1'!#REF!</f>
        <v>#REF!</v>
      </c>
      <c r="C295" s="126" t="e">
        <f>'Приложение № 1'!#REF!</f>
        <v>#REF!</v>
      </c>
      <c r="D295" s="151" t="e">
        <f>'Приложение № 1'!#REF!</f>
        <v>#REF!</v>
      </c>
      <c r="E295" s="151" t="e">
        <f>C295</f>
        <v>#REF!</v>
      </c>
      <c r="F295" s="151" t="e">
        <f>D295</f>
        <v>#REF!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0</v>
      </c>
      <c r="O295" s="151">
        <v>0</v>
      </c>
      <c r="P295" s="151">
        <v>0</v>
      </c>
      <c r="Q295" s="112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</row>
    <row r="296" spans="1:137" s="106" customFormat="1" ht="12.95" customHeight="1" x14ac:dyDescent="0.2">
      <c r="A296" s="127">
        <v>2</v>
      </c>
      <c r="B296" s="148" t="e">
        <f>'Приложение № 1'!#REF!</f>
        <v>#REF!</v>
      </c>
      <c r="C296" s="126" t="e">
        <f>'Приложение № 1'!#REF!</f>
        <v>#REF!</v>
      </c>
      <c r="D296" s="151" t="e">
        <f>'Приложение № 1'!#REF!</f>
        <v>#REF!</v>
      </c>
      <c r="E296" s="151" t="e">
        <f>C296</f>
        <v>#REF!</v>
      </c>
      <c r="F296" s="151" t="e">
        <f>D296</f>
        <v>#REF!</v>
      </c>
      <c r="G296" s="151">
        <v>0</v>
      </c>
      <c r="H296" s="151">
        <v>0</v>
      </c>
      <c r="I296" s="151">
        <v>0</v>
      </c>
      <c r="J296" s="151">
        <v>0</v>
      </c>
      <c r="K296" s="151">
        <v>0</v>
      </c>
      <c r="L296" s="151">
        <v>0</v>
      </c>
      <c r="M296" s="151">
        <v>0</v>
      </c>
      <c r="N296" s="151">
        <v>0</v>
      </c>
      <c r="O296" s="151">
        <v>0</v>
      </c>
      <c r="P296" s="151">
        <v>0</v>
      </c>
      <c r="Q296" s="112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</row>
    <row r="297" spans="1:137" s="106" customFormat="1" ht="39.950000000000003" customHeight="1" x14ac:dyDescent="0.2">
      <c r="A297" s="822" t="e">
        <f>'Приложение № 1'!#REF!</f>
        <v>#REF!</v>
      </c>
      <c r="B297" s="837"/>
      <c r="C297" s="129" t="e">
        <f>C298</f>
        <v>#REF!</v>
      </c>
      <c r="D297" s="129" t="e">
        <f t="shared" ref="D297:P297" si="104">D298</f>
        <v>#REF!</v>
      </c>
      <c r="E297" s="129">
        <f t="shared" si="104"/>
        <v>0</v>
      </c>
      <c r="F297" s="129">
        <f t="shared" si="104"/>
        <v>0</v>
      </c>
      <c r="G297" s="129" t="e">
        <f t="shared" si="104"/>
        <v>#REF!</v>
      </c>
      <c r="H297" s="129" t="e">
        <f t="shared" si="104"/>
        <v>#REF!</v>
      </c>
      <c r="I297" s="129">
        <f t="shared" si="104"/>
        <v>0</v>
      </c>
      <c r="J297" s="129">
        <f t="shared" si="104"/>
        <v>0</v>
      </c>
      <c r="K297" s="129">
        <f t="shared" si="104"/>
        <v>0</v>
      </c>
      <c r="L297" s="129">
        <f t="shared" si="104"/>
        <v>0</v>
      </c>
      <c r="M297" s="129">
        <f t="shared" si="104"/>
        <v>0</v>
      </c>
      <c r="N297" s="129">
        <f t="shared" si="104"/>
        <v>0</v>
      </c>
      <c r="O297" s="129">
        <f t="shared" si="104"/>
        <v>0</v>
      </c>
      <c r="P297" s="129">
        <f t="shared" si="104"/>
        <v>0</v>
      </c>
      <c r="Q297" s="112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</row>
    <row r="298" spans="1:137" s="106" customFormat="1" ht="12.95" customHeight="1" x14ac:dyDescent="0.2">
      <c r="A298" s="127">
        <v>1</v>
      </c>
      <c r="B298" s="148" t="e">
        <f>'Приложение № 1'!#REF!</f>
        <v>#REF!</v>
      </c>
      <c r="C298" s="126" t="e">
        <f>'Приложение № 1'!#REF!</f>
        <v>#REF!</v>
      </c>
      <c r="D298" s="151" t="e">
        <f>'Приложение № 1'!#REF!</f>
        <v>#REF!</v>
      </c>
      <c r="E298" s="151">
        <v>0</v>
      </c>
      <c r="F298" s="151">
        <v>0</v>
      </c>
      <c r="G298" s="151" t="e">
        <f>C298</f>
        <v>#REF!</v>
      </c>
      <c r="H298" s="151" t="e">
        <f>D298</f>
        <v>#REF!</v>
      </c>
      <c r="I298" s="151">
        <v>0</v>
      </c>
      <c r="J298" s="151">
        <v>0</v>
      </c>
      <c r="K298" s="151">
        <v>0</v>
      </c>
      <c r="L298" s="151">
        <v>0</v>
      </c>
      <c r="M298" s="151">
        <v>0</v>
      </c>
      <c r="N298" s="151">
        <v>0</v>
      </c>
      <c r="O298" s="151">
        <v>0</v>
      </c>
      <c r="P298" s="151">
        <v>0</v>
      </c>
      <c r="Q298" s="112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</row>
    <row r="299" spans="1:137" s="106" customFormat="1" ht="39.950000000000003" customHeight="1" x14ac:dyDescent="0.2">
      <c r="A299" s="822" t="e">
        <f>'Приложение № 1'!#REF!</f>
        <v>#REF!</v>
      </c>
      <c r="B299" s="837"/>
      <c r="C299" s="129" t="e">
        <f>SUM(C300:C321)</f>
        <v>#REF!</v>
      </c>
      <c r="D299" s="129" t="e">
        <f t="shared" ref="D299:P299" si="105">SUM(D300:D321)</f>
        <v>#REF!</v>
      </c>
      <c r="E299" s="129" t="e">
        <f t="shared" si="105"/>
        <v>#REF!</v>
      </c>
      <c r="F299" s="129" t="e">
        <f t="shared" si="105"/>
        <v>#REF!</v>
      </c>
      <c r="G299" s="129">
        <f t="shared" si="105"/>
        <v>0</v>
      </c>
      <c r="H299" s="129">
        <f t="shared" si="105"/>
        <v>0</v>
      </c>
      <c r="I299" s="129">
        <f t="shared" si="105"/>
        <v>0</v>
      </c>
      <c r="J299" s="129">
        <f t="shared" si="105"/>
        <v>0</v>
      </c>
      <c r="K299" s="129">
        <f t="shared" si="105"/>
        <v>0</v>
      </c>
      <c r="L299" s="129">
        <f t="shared" si="105"/>
        <v>0</v>
      </c>
      <c r="M299" s="129">
        <f t="shared" si="105"/>
        <v>0</v>
      </c>
      <c r="N299" s="129">
        <f t="shared" si="105"/>
        <v>0</v>
      </c>
      <c r="O299" s="129">
        <f t="shared" si="105"/>
        <v>0</v>
      </c>
      <c r="P299" s="129">
        <f t="shared" si="105"/>
        <v>0</v>
      </c>
      <c r="Q299" s="112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</row>
    <row r="300" spans="1:137" s="106" customFormat="1" ht="12.95" customHeight="1" x14ac:dyDescent="0.2">
      <c r="A300" s="127">
        <v>1</v>
      </c>
      <c r="B300" s="104" t="e">
        <f>'Приложение № 1'!#REF!</f>
        <v>#REF!</v>
      </c>
      <c r="C300" s="126" t="e">
        <f>'Приложение № 1'!#REF!</f>
        <v>#REF!</v>
      </c>
      <c r="D300" s="151" t="e">
        <f>'Приложение № 1'!#REF!</f>
        <v>#REF!</v>
      </c>
      <c r="E300" s="151" t="e">
        <f>C300</f>
        <v>#REF!</v>
      </c>
      <c r="F300" s="151" t="e">
        <f>D300</f>
        <v>#REF!</v>
      </c>
      <c r="G300" s="151">
        <v>0</v>
      </c>
      <c r="H300" s="151">
        <v>0</v>
      </c>
      <c r="I300" s="151">
        <v>0</v>
      </c>
      <c r="J300" s="151">
        <v>0</v>
      </c>
      <c r="K300" s="151">
        <v>0</v>
      </c>
      <c r="L300" s="151">
        <v>0</v>
      </c>
      <c r="M300" s="151">
        <v>0</v>
      </c>
      <c r="N300" s="151">
        <v>0</v>
      </c>
      <c r="O300" s="151">
        <v>0</v>
      </c>
      <c r="P300" s="151">
        <v>0</v>
      </c>
      <c r="Q300" s="112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</row>
    <row r="301" spans="1:137" s="106" customFormat="1" ht="12.95" customHeight="1" x14ac:dyDescent="0.2">
      <c r="A301" s="127">
        <v>2</v>
      </c>
      <c r="B301" s="104" t="e">
        <f>'Приложение № 1'!#REF!</f>
        <v>#REF!</v>
      </c>
      <c r="C301" s="126" t="e">
        <f>'Приложение № 1'!#REF!</f>
        <v>#REF!</v>
      </c>
      <c r="D301" s="151" t="e">
        <f>'Приложение № 1'!#REF!</f>
        <v>#REF!</v>
      </c>
      <c r="E301" s="151" t="e">
        <f t="shared" ref="E301:F321" si="106">C301</f>
        <v>#REF!</v>
      </c>
      <c r="F301" s="151" t="e">
        <f t="shared" si="106"/>
        <v>#REF!</v>
      </c>
      <c r="G301" s="151">
        <v>0</v>
      </c>
      <c r="H301" s="151">
        <v>0</v>
      </c>
      <c r="I301" s="151">
        <v>0</v>
      </c>
      <c r="J301" s="151">
        <v>0</v>
      </c>
      <c r="K301" s="151">
        <v>0</v>
      </c>
      <c r="L301" s="151">
        <v>0</v>
      </c>
      <c r="M301" s="151">
        <v>0</v>
      </c>
      <c r="N301" s="151">
        <v>0</v>
      </c>
      <c r="O301" s="151">
        <v>0</v>
      </c>
      <c r="P301" s="151">
        <v>0</v>
      </c>
      <c r="Q301" s="112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</row>
    <row r="302" spans="1:137" s="106" customFormat="1" ht="12.95" customHeight="1" x14ac:dyDescent="0.2">
      <c r="A302" s="127">
        <v>3</v>
      </c>
      <c r="B302" s="104" t="e">
        <f>'Приложение № 1'!#REF!</f>
        <v>#REF!</v>
      </c>
      <c r="C302" s="126" t="e">
        <f>'Приложение № 1'!#REF!</f>
        <v>#REF!</v>
      </c>
      <c r="D302" s="151" t="e">
        <f>'Приложение № 1'!#REF!</f>
        <v>#REF!</v>
      </c>
      <c r="E302" s="151" t="e">
        <f t="shared" si="106"/>
        <v>#REF!</v>
      </c>
      <c r="F302" s="151" t="e">
        <f t="shared" si="106"/>
        <v>#REF!</v>
      </c>
      <c r="G302" s="151">
        <v>0</v>
      </c>
      <c r="H302" s="151">
        <v>0</v>
      </c>
      <c r="I302" s="151">
        <v>0</v>
      </c>
      <c r="J302" s="151">
        <v>0</v>
      </c>
      <c r="K302" s="151">
        <v>0</v>
      </c>
      <c r="L302" s="151">
        <v>0</v>
      </c>
      <c r="M302" s="151">
        <v>0</v>
      </c>
      <c r="N302" s="151">
        <v>0</v>
      </c>
      <c r="O302" s="151">
        <v>0</v>
      </c>
      <c r="P302" s="151">
        <v>0</v>
      </c>
      <c r="Q302" s="112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</row>
    <row r="303" spans="1:137" s="106" customFormat="1" ht="12.95" customHeight="1" x14ac:dyDescent="0.2">
      <c r="A303" s="127">
        <v>4</v>
      </c>
      <c r="B303" s="104" t="e">
        <f>'Приложение № 1'!#REF!</f>
        <v>#REF!</v>
      </c>
      <c r="C303" s="126" t="e">
        <f>'Приложение № 1'!#REF!</f>
        <v>#REF!</v>
      </c>
      <c r="D303" s="151" t="e">
        <f>'Приложение № 1'!#REF!</f>
        <v>#REF!</v>
      </c>
      <c r="E303" s="151" t="e">
        <f t="shared" si="106"/>
        <v>#REF!</v>
      </c>
      <c r="F303" s="151" t="e">
        <f t="shared" si="106"/>
        <v>#REF!</v>
      </c>
      <c r="G303" s="151">
        <v>0</v>
      </c>
      <c r="H303" s="151">
        <v>0</v>
      </c>
      <c r="I303" s="151">
        <v>0</v>
      </c>
      <c r="J303" s="151">
        <v>0</v>
      </c>
      <c r="K303" s="151">
        <v>0</v>
      </c>
      <c r="L303" s="151">
        <v>0</v>
      </c>
      <c r="M303" s="151">
        <v>0</v>
      </c>
      <c r="N303" s="151">
        <v>0</v>
      </c>
      <c r="O303" s="151">
        <v>0</v>
      </c>
      <c r="P303" s="151">
        <v>0</v>
      </c>
      <c r="Q303" s="112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</row>
    <row r="304" spans="1:137" s="106" customFormat="1" ht="12.95" customHeight="1" x14ac:dyDescent="0.2">
      <c r="A304" s="127">
        <v>5</v>
      </c>
      <c r="B304" s="104" t="e">
        <f>'Приложение № 1'!#REF!</f>
        <v>#REF!</v>
      </c>
      <c r="C304" s="126" t="e">
        <f>'Приложение № 1'!#REF!</f>
        <v>#REF!</v>
      </c>
      <c r="D304" s="151" t="e">
        <f>'Приложение № 1'!#REF!</f>
        <v>#REF!</v>
      </c>
      <c r="E304" s="151" t="e">
        <f t="shared" si="106"/>
        <v>#REF!</v>
      </c>
      <c r="F304" s="151" t="e">
        <f t="shared" si="106"/>
        <v>#REF!</v>
      </c>
      <c r="G304" s="151">
        <v>0</v>
      </c>
      <c r="H304" s="151">
        <v>0</v>
      </c>
      <c r="I304" s="151">
        <v>0</v>
      </c>
      <c r="J304" s="151">
        <v>0</v>
      </c>
      <c r="K304" s="151">
        <v>0</v>
      </c>
      <c r="L304" s="151">
        <v>0</v>
      </c>
      <c r="M304" s="151">
        <v>0</v>
      </c>
      <c r="N304" s="151">
        <v>0</v>
      </c>
      <c r="O304" s="151">
        <v>0</v>
      </c>
      <c r="P304" s="151">
        <v>0</v>
      </c>
      <c r="Q304" s="112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</row>
    <row r="305" spans="1:137" s="106" customFormat="1" ht="12.95" customHeight="1" x14ac:dyDescent="0.2">
      <c r="A305" s="127">
        <v>6</v>
      </c>
      <c r="B305" s="104" t="e">
        <f>'Приложение № 1'!#REF!</f>
        <v>#REF!</v>
      </c>
      <c r="C305" s="126" t="e">
        <f>'Приложение № 1'!#REF!</f>
        <v>#REF!</v>
      </c>
      <c r="D305" s="151" t="e">
        <f>'Приложение № 1'!#REF!</f>
        <v>#REF!</v>
      </c>
      <c r="E305" s="151" t="e">
        <f t="shared" si="106"/>
        <v>#REF!</v>
      </c>
      <c r="F305" s="151" t="e">
        <f t="shared" si="106"/>
        <v>#REF!</v>
      </c>
      <c r="G305" s="151">
        <v>0</v>
      </c>
      <c r="H305" s="151">
        <v>0</v>
      </c>
      <c r="I305" s="151">
        <v>0</v>
      </c>
      <c r="J305" s="151">
        <v>0</v>
      </c>
      <c r="K305" s="151">
        <v>0</v>
      </c>
      <c r="L305" s="151">
        <v>0</v>
      </c>
      <c r="M305" s="151">
        <v>0</v>
      </c>
      <c r="N305" s="151">
        <v>0</v>
      </c>
      <c r="O305" s="151">
        <v>0</v>
      </c>
      <c r="P305" s="151">
        <v>0</v>
      </c>
      <c r="Q305" s="112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</row>
    <row r="306" spans="1:137" s="106" customFormat="1" ht="12.95" customHeight="1" x14ac:dyDescent="0.2">
      <c r="A306" s="127">
        <v>7</v>
      </c>
      <c r="B306" s="104" t="e">
        <f>'Приложение № 1'!#REF!</f>
        <v>#REF!</v>
      </c>
      <c r="C306" s="126" t="e">
        <f>'Приложение № 1'!#REF!</f>
        <v>#REF!</v>
      </c>
      <c r="D306" s="151" t="e">
        <f>'Приложение № 1'!#REF!</f>
        <v>#REF!</v>
      </c>
      <c r="E306" s="151" t="e">
        <f t="shared" si="106"/>
        <v>#REF!</v>
      </c>
      <c r="F306" s="151" t="e">
        <f t="shared" si="106"/>
        <v>#REF!</v>
      </c>
      <c r="G306" s="151">
        <v>0</v>
      </c>
      <c r="H306" s="151">
        <v>0</v>
      </c>
      <c r="I306" s="151">
        <v>0</v>
      </c>
      <c r="J306" s="151">
        <v>0</v>
      </c>
      <c r="K306" s="151">
        <v>0</v>
      </c>
      <c r="L306" s="151">
        <v>0</v>
      </c>
      <c r="M306" s="151">
        <v>0</v>
      </c>
      <c r="N306" s="151">
        <v>0</v>
      </c>
      <c r="O306" s="151">
        <v>0</v>
      </c>
      <c r="P306" s="151">
        <v>0</v>
      </c>
      <c r="Q306" s="112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</row>
    <row r="307" spans="1:137" s="106" customFormat="1" ht="12.95" customHeight="1" x14ac:dyDescent="0.2">
      <c r="A307" s="127">
        <v>8</v>
      </c>
      <c r="B307" s="104" t="e">
        <f>'Приложение № 1'!#REF!</f>
        <v>#REF!</v>
      </c>
      <c r="C307" s="126" t="e">
        <f>'Приложение № 1'!#REF!</f>
        <v>#REF!</v>
      </c>
      <c r="D307" s="151" t="e">
        <f>'Приложение № 1'!#REF!</f>
        <v>#REF!</v>
      </c>
      <c r="E307" s="151" t="e">
        <f t="shared" si="106"/>
        <v>#REF!</v>
      </c>
      <c r="F307" s="151" t="e">
        <f t="shared" si="106"/>
        <v>#REF!</v>
      </c>
      <c r="G307" s="151">
        <v>0</v>
      </c>
      <c r="H307" s="151">
        <v>0</v>
      </c>
      <c r="I307" s="151">
        <v>0</v>
      </c>
      <c r="J307" s="151">
        <v>0</v>
      </c>
      <c r="K307" s="151">
        <v>0</v>
      </c>
      <c r="L307" s="151">
        <v>0</v>
      </c>
      <c r="M307" s="151">
        <v>0</v>
      </c>
      <c r="N307" s="151">
        <v>0</v>
      </c>
      <c r="O307" s="151">
        <v>0</v>
      </c>
      <c r="P307" s="151">
        <v>0</v>
      </c>
      <c r="Q307" s="112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</row>
    <row r="308" spans="1:137" s="106" customFormat="1" ht="12.95" customHeight="1" x14ac:dyDescent="0.2">
      <c r="A308" s="127">
        <v>9</v>
      </c>
      <c r="B308" s="104" t="e">
        <f>'Приложение № 1'!#REF!</f>
        <v>#REF!</v>
      </c>
      <c r="C308" s="126" t="e">
        <f>'Приложение № 1'!#REF!</f>
        <v>#REF!</v>
      </c>
      <c r="D308" s="151" t="e">
        <f>'Приложение № 1'!#REF!</f>
        <v>#REF!</v>
      </c>
      <c r="E308" s="151" t="e">
        <f t="shared" si="106"/>
        <v>#REF!</v>
      </c>
      <c r="F308" s="151" t="e">
        <f t="shared" si="106"/>
        <v>#REF!</v>
      </c>
      <c r="G308" s="151">
        <v>0</v>
      </c>
      <c r="H308" s="151">
        <v>0</v>
      </c>
      <c r="I308" s="151">
        <v>0</v>
      </c>
      <c r="J308" s="151">
        <v>0</v>
      </c>
      <c r="K308" s="151">
        <v>0</v>
      </c>
      <c r="L308" s="151">
        <v>0</v>
      </c>
      <c r="M308" s="151">
        <v>0</v>
      </c>
      <c r="N308" s="151">
        <v>0</v>
      </c>
      <c r="O308" s="151">
        <v>0</v>
      </c>
      <c r="P308" s="151">
        <v>0</v>
      </c>
      <c r="Q308" s="112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</row>
    <row r="309" spans="1:137" s="106" customFormat="1" ht="12.95" customHeight="1" x14ac:dyDescent="0.2">
      <c r="A309" s="127">
        <v>10</v>
      </c>
      <c r="B309" s="104" t="e">
        <f>'Приложение № 1'!#REF!</f>
        <v>#REF!</v>
      </c>
      <c r="C309" s="126" t="e">
        <f>'Приложение № 1'!#REF!</f>
        <v>#REF!</v>
      </c>
      <c r="D309" s="151" t="e">
        <f>'Приложение № 1'!#REF!</f>
        <v>#REF!</v>
      </c>
      <c r="E309" s="151" t="e">
        <f t="shared" si="106"/>
        <v>#REF!</v>
      </c>
      <c r="F309" s="151" t="e">
        <f t="shared" si="106"/>
        <v>#REF!</v>
      </c>
      <c r="G309" s="151">
        <v>0</v>
      </c>
      <c r="H309" s="151">
        <v>0</v>
      </c>
      <c r="I309" s="151">
        <v>0</v>
      </c>
      <c r="J309" s="151">
        <v>0</v>
      </c>
      <c r="K309" s="151">
        <v>0</v>
      </c>
      <c r="L309" s="151">
        <v>0</v>
      </c>
      <c r="M309" s="151">
        <v>0</v>
      </c>
      <c r="N309" s="151">
        <v>0</v>
      </c>
      <c r="O309" s="151">
        <v>0</v>
      </c>
      <c r="P309" s="151">
        <v>0</v>
      </c>
      <c r="Q309" s="112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</row>
    <row r="310" spans="1:137" s="106" customFormat="1" ht="12.95" customHeight="1" x14ac:dyDescent="0.2">
      <c r="A310" s="127">
        <v>11</v>
      </c>
      <c r="B310" s="104" t="e">
        <f>'Приложение № 1'!#REF!</f>
        <v>#REF!</v>
      </c>
      <c r="C310" s="126" t="e">
        <f>'Приложение № 1'!#REF!</f>
        <v>#REF!</v>
      </c>
      <c r="D310" s="151" t="e">
        <f>'Приложение № 1'!#REF!</f>
        <v>#REF!</v>
      </c>
      <c r="E310" s="151" t="e">
        <f t="shared" si="106"/>
        <v>#REF!</v>
      </c>
      <c r="F310" s="151" t="e">
        <f t="shared" si="106"/>
        <v>#REF!</v>
      </c>
      <c r="G310" s="151">
        <v>0</v>
      </c>
      <c r="H310" s="151">
        <v>0</v>
      </c>
      <c r="I310" s="151">
        <v>0</v>
      </c>
      <c r="J310" s="151">
        <v>0</v>
      </c>
      <c r="K310" s="151">
        <v>0</v>
      </c>
      <c r="L310" s="151">
        <v>0</v>
      </c>
      <c r="M310" s="151">
        <v>0</v>
      </c>
      <c r="N310" s="151">
        <v>0</v>
      </c>
      <c r="O310" s="151">
        <v>0</v>
      </c>
      <c r="P310" s="151">
        <v>0</v>
      </c>
      <c r="Q310" s="112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</row>
    <row r="311" spans="1:137" s="106" customFormat="1" ht="12.95" customHeight="1" x14ac:dyDescent="0.2">
      <c r="A311" s="127">
        <v>12</v>
      </c>
      <c r="B311" s="104" t="e">
        <f>'Приложение № 1'!#REF!</f>
        <v>#REF!</v>
      </c>
      <c r="C311" s="126" t="e">
        <f>'Приложение № 1'!#REF!</f>
        <v>#REF!</v>
      </c>
      <c r="D311" s="151" t="e">
        <f>'Приложение № 1'!#REF!</f>
        <v>#REF!</v>
      </c>
      <c r="E311" s="151" t="e">
        <f t="shared" si="106"/>
        <v>#REF!</v>
      </c>
      <c r="F311" s="151" t="e">
        <f t="shared" si="106"/>
        <v>#REF!</v>
      </c>
      <c r="G311" s="151">
        <v>0</v>
      </c>
      <c r="H311" s="151">
        <v>0</v>
      </c>
      <c r="I311" s="151">
        <v>0</v>
      </c>
      <c r="J311" s="151">
        <v>0</v>
      </c>
      <c r="K311" s="151">
        <v>0</v>
      </c>
      <c r="L311" s="151">
        <v>0</v>
      </c>
      <c r="M311" s="151">
        <v>0</v>
      </c>
      <c r="N311" s="151">
        <v>0</v>
      </c>
      <c r="O311" s="151">
        <v>0</v>
      </c>
      <c r="P311" s="151">
        <v>0</v>
      </c>
      <c r="Q311" s="112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</row>
    <row r="312" spans="1:137" s="106" customFormat="1" ht="12.95" customHeight="1" x14ac:dyDescent="0.2">
      <c r="A312" s="127">
        <v>13</v>
      </c>
      <c r="B312" s="104" t="e">
        <f>'Приложение № 1'!#REF!</f>
        <v>#REF!</v>
      </c>
      <c r="C312" s="126" t="e">
        <f>'Приложение № 1'!#REF!</f>
        <v>#REF!</v>
      </c>
      <c r="D312" s="151" t="e">
        <f>'Приложение № 1'!#REF!</f>
        <v>#REF!</v>
      </c>
      <c r="E312" s="151" t="e">
        <f t="shared" si="106"/>
        <v>#REF!</v>
      </c>
      <c r="F312" s="151" t="e">
        <f t="shared" si="106"/>
        <v>#REF!</v>
      </c>
      <c r="G312" s="151">
        <v>0</v>
      </c>
      <c r="H312" s="151">
        <v>0</v>
      </c>
      <c r="I312" s="151">
        <v>0</v>
      </c>
      <c r="J312" s="151">
        <v>0</v>
      </c>
      <c r="K312" s="151">
        <v>0</v>
      </c>
      <c r="L312" s="151">
        <v>0</v>
      </c>
      <c r="M312" s="151">
        <v>0</v>
      </c>
      <c r="N312" s="151">
        <v>0</v>
      </c>
      <c r="O312" s="151">
        <v>0</v>
      </c>
      <c r="P312" s="151">
        <v>0</v>
      </c>
      <c r="Q312" s="112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</row>
    <row r="313" spans="1:137" s="106" customFormat="1" ht="12.95" customHeight="1" x14ac:dyDescent="0.2">
      <c r="A313" s="127">
        <v>14</v>
      </c>
      <c r="B313" s="104" t="e">
        <f>'Приложение № 1'!#REF!</f>
        <v>#REF!</v>
      </c>
      <c r="C313" s="126" t="e">
        <f>'Приложение № 1'!#REF!</f>
        <v>#REF!</v>
      </c>
      <c r="D313" s="151" t="e">
        <f>'Приложение № 1'!#REF!</f>
        <v>#REF!</v>
      </c>
      <c r="E313" s="151" t="e">
        <f t="shared" si="106"/>
        <v>#REF!</v>
      </c>
      <c r="F313" s="151" t="e">
        <f t="shared" si="106"/>
        <v>#REF!</v>
      </c>
      <c r="G313" s="151">
        <v>0</v>
      </c>
      <c r="H313" s="151">
        <v>0</v>
      </c>
      <c r="I313" s="151">
        <v>0</v>
      </c>
      <c r="J313" s="151">
        <v>0</v>
      </c>
      <c r="K313" s="151">
        <v>0</v>
      </c>
      <c r="L313" s="151">
        <v>0</v>
      </c>
      <c r="M313" s="151">
        <v>0</v>
      </c>
      <c r="N313" s="151">
        <v>0</v>
      </c>
      <c r="O313" s="151">
        <v>0</v>
      </c>
      <c r="P313" s="151">
        <v>0</v>
      </c>
      <c r="Q313" s="112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</row>
    <row r="314" spans="1:137" s="106" customFormat="1" ht="12.95" customHeight="1" x14ac:dyDescent="0.2">
      <c r="A314" s="127">
        <v>15</v>
      </c>
      <c r="B314" s="104" t="e">
        <f>'Приложение № 1'!#REF!</f>
        <v>#REF!</v>
      </c>
      <c r="C314" s="126" t="e">
        <f>'Приложение № 1'!#REF!</f>
        <v>#REF!</v>
      </c>
      <c r="D314" s="151" t="e">
        <f>'Приложение № 1'!#REF!</f>
        <v>#REF!</v>
      </c>
      <c r="E314" s="151" t="e">
        <f t="shared" si="106"/>
        <v>#REF!</v>
      </c>
      <c r="F314" s="151" t="e">
        <f t="shared" si="106"/>
        <v>#REF!</v>
      </c>
      <c r="G314" s="151">
        <v>0</v>
      </c>
      <c r="H314" s="151">
        <v>0</v>
      </c>
      <c r="I314" s="151">
        <v>0</v>
      </c>
      <c r="J314" s="151">
        <v>0</v>
      </c>
      <c r="K314" s="151">
        <v>0</v>
      </c>
      <c r="L314" s="151">
        <v>0</v>
      </c>
      <c r="M314" s="151">
        <v>0</v>
      </c>
      <c r="N314" s="151">
        <v>0</v>
      </c>
      <c r="O314" s="151">
        <v>0</v>
      </c>
      <c r="P314" s="151">
        <v>0</v>
      </c>
      <c r="Q314" s="112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</row>
    <row r="315" spans="1:137" s="106" customFormat="1" ht="12.95" customHeight="1" x14ac:dyDescent="0.2">
      <c r="A315" s="127">
        <v>16</v>
      </c>
      <c r="B315" s="104" t="e">
        <f>'Приложение № 1'!#REF!</f>
        <v>#REF!</v>
      </c>
      <c r="C315" s="126" t="e">
        <f>'Приложение № 1'!#REF!</f>
        <v>#REF!</v>
      </c>
      <c r="D315" s="151" t="e">
        <f>'Приложение № 1'!#REF!</f>
        <v>#REF!</v>
      </c>
      <c r="E315" s="151" t="e">
        <f t="shared" si="106"/>
        <v>#REF!</v>
      </c>
      <c r="F315" s="151" t="e">
        <f t="shared" si="106"/>
        <v>#REF!</v>
      </c>
      <c r="G315" s="151">
        <v>0</v>
      </c>
      <c r="H315" s="151">
        <v>0</v>
      </c>
      <c r="I315" s="151">
        <v>0</v>
      </c>
      <c r="J315" s="151">
        <v>0</v>
      </c>
      <c r="K315" s="151">
        <v>0</v>
      </c>
      <c r="L315" s="151">
        <v>0</v>
      </c>
      <c r="M315" s="151">
        <v>0</v>
      </c>
      <c r="N315" s="151">
        <v>0</v>
      </c>
      <c r="O315" s="151">
        <v>0</v>
      </c>
      <c r="P315" s="151">
        <v>0</v>
      </c>
      <c r="Q315" s="112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</row>
    <row r="316" spans="1:137" s="106" customFormat="1" ht="12.95" customHeight="1" x14ac:dyDescent="0.2">
      <c r="A316" s="127">
        <v>17</v>
      </c>
      <c r="B316" s="104" t="e">
        <f>'Приложение № 1'!#REF!</f>
        <v>#REF!</v>
      </c>
      <c r="C316" s="126" t="e">
        <f>'Приложение № 1'!#REF!</f>
        <v>#REF!</v>
      </c>
      <c r="D316" s="151" t="e">
        <f>'Приложение № 1'!#REF!</f>
        <v>#REF!</v>
      </c>
      <c r="E316" s="151" t="e">
        <f t="shared" si="106"/>
        <v>#REF!</v>
      </c>
      <c r="F316" s="151" t="e">
        <f t="shared" si="106"/>
        <v>#REF!</v>
      </c>
      <c r="G316" s="151">
        <v>0</v>
      </c>
      <c r="H316" s="151">
        <v>0</v>
      </c>
      <c r="I316" s="151">
        <v>0</v>
      </c>
      <c r="J316" s="151">
        <v>0</v>
      </c>
      <c r="K316" s="151">
        <v>0</v>
      </c>
      <c r="L316" s="151">
        <v>0</v>
      </c>
      <c r="M316" s="151">
        <v>0</v>
      </c>
      <c r="N316" s="151">
        <v>0</v>
      </c>
      <c r="O316" s="151">
        <v>0</v>
      </c>
      <c r="P316" s="151">
        <v>0</v>
      </c>
      <c r="Q316" s="112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</row>
    <row r="317" spans="1:137" s="106" customFormat="1" ht="12.95" customHeight="1" x14ac:dyDescent="0.2">
      <c r="A317" s="127">
        <v>18</v>
      </c>
      <c r="B317" s="104" t="e">
        <f>'Приложение № 1'!#REF!</f>
        <v>#REF!</v>
      </c>
      <c r="C317" s="126" t="e">
        <f>'Приложение № 1'!#REF!</f>
        <v>#REF!</v>
      </c>
      <c r="D317" s="151" t="e">
        <f>'Приложение № 1'!#REF!</f>
        <v>#REF!</v>
      </c>
      <c r="E317" s="151" t="e">
        <f t="shared" si="106"/>
        <v>#REF!</v>
      </c>
      <c r="F317" s="151" t="e">
        <f t="shared" si="106"/>
        <v>#REF!</v>
      </c>
      <c r="G317" s="151">
        <v>0</v>
      </c>
      <c r="H317" s="151">
        <v>0</v>
      </c>
      <c r="I317" s="151">
        <v>0</v>
      </c>
      <c r="J317" s="151">
        <v>0</v>
      </c>
      <c r="K317" s="151">
        <v>0</v>
      </c>
      <c r="L317" s="151">
        <v>0</v>
      </c>
      <c r="M317" s="151">
        <v>0</v>
      </c>
      <c r="N317" s="151">
        <v>0</v>
      </c>
      <c r="O317" s="151">
        <v>0</v>
      </c>
      <c r="P317" s="151">
        <v>0</v>
      </c>
      <c r="Q317" s="112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</row>
    <row r="318" spans="1:137" s="106" customFormat="1" ht="12.95" customHeight="1" x14ac:dyDescent="0.2">
      <c r="A318" s="127">
        <v>19</v>
      </c>
      <c r="B318" s="104" t="e">
        <f>'Приложение № 1'!#REF!</f>
        <v>#REF!</v>
      </c>
      <c r="C318" s="126" t="e">
        <f>'Приложение № 1'!#REF!</f>
        <v>#REF!</v>
      </c>
      <c r="D318" s="151" t="e">
        <f>'Приложение № 1'!#REF!</f>
        <v>#REF!</v>
      </c>
      <c r="E318" s="151" t="e">
        <f t="shared" si="106"/>
        <v>#REF!</v>
      </c>
      <c r="F318" s="151" t="e">
        <f t="shared" si="106"/>
        <v>#REF!</v>
      </c>
      <c r="G318" s="151">
        <v>0</v>
      </c>
      <c r="H318" s="151">
        <v>0</v>
      </c>
      <c r="I318" s="151">
        <v>0</v>
      </c>
      <c r="J318" s="151">
        <v>0</v>
      </c>
      <c r="K318" s="151">
        <v>0</v>
      </c>
      <c r="L318" s="151">
        <v>0</v>
      </c>
      <c r="M318" s="151">
        <v>0</v>
      </c>
      <c r="N318" s="151">
        <v>0</v>
      </c>
      <c r="O318" s="151">
        <v>0</v>
      </c>
      <c r="P318" s="151">
        <v>0</v>
      </c>
      <c r="Q318" s="112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</row>
    <row r="319" spans="1:137" s="106" customFormat="1" ht="12.95" customHeight="1" x14ac:dyDescent="0.2">
      <c r="A319" s="127">
        <v>20</v>
      </c>
      <c r="B319" s="104" t="e">
        <f>'Приложение № 1'!#REF!</f>
        <v>#REF!</v>
      </c>
      <c r="C319" s="126" t="e">
        <f>'Приложение № 1'!#REF!</f>
        <v>#REF!</v>
      </c>
      <c r="D319" s="151" t="e">
        <f>'Приложение № 1'!#REF!</f>
        <v>#REF!</v>
      </c>
      <c r="E319" s="151" t="e">
        <f t="shared" si="106"/>
        <v>#REF!</v>
      </c>
      <c r="F319" s="151" t="e">
        <f t="shared" si="106"/>
        <v>#REF!</v>
      </c>
      <c r="G319" s="151">
        <v>0</v>
      </c>
      <c r="H319" s="151">
        <v>0</v>
      </c>
      <c r="I319" s="151">
        <v>0</v>
      </c>
      <c r="J319" s="151">
        <v>0</v>
      </c>
      <c r="K319" s="151">
        <v>0</v>
      </c>
      <c r="L319" s="151">
        <v>0</v>
      </c>
      <c r="M319" s="151">
        <v>0</v>
      </c>
      <c r="N319" s="151">
        <v>0</v>
      </c>
      <c r="O319" s="151">
        <v>0</v>
      </c>
      <c r="P319" s="151">
        <v>0</v>
      </c>
      <c r="Q319" s="112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</row>
    <row r="320" spans="1:137" s="106" customFormat="1" ht="12.95" customHeight="1" x14ac:dyDescent="0.2">
      <c r="A320" s="127">
        <v>21</v>
      </c>
      <c r="B320" s="104" t="e">
        <f>'Приложение № 1'!#REF!</f>
        <v>#REF!</v>
      </c>
      <c r="C320" s="126" t="e">
        <f>'Приложение № 1'!#REF!</f>
        <v>#REF!</v>
      </c>
      <c r="D320" s="151" t="e">
        <f>'Приложение № 1'!#REF!</f>
        <v>#REF!</v>
      </c>
      <c r="E320" s="151" t="e">
        <f t="shared" si="106"/>
        <v>#REF!</v>
      </c>
      <c r="F320" s="151" t="e">
        <f t="shared" si="106"/>
        <v>#REF!</v>
      </c>
      <c r="G320" s="151">
        <v>0</v>
      </c>
      <c r="H320" s="151">
        <v>0</v>
      </c>
      <c r="I320" s="151">
        <v>0</v>
      </c>
      <c r="J320" s="151">
        <v>0</v>
      </c>
      <c r="K320" s="151">
        <v>0</v>
      </c>
      <c r="L320" s="151">
        <v>0</v>
      </c>
      <c r="M320" s="151">
        <v>0</v>
      </c>
      <c r="N320" s="151">
        <v>0</v>
      </c>
      <c r="O320" s="151">
        <v>0</v>
      </c>
      <c r="P320" s="151">
        <v>0</v>
      </c>
      <c r="Q320" s="112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</row>
    <row r="321" spans="1:137" s="106" customFormat="1" ht="12.95" customHeight="1" x14ac:dyDescent="0.2">
      <c r="A321" s="127">
        <v>22</v>
      </c>
      <c r="B321" s="104" t="e">
        <f>'Приложение № 1'!#REF!</f>
        <v>#REF!</v>
      </c>
      <c r="C321" s="126" t="e">
        <f>'Приложение № 1'!#REF!</f>
        <v>#REF!</v>
      </c>
      <c r="D321" s="151" t="e">
        <f>'Приложение № 1'!#REF!</f>
        <v>#REF!</v>
      </c>
      <c r="E321" s="151" t="e">
        <f t="shared" si="106"/>
        <v>#REF!</v>
      </c>
      <c r="F321" s="151" t="e">
        <f t="shared" si="106"/>
        <v>#REF!</v>
      </c>
      <c r="G321" s="151">
        <v>0</v>
      </c>
      <c r="H321" s="151">
        <v>0</v>
      </c>
      <c r="I321" s="151">
        <v>0</v>
      </c>
      <c r="J321" s="151">
        <v>0</v>
      </c>
      <c r="K321" s="151">
        <v>0</v>
      </c>
      <c r="L321" s="151">
        <v>0</v>
      </c>
      <c r="M321" s="151">
        <v>0</v>
      </c>
      <c r="N321" s="151">
        <v>0</v>
      </c>
      <c r="O321" s="151">
        <v>0</v>
      </c>
      <c r="P321" s="151">
        <v>0</v>
      </c>
      <c r="Q321" s="112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</row>
    <row r="322" spans="1:137" s="106" customFormat="1" ht="39.950000000000003" customHeight="1" x14ac:dyDescent="0.2">
      <c r="A322" s="822" t="e">
        <f>'Приложение № 1'!#REF!</f>
        <v>#REF!</v>
      </c>
      <c r="B322" s="823"/>
      <c r="C322" s="101" t="e">
        <f>C323</f>
        <v>#REF!</v>
      </c>
      <c r="D322" s="101" t="e">
        <f t="shared" ref="D322:P322" si="107">D323</f>
        <v>#REF!</v>
      </c>
      <c r="E322" s="101" t="e">
        <f t="shared" si="107"/>
        <v>#REF!</v>
      </c>
      <c r="F322" s="101" t="e">
        <f t="shared" si="107"/>
        <v>#REF!</v>
      </c>
      <c r="G322" s="101">
        <f t="shared" si="107"/>
        <v>0</v>
      </c>
      <c r="H322" s="101">
        <f t="shared" si="107"/>
        <v>0</v>
      </c>
      <c r="I322" s="101">
        <f t="shared" si="107"/>
        <v>0</v>
      </c>
      <c r="J322" s="101">
        <f t="shared" si="107"/>
        <v>0</v>
      </c>
      <c r="K322" s="101">
        <f t="shared" si="107"/>
        <v>0</v>
      </c>
      <c r="L322" s="101">
        <f t="shared" si="107"/>
        <v>0</v>
      </c>
      <c r="M322" s="101">
        <f t="shared" si="107"/>
        <v>0</v>
      </c>
      <c r="N322" s="101">
        <f t="shared" si="107"/>
        <v>0</v>
      </c>
      <c r="O322" s="101">
        <f t="shared" si="107"/>
        <v>0</v>
      </c>
      <c r="P322" s="101">
        <f t="shared" si="107"/>
        <v>0</v>
      </c>
      <c r="Q322" s="112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</row>
    <row r="323" spans="1:137" s="106" customFormat="1" ht="12.95" customHeight="1" x14ac:dyDescent="0.2">
      <c r="A323" s="127">
        <v>1</v>
      </c>
      <c r="B323" s="104" t="e">
        <f>'Приложение № 1'!#REF!</f>
        <v>#REF!</v>
      </c>
      <c r="C323" s="126" t="e">
        <f>'Приложение № 1'!#REF!</f>
        <v>#REF!</v>
      </c>
      <c r="D323" s="151" t="e">
        <f>'Приложение № 1'!#REF!</f>
        <v>#REF!</v>
      </c>
      <c r="E323" s="151" t="e">
        <f>C323</f>
        <v>#REF!</v>
      </c>
      <c r="F323" s="151" t="e">
        <f>D323</f>
        <v>#REF!</v>
      </c>
      <c r="G323" s="151">
        <v>0</v>
      </c>
      <c r="H323" s="151">
        <v>0</v>
      </c>
      <c r="I323" s="151">
        <v>0</v>
      </c>
      <c r="J323" s="151">
        <v>0</v>
      </c>
      <c r="K323" s="151">
        <v>0</v>
      </c>
      <c r="L323" s="151">
        <v>0</v>
      </c>
      <c r="M323" s="151">
        <v>0</v>
      </c>
      <c r="N323" s="151">
        <v>0</v>
      </c>
      <c r="O323" s="151">
        <v>0</v>
      </c>
      <c r="P323" s="151">
        <v>0</v>
      </c>
      <c r="Q323" s="112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</row>
    <row r="324" spans="1:137" s="106" customFormat="1" ht="39.950000000000003" customHeight="1" x14ac:dyDescent="0.2">
      <c r="A324" s="831" t="e">
        <f>'Приложение № 1'!#REF!</f>
        <v>#REF!</v>
      </c>
      <c r="B324" s="832"/>
      <c r="C324" s="129" t="e">
        <f>C325+C326+C327</f>
        <v>#REF!</v>
      </c>
      <c r="D324" s="129" t="e">
        <f t="shared" ref="D324:P324" si="108">D325+D326+D327</f>
        <v>#REF!</v>
      </c>
      <c r="E324" s="129">
        <f t="shared" si="108"/>
        <v>0</v>
      </c>
      <c r="F324" s="129">
        <f t="shared" si="108"/>
        <v>0</v>
      </c>
      <c r="G324" s="129" t="e">
        <f t="shared" si="108"/>
        <v>#REF!</v>
      </c>
      <c r="H324" s="129" t="e">
        <f t="shared" si="108"/>
        <v>#REF!</v>
      </c>
      <c r="I324" s="129">
        <f t="shared" si="108"/>
        <v>0</v>
      </c>
      <c r="J324" s="129">
        <f t="shared" si="108"/>
        <v>0</v>
      </c>
      <c r="K324" s="129">
        <f t="shared" si="108"/>
        <v>0</v>
      </c>
      <c r="L324" s="129">
        <f t="shared" si="108"/>
        <v>0</v>
      </c>
      <c r="M324" s="129">
        <f t="shared" si="108"/>
        <v>0</v>
      </c>
      <c r="N324" s="129">
        <f t="shared" si="108"/>
        <v>0</v>
      </c>
      <c r="O324" s="129">
        <f t="shared" si="108"/>
        <v>0</v>
      </c>
      <c r="P324" s="129">
        <f t="shared" si="108"/>
        <v>0</v>
      </c>
      <c r="Q324" s="112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</row>
    <row r="325" spans="1:137" s="106" customFormat="1" ht="12.95" customHeight="1" x14ac:dyDescent="0.2">
      <c r="A325" s="127">
        <v>1</v>
      </c>
      <c r="B325" s="116" t="e">
        <f>'Приложение № 1'!#REF!</f>
        <v>#REF!</v>
      </c>
      <c r="C325" s="126" t="e">
        <f>'Приложение № 1'!#REF!</f>
        <v>#REF!</v>
      </c>
      <c r="D325" s="151" t="e">
        <f>'Приложение № 1'!#REF!</f>
        <v>#REF!</v>
      </c>
      <c r="E325" s="151">
        <v>0</v>
      </c>
      <c r="F325" s="151">
        <v>0</v>
      </c>
      <c r="G325" s="151" t="e">
        <f t="shared" ref="G325:H327" si="109">C325</f>
        <v>#REF!</v>
      </c>
      <c r="H325" s="151" t="e">
        <f t="shared" si="109"/>
        <v>#REF!</v>
      </c>
      <c r="I325" s="151">
        <v>0</v>
      </c>
      <c r="J325" s="151">
        <v>0</v>
      </c>
      <c r="K325" s="151">
        <v>0</v>
      </c>
      <c r="L325" s="151">
        <v>0</v>
      </c>
      <c r="M325" s="151">
        <v>0</v>
      </c>
      <c r="N325" s="151">
        <v>0</v>
      </c>
      <c r="O325" s="151">
        <v>0</v>
      </c>
      <c r="P325" s="151">
        <v>0</v>
      </c>
      <c r="Q325" s="112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</row>
    <row r="326" spans="1:137" s="106" customFormat="1" ht="12.95" customHeight="1" x14ac:dyDescent="0.2">
      <c r="A326" s="127">
        <v>2</v>
      </c>
      <c r="B326" s="116" t="e">
        <f>'Приложение № 1'!#REF!</f>
        <v>#REF!</v>
      </c>
      <c r="C326" s="126" t="e">
        <f>'Приложение № 1'!#REF!</f>
        <v>#REF!</v>
      </c>
      <c r="D326" s="151" t="e">
        <f>'Приложение № 1'!#REF!</f>
        <v>#REF!</v>
      </c>
      <c r="E326" s="151">
        <v>0</v>
      </c>
      <c r="F326" s="151">
        <v>0</v>
      </c>
      <c r="G326" s="151" t="e">
        <f t="shared" si="109"/>
        <v>#REF!</v>
      </c>
      <c r="H326" s="151" t="e">
        <f t="shared" si="109"/>
        <v>#REF!</v>
      </c>
      <c r="I326" s="151">
        <v>0</v>
      </c>
      <c r="J326" s="151">
        <v>0</v>
      </c>
      <c r="K326" s="151">
        <v>0</v>
      </c>
      <c r="L326" s="151">
        <v>0</v>
      </c>
      <c r="M326" s="151">
        <v>0</v>
      </c>
      <c r="N326" s="151">
        <v>0</v>
      </c>
      <c r="O326" s="151">
        <v>0</v>
      </c>
      <c r="P326" s="151">
        <v>0</v>
      </c>
      <c r="Q326" s="112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</row>
    <row r="327" spans="1:137" s="106" customFormat="1" ht="12.95" customHeight="1" x14ac:dyDescent="0.2">
      <c r="A327" s="127">
        <v>3</v>
      </c>
      <c r="B327" s="116" t="e">
        <f>'Приложение № 1'!#REF!</f>
        <v>#REF!</v>
      </c>
      <c r="C327" s="126" t="e">
        <f>'Приложение № 1'!#REF!</f>
        <v>#REF!</v>
      </c>
      <c r="D327" s="151" t="e">
        <f>'Приложение № 1'!#REF!</f>
        <v>#REF!</v>
      </c>
      <c r="E327" s="151">
        <v>0</v>
      </c>
      <c r="F327" s="151">
        <v>0</v>
      </c>
      <c r="G327" s="151" t="e">
        <f t="shared" si="109"/>
        <v>#REF!</v>
      </c>
      <c r="H327" s="151" t="e">
        <f t="shared" si="109"/>
        <v>#REF!</v>
      </c>
      <c r="I327" s="151">
        <v>0</v>
      </c>
      <c r="J327" s="151">
        <v>0</v>
      </c>
      <c r="K327" s="151">
        <v>0</v>
      </c>
      <c r="L327" s="151">
        <v>0</v>
      </c>
      <c r="M327" s="151">
        <v>0</v>
      </c>
      <c r="N327" s="151">
        <v>0</v>
      </c>
      <c r="O327" s="151">
        <v>0</v>
      </c>
      <c r="P327" s="151">
        <v>0</v>
      </c>
      <c r="Q327" s="112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</row>
    <row r="328" spans="1:137" s="150" customFormat="1" ht="39.950000000000003" customHeight="1" x14ac:dyDescent="0.2">
      <c r="A328" s="822" t="e">
        <f>'Приложение № 1'!#REF!</f>
        <v>#REF!</v>
      </c>
      <c r="B328" s="823"/>
      <c r="C328" s="101" t="e">
        <f>SUM(C329:C334)</f>
        <v>#REF!</v>
      </c>
      <c r="D328" s="101" t="e">
        <f t="shared" ref="D328:P328" si="110">SUM(D329:D334)</f>
        <v>#REF!</v>
      </c>
      <c r="E328" s="101">
        <f t="shared" si="110"/>
        <v>0</v>
      </c>
      <c r="F328" s="101">
        <f t="shared" si="110"/>
        <v>0</v>
      </c>
      <c r="G328" s="101" t="e">
        <f t="shared" si="110"/>
        <v>#REF!</v>
      </c>
      <c r="H328" s="101" t="e">
        <f t="shared" si="110"/>
        <v>#REF!</v>
      </c>
      <c r="I328" s="101">
        <f t="shared" si="110"/>
        <v>0</v>
      </c>
      <c r="J328" s="101">
        <f t="shared" si="110"/>
        <v>0</v>
      </c>
      <c r="K328" s="101">
        <f t="shared" si="110"/>
        <v>0</v>
      </c>
      <c r="L328" s="101">
        <f t="shared" si="110"/>
        <v>0</v>
      </c>
      <c r="M328" s="101">
        <f t="shared" si="110"/>
        <v>0</v>
      </c>
      <c r="N328" s="101">
        <f t="shared" si="110"/>
        <v>0</v>
      </c>
      <c r="O328" s="101">
        <f t="shared" si="110"/>
        <v>0</v>
      </c>
      <c r="P328" s="101">
        <f t="shared" si="110"/>
        <v>0</v>
      </c>
      <c r="Q328" s="123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24"/>
      <c r="CD328" s="124"/>
      <c r="CE328" s="124"/>
      <c r="CF328" s="124"/>
      <c r="CG328" s="124"/>
      <c r="CH328" s="124"/>
      <c r="CI328" s="124"/>
      <c r="CJ328" s="124"/>
      <c r="CK328" s="124"/>
      <c r="CL328" s="124"/>
      <c r="CM328" s="124"/>
      <c r="CN328" s="124"/>
      <c r="CO328" s="124"/>
      <c r="CP328" s="124"/>
      <c r="CQ328" s="124"/>
      <c r="CR328" s="124"/>
      <c r="CS328" s="124"/>
      <c r="CT328" s="124"/>
      <c r="CU328" s="124"/>
      <c r="CV328" s="124"/>
      <c r="CW328" s="124"/>
      <c r="CX328" s="124"/>
      <c r="CY328" s="124"/>
      <c r="CZ328" s="124"/>
      <c r="DA328" s="124"/>
      <c r="DB328" s="124"/>
      <c r="DC328" s="124"/>
      <c r="DD328" s="124"/>
      <c r="DE328" s="124"/>
      <c r="DF328" s="124"/>
      <c r="DG328" s="124"/>
      <c r="DH328" s="124"/>
      <c r="DI328" s="124"/>
      <c r="DJ328" s="124"/>
      <c r="DK328" s="124"/>
      <c r="DL328" s="124"/>
      <c r="DM328" s="124"/>
      <c r="DN328" s="124"/>
      <c r="DO328" s="124"/>
      <c r="DP328" s="124"/>
      <c r="DQ328" s="124"/>
      <c r="DR328" s="124"/>
      <c r="DS328" s="124"/>
      <c r="DT328" s="124"/>
      <c r="DU328" s="124"/>
      <c r="DV328" s="124"/>
      <c r="DW328" s="124"/>
      <c r="DX328" s="124"/>
      <c r="DY328" s="124"/>
      <c r="DZ328" s="124"/>
      <c r="EA328" s="124"/>
      <c r="EB328" s="124"/>
      <c r="EC328" s="124"/>
      <c r="ED328" s="124"/>
      <c r="EE328" s="124"/>
      <c r="EF328" s="124"/>
      <c r="EG328" s="124"/>
    </row>
    <row r="329" spans="1:137" s="106" customFormat="1" ht="12.95" customHeight="1" x14ac:dyDescent="0.2">
      <c r="A329" s="127">
        <v>1</v>
      </c>
      <c r="B329" s="130" t="e">
        <f>'Приложение № 1'!#REF!</f>
        <v>#REF!</v>
      </c>
      <c r="C329" s="126" t="e">
        <f>'Приложение № 1'!#REF!</f>
        <v>#REF!</v>
      </c>
      <c r="D329" s="151" t="e">
        <f>'Приложение № 1'!#REF!</f>
        <v>#REF!</v>
      </c>
      <c r="E329" s="151">
        <v>0</v>
      </c>
      <c r="F329" s="151">
        <v>0</v>
      </c>
      <c r="G329" s="151" t="e">
        <f t="shared" ref="G329:H334" si="111">C329</f>
        <v>#REF!</v>
      </c>
      <c r="H329" s="151" t="e">
        <f t="shared" si="111"/>
        <v>#REF!</v>
      </c>
      <c r="I329" s="151">
        <v>0</v>
      </c>
      <c r="J329" s="151">
        <v>0</v>
      </c>
      <c r="K329" s="151">
        <v>0</v>
      </c>
      <c r="L329" s="151">
        <v>0</v>
      </c>
      <c r="M329" s="151">
        <v>0</v>
      </c>
      <c r="N329" s="151">
        <v>0</v>
      </c>
      <c r="O329" s="151">
        <v>0</v>
      </c>
      <c r="P329" s="151">
        <v>0</v>
      </c>
      <c r="Q329" s="112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</row>
    <row r="330" spans="1:137" s="106" customFormat="1" ht="12.95" customHeight="1" x14ac:dyDescent="0.2">
      <c r="A330" s="127">
        <v>2</v>
      </c>
      <c r="B330" s="130" t="e">
        <f>'Приложение № 1'!#REF!</f>
        <v>#REF!</v>
      </c>
      <c r="C330" s="126" t="e">
        <f>'Приложение № 1'!#REF!</f>
        <v>#REF!</v>
      </c>
      <c r="D330" s="151" t="e">
        <f>'Приложение № 1'!#REF!</f>
        <v>#REF!</v>
      </c>
      <c r="E330" s="151">
        <v>0</v>
      </c>
      <c r="F330" s="151">
        <v>0</v>
      </c>
      <c r="G330" s="151" t="e">
        <f t="shared" si="111"/>
        <v>#REF!</v>
      </c>
      <c r="H330" s="151" t="e">
        <f t="shared" si="111"/>
        <v>#REF!</v>
      </c>
      <c r="I330" s="151">
        <v>0</v>
      </c>
      <c r="J330" s="151">
        <v>0</v>
      </c>
      <c r="K330" s="151">
        <v>0</v>
      </c>
      <c r="L330" s="151">
        <v>0</v>
      </c>
      <c r="M330" s="151">
        <v>0</v>
      </c>
      <c r="N330" s="151">
        <v>0</v>
      </c>
      <c r="O330" s="151">
        <v>0</v>
      </c>
      <c r="P330" s="151">
        <v>0</v>
      </c>
      <c r="Q330" s="112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</row>
    <row r="331" spans="1:137" s="150" customFormat="1" ht="12.95" customHeight="1" x14ac:dyDescent="0.2">
      <c r="A331" s="127">
        <v>3</v>
      </c>
      <c r="B331" s="130" t="e">
        <f>'Приложение № 1'!#REF!</f>
        <v>#REF!</v>
      </c>
      <c r="C331" s="126" t="e">
        <f>'Приложение № 1'!#REF!</f>
        <v>#REF!</v>
      </c>
      <c r="D331" s="151" t="e">
        <f>'Приложение № 1'!#REF!</f>
        <v>#REF!</v>
      </c>
      <c r="E331" s="151">
        <v>0</v>
      </c>
      <c r="F331" s="151">
        <v>0</v>
      </c>
      <c r="G331" s="151" t="e">
        <f t="shared" si="111"/>
        <v>#REF!</v>
      </c>
      <c r="H331" s="151" t="e">
        <f t="shared" si="111"/>
        <v>#REF!</v>
      </c>
      <c r="I331" s="151">
        <v>0</v>
      </c>
      <c r="J331" s="151">
        <v>0</v>
      </c>
      <c r="K331" s="151">
        <v>0</v>
      </c>
      <c r="L331" s="151">
        <v>0</v>
      </c>
      <c r="M331" s="151">
        <v>0</v>
      </c>
      <c r="N331" s="151">
        <v>0</v>
      </c>
      <c r="O331" s="151">
        <v>0</v>
      </c>
      <c r="P331" s="151">
        <v>0</v>
      </c>
      <c r="Q331" s="123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  <c r="BA331" s="124"/>
      <c r="BB331" s="124"/>
      <c r="BC331" s="124"/>
      <c r="BD331" s="124"/>
      <c r="BE331" s="124"/>
      <c r="BF331" s="124"/>
      <c r="BG331" s="124"/>
      <c r="BH331" s="124"/>
      <c r="BI331" s="124"/>
      <c r="BJ331" s="124"/>
      <c r="BK331" s="124"/>
      <c r="BL331" s="124"/>
      <c r="BM331" s="124"/>
      <c r="BN331" s="124"/>
      <c r="BO331" s="124"/>
      <c r="BP331" s="124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24"/>
      <c r="CD331" s="124"/>
      <c r="CE331" s="124"/>
      <c r="CF331" s="124"/>
      <c r="CG331" s="124"/>
      <c r="CH331" s="124"/>
      <c r="CI331" s="124"/>
      <c r="CJ331" s="124"/>
      <c r="CK331" s="124"/>
      <c r="CL331" s="124"/>
      <c r="CM331" s="124"/>
      <c r="CN331" s="124"/>
      <c r="CO331" s="124"/>
      <c r="CP331" s="124"/>
      <c r="CQ331" s="124"/>
      <c r="CR331" s="124"/>
      <c r="CS331" s="124"/>
      <c r="CT331" s="124"/>
      <c r="CU331" s="124"/>
      <c r="CV331" s="124"/>
      <c r="CW331" s="124"/>
      <c r="CX331" s="124"/>
      <c r="CY331" s="124"/>
      <c r="CZ331" s="124"/>
      <c r="DA331" s="124"/>
      <c r="DB331" s="124"/>
      <c r="DC331" s="124"/>
      <c r="DD331" s="124"/>
      <c r="DE331" s="124"/>
      <c r="DF331" s="124"/>
      <c r="DG331" s="124"/>
      <c r="DH331" s="124"/>
      <c r="DI331" s="124"/>
      <c r="DJ331" s="124"/>
      <c r="DK331" s="124"/>
      <c r="DL331" s="124"/>
      <c r="DM331" s="124"/>
      <c r="DN331" s="124"/>
      <c r="DO331" s="124"/>
      <c r="DP331" s="124"/>
      <c r="DQ331" s="124"/>
      <c r="DR331" s="124"/>
      <c r="DS331" s="124"/>
      <c r="DT331" s="124"/>
      <c r="DU331" s="124"/>
      <c r="DV331" s="124"/>
      <c r="DW331" s="124"/>
      <c r="DX331" s="124"/>
      <c r="DY331" s="124"/>
      <c r="DZ331" s="124"/>
      <c r="EA331" s="124"/>
      <c r="EB331" s="124"/>
      <c r="EC331" s="124"/>
      <c r="ED331" s="124"/>
      <c r="EE331" s="124"/>
      <c r="EF331" s="124"/>
      <c r="EG331" s="124"/>
    </row>
    <row r="332" spans="1:137" s="150" customFormat="1" ht="12.95" customHeight="1" x14ac:dyDescent="0.2">
      <c r="A332" s="127">
        <v>4</v>
      </c>
      <c r="B332" s="130" t="e">
        <f>'Приложение № 1'!#REF!</f>
        <v>#REF!</v>
      </c>
      <c r="C332" s="126" t="e">
        <f>'Приложение № 1'!#REF!</f>
        <v>#REF!</v>
      </c>
      <c r="D332" s="151" t="e">
        <f>'Приложение № 1'!#REF!</f>
        <v>#REF!</v>
      </c>
      <c r="E332" s="151">
        <v>0</v>
      </c>
      <c r="F332" s="151">
        <v>0</v>
      </c>
      <c r="G332" s="151" t="e">
        <f t="shared" si="111"/>
        <v>#REF!</v>
      </c>
      <c r="H332" s="151" t="e">
        <f t="shared" si="111"/>
        <v>#REF!</v>
      </c>
      <c r="I332" s="151">
        <v>0</v>
      </c>
      <c r="J332" s="151">
        <v>0</v>
      </c>
      <c r="K332" s="151">
        <v>0</v>
      </c>
      <c r="L332" s="151">
        <v>0</v>
      </c>
      <c r="M332" s="151">
        <v>0</v>
      </c>
      <c r="N332" s="151">
        <v>0</v>
      </c>
      <c r="O332" s="151">
        <v>0</v>
      </c>
      <c r="P332" s="151">
        <v>0</v>
      </c>
      <c r="Q332" s="123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  <c r="CE332" s="124"/>
      <c r="CF332" s="124"/>
      <c r="CG332" s="124"/>
      <c r="CH332" s="124"/>
      <c r="CI332" s="124"/>
      <c r="CJ332" s="124"/>
      <c r="CK332" s="124"/>
      <c r="CL332" s="124"/>
      <c r="CM332" s="124"/>
      <c r="CN332" s="124"/>
      <c r="CO332" s="124"/>
      <c r="CP332" s="124"/>
      <c r="CQ332" s="124"/>
      <c r="CR332" s="124"/>
      <c r="CS332" s="124"/>
      <c r="CT332" s="124"/>
      <c r="CU332" s="124"/>
      <c r="CV332" s="124"/>
      <c r="CW332" s="124"/>
      <c r="CX332" s="124"/>
      <c r="CY332" s="124"/>
      <c r="CZ332" s="124"/>
      <c r="DA332" s="124"/>
      <c r="DB332" s="124"/>
      <c r="DC332" s="124"/>
      <c r="DD332" s="124"/>
      <c r="DE332" s="124"/>
      <c r="DF332" s="124"/>
      <c r="DG332" s="124"/>
      <c r="DH332" s="124"/>
      <c r="DI332" s="124"/>
      <c r="DJ332" s="124"/>
      <c r="DK332" s="124"/>
      <c r="DL332" s="124"/>
      <c r="DM332" s="124"/>
      <c r="DN332" s="124"/>
      <c r="DO332" s="124"/>
      <c r="DP332" s="124"/>
      <c r="DQ332" s="124"/>
      <c r="DR332" s="124"/>
      <c r="DS332" s="124"/>
      <c r="DT332" s="124"/>
      <c r="DU332" s="124"/>
      <c r="DV332" s="124"/>
      <c r="DW332" s="124"/>
      <c r="DX332" s="124"/>
      <c r="DY332" s="124"/>
      <c r="DZ332" s="124"/>
      <c r="EA332" s="124"/>
      <c r="EB332" s="124"/>
      <c r="EC332" s="124"/>
      <c r="ED332" s="124"/>
      <c r="EE332" s="124"/>
      <c r="EF332" s="124"/>
      <c r="EG332" s="124"/>
    </row>
    <row r="333" spans="1:137" s="106" customFormat="1" ht="12.95" customHeight="1" x14ac:dyDescent="0.2">
      <c r="A333" s="127">
        <v>5</v>
      </c>
      <c r="B333" s="130" t="e">
        <f>'Приложение № 1'!#REF!</f>
        <v>#REF!</v>
      </c>
      <c r="C333" s="126" t="e">
        <f>'Приложение № 1'!#REF!</f>
        <v>#REF!</v>
      </c>
      <c r="D333" s="151" t="e">
        <f>'Приложение № 1'!#REF!</f>
        <v>#REF!</v>
      </c>
      <c r="E333" s="151">
        <v>0</v>
      </c>
      <c r="F333" s="151">
        <v>0</v>
      </c>
      <c r="G333" s="151" t="e">
        <f t="shared" si="111"/>
        <v>#REF!</v>
      </c>
      <c r="H333" s="151" t="e">
        <f t="shared" si="111"/>
        <v>#REF!</v>
      </c>
      <c r="I333" s="151">
        <v>0</v>
      </c>
      <c r="J333" s="151">
        <v>0</v>
      </c>
      <c r="K333" s="151">
        <v>0</v>
      </c>
      <c r="L333" s="151">
        <v>0</v>
      </c>
      <c r="M333" s="151">
        <v>0</v>
      </c>
      <c r="N333" s="151">
        <v>0</v>
      </c>
      <c r="O333" s="151">
        <v>0</v>
      </c>
      <c r="P333" s="151">
        <v>0</v>
      </c>
      <c r="Q333" s="112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</row>
    <row r="334" spans="1:137" s="150" customFormat="1" ht="12.95" customHeight="1" x14ac:dyDescent="0.2">
      <c r="A334" s="127">
        <v>6</v>
      </c>
      <c r="B334" s="130" t="e">
        <f>'Приложение № 1'!#REF!</f>
        <v>#REF!</v>
      </c>
      <c r="C334" s="126" t="e">
        <f>'Приложение № 1'!#REF!</f>
        <v>#REF!</v>
      </c>
      <c r="D334" s="151" t="e">
        <f>'Приложение № 1'!#REF!</f>
        <v>#REF!</v>
      </c>
      <c r="E334" s="151">
        <v>0</v>
      </c>
      <c r="F334" s="151">
        <v>0</v>
      </c>
      <c r="G334" s="151" t="e">
        <f t="shared" si="111"/>
        <v>#REF!</v>
      </c>
      <c r="H334" s="151" t="e">
        <f t="shared" si="111"/>
        <v>#REF!</v>
      </c>
      <c r="I334" s="151">
        <v>0</v>
      </c>
      <c r="J334" s="151">
        <v>0</v>
      </c>
      <c r="K334" s="151">
        <v>0</v>
      </c>
      <c r="L334" s="151">
        <v>0</v>
      </c>
      <c r="M334" s="151">
        <v>0</v>
      </c>
      <c r="N334" s="151">
        <v>0</v>
      </c>
      <c r="O334" s="151">
        <v>0</v>
      </c>
      <c r="P334" s="151">
        <v>0</v>
      </c>
      <c r="Q334" s="123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  <c r="CD334" s="124"/>
      <c r="CE334" s="124"/>
      <c r="CF334" s="124"/>
      <c r="CG334" s="124"/>
      <c r="CH334" s="124"/>
      <c r="CI334" s="124"/>
      <c r="CJ334" s="124"/>
      <c r="CK334" s="124"/>
      <c r="CL334" s="124"/>
      <c r="CM334" s="124"/>
      <c r="CN334" s="124"/>
      <c r="CO334" s="124"/>
      <c r="CP334" s="124"/>
      <c r="CQ334" s="124"/>
      <c r="CR334" s="124"/>
      <c r="CS334" s="124"/>
      <c r="CT334" s="124"/>
      <c r="CU334" s="124"/>
      <c r="CV334" s="124"/>
      <c r="CW334" s="124"/>
      <c r="CX334" s="124"/>
      <c r="CY334" s="124"/>
      <c r="CZ334" s="124"/>
      <c r="DA334" s="124"/>
      <c r="DB334" s="124"/>
      <c r="DC334" s="124"/>
      <c r="DD334" s="124"/>
      <c r="DE334" s="124"/>
      <c r="DF334" s="124"/>
      <c r="DG334" s="124"/>
      <c r="DH334" s="124"/>
      <c r="DI334" s="124"/>
      <c r="DJ334" s="124"/>
      <c r="DK334" s="124"/>
      <c r="DL334" s="124"/>
      <c r="DM334" s="124"/>
      <c r="DN334" s="124"/>
      <c r="DO334" s="124"/>
      <c r="DP334" s="124"/>
      <c r="DQ334" s="124"/>
      <c r="DR334" s="124"/>
      <c r="DS334" s="124"/>
      <c r="DT334" s="124"/>
      <c r="DU334" s="124"/>
      <c r="DV334" s="124"/>
      <c r="DW334" s="124"/>
      <c r="DX334" s="124"/>
      <c r="DY334" s="124"/>
      <c r="DZ334" s="124"/>
      <c r="EA334" s="124"/>
      <c r="EB334" s="124"/>
      <c r="EC334" s="124"/>
      <c r="ED334" s="124"/>
      <c r="EE334" s="124"/>
      <c r="EF334" s="124"/>
      <c r="EG334" s="124"/>
    </row>
    <row r="335" spans="1:137" s="150" customFormat="1" ht="39.950000000000003" customHeight="1" x14ac:dyDescent="0.2">
      <c r="A335" s="822" t="e">
        <f>'Приложение № 1'!#REF!</f>
        <v>#REF!</v>
      </c>
      <c r="B335" s="823"/>
      <c r="C335" s="101" t="e">
        <f>SUM(C336:C352)</f>
        <v>#REF!</v>
      </c>
      <c r="D335" s="101" t="e">
        <f t="shared" ref="D335:P335" si="112">SUM(D336:D352)</f>
        <v>#REF!</v>
      </c>
      <c r="E335" s="101">
        <f t="shared" si="112"/>
        <v>0</v>
      </c>
      <c r="F335" s="101">
        <f t="shared" si="112"/>
        <v>0</v>
      </c>
      <c r="G335" s="101" t="e">
        <f t="shared" si="112"/>
        <v>#REF!</v>
      </c>
      <c r="H335" s="101" t="e">
        <f t="shared" si="112"/>
        <v>#REF!</v>
      </c>
      <c r="I335" s="101">
        <f t="shared" si="112"/>
        <v>0</v>
      </c>
      <c r="J335" s="101">
        <f t="shared" si="112"/>
        <v>0</v>
      </c>
      <c r="K335" s="101">
        <f t="shared" si="112"/>
        <v>0</v>
      </c>
      <c r="L335" s="101">
        <f t="shared" si="112"/>
        <v>0</v>
      </c>
      <c r="M335" s="101">
        <f t="shared" si="112"/>
        <v>0</v>
      </c>
      <c r="N335" s="101">
        <f t="shared" si="112"/>
        <v>0</v>
      </c>
      <c r="O335" s="101">
        <f t="shared" si="112"/>
        <v>0</v>
      </c>
      <c r="P335" s="101">
        <f t="shared" si="112"/>
        <v>0</v>
      </c>
      <c r="Q335" s="123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24"/>
      <c r="BQ335" s="124"/>
      <c r="BR335" s="124"/>
      <c r="BS335" s="124"/>
      <c r="BT335" s="124"/>
      <c r="BU335" s="124"/>
      <c r="BV335" s="124"/>
      <c r="BW335" s="124"/>
      <c r="BX335" s="124"/>
      <c r="BY335" s="124"/>
      <c r="BZ335" s="124"/>
      <c r="CA335" s="124"/>
      <c r="CB335" s="124"/>
      <c r="CC335" s="124"/>
      <c r="CD335" s="124"/>
      <c r="CE335" s="124"/>
      <c r="CF335" s="124"/>
      <c r="CG335" s="124"/>
      <c r="CH335" s="124"/>
      <c r="CI335" s="124"/>
      <c r="CJ335" s="124"/>
      <c r="CK335" s="124"/>
      <c r="CL335" s="124"/>
      <c r="CM335" s="124"/>
      <c r="CN335" s="124"/>
      <c r="CO335" s="124"/>
      <c r="CP335" s="124"/>
      <c r="CQ335" s="124"/>
      <c r="CR335" s="124"/>
      <c r="CS335" s="124"/>
      <c r="CT335" s="124"/>
      <c r="CU335" s="124"/>
      <c r="CV335" s="124"/>
      <c r="CW335" s="124"/>
      <c r="CX335" s="124"/>
      <c r="CY335" s="124"/>
      <c r="CZ335" s="124"/>
      <c r="DA335" s="124"/>
      <c r="DB335" s="124"/>
      <c r="DC335" s="124"/>
      <c r="DD335" s="124"/>
      <c r="DE335" s="124"/>
      <c r="DF335" s="124"/>
      <c r="DG335" s="124"/>
      <c r="DH335" s="124"/>
      <c r="DI335" s="124"/>
      <c r="DJ335" s="124"/>
      <c r="DK335" s="124"/>
      <c r="DL335" s="124"/>
      <c r="DM335" s="124"/>
      <c r="DN335" s="124"/>
      <c r="DO335" s="124"/>
      <c r="DP335" s="124"/>
      <c r="DQ335" s="124"/>
      <c r="DR335" s="124"/>
      <c r="DS335" s="124"/>
      <c r="DT335" s="124"/>
      <c r="DU335" s="124"/>
      <c r="DV335" s="124"/>
      <c r="DW335" s="124"/>
      <c r="DX335" s="124"/>
      <c r="DY335" s="124"/>
      <c r="DZ335" s="124"/>
      <c r="EA335" s="124"/>
      <c r="EB335" s="124"/>
      <c r="EC335" s="124"/>
      <c r="ED335" s="124"/>
      <c r="EE335" s="124"/>
      <c r="EF335" s="124"/>
      <c r="EG335" s="124"/>
    </row>
    <row r="336" spans="1:137" s="150" customFormat="1" ht="12.95" customHeight="1" x14ac:dyDescent="0.2">
      <c r="A336" s="127">
        <v>1</v>
      </c>
      <c r="B336" s="115" t="e">
        <f>'Приложение № 1'!#REF!</f>
        <v>#REF!</v>
      </c>
      <c r="C336" s="126" t="e">
        <f>'Приложение № 1'!#REF!</f>
        <v>#REF!</v>
      </c>
      <c r="D336" s="151" t="e">
        <f>'Приложение № 1'!#REF!</f>
        <v>#REF!</v>
      </c>
      <c r="E336" s="151">
        <v>0</v>
      </c>
      <c r="F336" s="151">
        <v>0</v>
      </c>
      <c r="G336" s="151" t="e">
        <f>C336</f>
        <v>#REF!</v>
      </c>
      <c r="H336" s="151" t="e">
        <f>D336</f>
        <v>#REF!</v>
      </c>
      <c r="I336" s="151">
        <v>0</v>
      </c>
      <c r="J336" s="151">
        <v>0</v>
      </c>
      <c r="K336" s="151">
        <v>0</v>
      </c>
      <c r="L336" s="151">
        <v>0</v>
      </c>
      <c r="M336" s="151">
        <v>0</v>
      </c>
      <c r="N336" s="151">
        <v>0</v>
      </c>
      <c r="O336" s="151">
        <v>0</v>
      </c>
      <c r="P336" s="151">
        <v>0</v>
      </c>
      <c r="Q336" s="123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24"/>
      <c r="CD336" s="124"/>
      <c r="CE336" s="124"/>
      <c r="CF336" s="124"/>
      <c r="CG336" s="124"/>
      <c r="CH336" s="124"/>
      <c r="CI336" s="124"/>
      <c r="CJ336" s="124"/>
      <c r="CK336" s="124"/>
      <c r="CL336" s="124"/>
      <c r="CM336" s="124"/>
      <c r="CN336" s="124"/>
      <c r="CO336" s="124"/>
      <c r="CP336" s="124"/>
      <c r="CQ336" s="124"/>
      <c r="CR336" s="124"/>
      <c r="CS336" s="124"/>
      <c r="CT336" s="124"/>
      <c r="CU336" s="124"/>
      <c r="CV336" s="124"/>
      <c r="CW336" s="124"/>
      <c r="CX336" s="124"/>
      <c r="CY336" s="124"/>
      <c r="CZ336" s="124"/>
      <c r="DA336" s="124"/>
      <c r="DB336" s="124"/>
      <c r="DC336" s="124"/>
      <c r="DD336" s="124"/>
      <c r="DE336" s="124"/>
      <c r="DF336" s="124"/>
      <c r="DG336" s="124"/>
      <c r="DH336" s="124"/>
      <c r="DI336" s="124"/>
      <c r="DJ336" s="124"/>
      <c r="DK336" s="124"/>
      <c r="DL336" s="124"/>
      <c r="DM336" s="124"/>
      <c r="DN336" s="124"/>
      <c r="DO336" s="124"/>
      <c r="DP336" s="124"/>
      <c r="DQ336" s="124"/>
      <c r="DR336" s="124"/>
      <c r="DS336" s="124"/>
      <c r="DT336" s="124"/>
      <c r="DU336" s="124"/>
      <c r="DV336" s="124"/>
      <c r="DW336" s="124"/>
      <c r="DX336" s="124"/>
      <c r="DY336" s="124"/>
      <c r="DZ336" s="124"/>
      <c r="EA336" s="124"/>
      <c r="EB336" s="124"/>
      <c r="EC336" s="124"/>
      <c r="ED336" s="124"/>
      <c r="EE336" s="124"/>
      <c r="EF336" s="124"/>
      <c r="EG336" s="124"/>
    </row>
    <row r="337" spans="1:137" s="150" customFormat="1" ht="12.95" customHeight="1" x14ac:dyDescent="0.2">
      <c r="A337" s="127">
        <v>2</v>
      </c>
      <c r="B337" s="115" t="e">
        <f>'Приложение № 1'!#REF!</f>
        <v>#REF!</v>
      </c>
      <c r="C337" s="126" t="e">
        <f>'Приложение № 1'!#REF!</f>
        <v>#REF!</v>
      </c>
      <c r="D337" s="151" t="e">
        <f>'Приложение № 1'!#REF!</f>
        <v>#REF!</v>
      </c>
      <c r="E337" s="151">
        <v>0</v>
      </c>
      <c r="F337" s="151">
        <v>0</v>
      </c>
      <c r="G337" s="151" t="e">
        <f t="shared" ref="G337:G352" si="113">C337</f>
        <v>#REF!</v>
      </c>
      <c r="H337" s="151" t="e">
        <f t="shared" ref="H337:H352" si="114">D337</f>
        <v>#REF!</v>
      </c>
      <c r="I337" s="151">
        <v>0</v>
      </c>
      <c r="J337" s="151">
        <v>0</v>
      </c>
      <c r="K337" s="151">
        <v>0</v>
      </c>
      <c r="L337" s="151">
        <v>0</v>
      </c>
      <c r="M337" s="151">
        <v>0</v>
      </c>
      <c r="N337" s="151">
        <v>0</v>
      </c>
      <c r="O337" s="151">
        <v>0</v>
      </c>
      <c r="P337" s="151">
        <v>0</v>
      </c>
      <c r="Q337" s="123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124"/>
      <c r="AP337" s="124"/>
      <c r="AQ337" s="124"/>
      <c r="AR337" s="124"/>
      <c r="AS337" s="124"/>
      <c r="AT337" s="124"/>
      <c r="AU337" s="124"/>
      <c r="AV337" s="124"/>
      <c r="AW337" s="124"/>
      <c r="AX337" s="124"/>
      <c r="AY337" s="124"/>
      <c r="AZ337" s="124"/>
      <c r="BA337" s="124"/>
      <c r="BB337" s="124"/>
      <c r="BC337" s="124"/>
      <c r="BD337" s="124"/>
      <c r="BE337" s="124"/>
      <c r="BF337" s="124"/>
      <c r="BG337" s="124"/>
      <c r="BH337" s="124"/>
      <c r="BI337" s="124"/>
      <c r="BJ337" s="124"/>
      <c r="BK337" s="124"/>
      <c r="BL337" s="124"/>
      <c r="BM337" s="124"/>
      <c r="BN337" s="124"/>
      <c r="BO337" s="124"/>
      <c r="BP337" s="124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24"/>
      <c r="CD337" s="124"/>
      <c r="CE337" s="124"/>
      <c r="CF337" s="124"/>
      <c r="CG337" s="124"/>
      <c r="CH337" s="124"/>
      <c r="CI337" s="124"/>
      <c r="CJ337" s="124"/>
      <c r="CK337" s="124"/>
      <c r="CL337" s="124"/>
      <c r="CM337" s="124"/>
      <c r="CN337" s="124"/>
      <c r="CO337" s="124"/>
      <c r="CP337" s="124"/>
      <c r="CQ337" s="124"/>
      <c r="CR337" s="124"/>
      <c r="CS337" s="124"/>
      <c r="CT337" s="124"/>
      <c r="CU337" s="124"/>
      <c r="CV337" s="124"/>
      <c r="CW337" s="124"/>
      <c r="CX337" s="124"/>
      <c r="CY337" s="124"/>
      <c r="CZ337" s="124"/>
      <c r="DA337" s="124"/>
      <c r="DB337" s="124"/>
      <c r="DC337" s="124"/>
      <c r="DD337" s="124"/>
      <c r="DE337" s="124"/>
      <c r="DF337" s="124"/>
      <c r="DG337" s="124"/>
      <c r="DH337" s="124"/>
      <c r="DI337" s="124"/>
      <c r="DJ337" s="124"/>
      <c r="DK337" s="124"/>
      <c r="DL337" s="124"/>
      <c r="DM337" s="124"/>
      <c r="DN337" s="124"/>
      <c r="DO337" s="124"/>
      <c r="DP337" s="124"/>
      <c r="DQ337" s="124"/>
      <c r="DR337" s="124"/>
      <c r="DS337" s="124"/>
      <c r="DT337" s="124"/>
      <c r="DU337" s="124"/>
      <c r="DV337" s="124"/>
      <c r="DW337" s="124"/>
      <c r="DX337" s="124"/>
      <c r="DY337" s="124"/>
      <c r="DZ337" s="124"/>
      <c r="EA337" s="124"/>
      <c r="EB337" s="124"/>
      <c r="EC337" s="124"/>
      <c r="ED337" s="124"/>
      <c r="EE337" s="124"/>
      <c r="EF337" s="124"/>
      <c r="EG337" s="124"/>
    </row>
    <row r="338" spans="1:137" s="150" customFormat="1" ht="12.95" customHeight="1" x14ac:dyDescent="0.2">
      <c r="A338" s="127">
        <v>3</v>
      </c>
      <c r="B338" s="115" t="e">
        <f>'Приложение № 1'!#REF!</f>
        <v>#REF!</v>
      </c>
      <c r="C338" s="126" t="e">
        <f>'Приложение № 1'!#REF!</f>
        <v>#REF!</v>
      </c>
      <c r="D338" s="151" t="e">
        <f>'Приложение № 1'!#REF!</f>
        <v>#REF!</v>
      </c>
      <c r="E338" s="151">
        <v>0</v>
      </c>
      <c r="F338" s="151">
        <v>0</v>
      </c>
      <c r="G338" s="151" t="e">
        <f t="shared" si="113"/>
        <v>#REF!</v>
      </c>
      <c r="H338" s="151" t="e">
        <f t="shared" si="114"/>
        <v>#REF!</v>
      </c>
      <c r="I338" s="151">
        <v>0</v>
      </c>
      <c r="J338" s="151">
        <v>0</v>
      </c>
      <c r="K338" s="151">
        <v>0</v>
      </c>
      <c r="L338" s="151">
        <v>0</v>
      </c>
      <c r="M338" s="151">
        <v>0</v>
      </c>
      <c r="N338" s="151">
        <v>0</v>
      </c>
      <c r="O338" s="151">
        <v>0</v>
      </c>
      <c r="P338" s="151">
        <v>0</v>
      </c>
      <c r="Q338" s="123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/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  <c r="CD338" s="124"/>
      <c r="CE338" s="124"/>
      <c r="CF338" s="124"/>
      <c r="CG338" s="124"/>
      <c r="CH338" s="124"/>
      <c r="CI338" s="124"/>
      <c r="CJ338" s="124"/>
      <c r="CK338" s="124"/>
      <c r="CL338" s="124"/>
      <c r="CM338" s="124"/>
      <c r="CN338" s="124"/>
      <c r="CO338" s="124"/>
      <c r="CP338" s="124"/>
      <c r="CQ338" s="124"/>
      <c r="CR338" s="124"/>
      <c r="CS338" s="124"/>
      <c r="CT338" s="124"/>
      <c r="CU338" s="124"/>
      <c r="CV338" s="124"/>
      <c r="CW338" s="124"/>
      <c r="CX338" s="124"/>
      <c r="CY338" s="124"/>
      <c r="CZ338" s="124"/>
      <c r="DA338" s="124"/>
      <c r="DB338" s="124"/>
      <c r="DC338" s="124"/>
      <c r="DD338" s="124"/>
      <c r="DE338" s="124"/>
      <c r="DF338" s="124"/>
      <c r="DG338" s="124"/>
      <c r="DH338" s="124"/>
      <c r="DI338" s="124"/>
      <c r="DJ338" s="124"/>
      <c r="DK338" s="124"/>
      <c r="DL338" s="124"/>
      <c r="DM338" s="124"/>
      <c r="DN338" s="124"/>
      <c r="DO338" s="124"/>
      <c r="DP338" s="124"/>
      <c r="DQ338" s="124"/>
      <c r="DR338" s="124"/>
      <c r="DS338" s="124"/>
      <c r="DT338" s="124"/>
      <c r="DU338" s="124"/>
      <c r="DV338" s="124"/>
      <c r="DW338" s="124"/>
      <c r="DX338" s="124"/>
      <c r="DY338" s="124"/>
      <c r="DZ338" s="124"/>
      <c r="EA338" s="124"/>
      <c r="EB338" s="124"/>
      <c r="EC338" s="124"/>
      <c r="ED338" s="124"/>
      <c r="EE338" s="124"/>
      <c r="EF338" s="124"/>
      <c r="EG338" s="124"/>
    </row>
    <row r="339" spans="1:137" s="150" customFormat="1" ht="12.95" customHeight="1" x14ac:dyDescent="0.2">
      <c r="A339" s="127">
        <v>4</v>
      </c>
      <c r="B339" s="115" t="e">
        <f>'Приложение № 1'!#REF!</f>
        <v>#REF!</v>
      </c>
      <c r="C339" s="126" t="e">
        <f>'Приложение № 1'!#REF!</f>
        <v>#REF!</v>
      </c>
      <c r="D339" s="151" t="e">
        <f>'Приложение № 1'!#REF!</f>
        <v>#REF!</v>
      </c>
      <c r="E339" s="151">
        <v>0</v>
      </c>
      <c r="F339" s="151">
        <v>0</v>
      </c>
      <c r="G339" s="151" t="e">
        <f t="shared" si="113"/>
        <v>#REF!</v>
      </c>
      <c r="H339" s="151" t="e">
        <f t="shared" si="114"/>
        <v>#REF!</v>
      </c>
      <c r="I339" s="151">
        <v>0</v>
      </c>
      <c r="J339" s="151">
        <v>0</v>
      </c>
      <c r="K339" s="151">
        <v>0</v>
      </c>
      <c r="L339" s="151">
        <v>0</v>
      </c>
      <c r="M339" s="151">
        <v>0</v>
      </c>
      <c r="N339" s="151">
        <v>0</v>
      </c>
      <c r="O339" s="151">
        <v>0</v>
      </c>
      <c r="P339" s="151">
        <v>0</v>
      </c>
      <c r="Q339" s="123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B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  <c r="CI339" s="124"/>
      <c r="CJ339" s="124"/>
      <c r="CK339" s="124"/>
      <c r="CL339" s="124"/>
      <c r="CM339" s="124"/>
      <c r="CN339" s="124"/>
      <c r="CO339" s="124"/>
      <c r="CP339" s="124"/>
      <c r="CQ339" s="124"/>
      <c r="CR339" s="124"/>
      <c r="CS339" s="124"/>
      <c r="CT339" s="124"/>
      <c r="CU339" s="124"/>
      <c r="CV339" s="124"/>
      <c r="CW339" s="124"/>
      <c r="CX339" s="124"/>
      <c r="CY339" s="124"/>
      <c r="CZ339" s="124"/>
      <c r="DA339" s="124"/>
      <c r="DB339" s="124"/>
      <c r="DC339" s="124"/>
      <c r="DD339" s="124"/>
      <c r="DE339" s="124"/>
      <c r="DF339" s="124"/>
      <c r="DG339" s="124"/>
      <c r="DH339" s="124"/>
      <c r="DI339" s="124"/>
      <c r="DJ339" s="124"/>
      <c r="DK339" s="124"/>
      <c r="DL339" s="124"/>
      <c r="DM339" s="124"/>
      <c r="DN339" s="124"/>
      <c r="DO339" s="124"/>
      <c r="DP339" s="124"/>
      <c r="DQ339" s="124"/>
      <c r="DR339" s="124"/>
      <c r="DS339" s="124"/>
      <c r="DT339" s="124"/>
      <c r="DU339" s="124"/>
      <c r="DV339" s="124"/>
      <c r="DW339" s="124"/>
      <c r="DX339" s="124"/>
      <c r="DY339" s="124"/>
      <c r="DZ339" s="124"/>
      <c r="EA339" s="124"/>
      <c r="EB339" s="124"/>
      <c r="EC339" s="124"/>
      <c r="ED339" s="124"/>
      <c r="EE339" s="124"/>
      <c r="EF339" s="124"/>
      <c r="EG339" s="124"/>
    </row>
    <row r="340" spans="1:137" s="150" customFormat="1" ht="12.95" customHeight="1" x14ac:dyDescent="0.2">
      <c r="A340" s="127">
        <v>5</v>
      </c>
      <c r="B340" s="115" t="e">
        <f>'Приложение № 1'!#REF!</f>
        <v>#REF!</v>
      </c>
      <c r="C340" s="126" t="e">
        <f>'Приложение № 1'!#REF!</f>
        <v>#REF!</v>
      </c>
      <c r="D340" s="151" t="e">
        <f>'Приложение № 1'!#REF!</f>
        <v>#REF!</v>
      </c>
      <c r="E340" s="151">
        <v>0</v>
      </c>
      <c r="F340" s="151">
        <v>0</v>
      </c>
      <c r="G340" s="151" t="e">
        <f t="shared" si="113"/>
        <v>#REF!</v>
      </c>
      <c r="H340" s="151" t="e">
        <f t="shared" si="114"/>
        <v>#REF!</v>
      </c>
      <c r="I340" s="151">
        <v>0</v>
      </c>
      <c r="J340" s="151">
        <v>0</v>
      </c>
      <c r="K340" s="151">
        <v>0</v>
      </c>
      <c r="L340" s="151">
        <v>0</v>
      </c>
      <c r="M340" s="151">
        <v>0</v>
      </c>
      <c r="N340" s="151">
        <v>0</v>
      </c>
      <c r="O340" s="151">
        <v>0</v>
      </c>
      <c r="P340" s="151">
        <v>0</v>
      </c>
      <c r="Q340" s="123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  <c r="CI340" s="124"/>
      <c r="CJ340" s="124"/>
      <c r="CK340" s="124"/>
      <c r="CL340" s="124"/>
      <c r="CM340" s="124"/>
      <c r="CN340" s="124"/>
      <c r="CO340" s="124"/>
      <c r="CP340" s="124"/>
      <c r="CQ340" s="124"/>
      <c r="CR340" s="124"/>
      <c r="CS340" s="124"/>
      <c r="CT340" s="124"/>
      <c r="CU340" s="124"/>
      <c r="CV340" s="124"/>
      <c r="CW340" s="124"/>
      <c r="CX340" s="124"/>
      <c r="CY340" s="124"/>
      <c r="CZ340" s="124"/>
      <c r="DA340" s="124"/>
      <c r="DB340" s="124"/>
      <c r="DC340" s="124"/>
      <c r="DD340" s="124"/>
      <c r="DE340" s="124"/>
      <c r="DF340" s="124"/>
      <c r="DG340" s="124"/>
      <c r="DH340" s="124"/>
      <c r="DI340" s="124"/>
      <c r="DJ340" s="124"/>
      <c r="DK340" s="124"/>
      <c r="DL340" s="124"/>
      <c r="DM340" s="124"/>
      <c r="DN340" s="124"/>
      <c r="DO340" s="124"/>
      <c r="DP340" s="124"/>
      <c r="DQ340" s="124"/>
      <c r="DR340" s="124"/>
      <c r="DS340" s="124"/>
      <c r="DT340" s="124"/>
      <c r="DU340" s="124"/>
      <c r="DV340" s="124"/>
      <c r="DW340" s="124"/>
      <c r="DX340" s="124"/>
      <c r="DY340" s="124"/>
      <c r="DZ340" s="124"/>
      <c r="EA340" s="124"/>
      <c r="EB340" s="124"/>
      <c r="EC340" s="124"/>
      <c r="ED340" s="124"/>
      <c r="EE340" s="124"/>
      <c r="EF340" s="124"/>
      <c r="EG340" s="124"/>
    </row>
    <row r="341" spans="1:137" s="150" customFormat="1" ht="12.95" customHeight="1" x14ac:dyDescent="0.2">
      <c r="A341" s="127">
        <v>6</v>
      </c>
      <c r="B341" s="115" t="e">
        <f>'Приложение № 1'!#REF!</f>
        <v>#REF!</v>
      </c>
      <c r="C341" s="126" t="e">
        <f>'Приложение № 1'!#REF!</f>
        <v>#REF!</v>
      </c>
      <c r="D341" s="151" t="e">
        <f>'Приложение № 1'!#REF!</f>
        <v>#REF!</v>
      </c>
      <c r="E341" s="151">
        <v>0</v>
      </c>
      <c r="F341" s="151">
        <v>0</v>
      </c>
      <c r="G341" s="151" t="e">
        <f t="shared" si="113"/>
        <v>#REF!</v>
      </c>
      <c r="H341" s="151" t="e">
        <f t="shared" si="114"/>
        <v>#REF!</v>
      </c>
      <c r="I341" s="151">
        <v>0</v>
      </c>
      <c r="J341" s="151">
        <v>0</v>
      </c>
      <c r="K341" s="151">
        <v>0</v>
      </c>
      <c r="L341" s="151">
        <v>0</v>
      </c>
      <c r="M341" s="151">
        <v>0</v>
      </c>
      <c r="N341" s="151">
        <v>0</v>
      </c>
      <c r="O341" s="151">
        <v>0</v>
      </c>
      <c r="P341" s="151">
        <v>0</v>
      </c>
      <c r="Q341" s="123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124"/>
      <c r="AP341" s="124"/>
      <c r="AQ341" s="124"/>
      <c r="AR341" s="124"/>
      <c r="AS341" s="124"/>
      <c r="AT341" s="124"/>
      <c r="AU341" s="124"/>
      <c r="AV341" s="124"/>
      <c r="AW341" s="124"/>
      <c r="AX341" s="124"/>
      <c r="AY341" s="124"/>
      <c r="AZ341" s="124"/>
      <c r="BA341" s="124"/>
      <c r="BB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124"/>
      <c r="BM341" s="124"/>
      <c r="BN341" s="124"/>
      <c r="BO341" s="124"/>
      <c r="BP341" s="124"/>
      <c r="BQ341" s="124"/>
      <c r="BR341" s="124"/>
      <c r="BS341" s="124"/>
      <c r="BT341" s="124"/>
      <c r="BU341" s="124"/>
      <c r="BV341" s="124"/>
      <c r="BW341" s="124"/>
      <c r="BX341" s="124"/>
      <c r="BY341" s="124"/>
      <c r="BZ341" s="124"/>
      <c r="CA341" s="124"/>
      <c r="CB341" s="124"/>
      <c r="CC341" s="124"/>
      <c r="CD341" s="124"/>
      <c r="CE341" s="124"/>
      <c r="CF341" s="124"/>
      <c r="CG341" s="124"/>
      <c r="CH341" s="124"/>
      <c r="CI341" s="124"/>
      <c r="CJ341" s="124"/>
      <c r="CK341" s="124"/>
      <c r="CL341" s="124"/>
      <c r="CM341" s="124"/>
      <c r="CN341" s="124"/>
      <c r="CO341" s="124"/>
      <c r="CP341" s="124"/>
      <c r="CQ341" s="124"/>
      <c r="CR341" s="124"/>
      <c r="CS341" s="124"/>
      <c r="CT341" s="124"/>
      <c r="CU341" s="124"/>
      <c r="CV341" s="124"/>
      <c r="CW341" s="124"/>
      <c r="CX341" s="124"/>
      <c r="CY341" s="124"/>
      <c r="CZ341" s="124"/>
      <c r="DA341" s="124"/>
      <c r="DB341" s="124"/>
      <c r="DC341" s="124"/>
      <c r="DD341" s="124"/>
      <c r="DE341" s="124"/>
      <c r="DF341" s="124"/>
      <c r="DG341" s="124"/>
      <c r="DH341" s="124"/>
      <c r="DI341" s="124"/>
      <c r="DJ341" s="124"/>
      <c r="DK341" s="124"/>
      <c r="DL341" s="124"/>
      <c r="DM341" s="124"/>
      <c r="DN341" s="124"/>
      <c r="DO341" s="124"/>
      <c r="DP341" s="124"/>
      <c r="DQ341" s="124"/>
      <c r="DR341" s="124"/>
      <c r="DS341" s="124"/>
      <c r="DT341" s="124"/>
      <c r="DU341" s="124"/>
      <c r="DV341" s="124"/>
      <c r="DW341" s="124"/>
      <c r="DX341" s="124"/>
      <c r="DY341" s="124"/>
      <c r="DZ341" s="124"/>
      <c r="EA341" s="124"/>
      <c r="EB341" s="124"/>
      <c r="EC341" s="124"/>
      <c r="ED341" s="124"/>
      <c r="EE341" s="124"/>
      <c r="EF341" s="124"/>
      <c r="EG341" s="124"/>
    </row>
    <row r="342" spans="1:137" s="150" customFormat="1" ht="12.95" customHeight="1" x14ac:dyDescent="0.2">
      <c r="A342" s="127">
        <v>7</v>
      </c>
      <c r="B342" s="115" t="e">
        <f>'Приложение № 1'!#REF!</f>
        <v>#REF!</v>
      </c>
      <c r="C342" s="126" t="e">
        <f>'Приложение № 1'!#REF!</f>
        <v>#REF!</v>
      </c>
      <c r="D342" s="151" t="e">
        <f>'Приложение № 1'!#REF!</f>
        <v>#REF!</v>
      </c>
      <c r="E342" s="151">
        <v>0</v>
      </c>
      <c r="F342" s="151">
        <v>0</v>
      </c>
      <c r="G342" s="151" t="e">
        <f t="shared" si="113"/>
        <v>#REF!</v>
      </c>
      <c r="H342" s="151" t="e">
        <f t="shared" si="114"/>
        <v>#REF!</v>
      </c>
      <c r="I342" s="151">
        <v>0</v>
      </c>
      <c r="J342" s="151">
        <v>0</v>
      </c>
      <c r="K342" s="151">
        <v>0</v>
      </c>
      <c r="L342" s="151">
        <v>0</v>
      </c>
      <c r="M342" s="151">
        <v>0</v>
      </c>
      <c r="N342" s="151">
        <v>0</v>
      </c>
      <c r="O342" s="151">
        <v>0</v>
      </c>
      <c r="P342" s="151">
        <v>0</v>
      </c>
      <c r="Q342" s="123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24"/>
      <c r="AK342" s="124"/>
      <c r="AL342" s="124"/>
      <c r="AM342" s="124"/>
      <c r="AN342" s="124"/>
      <c r="AO342" s="124"/>
      <c r="AP342" s="124"/>
      <c r="AQ342" s="124"/>
      <c r="AR342" s="124"/>
      <c r="AS342" s="124"/>
      <c r="AT342" s="124"/>
      <c r="AU342" s="124"/>
      <c r="AV342" s="124"/>
      <c r="AW342" s="124"/>
      <c r="AX342" s="124"/>
      <c r="AY342" s="124"/>
      <c r="AZ342" s="124"/>
      <c r="BA342" s="124"/>
      <c r="BB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124"/>
      <c r="BM342" s="124"/>
      <c r="BN342" s="124"/>
      <c r="BO342" s="124"/>
      <c r="BP342" s="124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24"/>
      <c r="CD342" s="124"/>
      <c r="CE342" s="124"/>
      <c r="CF342" s="124"/>
      <c r="CG342" s="124"/>
      <c r="CH342" s="124"/>
      <c r="CI342" s="124"/>
      <c r="CJ342" s="124"/>
      <c r="CK342" s="124"/>
      <c r="CL342" s="124"/>
      <c r="CM342" s="124"/>
      <c r="CN342" s="124"/>
      <c r="CO342" s="124"/>
      <c r="CP342" s="124"/>
      <c r="CQ342" s="124"/>
      <c r="CR342" s="124"/>
      <c r="CS342" s="124"/>
      <c r="CT342" s="124"/>
      <c r="CU342" s="124"/>
      <c r="CV342" s="124"/>
      <c r="CW342" s="124"/>
      <c r="CX342" s="124"/>
      <c r="CY342" s="124"/>
      <c r="CZ342" s="124"/>
      <c r="DA342" s="124"/>
      <c r="DB342" s="124"/>
      <c r="DC342" s="124"/>
      <c r="DD342" s="124"/>
      <c r="DE342" s="124"/>
      <c r="DF342" s="124"/>
      <c r="DG342" s="124"/>
      <c r="DH342" s="124"/>
      <c r="DI342" s="124"/>
      <c r="DJ342" s="124"/>
      <c r="DK342" s="124"/>
      <c r="DL342" s="124"/>
      <c r="DM342" s="124"/>
      <c r="DN342" s="124"/>
      <c r="DO342" s="124"/>
      <c r="DP342" s="124"/>
      <c r="DQ342" s="124"/>
      <c r="DR342" s="124"/>
      <c r="DS342" s="124"/>
      <c r="DT342" s="124"/>
      <c r="DU342" s="124"/>
      <c r="DV342" s="124"/>
      <c r="DW342" s="124"/>
      <c r="DX342" s="124"/>
      <c r="DY342" s="124"/>
      <c r="DZ342" s="124"/>
      <c r="EA342" s="124"/>
      <c r="EB342" s="124"/>
      <c r="EC342" s="124"/>
      <c r="ED342" s="124"/>
      <c r="EE342" s="124"/>
      <c r="EF342" s="124"/>
      <c r="EG342" s="124"/>
    </row>
    <row r="343" spans="1:137" s="150" customFormat="1" ht="12.95" customHeight="1" x14ac:dyDescent="0.2">
      <c r="A343" s="127">
        <v>8</v>
      </c>
      <c r="B343" s="115" t="e">
        <f>'Приложение № 1'!#REF!</f>
        <v>#REF!</v>
      </c>
      <c r="C343" s="126" t="e">
        <f>'Приложение № 1'!#REF!</f>
        <v>#REF!</v>
      </c>
      <c r="D343" s="151" t="e">
        <f>'Приложение № 1'!#REF!</f>
        <v>#REF!</v>
      </c>
      <c r="E343" s="151">
        <v>0</v>
      </c>
      <c r="F343" s="151">
        <v>0</v>
      </c>
      <c r="G343" s="151" t="e">
        <f t="shared" si="113"/>
        <v>#REF!</v>
      </c>
      <c r="H343" s="151" t="e">
        <f t="shared" si="114"/>
        <v>#REF!</v>
      </c>
      <c r="I343" s="151">
        <v>0</v>
      </c>
      <c r="J343" s="151">
        <v>0</v>
      </c>
      <c r="K343" s="151">
        <v>0</v>
      </c>
      <c r="L343" s="151">
        <v>0</v>
      </c>
      <c r="M343" s="151">
        <v>0</v>
      </c>
      <c r="N343" s="151">
        <v>0</v>
      </c>
      <c r="O343" s="151">
        <v>0</v>
      </c>
      <c r="P343" s="151">
        <v>0</v>
      </c>
      <c r="Q343" s="123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  <c r="CI343" s="124"/>
      <c r="CJ343" s="124"/>
      <c r="CK343" s="124"/>
      <c r="CL343" s="124"/>
      <c r="CM343" s="124"/>
      <c r="CN343" s="124"/>
      <c r="CO343" s="124"/>
      <c r="CP343" s="124"/>
      <c r="CQ343" s="124"/>
      <c r="CR343" s="124"/>
      <c r="CS343" s="124"/>
      <c r="CT343" s="124"/>
      <c r="CU343" s="124"/>
      <c r="CV343" s="124"/>
      <c r="CW343" s="124"/>
      <c r="CX343" s="124"/>
      <c r="CY343" s="124"/>
      <c r="CZ343" s="124"/>
      <c r="DA343" s="124"/>
      <c r="DB343" s="124"/>
      <c r="DC343" s="124"/>
      <c r="DD343" s="124"/>
      <c r="DE343" s="124"/>
      <c r="DF343" s="124"/>
      <c r="DG343" s="124"/>
      <c r="DH343" s="124"/>
      <c r="DI343" s="124"/>
      <c r="DJ343" s="124"/>
      <c r="DK343" s="124"/>
      <c r="DL343" s="124"/>
      <c r="DM343" s="124"/>
      <c r="DN343" s="124"/>
      <c r="DO343" s="124"/>
      <c r="DP343" s="124"/>
      <c r="DQ343" s="124"/>
      <c r="DR343" s="124"/>
      <c r="DS343" s="124"/>
      <c r="DT343" s="124"/>
      <c r="DU343" s="124"/>
      <c r="DV343" s="124"/>
      <c r="DW343" s="124"/>
      <c r="DX343" s="124"/>
      <c r="DY343" s="124"/>
      <c r="DZ343" s="124"/>
      <c r="EA343" s="124"/>
      <c r="EB343" s="124"/>
      <c r="EC343" s="124"/>
      <c r="ED343" s="124"/>
      <c r="EE343" s="124"/>
      <c r="EF343" s="124"/>
      <c r="EG343" s="124"/>
    </row>
    <row r="344" spans="1:137" s="150" customFormat="1" ht="12.95" customHeight="1" x14ac:dyDescent="0.2">
      <c r="A344" s="127">
        <v>9</v>
      </c>
      <c r="B344" s="115" t="e">
        <f>'Приложение № 1'!#REF!</f>
        <v>#REF!</v>
      </c>
      <c r="C344" s="126" t="e">
        <f>'Приложение № 1'!#REF!</f>
        <v>#REF!</v>
      </c>
      <c r="D344" s="151" t="e">
        <f>'Приложение № 1'!#REF!</f>
        <v>#REF!</v>
      </c>
      <c r="E344" s="151">
        <v>0</v>
      </c>
      <c r="F344" s="151">
        <v>0</v>
      </c>
      <c r="G344" s="151" t="e">
        <f t="shared" si="113"/>
        <v>#REF!</v>
      </c>
      <c r="H344" s="151" t="e">
        <f t="shared" si="114"/>
        <v>#REF!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51">
        <v>0</v>
      </c>
      <c r="O344" s="151">
        <v>0</v>
      </c>
      <c r="P344" s="151">
        <v>0</v>
      </c>
      <c r="Q344" s="123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  <c r="BR344" s="124"/>
      <c r="BS344" s="124"/>
      <c r="BT344" s="124"/>
      <c r="BU344" s="124"/>
      <c r="BV344" s="124"/>
      <c r="BW344" s="124"/>
      <c r="BX344" s="124"/>
      <c r="BY344" s="124"/>
      <c r="BZ344" s="124"/>
      <c r="CA344" s="124"/>
      <c r="CB344" s="124"/>
      <c r="CC344" s="124"/>
      <c r="CD344" s="124"/>
      <c r="CE344" s="124"/>
      <c r="CF344" s="124"/>
      <c r="CG344" s="124"/>
      <c r="CH344" s="124"/>
      <c r="CI344" s="124"/>
      <c r="CJ344" s="124"/>
      <c r="CK344" s="124"/>
      <c r="CL344" s="124"/>
      <c r="CM344" s="124"/>
      <c r="CN344" s="124"/>
      <c r="CO344" s="124"/>
      <c r="CP344" s="124"/>
      <c r="CQ344" s="124"/>
      <c r="CR344" s="124"/>
      <c r="CS344" s="124"/>
      <c r="CT344" s="124"/>
      <c r="CU344" s="124"/>
      <c r="CV344" s="124"/>
      <c r="CW344" s="124"/>
      <c r="CX344" s="124"/>
      <c r="CY344" s="124"/>
      <c r="CZ344" s="124"/>
      <c r="DA344" s="124"/>
      <c r="DB344" s="124"/>
      <c r="DC344" s="124"/>
      <c r="DD344" s="124"/>
      <c r="DE344" s="124"/>
      <c r="DF344" s="124"/>
      <c r="DG344" s="124"/>
      <c r="DH344" s="124"/>
      <c r="DI344" s="124"/>
      <c r="DJ344" s="124"/>
      <c r="DK344" s="124"/>
      <c r="DL344" s="124"/>
      <c r="DM344" s="124"/>
      <c r="DN344" s="124"/>
      <c r="DO344" s="124"/>
      <c r="DP344" s="124"/>
      <c r="DQ344" s="124"/>
      <c r="DR344" s="124"/>
      <c r="DS344" s="124"/>
      <c r="DT344" s="124"/>
      <c r="DU344" s="124"/>
      <c r="DV344" s="124"/>
      <c r="DW344" s="124"/>
      <c r="DX344" s="124"/>
      <c r="DY344" s="124"/>
      <c r="DZ344" s="124"/>
      <c r="EA344" s="124"/>
      <c r="EB344" s="124"/>
      <c r="EC344" s="124"/>
      <c r="ED344" s="124"/>
      <c r="EE344" s="124"/>
      <c r="EF344" s="124"/>
      <c r="EG344" s="124"/>
    </row>
    <row r="345" spans="1:137" s="150" customFormat="1" ht="12.95" customHeight="1" x14ac:dyDescent="0.2">
      <c r="A345" s="127">
        <v>10</v>
      </c>
      <c r="B345" s="115" t="e">
        <f>'Приложение № 1'!#REF!</f>
        <v>#REF!</v>
      </c>
      <c r="C345" s="126" t="e">
        <f>'Приложение № 1'!#REF!</f>
        <v>#REF!</v>
      </c>
      <c r="D345" s="151" t="e">
        <f>'Приложение № 1'!#REF!</f>
        <v>#REF!</v>
      </c>
      <c r="E345" s="151">
        <v>0</v>
      </c>
      <c r="F345" s="151">
        <v>0</v>
      </c>
      <c r="G345" s="151" t="e">
        <f t="shared" si="113"/>
        <v>#REF!</v>
      </c>
      <c r="H345" s="151" t="e">
        <f t="shared" si="114"/>
        <v>#REF!</v>
      </c>
      <c r="I345" s="151">
        <v>0</v>
      </c>
      <c r="J345" s="151">
        <v>0</v>
      </c>
      <c r="K345" s="151">
        <v>0</v>
      </c>
      <c r="L345" s="151">
        <v>0</v>
      </c>
      <c r="M345" s="151">
        <v>0</v>
      </c>
      <c r="N345" s="151">
        <v>0</v>
      </c>
      <c r="O345" s="151">
        <v>0</v>
      </c>
      <c r="P345" s="151">
        <v>0</v>
      </c>
      <c r="Q345" s="123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  <c r="CD345" s="124"/>
      <c r="CE345" s="124"/>
      <c r="CF345" s="124"/>
      <c r="CG345" s="124"/>
      <c r="CH345" s="124"/>
      <c r="CI345" s="124"/>
      <c r="CJ345" s="124"/>
      <c r="CK345" s="124"/>
      <c r="CL345" s="124"/>
      <c r="CM345" s="124"/>
      <c r="CN345" s="124"/>
      <c r="CO345" s="124"/>
      <c r="CP345" s="124"/>
      <c r="CQ345" s="124"/>
      <c r="CR345" s="124"/>
      <c r="CS345" s="124"/>
      <c r="CT345" s="124"/>
      <c r="CU345" s="124"/>
      <c r="CV345" s="124"/>
      <c r="CW345" s="124"/>
      <c r="CX345" s="124"/>
      <c r="CY345" s="124"/>
      <c r="CZ345" s="124"/>
      <c r="DA345" s="124"/>
      <c r="DB345" s="124"/>
      <c r="DC345" s="124"/>
      <c r="DD345" s="124"/>
      <c r="DE345" s="124"/>
      <c r="DF345" s="124"/>
      <c r="DG345" s="124"/>
      <c r="DH345" s="124"/>
      <c r="DI345" s="124"/>
      <c r="DJ345" s="124"/>
      <c r="DK345" s="124"/>
      <c r="DL345" s="124"/>
      <c r="DM345" s="124"/>
      <c r="DN345" s="124"/>
      <c r="DO345" s="124"/>
      <c r="DP345" s="124"/>
      <c r="DQ345" s="124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  <c r="EG345" s="124"/>
    </row>
    <row r="346" spans="1:137" s="150" customFormat="1" ht="12.95" customHeight="1" x14ac:dyDescent="0.2">
      <c r="A346" s="127">
        <v>11</v>
      </c>
      <c r="B346" s="115" t="e">
        <f>'Приложение № 1'!#REF!</f>
        <v>#REF!</v>
      </c>
      <c r="C346" s="126" t="e">
        <f>'Приложение № 1'!#REF!</f>
        <v>#REF!</v>
      </c>
      <c r="D346" s="151" t="e">
        <f>'Приложение № 1'!#REF!</f>
        <v>#REF!</v>
      </c>
      <c r="E346" s="151">
        <v>0</v>
      </c>
      <c r="F346" s="151">
        <v>0</v>
      </c>
      <c r="G346" s="151" t="e">
        <f t="shared" si="113"/>
        <v>#REF!</v>
      </c>
      <c r="H346" s="151" t="e">
        <f t="shared" si="114"/>
        <v>#REF!</v>
      </c>
      <c r="I346" s="151">
        <v>0</v>
      </c>
      <c r="J346" s="151">
        <v>0</v>
      </c>
      <c r="K346" s="151">
        <v>0</v>
      </c>
      <c r="L346" s="151">
        <v>0</v>
      </c>
      <c r="M346" s="151">
        <v>0</v>
      </c>
      <c r="N346" s="151">
        <v>0</v>
      </c>
      <c r="O346" s="151">
        <v>0</v>
      </c>
      <c r="P346" s="151">
        <v>0</v>
      </c>
      <c r="Q346" s="123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B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124"/>
      <c r="BM346" s="124"/>
      <c r="BN346" s="124"/>
      <c r="BO346" s="124"/>
      <c r="BP346" s="124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24"/>
      <c r="CD346" s="124"/>
      <c r="CE346" s="124"/>
      <c r="CF346" s="124"/>
      <c r="CG346" s="124"/>
      <c r="CH346" s="124"/>
      <c r="CI346" s="124"/>
      <c r="CJ346" s="124"/>
      <c r="CK346" s="124"/>
      <c r="CL346" s="124"/>
      <c r="CM346" s="124"/>
      <c r="CN346" s="124"/>
      <c r="CO346" s="124"/>
      <c r="CP346" s="124"/>
      <c r="CQ346" s="124"/>
      <c r="CR346" s="124"/>
      <c r="CS346" s="124"/>
      <c r="CT346" s="124"/>
      <c r="CU346" s="124"/>
      <c r="CV346" s="124"/>
      <c r="CW346" s="124"/>
      <c r="CX346" s="124"/>
      <c r="CY346" s="124"/>
      <c r="CZ346" s="124"/>
      <c r="DA346" s="124"/>
      <c r="DB346" s="124"/>
      <c r="DC346" s="124"/>
      <c r="DD346" s="124"/>
      <c r="DE346" s="124"/>
      <c r="DF346" s="124"/>
      <c r="DG346" s="124"/>
      <c r="DH346" s="124"/>
      <c r="DI346" s="124"/>
      <c r="DJ346" s="124"/>
      <c r="DK346" s="124"/>
      <c r="DL346" s="124"/>
      <c r="DM346" s="124"/>
      <c r="DN346" s="124"/>
      <c r="DO346" s="124"/>
      <c r="DP346" s="124"/>
      <c r="DQ346" s="124"/>
      <c r="DR346" s="124"/>
      <c r="DS346" s="124"/>
      <c r="DT346" s="124"/>
      <c r="DU346" s="124"/>
      <c r="DV346" s="124"/>
      <c r="DW346" s="124"/>
      <c r="DX346" s="124"/>
      <c r="DY346" s="124"/>
      <c r="DZ346" s="124"/>
      <c r="EA346" s="124"/>
      <c r="EB346" s="124"/>
      <c r="EC346" s="124"/>
      <c r="ED346" s="124"/>
      <c r="EE346" s="124"/>
      <c r="EF346" s="124"/>
      <c r="EG346" s="124"/>
    </row>
    <row r="347" spans="1:137" s="150" customFormat="1" ht="12.95" customHeight="1" x14ac:dyDescent="0.2">
      <c r="A347" s="127">
        <v>12</v>
      </c>
      <c r="B347" s="115" t="e">
        <f>'Приложение № 1'!#REF!</f>
        <v>#REF!</v>
      </c>
      <c r="C347" s="126" t="e">
        <f>'Приложение № 1'!#REF!</f>
        <v>#REF!</v>
      </c>
      <c r="D347" s="151" t="e">
        <f>'Приложение № 1'!#REF!</f>
        <v>#REF!</v>
      </c>
      <c r="E347" s="151">
        <v>0</v>
      </c>
      <c r="F347" s="151">
        <v>0</v>
      </c>
      <c r="G347" s="151" t="e">
        <f t="shared" si="113"/>
        <v>#REF!</v>
      </c>
      <c r="H347" s="151" t="e">
        <f t="shared" si="114"/>
        <v>#REF!</v>
      </c>
      <c r="I347" s="151">
        <v>0</v>
      </c>
      <c r="J347" s="151">
        <v>0</v>
      </c>
      <c r="K347" s="151">
        <v>0</v>
      </c>
      <c r="L347" s="151">
        <v>0</v>
      </c>
      <c r="M347" s="151">
        <v>0</v>
      </c>
      <c r="N347" s="151">
        <v>0</v>
      </c>
      <c r="O347" s="151">
        <v>0</v>
      </c>
      <c r="P347" s="151">
        <v>0</v>
      </c>
      <c r="Q347" s="123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  <c r="AR347" s="124"/>
      <c r="AS347" s="124"/>
      <c r="AT347" s="124"/>
      <c r="AU347" s="124"/>
      <c r="AV347" s="124"/>
      <c r="AW347" s="124"/>
      <c r="AX347" s="124"/>
      <c r="AY347" s="124"/>
      <c r="AZ347" s="124"/>
      <c r="BA347" s="124"/>
      <c r="BB347" s="124"/>
      <c r="BC347" s="124"/>
      <c r="BD347" s="124"/>
      <c r="BE347" s="124"/>
      <c r="BF347" s="124"/>
      <c r="BG347" s="124"/>
      <c r="BH347" s="124"/>
      <c r="BI347" s="124"/>
      <c r="BJ347" s="124"/>
      <c r="BK347" s="124"/>
      <c r="BL347" s="124"/>
      <c r="BM347" s="124"/>
      <c r="BN347" s="124"/>
      <c r="BO347" s="124"/>
      <c r="BP347" s="124"/>
      <c r="BQ347" s="124"/>
      <c r="BR347" s="124"/>
      <c r="BS347" s="124"/>
      <c r="BT347" s="124"/>
      <c r="BU347" s="124"/>
      <c r="BV347" s="124"/>
      <c r="BW347" s="124"/>
      <c r="BX347" s="124"/>
      <c r="BY347" s="124"/>
      <c r="BZ347" s="124"/>
      <c r="CA347" s="124"/>
      <c r="CB347" s="124"/>
      <c r="CC347" s="124"/>
      <c r="CD347" s="124"/>
      <c r="CE347" s="124"/>
      <c r="CF347" s="124"/>
      <c r="CG347" s="124"/>
      <c r="CH347" s="124"/>
      <c r="CI347" s="124"/>
      <c r="CJ347" s="124"/>
      <c r="CK347" s="124"/>
      <c r="CL347" s="124"/>
      <c r="CM347" s="124"/>
      <c r="CN347" s="124"/>
      <c r="CO347" s="124"/>
      <c r="CP347" s="124"/>
      <c r="CQ347" s="124"/>
      <c r="CR347" s="124"/>
      <c r="CS347" s="124"/>
      <c r="CT347" s="124"/>
      <c r="CU347" s="124"/>
      <c r="CV347" s="124"/>
      <c r="CW347" s="124"/>
      <c r="CX347" s="124"/>
      <c r="CY347" s="124"/>
      <c r="CZ347" s="124"/>
      <c r="DA347" s="124"/>
      <c r="DB347" s="124"/>
      <c r="DC347" s="124"/>
      <c r="DD347" s="124"/>
      <c r="DE347" s="124"/>
      <c r="DF347" s="124"/>
      <c r="DG347" s="124"/>
      <c r="DH347" s="124"/>
      <c r="DI347" s="124"/>
      <c r="DJ347" s="124"/>
      <c r="DK347" s="124"/>
      <c r="DL347" s="124"/>
      <c r="DM347" s="124"/>
      <c r="DN347" s="124"/>
      <c r="DO347" s="124"/>
      <c r="DP347" s="124"/>
      <c r="DQ347" s="124"/>
      <c r="DR347" s="124"/>
      <c r="DS347" s="124"/>
      <c r="DT347" s="124"/>
      <c r="DU347" s="124"/>
      <c r="DV347" s="124"/>
      <c r="DW347" s="124"/>
      <c r="DX347" s="124"/>
      <c r="DY347" s="124"/>
      <c r="DZ347" s="124"/>
      <c r="EA347" s="124"/>
      <c r="EB347" s="124"/>
      <c r="EC347" s="124"/>
      <c r="ED347" s="124"/>
      <c r="EE347" s="124"/>
      <c r="EF347" s="124"/>
      <c r="EG347" s="124"/>
    </row>
    <row r="348" spans="1:137" s="150" customFormat="1" ht="12.95" customHeight="1" x14ac:dyDescent="0.2">
      <c r="A348" s="127">
        <v>13</v>
      </c>
      <c r="B348" s="115" t="e">
        <f>'Приложение № 1'!#REF!</f>
        <v>#REF!</v>
      </c>
      <c r="C348" s="126" t="e">
        <f>'Приложение № 1'!#REF!</f>
        <v>#REF!</v>
      </c>
      <c r="D348" s="151" t="e">
        <f>'Приложение № 1'!#REF!</f>
        <v>#REF!</v>
      </c>
      <c r="E348" s="151">
        <v>0</v>
      </c>
      <c r="F348" s="151">
        <v>0</v>
      </c>
      <c r="G348" s="151" t="e">
        <f t="shared" si="113"/>
        <v>#REF!</v>
      </c>
      <c r="H348" s="151" t="e">
        <f t="shared" si="114"/>
        <v>#REF!</v>
      </c>
      <c r="I348" s="151">
        <v>0</v>
      </c>
      <c r="J348" s="151">
        <v>0</v>
      </c>
      <c r="K348" s="151">
        <v>0</v>
      </c>
      <c r="L348" s="151">
        <v>0</v>
      </c>
      <c r="M348" s="151">
        <v>0</v>
      </c>
      <c r="N348" s="151">
        <v>0</v>
      </c>
      <c r="O348" s="151">
        <v>0</v>
      </c>
      <c r="P348" s="151">
        <v>0</v>
      </c>
      <c r="Q348" s="123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24"/>
      <c r="CD348" s="124"/>
      <c r="CE348" s="124"/>
      <c r="CF348" s="124"/>
      <c r="CG348" s="124"/>
      <c r="CH348" s="124"/>
      <c r="CI348" s="124"/>
      <c r="CJ348" s="124"/>
      <c r="CK348" s="124"/>
      <c r="CL348" s="124"/>
      <c r="CM348" s="124"/>
      <c r="CN348" s="124"/>
      <c r="CO348" s="124"/>
      <c r="CP348" s="124"/>
      <c r="CQ348" s="124"/>
      <c r="CR348" s="124"/>
      <c r="CS348" s="124"/>
      <c r="CT348" s="124"/>
      <c r="CU348" s="124"/>
      <c r="CV348" s="124"/>
      <c r="CW348" s="124"/>
      <c r="CX348" s="124"/>
      <c r="CY348" s="124"/>
      <c r="CZ348" s="124"/>
      <c r="DA348" s="124"/>
      <c r="DB348" s="124"/>
      <c r="DC348" s="124"/>
      <c r="DD348" s="124"/>
      <c r="DE348" s="124"/>
      <c r="DF348" s="124"/>
      <c r="DG348" s="124"/>
      <c r="DH348" s="124"/>
      <c r="DI348" s="124"/>
      <c r="DJ348" s="124"/>
      <c r="DK348" s="124"/>
      <c r="DL348" s="124"/>
      <c r="DM348" s="124"/>
      <c r="DN348" s="124"/>
      <c r="DO348" s="124"/>
      <c r="DP348" s="124"/>
      <c r="DQ348" s="124"/>
      <c r="DR348" s="124"/>
      <c r="DS348" s="124"/>
      <c r="DT348" s="124"/>
      <c r="DU348" s="124"/>
      <c r="DV348" s="124"/>
      <c r="DW348" s="124"/>
      <c r="DX348" s="124"/>
      <c r="DY348" s="124"/>
      <c r="DZ348" s="124"/>
      <c r="EA348" s="124"/>
      <c r="EB348" s="124"/>
      <c r="EC348" s="124"/>
      <c r="ED348" s="124"/>
      <c r="EE348" s="124"/>
      <c r="EF348" s="124"/>
      <c r="EG348" s="124"/>
    </row>
    <row r="349" spans="1:137" s="150" customFormat="1" ht="12.95" customHeight="1" x14ac:dyDescent="0.2">
      <c r="A349" s="127">
        <v>14</v>
      </c>
      <c r="B349" s="115" t="e">
        <f>'Приложение № 1'!#REF!</f>
        <v>#REF!</v>
      </c>
      <c r="C349" s="126" t="e">
        <f>'Приложение № 1'!#REF!</f>
        <v>#REF!</v>
      </c>
      <c r="D349" s="151" t="e">
        <f>'Приложение № 1'!#REF!</f>
        <v>#REF!</v>
      </c>
      <c r="E349" s="151">
        <v>0</v>
      </c>
      <c r="F349" s="151">
        <v>0</v>
      </c>
      <c r="G349" s="151" t="e">
        <f t="shared" si="113"/>
        <v>#REF!</v>
      </c>
      <c r="H349" s="151" t="e">
        <f t="shared" si="114"/>
        <v>#REF!</v>
      </c>
      <c r="I349" s="151">
        <v>0</v>
      </c>
      <c r="J349" s="151">
        <v>0</v>
      </c>
      <c r="K349" s="151">
        <v>0</v>
      </c>
      <c r="L349" s="151">
        <v>0</v>
      </c>
      <c r="M349" s="151">
        <v>0</v>
      </c>
      <c r="N349" s="151">
        <v>0</v>
      </c>
      <c r="O349" s="151">
        <v>0</v>
      </c>
      <c r="P349" s="151">
        <v>0</v>
      </c>
      <c r="Q349" s="123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B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124"/>
      <c r="BM349" s="124"/>
      <c r="BN349" s="124"/>
      <c r="BO349" s="124"/>
      <c r="BP349" s="124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4"/>
      <c r="CA349" s="124"/>
      <c r="CB349" s="124"/>
      <c r="CC349" s="124"/>
      <c r="CD349" s="124"/>
      <c r="CE349" s="124"/>
      <c r="CF349" s="124"/>
      <c r="CG349" s="124"/>
      <c r="CH349" s="124"/>
      <c r="CI349" s="124"/>
      <c r="CJ349" s="124"/>
      <c r="CK349" s="124"/>
      <c r="CL349" s="124"/>
      <c r="CM349" s="124"/>
      <c r="CN349" s="124"/>
      <c r="CO349" s="124"/>
      <c r="CP349" s="124"/>
      <c r="CQ349" s="124"/>
      <c r="CR349" s="124"/>
      <c r="CS349" s="124"/>
      <c r="CT349" s="124"/>
      <c r="CU349" s="124"/>
      <c r="CV349" s="124"/>
      <c r="CW349" s="124"/>
      <c r="CX349" s="124"/>
      <c r="CY349" s="124"/>
      <c r="CZ349" s="124"/>
      <c r="DA349" s="124"/>
      <c r="DB349" s="124"/>
      <c r="DC349" s="124"/>
      <c r="DD349" s="124"/>
      <c r="DE349" s="124"/>
      <c r="DF349" s="124"/>
      <c r="DG349" s="124"/>
      <c r="DH349" s="124"/>
      <c r="DI349" s="124"/>
      <c r="DJ349" s="124"/>
      <c r="DK349" s="124"/>
      <c r="DL349" s="124"/>
      <c r="DM349" s="124"/>
      <c r="DN349" s="124"/>
      <c r="DO349" s="124"/>
      <c r="DP349" s="124"/>
      <c r="DQ349" s="124"/>
      <c r="DR349" s="124"/>
      <c r="DS349" s="124"/>
      <c r="DT349" s="124"/>
      <c r="DU349" s="124"/>
      <c r="DV349" s="124"/>
      <c r="DW349" s="124"/>
      <c r="DX349" s="124"/>
      <c r="DY349" s="124"/>
      <c r="DZ349" s="124"/>
      <c r="EA349" s="124"/>
      <c r="EB349" s="124"/>
      <c r="EC349" s="124"/>
      <c r="ED349" s="124"/>
      <c r="EE349" s="124"/>
      <c r="EF349" s="124"/>
      <c r="EG349" s="124"/>
    </row>
    <row r="350" spans="1:137" s="150" customFormat="1" ht="12.95" customHeight="1" x14ac:dyDescent="0.2">
      <c r="A350" s="127">
        <v>15</v>
      </c>
      <c r="B350" s="115" t="e">
        <f>'Приложение № 1'!#REF!</f>
        <v>#REF!</v>
      </c>
      <c r="C350" s="126" t="e">
        <f>'Приложение № 1'!#REF!</f>
        <v>#REF!</v>
      </c>
      <c r="D350" s="151" t="e">
        <f>'Приложение № 1'!#REF!</f>
        <v>#REF!</v>
      </c>
      <c r="E350" s="151">
        <v>0</v>
      </c>
      <c r="F350" s="151">
        <v>0</v>
      </c>
      <c r="G350" s="151" t="e">
        <f t="shared" si="113"/>
        <v>#REF!</v>
      </c>
      <c r="H350" s="151" t="e">
        <f t="shared" si="114"/>
        <v>#REF!</v>
      </c>
      <c r="I350" s="151">
        <v>0</v>
      </c>
      <c r="J350" s="151">
        <v>0</v>
      </c>
      <c r="K350" s="151">
        <v>0</v>
      </c>
      <c r="L350" s="151">
        <v>0</v>
      </c>
      <c r="M350" s="151">
        <v>0</v>
      </c>
      <c r="N350" s="151">
        <v>0</v>
      </c>
      <c r="O350" s="151">
        <v>0</v>
      </c>
      <c r="P350" s="151">
        <v>0</v>
      </c>
      <c r="Q350" s="123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4"/>
      <c r="CH350" s="124"/>
      <c r="CI350" s="124"/>
      <c r="CJ350" s="124"/>
      <c r="CK350" s="124"/>
      <c r="CL350" s="124"/>
      <c r="CM350" s="124"/>
      <c r="CN350" s="124"/>
      <c r="CO350" s="124"/>
      <c r="CP350" s="124"/>
      <c r="CQ350" s="124"/>
      <c r="CR350" s="124"/>
      <c r="CS350" s="124"/>
      <c r="CT350" s="124"/>
      <c r="CU350" s="124"/>
      <c r="CV350" s="124"/>
      <c r="CW350" s="124"/>
      <c r="CX350" s="124"/>
      <c r="CY350" s="124"/>
      <c r="CZ350" s="124"/>
      <c r="DA350" s="124"/>
      <c r="DB350" s="124"/>
      <c r="DC350" s="124"/>
      <c r="DD350" s="124"/>
      <c r="DE350" s="124"/>
      <c r="DF350" s="124"/>
      <c r="DG350" s="124"/>
      <c r="DH350" s="124"/>
      <c r="DI350" s="124"/>
      <c r="DJ350" s="124"/>
      <c r="DK350" s="124"/>
      <c r="DL350" s="124"/>
      <c r="DM350" s="124"/>
      <c r="DN350" s="124"/>
      <c r="DO350" s="124"/>
      <c r="DP350" s="124"/>
      <c r="DQ350" s="124"/>
      <c r="DR350" s="124"/>
      <c r="DS350" s="124"/>
      <c r="DT350" s="124"/>
      <c r="DU350" s="124"/>
      <c r="DV350" s="124"/>
      <c r="DW350" s="124"/>
      <c r="DX350" s="124"/>
      <c r="DY350" s="124"/>
      <c r="DZ350" s="124"/>
      <c r="EA350" s="124"/>
      <c r="EB350" s="124"/>
      <c r="EC350" s="124"/>
      <c r="ED350" s="124"/>
      <c r="EE350" s="124"/>
      <c r="EF350" s="124"/>
      <c r="EG350" s="124"/>
    </row>
    <row r="351" spans="1:137" s="150" customFormat="1" ht="12.95" customHeight="1" x14ac:dyDescent="0.2">
      <c r="A351" s="127">
        <v>16</v>
      </c>
      <c r="B351" s="115" t="e">
        <f>'Приложение № 1'!#REF!</f>
        <v>#REF!</v>
      </c>
      <c r="C351" s="126" t="e">
        <f>'Приложение № 1'!#REF!</f>
        <v>#REF!</v>
      </c>
      <c r="D351" s="151" t="e">
        <f>'Приложение № 1'!#REF!</f>
        <v>#REF!</v>
      </c>
      <c r="E351" s="151">
        <v>0</v>
      </c>
      <c r="F351" s="151">
        <v>0</v>
      </c>
      <c r="G351" s="151" t="e">
        <f t="shared" si="113"/>
        <v>#REF!</v>
      </c>
      <c r="H351" s="151" t="e">
        <f t="shared" si="114"/>
        <v>#REF!</v>
      </c>
      <c r="I351" s="151">
        <v>0</v>
      </c>
      <c r="J351" s="151">
        <v>0</v>
      </c>
      <c r="K351" s="151">
        <v>0</v>
      </c>
      <c r="L351" s="151">
        <v>0</v>
      </c>
      <c r="M351" s="151">
        <v>0</v>
      </c>
      <c r="N351" s="151">
        <v>0</v>
      </c>
      <c r="O351" s="151">
        <v>0</v>
      </c>
      <c r="P351" s="151">
        <v>0</v>
      </c>
      <c r="Q351" s="123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124"/>
      <c r="AL351" s="124"/>
      <c r="AM351" s="124"/>
      <c r="AN351" s="124"/>
      <c r="AO351" s="124"/>
      <c r="AP351" s="124"/>
      <c r="AQ351" s="124"/>
      <c r="AR351" s="124"/>
      <c r="AS351" s="124"/>
      <c r="AT351" s="124"/>
      <c r="AU351" s="124"/>
      <c r="AV351" s="124"/>
      <c r="AW351" s="124"/>
      <c r="AX351" s="124"/>
      <c r="AY351" s="124"/>
      <c r="AZ351" s="124"/>
      <c r="BA351" s="124"/>
      <c r="BB351" s="124"/>
      <c r="BC351" s="124"/>
      <c r="BD351" s="124"/>
      <c r="BE351" s="124"/>
      <c r="BF351" s="124"/>
      <c r="BG351" s="124"/>
      <c r="BH351" s="124"/>
      <c r="BI351" s="124"/>
      <c r="BJ351" s="124"/>
      <c r="BK351" s="124"/>
      <c r="BL351" s="124"/>
      <c r="BM351" s="124"/>
      <c r="BN351" s="124"/>
      <c r="BO351" s="124"/>
      <c r="BP351" s="124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4"/>
      <c r="CA351" s="124"/>
      <c r="CB351" s="124"/>
      <c r="CC351" s="124"/>
      <c r="CD351" s="124"/>
      <c r="CE351" s="124"/>
      <c r="CF351" s="124"/>
      <c r="CG351" s="124"/>
      <c r="CH351" s="124"/>
      <c r="CI351" s="124"/>
      <c r="CJ351" s="124"/>
      <c r="CK351" s="124"/>
      <c r="CL351" s="124"/>
      <c r="CM351" s="124"/>
      <c r="CN351" s="124"/>
      <c r="CO351" s="124"/>
      <c r="CP351" s="124"/>
      <c r="CQ351" s="124"/>
      <c r="CR351" s="124"/>
      <c r="CS351" s="124"/>
      <c r="CT351" s="124"/>
      <c r="CU351" s="124"/>
      <c r="CV351" s="124"/>
      <c r="CW351" s="124"/>
      <c r="CX351" s="124"/>
      <c r="CY351" s="124"/>
      <c r="CZ351" s="124"/>
      <c r="DA351" s="124"/>
      <c r="DB351" s="124"/>
      <c r="DC351" s="124"/>
      <c r="DD351" s="124"/>
      <c r="DE351" s="124"/>
      <c r="DF351" s="124"/>
      <c r="DG351" s="124"/>
      <c r="DH351" s="124"/>
      <c r="DI351" s="124"/>
      <c r="DJ351" s="124"/>
      <c r="DK351" s="124"/>
      <c r="DL351" s="124"/>
      <c r="DM351" s="124"/>
      <c r="DN351" s="124"/>
      <c r="DO351" s="124"/>
      <c r="DP351" s="124"/>
      <c r="DQ351" s="124"/>
      <c r="DR351" s="124"/>
      <c r="DS351" s="124"/>
      <c r="DT351" s="124"/>
      <c r="DU351" s="124"/>
      <c r="DV351" s="124"/>
      <c r="DW351" s="124"/>
      <c r="DX351" s="124"/>
      <c r="DY351" s="124"/>
      <c r="DZ351" s="124"/>
      <c r="EA351" s="124"/>
      <c r="EB351" s="124"/>
      <c r="EC351" s="124"/>
      <c r="ED351" s="124"/>
      <c r="EE351" s="124"/>
      <c r="EF351" s="124"/>
      <c r="EG351" s="124"/>
    </row>
    <row r="352" spans="1:137" s="150" customFormat="1" ht="12.95" customHeight="1" x14ac:dyDescent="0.2">
      <c r="A352" s="127">
        <v>17</v>
      </c>
      <c r="B352" s="115" t="e">
        <f>'Приложение № 1'!#REF!</f>
        <v>#REF!</v>
      </c>
      <c r="C352" s="126" t="e">
        <f>'Приложение № 1'!#REF!</f>
        <v>#REF!</v>
      </c>
      <c r="D352" s="151" t="e">
        <f>'Приложение № 1'!#REF!</f>
        <v>#REF!</v>
      </c>
      <c r="E352" s="151">
        <v>0</v>
      </c>
      <c r="F352" s="151">
        <v>0</v>
      </c>
      <c r="G352" s="151" t="e">
        <f t="shared" si="113"/>
        <v>#REF!</v>
      </c>
      <c r="H352" s="151" t="e">
        <f t="shared" si="114"/>
        <v>#REF!</v>
      </c>
      <c r="I352" s="151">
        <v>0</v>
      </c>
      <c r="J352" s="151">
        <v>0</v>
      </c>
      <c r="K352" s="151">
        <v>0</v>
      </c>
      <c r="L352" s="151">
        <v>0</v>
      </c>
      <c r="M352" s="151">
        <v>0</v>
      </c>
      <c r="N352" s="151">
        <v>0</v>
      </c>
      <c r="O352" s="151">
        <v>0</v>
      </c>
      <c r="P352" s="151">
        <v>0</v>
      </c>
      <c r="Q352" s="123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124"/>
      <c r="AP352" s="124"/>
      <c r="AQ352" s="124"/>
      <c r="AR352" s="124"/>
      <c r="AS352" s="124"/>
      <c r="AT352" s="124"/>
      <c r="AU352" s="124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  <c r="CD352" s="124"/>
      <c r="CE352" s="124"/>
      <c r="CF352" s="124"/>
      <c r="CG352" s="124"/>
      <c r="CH352" s="124"/>
      <c r="CI352" s="124"/>
      <c r="CJ352" s="124"/>
      <c r="CK352" s="124"/>
      <c r="CL352" s="124"/>
      <c r="CM352" s="124"/>
      <c r="CN352" s="124"/>
      <c r="CO352" s="124"/>
      <c r="CP352" s="124"/>
      <c r="CQ352" s="124"/>
      <c r="CR352" s="124"/>
      <c r="CS352" s="124"/>
      <c r="CT352" s="124"/>
      <c r="CU352" s="124"/>
      <c r="CV352" s="124"/>
      <c r="CW352" s="124"/>
      <c r="CX352" s="124"/>
      <c r="CY352" s="124"/>
      <c r="CZ352" s="124"/>
      <c r="DA352" s="124"/>
      <c r="DB352" s="124"/>
      <c r="DC352" s="124"/>
      <c r="DD352" s="124"/>
      <c r="DE352" s="124"/>
      <c r="DF352" s="124"/>
      <c r="DG352" s="124"/>
      <c r="DH352" s="124"/>
      <c r="DI352" s="124"/>
      <c r="DJ352" s="124"/>
      <c r="DK352" s="124"/>
      <c r="DL352" s="124"/>
      <c r="DM352" s="124"/>
      <c r="DN352" s="124"/>
      <c r="DO352" s="124"/>
      <c r="DP352" s="124"/>
      <c r="DQ352" s="124"/>
      <c r="DR352" s="124"/>
      <c r="DS352" s="124"/>
      <c r="DT352" s="124"/>
      <c r="DU352" s="124"/>
      <c r="DV352" s="124"/>
      <c r="DW352" s="124"/>
      <c r="DX352" s="124"/>
      <c r="DY352" s="124"/>
      <c r="DZ352" s="124"/>
      <c r="EA352" s="124"/>
      <c r="EB352" s="124"/>
      <c r="EC352" s="124"/>
      <c r="ED352" s="124"/>
      <c r="EE352" s="124"/>
      <c r="EF352" s="124"/>
      <c r="EG352" s="124"/>
    </row>
    <row r="353" spans="1:137" s="106" customFormat="1" ht="39.950000000000003" customHeight="1" x14ac:dyDescent="0.2">
      <c r="A353" s="822" t="e">
        <f>'Приложение № 1'!#REF!</f>
        <v>#REF!</v>
      </c>
      <c r="B353" s="823"/>
      <c r="C353" s="101" t="e">
        <f>C354+C355+C356+C357</f>
        <v>#REF!</v>
      </c>
      <c r="D353" s="101" t="e">
        <f t="shared" ref="D353:P353" si="115">D354+D355+D356+D357</f>
        <v>#REF!</v>
      </c>
      <c r="E353" s="101">
        <f t="shared" si="115"/>
        <v>0</v>
      </c>
      <c r="F353" s="101">
        <f t="shared" si="115"/>
        <v>0</v>
      </c>
      <c r="G353" s="101" t="e">
        <f t="shared" si="115"/>
        <v>#REF!</v>
      </c>
      <c r="H353" s="101" t="e">
        <f t="shared" si="115"/>
        <v>#REF!</v>
      </c>
      <c r="I353" s="101">
        <f t="shared" si="115"/>
        <v>0</v>
      </c>
      <c r="J353" s="101">
        <f t="shared" si="115"/>
        <v>0</v>
      </c>
      <c r="K353" s="101">
        <f t="shared" si="115"/>
        <v>0</v>
      </c>
      <c r="L353" s="101">
        <f t="shared" si="115"/>
        <v>0</v>
      </c>
      <c r="M353" s="101">
        <f t="shared" si="115"/>
        <v>0</v>
      </c>
      <c r="N353" s="101">
        <f t="shared" si="115"/>
        <v>0</v>
      </c>
      <c r="O353" s="101">
        <f t="shared" si="115"/>
        <v>0</v>
      </c>
      <c r="P353" s="101">
        <f t="shared" si="115"/>
        <v>0</v>
      </c>
      <c r="Q353" s="112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113"/>
      <c r="CL353" s="113"/>
      <c r="CM353" s="113"/>
      <c r="CN353" s="113"/>
      <c r="CO353" s="113"/>
      <c r="CP353" s="113"/>
      <c r="CQ353" s="113"/>
      <c r="CR353" s="113"/>
      <c r="CS353" s="113"/>
      <c r="CT353" s="113"/>
      <c r="CU353" s="113"/>
      <c r="CV353" s="113"/>
      <c r="CW353" s="113"/>
      <c r="CX353" s="113"/>
      <c r="CY353" s="113"/>
      <c r="CZ353" s="113"/>
      <c r="DA353" s="113"/>
      <c r="DB353" s="113"/>
      <c r="DC353" s="113"/>
      <c r="DD353" s="113"/>
      <c r="DE353" s="113"/>
      <c r="DF353" s="113"/>
      <c r="DG353" s="113"/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</row>
    <row r="354" spans="1:137" s="150" customFormat="1" ht="12.95" customHeight="1" x14ac:dyDescent="0.2">
      <c r="A354" s="127">
        <v>1</v>
      </c>
      <c r="B354" s="130" t="e">
        <f>'Приложение № 1'!#REF!</f>
        <v>#REF!</v>
      </c>
      <c r="C354" s="126" t="e">
        <f>'Приложение № 1'!#REF!</f>
        <v>#REF!</v>
      </c>
      <c r="D354" s="151" t="e">
        <f>'Приложение № 1'!#REF!</f>
        <v>#REF!</v>
      </c>
      <c r="E354" s="151">
        <v>0</v>
      </c>
      <c r="F354" s="151">
        <v>0</v>
      </c>
      <c r="G354" s="151" t="e">
        <f t="shared" ref="G354:H357" si="116">C354</f>
        <v>#REF!</v>
      </c>
      <c r="H354" s="151" t="e">
        <f t="shared" si="116"/>
        <v>#REF!</v>
      </c>
      <c r="I354" s="151">
        <v>0</v>
      </c>
      <c r="J354" s="151">
        <v>0</v>
      </c>
      <c r="K354" s="151">
        <v>0</v>
      </c>
      <c r="L354" s="151">
        <v>0</v>
      </c>
      <c r="M354" s="151">
        <v>0</v>
      </c>
      <c r="N354" s="151">
        <v>0</v>
      </c>
      <c r="O354" s="151">
        <v>0</v>
      </c>
      <c r="P354" s="151">
        <v>0</v>
      </c>
      <c r="Q354" s="123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  <c r="CE354" s="124"/>
      <c r="CF354" s="124"/>
      <c r="CG354" s="124"/>
      <c r="CH354" s="124"/>
      <c r="CI354" s="124"/>
      <c r="CJ354" s="124"/>
      <c r="CK354" s="124"/>
      <c r="CL354" s="124"/>
      <c r="CM354" s="124"/>
      <c r="CN354" s="124"/>
      <c r="CO354" s="124"/>
      <c r="CP354" s="124"/>
      <c r="CQ354" s="124"/>
      <c r="CR354" s="124"/>
      <c r="CS354" s="124"/>
      <c r="CT354" s="124"/>
      <c r="CU354" s="124"/>
      <c r="CV354" s="124"/>
      <c r="CW354" s="124"/>
      <c r="CX354" s="124"/>
      <c r="CY354" s="124"/>
      <c r="CZ354" s="124"/>
      <c r="DA354" s="124"/>
      <c r="DB354" s="124"/>
      <c r="DC354" s="124"/>
      <c r="DD354" s="124"/>
      <c r="DE354" s="124"/>
      <c r="DF354" s="124"/>
      <c r="DG354" s="124"/>
      <c r="DH354" s="124"/>
      <c r="DI354" s="124"/>
      <c r="DJ354" s="124"/>
      <c r="DK354" s="124"/>
      <c r="DL354" s="124"/>
      <c r="DM354" s="124"/>
      <c r="DN354" s="124"/>
      <c r="DO354" s="124"/>
      <c r="DP354" s="124"/>
      <c r="DQ354" s="124"/>
      <c r="DR354" s="124"/>
      <c r="DS354" s="124"/>
      <c r="DT354" s="124"/>
      <c r="DU354" s="124"/>
      <c r="DV354" s="124"/>
      <c r="DW354" s="124"/>
      <c r="DX354" s="124"/>
      <c r="DY354" s="124"/>
      <c r="DZ354" s="124"/>
      <c r="EA354" s="124"/>
      <c r="EB354" s="124"/>
      <c r="EC354" s="124"/>
      <c r="ED354" s="124"/>
      <c r="EE354" s="124"/>
      <c r="EF354" s="124"/>
      <c r="EG354" s="124"/>
    </row>
    <row r="355" spans="1:137" s="106" customFormat="1" ht="12.95" customHeight="1" x14ac:dyDescent="0.2">
      <c r="A355" s="127">
        <v>2</v>
      </c>
      <c r="B355" s="130" t="e">
        <f>'Приложение № 1'!#REF!</f>
        <v>#REF!</v>
      </c>
      <c r="C355" s="126" t="e">
        <f>'Приложение № 1'!#REF!</f>
        <v>#REF!</v>
      </c>
      <c r="D355" s="151" t="e">
        <f>'Приложение № 1'!#REF!</f>
        <v>#REF!</v>
      </c>
      <c r="E355" s="151">
        <v>0</v>
      </c>
      <c r="F355" s="151">
        <v>0</v>
      </c>
      <c r="G355" s="151" t="e">
        <f t="shared" si="116"/>
        <v>#REF!</v>
      </c>
      <c r="H355" s="151" t="e">
        <f t="shared" si="116"/>
        <v>#REF!</v>
      </c>
      <c r="I355" s="151">
        <v>0</v>
      </c>
      <c r="J355" s="151">
        <v>0</v>
      </c>
      <c r="K355" s="151">
        <v>0</v>
      </c>
      <c r="L355" s="151">
        <v>0</v>
      </c>
      <c r="M355" s="151">
        <v>0</v>
      </c>
      <c r="N355" s="151">
        <v>0</v>
      </c>
      <c r="O355" s="151">
        <v>0</v>
      </c>
      <c r="P355" s="151">
        <v>0</v>
      </c>
      <c r="Q355" s="112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3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13"/>
      <c r="BT355" s="113"/>
      <c r="BU355" s="113"/>
      <c r="BV355" s="113"/>
      <c r="BW355" s="113"/>
      <c r="BX355" s="113"/>
      <c r="BY355" s="113"/>
      <c r="BZ355" s="113"/>
      <c r="CA355" s="113"/>
      <c r="CB355" s="113"/>
      <c r="CC355" s="113"/>
      <c r="CD355" s="113"/>
      <c r="CE355" s="113"/>
      <c r="CF355" s="113"/>
      <c r="CG355" s="113"/>
      <c r="CH355" s="113"/>
      <c r="CI355" s="113"/>
      <c r="CJ355" s="113"/>
      <c r="CK355" s="113"/>
      <c r="CL355" s="113"/>
      <c r="CM355" s="113"/>
      <c r="CN355" s="113"/>
      <c r="CO355" s="113"/>
      <c r="CP355" s="113"/>
      <c r="CQ355" s="113"/>
      <c r="CR355" s="113"/>
      <c r="CS355" s="113"/>
      <c r="CT355" s="113"/>
      <c r="CU355" s="113"/>
      <c r="CV355" s="113"/>
      <c r="CW355" s="113"/>
      <c r="CX355" s="113"/>
      <c r="CY355" s="113"/>
      <c r="CZ355" s="113"/>
      <c r="DA355" s="113"/>
      <c r="DB355" s="113"/>
      <c r="DC355" s="113"/>
      <c r="DD355" s="113"/>
      <c r="DE355" s="113"/>
      <c r="DF355" s="113"/>
      <c r="DG355" s="113"/>
      <c r="DH355" s="113"/>
      <c r="DI355" s="113"/>
      <c r="DJ355" s="113"/>
      <c r="DK355" s="113"/>
      <c r="DL355" s="113"/>
      <c r="DM355" s="113"/>
      <c r="DN355" s="113"/>
      <c r="DO355" s="113"/>
      <c r="DP355" s="113"/>
      <c r="DQ355" s="113"/>
      <c r="DR355" s="113"/>
      <c r="DS355" s="113"/>
      <c r="DT355" s="113"/>
      <c r="DU355" s="113"/>
      <c r="DV355" s="113"/>
      <c r="DW355" s="113"/>
      <c r="DX355" s="113"/>
      <c r="DY355" s="113"/>
      <c r="DZ355" s="113"/>
      <c r="EA355" s="113"/>
      <c r="EB355" s="113"/>
      <c r="EC355" s="113"/>
      <c r="ED355" s="113"/>
      <c r="EE355" s="113"/>
      <c r="EF355" s="113"/>
      <c r="EG355" s="113"/>
    </row>
    <row r="356" spans="1:137" s="106" customFormat="1" ht="12.95" customHeight="1" x14ac:dyDescent="0.2">
      <c r="A356" s="127">
        <v>3</v>
      </c>
      <c r="B356" s="130" t="e">
        <f>'Приложение № 1'!#REF!</f>
        <v>#REF!</v>
      </c>
      <c r="C356" s="126" t="e">
        <f>'Приложение № 1'!#REF!</f>
        <v>#REF!</v>
      </c>
      <c r="D356" s="151" t="e">
        <f>'Приложение № 1'!#REF!</f>
        <v>#REF!</v>
      </c>
      <c r="E356" s="151">
        <v>0</v>
      </c>
      <c r="F356" s="151">
        <v>0</v>
      </c>
      <c r="G356" s="151" t="e">
        <f t="shared" si="116"/>
        <v>#REF!</v>
      </c>
      <c r="H356" s="151" t="e">
        <f t="shared" si="116"/>
        <v>#REF!</v>
      </c>
      <c r="I356" s="151">
        <v>0</v>
      </c>
      <c r="J356" s="151">
        <v>0</v>
      </c>
      <c r="K356" s="151">
        <v>0</v>
      </c>
      <c r="L356" s="151">
        <v>0</v>
      </c>
      <c r="M356" s="151">
        <v>0</v>
      </c>
      <c r="N356" s="151">
        <v>0</v>
      </c>
      <c r="O356" s="151">
        <v>0</v>
      </c>
      <c r="P356" s="151">
        <v>0</v>
      </c>
      <c r="Q356" s="112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3"/>
      <c r="CO356" s="113"/>
      <c r="CP356" s="113"/>
      <c r="CQ356" s="113"/>
      <c r="CR356" s="113"/>
      <c r="CS356" s="113"/>
      <c r="CT356" s="113"/>
      <c r="CU356" s="113"/>
      <c r="CV356" s="113"/>
      <c r="CW356" s="113"/>
      <c r="CX356" s="113"/>
      <c r="CY356" s="113"/>
      <c r="CZ356" s="113"/>
      <c r="DA356" s="113"/>
      <c r="DB356" s="113"/>
      <c r="DC356" s="113"/>
      <c r="DD356" s="113"/>
      <c r="DE356" s="113"/>
      <c r="DF356" s="113"/>
      <c r="DG356" s="113"/>
      <c r="DH356" s="113"/>
      <c r="DI356" s="113"/>
      <c r="DJ356" s="113"/>
      <c r="DK356" s="113"/>
      <c r="DL356" s="113"/>
      <c r="DM356" s="113"/>
      <c r="DN356" s="113"/>
      <c r="DO356" s="113"/>
      <c r="DP356" s="113"/>
      <c r="DQ356" s="113"/>
      <c r="DR356" s="113"/>
      <c r="DS356" s="113"/>
      <c r="DT356" s="113"/>
      <c r="DU356" s="113"/>
      <c r="DV356" s="113"/>
      <c r="DW356" s="113"/>
      <c r="DX356" s="113"/>
      <c r="DY356" s="113"/>
      <c r="DZ356" s="113"/>
      <c r="EA356" s="113"/>
      <c r="EB356" s="113"/>
      <c r="EC356" s="113"/>
      <c r="ED356" s="113"/>
      <c r="EE356" s="113"/>
      <c r="EF356" s="113"/>
      <c r="EG356" s="113"/>
    </row>
    <row r="357" spans="1:137" s="150" customFormat="1" ht="12.95" customHeight="1" x14ac:dyDescent="0.2">
      <c r="A357" s="127">
        <v>4</v>
      </c>
      <c r="B357" s="130" t="e">
        <f>'Приложение № 1'!#REF!</f>
        <v>#REF!</v>
      </c>
      <c r="C357" s="126" t="e">
        <f>'Приложение № 1'!#REF!</f>
        <v>#REF!</v>
      </c>
      <c r="D357" s="151" t="e">
        <f>'Приложение № 1'!#REF!</f>
        <v>#REF!</v>
      </c>
      <c r="E357" s="151">
        <v>0</v>
      </c>
      <c r="F357" s="151">
        <v>0</v>
      </c>
      <c r="G357" s="151" t="e">
        <f t="shared" si="116"/>
        <v>#REF!</v>
      </c>
      <c r="H357" s="151" t="e">
        <f t="shared" si="116"/>
        <v>#REF!</v>
      </c>
      <c r="I357" s="151">
        <v>0</v>
      </c>
      <c r="J357" s="151">
        <v>0</v>
      </c>
      <c r="K357" s="151">
        <v>0</v>
      </c>
      <c r="L357" s="151">
        <v>0</v>
      </c>
      <c r="M357" s="151">
        <v>0</v>
      </c>
      <c r="N357" s="151">
        <v>0</v>
      </c>
      <c r="O357" s="151">
        <v>0</v>
      </c>
      <c r="P357" s="151">
        <v>0</v>
      </c>
      <c r="Q357" s="123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  <c r="AM357" s="124"/>
      <c r="AN357" s="124"/>
      <c r="AO357" s="124"/>
      <c r="AP357" s="124"/>
      <c r="AQ357" s="124"/>
      <c r="AR357" s="124"/>
      <c r="AS357" s="124"/>
      <c r="AT357" s="124"/>
      <c r="AU357" s="124"/>
      <c r="AV357" s="124"/>
      <c r="AW357" s="124"/>
      <c r="AX357" s="124"/>
      <c r="AY357" s="124"/>
      <c r="AZ357" s="124"/>
      <c r="BA357" s="124"/>
      <c r="BB357" s="124"/>
      <c r="BC357" s="124"/>
      <c r="BD357" s="124"/>
      <c r="BE357" s="124"/>
      <c r="BF357" s="124"/>
      <c r="BG357" s="124"/>
      <c r="BH357" s="124"/>
      <c r="BI357" s="124"/>
      <c r="BJ357" s="124"/>
      <c r="BK357" s="124"/>
      <c r="BL357" s="124"/>
      <c r="BM357" s="124"/>
      <c r="BN357" s="124"/>
      <c r="BO357" s="124"/>
      <c r="BP357" s="124"/>
      <c r="BQ357" s="124"/>
      <c r="BR357" s="124"/>
      <c r="BS357" s="124"/>
      <c r="BT357" s="124"/>
      <c r="BU357" s="124"/>
      <c r="BV357" s="124"/>
      <c r="BW357" s="124"/>
      <c r="BX357" s="124"/>
      <c r="BY357" s="124"/>
      <c r="BZ357" s="124"/>
      <c r="CA357" s="124"/>
      <c r="CB357" s="124"/>
      <c r="CC357" s="124"/>
      <c r="CD357" s="124"/>
      <c r="CE357" s="124"/>
      <c r="CF357" s="124"/>
      <c r="CG357" s="124"/>
      <c r="CH357" s="124"/>
      <c r="CI357" s="124"/>
      <c r="CJ357" s="124"/>
      <c r="CK357" s="124"/>
      <c r="CL357" s="124"/>
      <c r="CM357" s="124"/>
      <c r="CN357" s="124"/>
      <c r="CO357" s="124"/>
      <c r="CP357" s="124"/>
      <c r="CQ357" s="124"/>
      <c r="CR357" s="124"/>
      <c r="CS357" s="124"/>
      <c r="CT357" s="124"/>
      <c r="CU357" s="124"/>
      <c r="CV357" s="124"/>
      <c r="CW357" s="124"/>
      <c r="CX357" s="124"/>
      <c r="CY357" s="124"/>
      <c r="CZ357" s="124"/>
      <c r="DA357" s="124"/>
      <c r="DB357" s="124"/>
      <c r="DC357" s="124"/>
      <c r="DD357" s="124"/>
      <c r="DE357" s="124"/>
      <c r="DF357" s="124"/>
      <c r="DG357" s="124"/>
      <c r="DH357" s="124"/>
      <c r="DI357" s="124"/>
      <c r="DJ357" s="124"/>
      <c r="DK357" s="124"/>
      <c r="DL357" s="124"/>
      <c r="DM357" s="124"/>
      <c r="DN357" s="124"/>
      <c r="DO357" s="124"/>
      <c r="DP357" s="124"/>
      <c r="DQ357" s="124"/>
      <c r="DR357" s="124"/>
      <c r="DS357" s="124"/>
      <c r="DT357" s="124"/>
      <c r="DU357" s="124"/>
      <c r="DV357" s="124"/>
      <c r="DW357" s="124"/>
      <c r="DX357" s="124"/>
      <c r="DY357" s="124"/>
      <c r="DZ357" s="124"/>
      <c r="EA357" s="124"/>
      <c r="EB357" s="124"/>
      <c r="EC357" s="124"/>
      <c r="ED357" s="124"/>
      <c r="EE357" s="124"/>
      <c r="EF357" s="124"/>
      <c r="EG357" s="124"/>
    </row>
    <row r="358" spans="1:137" s="106" customFormat="1" ht="39.950000000000003" customHeight="1" x14ac:dyDescent="0.2">
      <c r="A358" s="822" t="e">
        <f>'Приложение № 1'!#REF!</f>
        <v>#REF!</v>
      </c>
      <c r="B358" s="823"/>
      <c r="C358" s="101" t="e">
        <f>C359+C360+C361+C362</f>
        <v>#REF!</v>
      </c>
      <c r="D358" s="101" t="e">
        <f t="shared" ref="D358:P358" si="117">D359+D360+D361+D362</f>
        <v>#REF!</v>
      </c>
      <c r="E358" s="101">
        <f t="shared" si="117"/>
        <v>0</v>
      </c>
      <c r="F358" s="101">
        <f t="shared" si="117"/>
        <v>0</v>
      </c>
      <c r="G358" s="101" t="e">
        <f t="shared" si="117"/>
        <v>#REF!</v>
      </c>
      <c r="H358" s="101" t="e">
        <f t="shared" si="117"/>
        <v>#REF!</v>
      </c>
      <c r="I358" s="101">
        <f t="shared" si="117"/>
        <v>0</v>
      </c>
      <c r="J358" s="101">
        <f t="shared" si="117"/>
        <v>0</v>
      </c>
      <c r="K358" s="101">
        <f t="shared" si="117"/>
        <v>0</v>
      </c>
      <c r="L358" s="101">
        <f t="shared" si="117"/>
        <v>0</v>
      </c>
      <c r="M358" s="101">
        <f t="shared" si="117"/>
        <v>0</v>
      </c>
      <c r="N358" s="101">
        <f t="shared" si="117"/>
        <v>0</v>
      </c>
      <c r="O358" s="101">
        <f t="shared" si="117"/>
        <v>0</v>
      </c>
      <c r="P358" s="101">
        <f t="shared" si="117"/>
        <v>0</v>
      </c>
      <c r="Q358" s="112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3"/>
      <c r="CM358" s="113"/>
      <c r="CN358" s="113"/>
      <c r="CO358" s="113"/>
      <c r="CP358" s="113"/>
      <c r="CQ358" s="113"/>
      <c r="CR358" s="113"/>
      <c r="CS358" s="113"/>
      <c r="CT358" s="113"/>
      <c r="CU358" s="113"/>
      <c r="CV358" s="113"/>
      <c r="CW358" s="113"/>
      <c r="CX358" s="113"/>
      <c r="CY358" s="113"/>
      <c r="CZ358" s="113"/>
      <c r="DA358" s="113"/>
      <c r="DB358" s="113"/>
      <c r="DC358" s="113"/>
      <c r="DD358" s="113"/>
      <c r="DE358" s="113"/>
      <c r="DF358" s="113"/>
      <c r="DG358" s="113"/>
      <c r="DH358" s="113"/>
      <c r="DI358" s="113"/>
      <c r="DJ358" s="113"/>
      <c r="DK358" s="113"/>
      <c r="DL358" s="113"/>
      <c r="DM358" s="113"/>
      <c r="DN358" s="113"/>
      <c r="DO358" s="113"/>
      <c r="DP358" s="113"/>
      <c r="DQ358" s="113"/>
      <c r="DR358" s="113"/>
      <c r="DS358" s="113"/>
      <c r="DT358" s="113"/>
      <c r="DU358" s="113"/>
      <c r="DV358" s="113"/>
      <c r="DW358" s="113"/>
      <c r="DX358" s="113"/>
      <c r="DY358" s="113"/>
      <c r="DZ358" s="113"/>
      <c r="EA358" s="113"/>
      <c r="EB358" s="113"/>
      <c r="EC358" s="113"/>
      <c r="ED358" s="113"/>
      <c r="EE358" s="113"/>
      <c r="EF358" s="113"/>
      <c r="EG358" s="113"/>
    </row>
    <row r="359" spans="1:137" s="106" customFormat="1" ht="12.95" customHeight="1" x14ac:dyDescent="0.2">
      <c r="A359" s="127" t="e">
        <f>'Приложение № 1'!#REF!</f>
        <v>#REF!</v>
      </c>
      <c r="B359" s="104" t="e">
        <f>'Приложение № 1'!#REF!</f>
        <v>#REF!</v>
      </c>
      <c r="C359" s="126" t="e">
        <f>'Приложение № 1'!#REF!</f>
        <v>#REF!</v>
      </c>
      <c r="D359" s="151" t="e">
        <f>'Приложение № 1'!#REF!</f>
        <v>#REF!</v>
      </c>
      <c r="E359" s="151">
        <v>0</v>
      </c>
      <c r="F359" s="151">
        <v>0</v>
      </c>
      <c r="G359" s="151" t="e">
        <f t="shared" ref="G359:H362" si="118">C359</f>
        <v>#REF!</v>
      </c>
      <c r="H359" s="151" t="e">
        <f t="shared" si="118"/>
        <v>#REF!</v>
      </c>
      <c r="I359" s="151">
        <v>0</v>
      </c>
      <c r="J359" s="151">
        <v>0</v>
      </c>
      <c r="K359" s="151">
        <v>0</v>
      </c>
      <c r="L359" s="151">
        <v>0</v>
      </c>
      <c r="M359" s="151">
        <v>0</v>
      </c>
      <c r="N359" s="151">
        <v>0</v>
      </c>
      <c r="O359" s="151">
        <v>0</v>
      </c>
      <c r="P359" s="151">
        <v>0</v>
      </c>
      <c r="Q359" s="112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3"/>
      <c r="BW359" s="113"/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113"/>
      <c r="CL359" s="113"/>
      <c r="CM359" s="113"/>
      <c r="CN359" s="113"/>
      <c r="CO359" s="113"/>
      <c r="CP359" s="113"/>
      <c r="CQ359" s="113"/>
      <c r="CR359" s="113"/>
      <c r="CS359" s="113"/>
      <c r="CT359" s="113"/>
      <c r="CU359" s="113"/>
      <c r="CV359" s="113"/>
      <c r="CW359" s="113"/>
      <c r="CX359" s="113"/>
      <c r="CY359" s="113"/>
      <c r="CZ359" s="113"/>
      <c r="DA359" s="113"/>
      <c r="DB359" s="113"/>
      <c r="DC359" s="113"/>
      <c r="DD359" s="113"/>
      <c r="DE359" s="113"/>
      <c r="DF359" s="113"/>
      <c r="DG359" s="113"/>
      <c r="DH359" s="113"/>
      <c r="DI359" s="113"/>
      <c r="DJ359" s="113"/>
      <c r="DK359" s="113"/>
      <c r="DL359" s="113"/>
      <c r="DM359" s="113"/>
      <c r="DN359" s="113"/>
      <c r="DO359" s="113"/>
      <c r="DP359" s="113"/>
      <c r="DQ359" s="113"/>
      <c r="DR359" s="113"/>
      <c r="DS359" s="113"/>
      <c r="DT359" s="113"/>
      <c r="DU359" s="113"/>
      <c r="DV359" s="113"/>
      <c r="DW359" s="113"/>
      <c r="DX359" s="113"/>
      <c r="DY359" s="113"/>
      <c r="DZ359" s="113"/>
      <c r="EA359" s="113"/>
      <c r="EB359" s="113"/>
      <c r="EC359" s="113"/>
      <c r="ED359" s="113"/>
      <c r="EE359" s="113"/>
      <c r="EF359" s="113"/>
      <c r="EG359" s="113"/>
    </row>
    <row r="360" spans="1:137" s="106" customFormat="1" ht="12.95" customHeight="1" x14ac:dyDescent="0.2">
      <c r="A360" s="127" t="e">
        <f>'Приложение № 1'!#REF!</f>
        <v>#REF!</v>
      </c>
      <c r="B360" s="104" t="e">
        <f>'Приложение № 1'!#REF!</f>
        <v>#REF!</v>
      </c>
      <c r="C360" s="126" t="e">
        <f>'Приложение № 1'!#REF!</f>
        <v>#REF!</v>
      </c>
      <c r="D360" s="151" t="e">
        <f>'Приложение № 1'!#REF!</f>
        <v>#REF!</v>
      </c>
      <c r="E360" s="151">
        <v>0</v>
      </c>
      <c r="F360" s="151">
        <v>0</v>
      </c>
      <c r="G360" s="151" t="e">
        <f t="shared" si="118"/>
        <v>#REF!</v>
      </c>
      <c r="H360" s="151" t="e">
        <f t="shared" si="118"/>
        <v>#REF!</v>
      </c>
      <c r="I360" s="151">
        <v>0</v>
      </c>
      <c r="J360" s="151">
        <v>0</v>
      </c>
      <c r="K360" s="151">
        <v>0</v>
      </c>
      <c r="L360" s="151">
        <v>0</v>
      </c>
      <c r="M360" s="151">
        <v>0</v>
      </c>
      <c r="N360" s="151">
        <v>0</v>
      </c>
      <c r="O360" s="151">
        <v>0</v>
      </c>
      <c r="P360" s="151">
        <v>0</v>
      </c>
      <c r="Q360" s="112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3"/>
      <c r="BW360" s="113"/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113"/>
      <c r="CL360" s="113"/>
      <c r="CM360" s="113"/>
      <c r="CN360" s="113"/>
      <c r="CO360" s="113"/>
      <c r="CP360" s="113"/>
      <c r="CQ360" s="113"/>
      <c r="CR360" s="113"/>
      <c r="CS360" s="113"/>
      <c r="CT360" s="113"/>
      <c r="CU360" s="113"/>
      <c r="CV360" s="113"/>
      <c r="CW360" s="113"/>
      <c r="CX360" s="113"/>
      <c r="CY360" s="113"/>
      <c r="CZ360" s="113"/>
      <c r="DA360" s="113"/>
      <c r="DB360" s="113"/>
      <c r="DC360" s="113"/>
      <c r="DD360" s="113"/>
      <c r="DE360" s="113"/>
      <c r="DF360" s="113"/>
      <c r="DG360" s="113"/>
      <c r="DH360" s="113"/>
      <c r="DI360" s="113"/>
      <c r="DJ360" s="113"/>
      <c r="DK360" s="113"/>
      <c r="DL360" s="113"/>
      <c r="DM360" s="113"/>
      <c r="DN360" s="113"/>
      <c r="DO360" s="113"/>
      <c r="DP360" s="113"/>
      <c r="DQ360" s="113"/>
      <c r="DR360" s="113"/>
      <c r="DS360" s="113"/>
      <c r="DT360" s="113"/>
      <c r="DU360" s="113"/>
      <c r="DV360" s="113"/>
      <c r="DW360" s="113"/>
      <c r="DX360" s="113"/>
      <c r="DY360" s="113"/>
      <c r="DZ360" s="113"/>
      <c r="EA360" s="113"/>
      <c r="EB360" s="113"/>
      <c r="EC360" s="113"/>
      <c r="ED360" s="113"/>
      <c r="EE360" s="113"/>
      <c r="EF360" s="113"/>
      <c r="EG360" s="113"/>
    </row>
    <row r="361" spans="1:137" s="106" customFormat="1" ht="12.95" customHeight="1" x14ac:dyDescent="0.2">
      <c r="A361" s="127" t="e">
        <f>'Приложение № 1'!#REF!</f>
        <v>#REF!</v>
      </c>
      <c r="B361" s="104" t="e">
        <f>'Приложение № 1'!#REF!</f>
        <v>#REF!</v>
      </c>
      <c r="C361" s="126" t="e">
        <f>'Приложение № 1'!#REF!</f>
        <v>#REF!</v>
      </c>
      <c r="D361" s="151" t="e">
        <f>'Приложение № 1'!#REF!</f>
        <v>#REF!</v>
      </c>
      <c r="E361" s="151">
        <v>0</v>
      </c>
      <c r="F361" s="151">
        <v>0</v>
      </c>
      <c r="G361" s="151" t="e">
        <f t="shared" si="118"/>
        <v>#REF!</v>
      </c>
      <c r="H361" s="151" t="e">
        <f t="shared" si="118"/>
        <v>#REF!</v>
      </c>
      <c r="I361" s="151">
        <v>0</v>
      </c>
      <c r="J361" s="151">
        <v>0</v>
      </c>
      <c r="K361" s="151">
        <v>0</v>
      </c>
      <c r="L361" s="151">
        <v>0</v>
      </c>
      <c r="M361" s="151">
        <v>0</v>
      </c>
      <c r="N361" s="151">
        <v>0</v>
      </c>
      <c r="O361" s="151">
        <v>0</v>
      </c>
      <c r="P361" s="151">
        <v>0</v>
      </c>
      <c r="Q361" s="112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3"/>
      <c r="CO361" s="113"/>
      <c r="CP361" s="113"/>
      <c r="CQ361" s="113"/>
      <c r="CR361" s="113"/>
      <c r="CS361" s="113"/>
      <c r="CT361" s="113"/>
      <c r="CU361" s="113"/>
      <c r="CV361" s="113"/>
      <c r="CW361" s="113"/>
      <c r="CX361" s="113"/>
      <c r="CY361" s="113"/>
      <c r="CZ361" s="113"/>
      <c r="DA361" s="113"/>
      <c r="DB361" s="113"/>
      <c r="DC361" s="113"/>
      <c r="DD361" s="113"/>
      <c r="DE361" s="113"/>
      <c r="DF361" s="113"/>
      <c r="DG361" s="113"/>
      <c r="DH361" s="113"/>
      <c r="DI361" s="113"/>
      <c r="DJ361" s="113"/>
      <c r="DK361" s="113"/>
      <c r="DL361" s="113"/>
      <c r="DM361" s="113"/>
      <c r="DN361" s="113"/>
      <c r="DO361" s="113"/>
      <c r="DP361" s="113"/>
      <c r="DQ361" s="113"/>
      <c r="DR361" s="113"/>
      <c r="DS361" s="113"/>
      <c r="DT361" s="113"/>
      <c r="DU361" s="113"/>
      <c r="DV361" s="113"/>
      <c r="DW361" s="113"/>
      <c r="DX361" s="113"/>
      <c r="DY361" s="113"/>
      <c r="DZ361" s="113"/>
      <c r="EA361" s="113"/>
      <c r="EB361" s="113"/>
      <c r="EC361" s="113"/>
      <c r="ED361" s="113"/>
      <c r="EE361" s="113"/>
      <c r="EF361" s="113"/>
      <c r="EG361" s="113"/>
    </row>
    <row r="362" spans="1:137" s="106" customFormat="1" ht="12.95" customHeight="1" x14ac:dyDescent="0.2">
      <c r="A362" s="127" t="e">
        <f>'Приложение № 1'!#REF!</f>
        <v>#REF!</v>
      </c>
      <c r="B362" s="104" t="e">
        <f>'Приложение № 1'!#REF!</f>
        <v>#REF!</v>
      </c>
      <c r="C362" s="126" t="e">
        <f>'Приложение № 1'!#REF!</f>
        <v>#REF!</v>
      </c>
      <c r="D362" s="151" t="e">
        <f>'Приложение № 1'!#REF!</f>
        <v>#REF!</v>
      </c>
      <c r="E362" s="151">
        <v>0</v>
      </c>
      <c r="F362" s="151">
        <v>0</v>
      </c>
      <c r="G362" s="151" t="e">
        <f t="shared" si="118"/>
        <v>#REF!</v>
      </c>
      <c r="H362" s="151" t="e">
        <f t="shared" si="118"/>
        <v>#REF!</v>
      </c>
      <c r="I362" s="151">
        <v>0</v>
      </c>
      <c r="J362" s="151">
        <v>0</v>
      </c>
      <c r="K362" s="151">
        <v>0</v>
      </c>
      <c r="L362" s="151">
        <v>0</v>
      </c>
      <c r="M362" s="151">
        <v>0</v>
      </c>
      <c r="N362" s="151">
        <v>0</v>
      </c>
      <c r="O362" s="151">
        <v>0</v>
      </c>
      <c r="P362" s="151">
        <v>0</v>
      </c>
      <c r="Q362" s="112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113"/>
      <c r="CL362" s="113"/>
      <c r="CM362" s="113"/>
      <c r="CN362" s="113"/>
      <c r="CO362" s="113"/>
      <c r="CP362" s="113"/>
      <c r="CQ362" s="113"/>
      <c r="CR362" s="113"/>
      <c r="CS362" s="113"/>
      <c r="CT362" s="113"/>
      <c r="CU362" s="113"/>
      <c r="CV362" s="113"/>
      <c r="CW362" s="113"/>
      <c r="CX362" s="113"/>
      <c r="CY362" s="113"/>
      <c r="CZ362" s="113"/>
      <c r="DA362" s="113"/>
      <c r="DB362" s="113"/>
      <c r="DC362" s="113"/>
      <c r="DD362" s="113"/>
      <c r="DE362" s="113"/>
      <c r="DF362" s="113"/>
      <c r="DG362" s="113"/>
      <c r="DH362" s="113"/>
      <c r="DI362" s="113"/>
      <c r="DJ362" s="113"/>
      <c r="DK362" s="113"/>
      <c r="DL362" s="113"/>
      <c r="DM362" s="113"/>
      <c r="DN362" s="113"/>
      <c r="DO362" s="113"/>
      <c r="DP362" s="113"/>
      <c r="DQ362" s="113"/>
      <c r="DR362" s="113"/>
      <c r="DS362" s="113"/>
      <c r="DT362" s="113"/>
      <c r="DU362" s="113"/>
      <c r="DV362" s="113"/>
      <c r="DW362" s="113"/>
      <c r="DX362" s="113"/>
      <c r="DY362" s="113"/>
      <c r="DZ362" s="113"/>
      <c r="EA362" s="113"/>
      <c r="EB362" s="113"/>
      <c r="EC362" s="113"/>
      <c r="ED362" s="113"/>
      <c r="EE362" s="113"/>
      <c r="EF362" s="113"/>
      <c r="EG362" s="113"/>
    </row>
    <row r="363" spans="1:137" s="106" customFormat="1" ht="30.75" customHeight="1" x14ac:dyDescent="0.2">
      <c r="A363" s="822" t="e">
        <f>'Приложение № 1'!#REF!</f>
        <v>#REF!</v>
      </c>
      <c r="B363" s="823"/>
      <c r="C363" s="129" t="e">
        <f>C364+C365</f>
        <v>#REF!</v>
      </c>
      <c r="D363" s="129" t="e">
        <f t="shared" ref="D363:P363" si="119">D364+D365</f>
        <v>#REF!</v>
      </c>
      <c r="E363" s="129">
        <f t="shared" si="119"/>
        <v>0</v>
      </c>
      <c r="F363" s="129">
        <f t="shared" si="119"/>
        <v>0</v>
      </c>
      <c r="G363" s="129">
        <f t="shared" si="119"/>
        <v>0</v>
      </c>
      <c r="H363" s="129">
        <f t="shared" si="119"/>
        <v>0</v>
      </c>
      <c r="I363" s="129" t="e">
        <f t="shared" si="119"/>
        <v>#REF!</v>
      </c>
      <c r="J363" s="129" t="e">
        <f t="shared" si="119"/>
        <v>#REF!</v>
      </c>
      <c r="K363" s="129">
        <f t="shared" si="119"/>
        <v>0</v>
      </c>
      <c r="L363" s="129">
        <f t="shared" si="119"/>
        <v>0</v>
      </c>
      <c r="M363" s="129">
        <f t="shared" si="119"/>
        <v>0</v>
      </c>
      <c r="N363" s="129">
        <f t="shared" si="119"/>
        <v>0</v>
      </c>
      <c r="O363" s="129">
        <f t="shared" si="119"/>
        <v>0</v>
      </c>
      <c r="P363" s="129">
        <f t="shared" si="119"/>
        <v>0</v>
      </c>
      <c r="Q363" s="112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3"/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3"/>
      <c r="DO363" s="113"/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</row>
    <row r="364" spans="1:137" s="106" customFormat="1" ht="12.95" customHeight="1" x14ac:dyDescent="0.2">
      <c r="A364" s="100">
        <v>1</v>
      </c>
      <c r="B364" s="119" t="e">
        <f>'Приложение № 1'!#REF!</f>
        <v>#REF!</v>
      </c>
      <c r="C364" s="126" t="e">
        <f>'Приложение № 1'!#REF!</f>
        <v>#REF!</v>
      </c>
      <c r="D364" s="151" t="e">
        <f>'Приложение № 1'!#REF!</f>
        <v>#REF!</v>
      </c>
      <c r="E364" s="151">
        <v>0</v>
      </c>
      <c r="F364" s="151">
        <v>0</v>
      </c>
      <c r="G364" s="151">
        <v>0</v>
      </c>
      <c r="H364" s="151">
        <v>0</v>
      </c>
      <c r="I364" s="151" t="e">
        <f>C364</f>
        <v>#REF!</v>
      </c>
      <c r="J364" s="151" t="e">
        <f>D364</f>
        <v>#REF!</v>
      </c>
      <c r="K364" s="151">
        <v>0</v>
      </c>
      <c r="L364" s="151">
        <v>0</v>
      </c>
      <c r="M364" s="151">
        <v>0</v>
      </c>
      <c r="N364" s="151">
        <v>0</v>
      </c>
      <c r="O364" s="151">
        <v>0</v>
      </c>
      <c r="P364" s="151">
        <v>0</v>
      </c>
      <c r="Q364" s="112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13"/>
      <c r="CO364" s="113"/>
      <c r="CP364" s="113"/>
      <c r="CQ364" s="113"/>
      <c r="CR364" s="113"/>
      <c r="CS364" s="113"/>
      <c r="CT364" s="113"/>
      <c r="CU364" s="113"/>
      <c r="CV364" s="113"/>
      <c r="CW364" s="113"/>
      <c r="CX364" s="113"/>
      <c r="CY364" s="113"/>
      <c r="CZ364" s="113"/>
      <c r="DA364" s="113"/>
      <c r="DB364" s="113"/>
      <c r="DC364" s="113"/>
      <c r="DD364" s="113"/>
      <c r="DE364" s="113"/>
      <c r="DF364" s="113"/>
      <c r="DG364" s="113"/>
      <c r="DH364" s="113"/>
      <c r="DI364" s="113"/>
      <c r="DJ364" s="113"/>
      <c r="DK364" s="113"/>
      <c r="DL364" s="113"/>
      <c r="DM364" s="113"/>
      <c r="DN364" s="113"/>
      <c r="DO364" s="113"/>
      <c r="DP364" s="113"/>
      <c r="DQ364" s="113"/>
      <c r="DR364" s="113"/>
      <c r="DS364" s="113"/>
      <c r="DT364" s="113"/>
      <c r="DU364" s="113"/>
      <c r="DV364" s="113"/>
      <c r="DW364" s="113"/>
      <c r="DX364" s="113"/>
      <c r="DY364" s="113"/>
      <c r="DZ364" s="113"/>
      <c r="EA364" s="113"/>
      <c r="EB364" s="113"/>
      <c r="EC364" s="113"/>
      <c r="ED364" s="113"/>
      <c r="EE364" s="113"/>
      <c r="EF364" s="113"/>
      <c r="EG364" s="113"/>
    </row>
    <row r="365" spans="1:137" s="106" customFormat="1" ht="12.95" customHeight="1" x14ac:dyDescent="0.2">
      <c r="A365" s="100">
        <v>2</v>
      </c>
      <c r="B365" s="119" t="e">
        <f>'Приложение № 1'!#REF!</f>
        <v>#REF!</v>
      </c>
      <c r="C365" s="126" t="e">
        <f>'Приложение № 1'!#REF!</f>
        <v>#REF!</v>
      </c>
      <c r="D365" s="151" t="e">
        <f>'Приложение № 1'!#REF!</f>
        <v>#REF!</v>
      </c>
      <c r="E365" s="151">
        <v>0</v>
      </c>
      <c r="F365" s="151">
        <v>0</v>
      </c>
      <c r="G365" s="151">
        <v>0</v>
      </c>
      <c r="H365" s="151">
        <v>0</v>
      </c>
      <c r="I365" s="151" t="e">
        <f>C365</f>
        <v>#REF!</v>
      </c>
      <c r="J365" s="151" t="e">
        <f>D365</f>
        <v>#REF!</v>
      </c>
      <c r="K365" s="151">
        <v>0</v>
      </c>
      <c r="L365" s="151">
        <v>0</v>
      </c>
      <c r="M365" s="151">
        <v>0</v>
      </c>
      <c r="N365" s="151">
        <v>0</v>
      </c>
      <c r="O365" s="151">
        <v>0</v>
      </c>
      <c r="P365" s="151">
        <v>0</v>
      </c>
      <c r="Q365" s="112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3"/>
      <c r="BW365" s="113"/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113"/>
      <c r="CL365" s="113"/>
      <c r="CM365" s="113"/>
      <c r="CN365" s="113"/>
      <c r="CO365" s="113"/>
      <c r="CP365" s="113"/>
      <c r="CQ365" s="113"/>
      <c r="CR365" s="113"/>
      <c r="CS365" s="113"/>
      <c r="CT365" s="113"/>
      <c r="CU365" s="113"/>
      <c r="CV365" s="113"/>
      <c r="CW365" s="113"/>
      <c r="CX365" s="113"/>
      <c r="CY365" s="113"/>
      <c r="CZ365" s="113"/>
      <c r="DA365" s="113"/>
      <c r="DB365" s="113"/>
      <c r="DC365" s="113"/>
      <c r="DD365" s="113"/>
      <c r="DE365" s="113"/>
      <c r="DF365" s="113"/>
      <c r="DG365" s="113"/>
      <c r="DH365" s="113"/>
      <c r="DI365" s="113"/>
      <c r="DJ365" s="113"/>
      <c r="DK365" s="113"/>
      <c r="DL365" s="113"/>
      <c r="DM365" s="113"/>
      <c r="DN365" s="113"/>
      <c r="DO365" s="113"/>
      <c r="DP365" s="113"/>
      <c r="DQ365" s="113"/>
      <c r="DR365" s="113"/>
      <c r="DS365" s="113"/>
      <c r="DT365" s="113"/>
      <c r="DU365" s="113"/>
      <c r="DV365" s="113"/>
      <c r="DW365" s="113"/>
      <c r="DX365" s="113"/>
      <c r="DY365" s="113"/>
      <c r="DZ365" s="113"/>
      <c r="EA365" s="113"/>
      <c r="EB365" s="113"/>
      <c r="EC365" s="113"/>
      <c r="ED365" s="113"/>
      <c r="EE365" s="113"/>
      <c r="EF365" s="113"/>
      <c r="EG365" s="113"/>
    </row>
    <row r="366" spans="1:137" s="106" customFormat="1" ht="39.950000000000003" customHeight="1" x14ac:dyDescent="0.2">
      <c r="A366" s="820" t="e">
        <f>'Приложение № 1'!#REF!</f>
        <v>#REF!</v>
      </c>
      <c r="B366" s="821"/>
      <c r="C366" s="101" t="e">
        <f>SUM(C367:C374)</f>
        <v>#REF!</v>
      </c>
      <c r="D366" s="101" t="e">
        <f t="shared" ref="D366:P366" si="120">SUM(D367:D374)</f>
        <v>#REF!</v>
      </c>
      <c r="E366" s="101" t="e">
        <f t="shared" si="120"/>
        <v>#REF!</v>
      </c>
      <c r="F366" s="101" t="e">
        <f t="shared" si="120"/>
        <v>#REF!</v>
      </c>
      <c r="G366" s="101">
        <f t="shared" si="120"/>
        <v>1547.7</v>
      </c>
      <c r="H366" s="101">
        <f t="shared" si="120"/>
        <v>69231716.400000006</v>
      </c>
      <c r="I366" s="101">
        <f t="shared" si="120"/>
        <v>0</v>
      </c>
      <c r="J366" s="101">
        <f t="shared" si="120"/>
        <v>0</v>
      </c>
      <c r="K366" s="101">
        <f t="shared" si="120"/>
        <v>0</v>
      </c>
      <c r="L366" s="101">
        <f t="shared" si="120"/>
        <v>0</v>
      </c>
      <c r="M366" s="101">
        <f t="shared" si="120"/>
        <v>0</v>
      </c>
      <c r="N366" s="101">
        <f t="shared" si="120"/>
        <v>0</v>
      </c>
      <c r="O366" s="101">
        <f t="shared" si="120"/>
        <v>0</v>
      </c>
      <c r="P366" s="101">
        <f t="shared" si="120"/>
        <v>0</v>
      </c>
      <c r="Q366" s="112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113"/>
      <c r="CL366" s="113"/>
      <c r="CM366" s="113"/>
      <c r="CN366" s="113"/>
      <c r="CO366" s="113"/>
      <c r="CP366" s="113"/>
      <c r="CQ366" s="113"/>
      <c r="CR366" s="113"/>
      <c r="CS366" s="113"/>
      <c r="CT366" s="113"/>
      <c r="CU366" s="113"/>
      <c r="CV366" s="113"/>
      <c r="CW366" s="113"/>
      <c r="CX366" s="113"/>
      <c r="CY366" s="113"/>
      <c r="CZ366" s="113"/>
      <c r="DA366" s="113"/>
      <c r="DB366" s="113"/>
      <c r="DC366" s="113"/>
      <c r="DD366" s="113"/>
      <c r="DE366" s="113"/>
      <c r="DF366" s="113"/>
      <c r="DG366" s="113"/>
      <c r="DH366" s="113"/>
      <c r="DI366" s="113"/>
      <c r="DJ366" s="113"/>
      <c r="DK366" s="113"/>
      <c r="DL366" s="113"/>
      <c r="DM366" s="113"/>
      <c r="DN366" s="113"/>
      <c r="DO366" s="113"/>
      <c r="DP366" s="113"/>
      <c r="DQ366" s="113"/>
      <c r="DR366" s="113"/>
      <c r="DS366" s="113"/>
      <c r="DT366" s="113"/>
      <c r="DU366" s="113"/>
      <c r="DV366" s="113"/>
      <c r="DW366" s="113"/>
      <c r="DX366" s="113"/>
      <c r="DY366" s="113"/>
      <c r="DZ366" s="113"/>
      <c r="EA366" s="113"/>
      <c r="EB366" s="113"/>
      <c r="EC366" s="113"/>
      <c r="ED366" s="113"/>
      <c r="EE366" s="113"/>
      <c r="EF366" s="113"/>
      <c r="EG366" s="113"/>
    </row>
    <row r="367" spans="1:137" s="150" customFormat="1" ht="12.95" customHeight="1" x14ac:dyDescent="0.2">
      <c r="A367" s="127">
        <v>1</v>
      </c>
      <c r="B367" s="130" t="e">
        <f>'Приложение № 1'!#REF!</f>
        <v>#REF!</v>
      </c>
      <c r="C367" s="126" t="e">
        <f>'Приложение № 1'!#REF!</f>
        <v>#REF!</v>
      </c>
      <c r="D367" s="151" t="e">
        <f>'Приложение № 1'!#REF!</f>
        <v>#REF!</v>
      </c>
      <c r="E367" s="151">
        <v>0</v>
      </c>
      <c r="F367" s="151">
        <v>0</v>
      </c>
      <c r="G367" s="151">
        <v>509.4</v>
      </c>
      <c r="H367" s="151">
        <v>22786480.800000001</v>
      </c>
      <c r="I367" s="151">
        <v>0</v>
      </c>
      <c r="J367" s="151">
        <v>0</v>
      </c>
      <c r="K367" s="151">
        <v>0</v>
      </c>
      <c r="L367" s="151">
        <v>0</v>
      </c>
      <c r="M367" s="151">
        <v>0</v>
      </c>
      <c r="N367" s="151">
        <v>0</v>
      </c>
      <c r="O367" s="151">
        <v>0</v>
      </c>
      <c r="P367" s="151">
        <v>0</v>
      </c>
      <c r="Q367" s="123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  <c r="AR367" s="124"/>
      <c r="AS367" s="124"/>
      <c r="AT367" s="124"/>
      <c r="AU367" s="124"/>
      <c r="AV367" s="124"/>
      <c r="AW367" s="124"/>
      <c r="AX367" s="124"/>
      <c r="AY367" s="124"/>
      <c r="AZ367" s="124"/>
      <c r="BA367" s="124"/>
      <c r="BB367" s="124"/>
      <c r="BC367" s="124"/>
      <c r="BD367" s="124"/>
      <c r="BE367" s="124"/>
      <c r="BF367" s="124"/>
      <c r="BG367" s="124"/>
      <c r="BH367" s="124"/>
      <c r="BI367" s="124"/>
      <c r="BJ367" s="124"/>
      <c r="BK367" s="124"/>
      <c r="BL367" s="124"/>
      <c r="BM367" s="124"/>
      <c r="BN367" s="124"/>
      <c r="BO367" s="124"/>
      <c r="BP367" s="124"/>
      <c r="BQ367" s="124"/>
      <c r="BR367" s="124"/>
      <c r="BS367" s="124"/>
      <c r="BT367" s="124"/>
      <c r="BU367" s="124"/>
      <c r="BV367" s="124"/>
      <c r="BW367" s="124"/>
      <c r="BX367" s="124"/>
      <c r="BY367" s="124"/>
      <c r="BZ367" s="124"/>
      <c r="CA367" s="124"/>
      <c r="CB367" s="124"/>
      <c r="CC367" s="124"/>
      <c r="CD367" s="124"/>
      <c r="CE367" s="124"/>
      <c r="CF367" s="124"/>
      <c r="CG367" s="124"/>
      <c r="CH367" s="124"/>
      <c r="CI367" s="124"/>
      <c r="CJ367" s="124"/>
      <c r="CK367" s="124"/>
      <c r="CL367" s="124"/>
      <c r="CM367" s="124"/>
      <c r="CN367" s="124"/>
      <c r="CO367" s="124"/>
      <c r="CP367" s="124"/>
      <c r="CQ367" s="124"/>
      <c r="CR367" s="124"/>
      <c r="CS367" s="124"/>
      <c r="CT367" s="124"/>
      <c r="CU367" s="124"/>
      <c r="CV367" s="124"/>
      <c r="CW367" s="124"/>
      <c r="CX367" s="124"/>
      <c r="CY367" s="124"/>
      <c r="CZ367" s="124"/>
      <c r="DA367" s="124"/>
      <c r="DB367" s="124"/>
      <c r="DC367" s="124"/>
      <c r="DD367" s="124"/>
      <c r="DE367" s="124"/>
      <c r="DF367" s="124"/>
      <c r="DG367" s="124"/>
      <c r="DH367" s="124"/>
      <c r="DI367" s="124"/>
      <c r="DJ367" s="124"/>
      <c r="DK367" s="124"/>
      <c r="DL367" s="124"/>
      <c r="DM367" s="124"/>
      <c r="DN367" s="124"/>
      <c r="DO367" s="124"/>
      <c r="DP367" s="124"/>
      <c r="DQ367" s="124"/>
      <c r="DR367" s="124"/>
      <c r="DS367" s="124"/>
      <c r="DT367" s="124"/>
      <c r="DU367" s="124"/>
      <c r="DV367" s="124"/>
      <c r="DW367" s="124"/>
      <c r="DX367" s="124"/>
      <c r="DY367" s="124"/>
      <c r="DZ367" s="124"/>
      <c r="EA367" s="124"/>
      <c r="EB367" s="124"/>
      <c r="EC367" s="124"/>
      <c r="ED367" s="124"/>
      <c r="EE367" s="124"/>
      <c r="EF367" s="124"/>
      <c r="EG367" s="124"/>
    </row>
    <row r="368" spans="1:137" s="150" customFormat="1" ht="12.95" customHeight="1" x14ac:dyDescent="0.2">
      <c r="A368" s="127">
        <v>2</v>
      </c>
      <c r="B368" s="130" t="e">
        <f>'Приложение № 1'!#REF!</f>
        <v>#REF!</v>
      </c>
      <c r="C368" s="126" t="e">
        <f>'Приложение № 1'!#REF!</f>
        <v>#REF!</v>
      </c>
      <c r="D368" s="151" t="e">
        <f>'Приложение № 1'!#REF!</f>
        <v>#REF!</v>
      </c>
      <c r="E368" s="151">
        <v>0</v>
      </c>
      <c r="F368" s="151">
        <v>0</v>
      </c>
      <c r="G368" s="151">
        <v>509.7</v>
      </c>
      <c r="H368" s="151">
        <v>22799900.399999999</v>
      </c>
      <c r="I368" s="151">
        <v>0</v>
      </c>
      <c r="J368" s="151">
        <v>0</v>
      </c>
      <c r="K368" s="151">
        <v>0</v>
      </c>
      <c r="L368" s="151">
        <v>0</v>
      </c>
      <c r="M368" s="151">
        <v>0</v>
      </c>
      <c r="N368" s="151">
        <v>0</v>
      </c>
      <c r="O368" s="151">
        <v>0</v>
      </c>
      <c r="P368" s="151">
        <v>0</v>
      </c>
      <c r="Q368" s="123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  <c r="CD368" s="124"/>
      <c r="CE368" s="124"/>
      <c r="CF368" s="124"/>
      <c r="CG368" s="124"/>
      <c r="CH368" s="124"/>
      <c r="CI368" s="124"/>
      <c r="CJ368" s="124"/>
      <c r="CK368" s="124"/>
      <c r="CL368" s="124"/>
      <c r="CM368" s="124"/>
      <c r="CN368" s="124"/>
      <c r="CO368" s="124"/>
      <c r="CP368" s="124"/>
      <c r="CQ368" s="124"/>
      <c r="CR368" s="124"/>
      <c r="CS368" s="124"/>
      <c r="CT368" s="124"/>
      <c r="CU368" s="124"/>
      <c r="CV368" s="124"/>
      <c r="CW368" s="124"/>
      <c r="CX368" s="124"/>
      <c r="CY368" s="124"/>
      <c r="CZ368" s="124"/>
      <c r="DA368" s="124"/>
      <c r="DB368" s="124"/>
      <c r="DC368" s="124"/>
      <c r="DD368" s="124"/>
      <c r="DE368" s="124"/>
      <c r="DF368" s="124"/>
      <c r="DG368" s="124"/>
      <c r="DH368" s="124"/>
      <c r="DI368" s="124"/>
      <c r="DJ368" s="124"/>
      <c r="DK368" s="124"/>
      <c r="DL368" s="124"/>
      <c r="DM368" s="124"/>
      <c r="DN368" s="124"/>
      <c r="DO368" s="124"/>
      <c r="DP368" s="124"/>
      <c r="DQ368" s="124"/>
      <c r="DR368" s="124"/>
      <c r="DS368" s="124"/>
      <c r="DT368" s="124"/>
      <c r="DU368" s="124"/>
      <c r="DV368" s="124"/>
      <c r="DW368" s="124"/>
      <c r="DX368" s="124"/>
      <c r="DY368" s="124"/>
      <c r="DZ368" s="124"/>
      <c r="EA368" s="124"/>
      <c r="EB368" s="124"/>
      <c r="EC368" s="124"/>
      <c r="ED368" s="124"/>
      <c r="EE368" s="124"/>
      <c r="EF368" s="124"/>
      <c r="EG368" s="124"/>
    </row>
    <row r="369" spans="1:137" s="150" customFormat="1" ht="12.95" customHeight="1" x14ac:dyDescent="0.2">
      <c r="A369" s="127">
        <v>3</v>
      </c>
      <c r="B369" s="130" t="e">
        <f>'Приложение № 1'!#REF!</f>
        <v>#REF!</v>
      </c>
      <c r="C369" s="126" t="e">
        <f>'Приложение № 1'!#REF!</f>
        <v>#REF!</v>
      </c>
      <c r="D369" s="151" t="e">
        <f>'Приложение № 1'!#REF!</f>
        <v>#REF!</v>
      </c>
      <c r="E369" s="151">
        <v>0</v>
      </c>
      <c r="F369" s="151">
        <v>0</v>
      </c>
      <c r="G369" s="151">
        <v>528.6</v>
      </c>
      <c r="H369" s="151">
        <v>23645335.199999999</v>
      </c>
      <c r="I369" s="151">
        <v>0</v>
      </c>
      <c r="J369" s="151">
        <v>0</v>
      </c>
      <c r="K369" s="151">
        <v>0</v>
      </c>
      <c r="L369" s="151">
        <v>0</v>
      </c>
      <c r="M369" s="151">
        <v>0</v>
      </c>
      <c r="N369" s="151">
        <v>0</v>
      </c>
      <c r="O369" s="151">
        <v>0</v>
      </c>
      <c r="P369" s="151">
        <v>0</v>
      </c>
      <c r="Q369" s="123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24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4"/>
      <c r="CA369" s="124"/>
      <c r="CB369" s="124"/>
      <c r="CC369" s="124"/>
      <c r="CD369" s="124"/>
      <c r="CE369" s="124"/>
      <c r="CF369" s="124"/>
      <c r="CG369" s="124"/>
      <c r="CH369" s="124"/>
      <c r="CI369" s="124"/>
      <c r="CJ369" s="124"/>
      <c r="CK369" s="124"/>
      <c r="CL369" s="124"/>
      <c r="CM369" s="124"/>
      <c r="CN369" s="124"/>
      <c r="CO369" s="124"/>
      <c r="CP369" s="124"/>
      <c r="CQ369" s="124"/>
      <c r="CR369" s="124"/>
      <c r="CS369" s="124"/>
      <c r="CT369" s="124"/>
      <c r="CU369" s="124"/>
      <c r="CV369" s="124"/>
      <c r="CW369" s="124"/>
      <c r="CX369" s="124"/>
      <c r="CY369" s="124"/>
      <c r="CZ369" s="124"/>
      <c r="DA369" s="124"/>
      <c r="DB369" s="124"/>
      <c r="DC369" s="124"/>
      <c r="DD369" s="124"/>
      <c r="DE369" s="124"/>
      <c r="DF369" s="124"/>
      <c r="DG369" s="124"/>
      <c r="DH369" s="124"/>
      <c r="DI369" s="124"/>
      <c r="DJ369" s="124"/>
      <c r="DK369" s="124"/>
      <c r="DL369" s="124"/>
      <c r="DM369" s="124"/>
      <c r="DN369" s="124"/>
      <c r="DO369" s="124"/>
      <c r="DP369" s="124"/>
      <c r="DQ369" s="124"/>
      <c r="DR369" s="124"/>
      <c r="DS369" s="124"/>
      <c r="DT369" s="124"/>
      <c r="DU369" s="124"/>
      <c r="DV369" s="124"/>
      <c r="DW369" s="124"/>
      <c r="DX369" s="124"/>
      <c r="DY369" s="124"/>
      <c r="DZ369" s="124"/>
      <c r="EA369" s="124"/>
      <c r="EB369" s="124"/>
      <c r="EC369" s="124"/>
      <c r="ED369" s="124"/>
      <c r="EE369" s="124"/>
      <c r="EF369" s="124"/>
      <c r="EG369" s="124"/>
    </row>
    <row r="370" spans="1:137" s="150" customFormat="1" ht="12.95" customHeight="1" x14ac:dyDescent="0.2">
      <c r="A370" s="127">
        <v>4</v>
      </c>
      <c r="B370" s="130" t="e">
        <f>'Приложение № 1'!#REF!</f>
        <v>#REF!</v>
      </c>
      <c r="C370" s="126" t="e">
        <f>'Приложение № 1'!#REF!</f>
        <v>#REF!</v>
      </c>
      <c r="D370" s="151" t="e">
        <f>'Приложение № 1'!#REF!</f>
        <v>#REF!</v>
      </c>
      <c r="E370" s="151" t="e">
        <f t="shared" ref="E370:F374" si="121">C370</f>
        <v>#REF!</v>
      </c>
      <c r="F370" s="151" t="e">
        <f t="shared" si="121"/>
        <v>#REF!</v>
      </c>
      <c r="G370" s="151">
        <v>0</v>
      </c>
      <c r="H370" s="151">
        <v>0</v>
      </c>
      <c r="I370" s="151">
        <v>0</v>
      </c>
      <c r="J370" s="151">
        <v>0</v>
      </c>
      <c r="K370" s="151">
        <v>0</v>
      </c>
      <c r="L370" s="151">
        <v>0</v>
      </c>
      <c r="M370" s="151">
        <v>0</v>
      </c>
      <c r="N370" s="151">
        <v>0</v>
      </c>
      <c r="O370" s="151">
        <v>0</v>
      </c>
      <c r="P370" s="151">
        <v>0</v>
      </c>
      <c r="Q370" s="123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24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  <c r="CC370" s="124"/>
      <c r="CD370" s="124"/>
      <c r="CE370" s="124"/>
      <c r="CF370" s="124"/>
      <c r="CG370" s="124"/>
      <c r="CH370" s="124"/>
      <c r="CI370" s="124"/>
      <c r="CJ370" s="124"/>
      <c r="CK370" s="124"/>
      <c r="CL370" s="124"/>
      <c r="CM370" s="124"/>
      <c r="CN370" s="124"/>
      <c r="CO370" s="124"/>
      <c r="CP370" s="124"/>
      <c r="CQ370" s="124"/>
      <c r="CR370" s="124"/>
      <c r="CS370" s="124"/>
      <c r="CT370" s="124"/>
      <c r="CU370" s="124"/>
      <c r="CV370" s="124"/>
      <c r="CW370" s="124"/>
      <c r="CX370" s="124"/>
      <c r="CY370" s="124"/>
      <c r="CZ370" s="124"/>
      <c r="DA370" s="124"/>
      <c r="DB370" s="124"/>
      <c r="DC370" s="124"/>
      <c r="DD370" s="124"/>
      <c r="DE370" s="124"/>
      <c r="DF370" s="124"/>
      <c r="DG370" s="124"/>
      <c r="DH370" s="124"/>
      <c r="DI370" s="124"/>
      <c r="DJ370" s="124"/>
      <c r="DK370" s="124"/>
      <c r="DL370" s="124"/>
      <c r="DM370" s="124"/>
      <c r="DN370" s="124"/>
      <c r="DO370" s="124"/>
      <c r="DP370" s="124"/>
      <c r="DQ370" s="124"/>
      <c r="DR370" s="124"/>
      <c r="DS370" s="124"/>
      <c r="DT370" s="124"/>
      <c r="DU370" s="124"/>
      <c r="DV370" s="124"/>
      <c r="DW370" s="124"/>
      <c r="DX370" s="124"/>
      <c r="DY370" s="124"/>
      <c r="DZ370" s="124"/>
      <c r="EA370" s="124"/>
      <c r="EB370" s="124"/>
      <c r="EC370" s="124"/>
      <c r="ED370" s="124"/>
      <c r="EE370" s="124"/>
      <c r="EF370" s="124"/>
      <c r="EG370" s="124"/>
    </row>
    <row r="371" spans="1:137" s="150" customFormat="1" ht="12.95" customHeight="1" x14ac:dyDescent="0.2">
      <c r="A371" s="127">
        <v>5</v>
      </c>
      <c r="B371" s="130" t="e">
        <f>'Приложение № 1'!#REF!</f>
        <v>#REF!</v>
      </c>
      <c r="C371" s="126" t="e">
        <f>'Приложение № 1'!#REF!</f>
        <v>#REF!</v>
      </c>
      <c r="D371" s="151" t="e">
        <f>'Приложение № 1'!#REF!</f>
        <v>#REF!</v>
      </c>
      <c r="E371" s="151" t="e">
        <f t="shared" si="121"/>
        <v>#REF!</v>
      </c>
      <c r="F371" s="151" t="e">
        <f t="shared" si="121"/>
        <v>#REF!</v>
      </c>
      <c r="G371" s="151">
        <v>0</v>
      </c>
      <c r="H371" s="151">
        <v>0</v>
      </c>
      <c r="I371" s="151">
        <v>0</v>
      </c>
      <c r="J371" s="151">
        <v>0</v>
      </c>
      <c r="K371" s="151">
        <v>0</v>
      </c>
      <c r="L371" s="151">
        <v>0</v>
      </c>
      <c r="M371" s="151">
        <v>0</v>
      </c>
      <c r="N371" s="151">
        <v>0</v>
      </c>
      <c r="O371" s="151">
        <v>0</v>
      </c>
      <c r="P371" s="151">
        <v>0</v>
      </c>
      <c r="Q371" s="123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24"/>
      <c r="CD371" s="124"/>
      <c r="CE371" s="124"/>
      <c r="CF371" s="124"/>
      <c r="CG371" s="124"/>
      <c r="CH371" s="124"/>
      <c r="CI371" s="124"/>
      <c r="CJ371" s="124"/>
      <c r="CK371" s="124"/>
      <c r="CL371" s="124"/>
      <c r="CM371" s="124"/>
      <c r="CN371" s="124"/>
      <c r="CO371" s="124"/>
      <c r="CP371" s="124"/>
      <c r="CQ371" s="124"/>
      <c r="CR371" s="124"/>
      <c r="CS371" s="124"/>
      <c r="CT371" s="124"/>
      <c r="CU371" s="124"/>
      <c r="CV371" s="124"/>
      <c r="CW371" s="124"/>
      <c r="CX371" s="124"/>
      <c r="CY371" s="124"/>
      <c r="CZ371" s="124"/>
      <c r="DA371" s="124"/>
      <c r="DB371" s="124"/>
      <c r="DC371" s="124"/>
      <c r="DD371" s="124"/>
      <c r="DE371" s="124"/>
      <c r="DF371" s="124"/>
      <c r="DG371" s="124"/>
      <c r="DH371" s="124"/>
      <c r="DI371" s="124"/>
      <c r="DJ371" s="124"/>
      <c r="DK371" s="124"/>
      <c r="DL371" s="124"/>
      <c r="DM371" s="124"/>
      <c r="DN371" s="124"/>
      <c r="DO371" s="124"/>
      <c r="DP371" s="124"/>
      <c r="DQ371" s="124"/>
      <c r="DR371" s="124"/>
      <c r="DS371" s="124"/>
      <c r="DT371" s="124"/>
      <c r="DU371" s="124"/>
      <c r="DV371" s="124"/>
      <c r="DW371" s="124"/>
      <c r="DX371" s="124"/>
      <c r="DY371" s="124"/>
      <c r="DZ371" s="124"/>
      <c r="EA371" s="124"/>
      <c r="EB371" s="124"/>
      <c r="EC371" s="124"/>
      <c r="ED371" s="124"/>
      <c r="EE371" s="124"/>
      <c r="EF371" s="124"/>
      <c r="EG371" s="124"/>
    </row>
    <row r="372" spans="1:137" s="150" customFormat="1" ht="12.95" customHeight="1" x14ac:dyDescent="0.2">
      <c r="A372" s="127">
        <v>6</v>
      </c>
      <c r="B372" s="130" t="e">
        <f>'Приложение № 1'!#REF!</f>
        <v>#REF!</v>
      </c>
      <c r="C372" s="126" t="e">
        <f>'Приложение № 1'!#REF!</f>
        <v>#REF!</v>
      </c>
      <c r="D372" s="151" t="e">
        <f>'Приложение № 1'!#REF!</f>
        <v>#REF!</v>
      </c>
      <c r="E372" s="151" t="e">
        <f t="shared" si="121"/>
        <v>#REF!</v>
      </c>
      <c r="F372" s="151" t="e">
        <f t="shared" si="121"/>
        <v>#REF!</v>
      </c>
      <c r="G372" s="151">
        <v>0</v>
      </c>
      <c r="H372" s="151">
        <v>0</v>
      </c>
      <c r="I372" s="151">
        <v>0</v>
      </c>
      <c r="J372" s="151">
        <v>0</v>
      </c>
      <c r="K372" s="151">
        <v>0</v>
      </c>
      <c r="L372" s="151">
        <v>0</v>
      </c>
      <c r="M372" s="151">
        <v>0</v>
      </c>
      <c r="N372" s="151">
        <v>0</v>
      </c>
      <c r="O372" s="151">
        <v>0</v>
      </c>
      <c r="P372" s="151">
        <v>0</v>
      </c>
      <c r="Q372" s="123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124"/>
      <c r="AK372" s="124"/>
      <c r="AL372" s="124"/>
      <c r="AM372" s="124"/>
      <c r="AN372" s="124"/>
      <c r="AO372" s="124"/>
      <c r="AP372" s="124"/>
      <c r="AQ372" s="124"/>
      <c r="AR372" s="124"/>
      <c r="AS372" s="124"/>
      <c r="AT372" s="124"/>
      <c r="AU372" s="124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  <c r="CC372" s="124"/>
      <c r="CD372" s="124"/>
      <c r="CE372" s="124"/>
      <c r="CF372" s="124"/>
      <c r="CG372" s="124"/>
      <c r="CH372" s="124"/>
      <c r="CI372" s="124"/>
      <c r="CJ372" s="124"/>
      <c r="CK372" s="124"/>
      <c r="CL372" s="124"/>
      <c r="CM372" s="124"/>
      <c r="CN372" s="124"/>
      <c r="CO372" s="124"/>
      <c r="CP372" s="124"/>
      <c r="CQ372" s="124"/>
      <c r="CR372" s="124"/>
      <c r="CS372" s="124"/>
      <c r="CT372" s="124"/>
      <c r="CU372" s="124"/>
      <c r="CV372" s="124"/>
      <c r="CW372" s="124"/>
      <c r="CX372" s="124"/>
      <c r="CY372" s="124"/>
      <c r="CZ372" s="124"/>
      <c r="DA372" s="124"/>
      <c r="DB372" s="124"/>
      <c r="DC372" s="124"/>
      <c r="DD372" s="124"/>
      <c r="DE372" s="124"/>
      <c r="DF372" s="124"/>
      <c r="DG372" s="124"/>
      <c r="DH372" s="124"/>
      <c r="DI372" s="124"/>
      <c r="DJ372" s="124"/>
      <c r="DK372" s="124"/>
      <c r="DL372" s="124"/>
      <c r="DM372" s="124"/>
      <c r="DN372" s="124"/>
      <c r="DO372" s="124"/>
      <c r="DP372" s="124"/>
      <c r="DQ372" s="124"/>
      <c r="DR372" s="124"/>
      <c r="DS372" s="124"/>
      <c r="DT372" s="124"/>
      <c r="DU372" s="124"/>
      <c r="DV372" s="124"/>
      <c r="DW372" s="124"/>
      <c r="DX372" s="124"/>
      <c r="DY372" s="124"/>
      <c r="DZ372" s="124"/>
      <c r="EA372" s="124"/>
      <c r="EB372" s="124"/>
      <c r="EC372" s="124"/>
      <c r="ED372" s="124"/>
      <c r="EE372" s="124"/>
      <c r="EF372" s="124"/>
      <c r="EG372" s="124"/>
    </row>
    <row r="373" spans="1:137" s="150" customFormat="1" ht="12.95" customHeight="1" x14ac:dyDescent="0.2">
      <c r="A373" s="127">
        <v>7</v>
      </c>
      <c r="B373" s="130" t="e">
        <f>'Приложение № 1'!#REF!</f>
        <v>#REF!</v>
      </c>
      <c r="C373" s="126" t="e">
        <f>'Приложение № 1'!#REF!</f>
        <v>#REF!</v>
      </c>
      <c r="D373" s="151" t="e">
        <f>'Приложение № 1'!#REF!</f>
        <v>#REF!</v>
      </c>
      <c r="E373" s="151" t="e">
        <f t="shared" si="121"/>
        <v>#REF!</v>
      </c>
      <c r="F373" s="151" t="e">
        <f t="shared" si="121"/>
        <v>#REF!</v>
      </c>
      <c r="G373" s="151">
        <v>0</v>
      </c>
      <c r="H373" s="151">
        <v>0</v>
      </c>
      <c r="I373" s="151">
        <v>0</v>
      </c>
      <c r="J373" s="151">
        <v>0</v>
      </c>
      <c r="K373" s="151">
        <v>0</v>
      </c>
      <c r="L373" s="151">
        <v>0</v>
      </c>
      <c r="M373" s="151">
        <v>0</v>
      </c>
      <c r="N373" s="151">
        <v>0</v>
      </c>
      <c r="O373" s="151">
        <v>0</v>
      </c>
      <c r="P373" s="151">
        <v>0</v>
      </c>
      <c r="Q373" s="123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  <c r="AM373" s="124"/>
      <c r="AN373" s="124"/>
      <c r="AO373" s="124"/>
      <c r="AP373" s="124"/>
      <c r="AQ373" s="124"/>
      <c r="AR373" s="124"/>
      <c r="AS373" s="124"/>
      <c r="AT373" s="124"/>
      <c r="AU373" s="124"/>
      <c r="AV373" s="124"/>
      <c r="AW373" s="124"/>
      <c r="AX373" s="124"/>
      <c r="AY373" s="124"/>
      <c r="AZ373" s="124"/>
      <c r="BA373" s="124"/>
      <c r="BB373" s="124"/>
      <c r="BC373" s="124"/>
      <c r="BD373" s="124"/>
      <c r="BE373" s="124"/>
      <c r="BF373" s="124"/>
      <c r="BG373" s="124"/>
      <c r="BH373" s="124"/>
      <c r="BI373" s="124"/>
      <c r="BJ373" s="124"/>
      <c r="BK373" s="124"/>
      <c r="BL373" s="124"/>
      <c r="BM373" s="124"/>
      <c r="BN373" s="124"/>
      <c r="BO373" s="124"/>
      <c r="BP373" s="124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  <c r="CC373" s="124"/>
      <c r="CD373" s="124"/>
      <c r="CE373" s="124"/>
      <c r="CF373" s="124"/>
      <c r="CG373" s="124"/>
      <c r="CH373" s="124"/>
      <c r="CI373" s="124"/>
      <c r="CJ373" s="124"/>
      <c r="CK373" s="124"/>
      <c r="CL373" s="124"/>
      <c r="CM373" s="124"/>
      <c r="CN373" s="124"/>
      <c r="CO373" s="124"/>
      <c r="CP373" s="124"/>
      <c r="CQ373" s="124"/>
      <c r="CR373" s="124"/>
      <c r="CS373" s="124"/>
      <c r="CT373" s="124"/>
      <c r="CU373" s="124"/>
      <c r="CV373" s="124"/>
      <c r="CW373" s="124"/>
      <c r="CX373" s="124"/>
      <c r="CY373" s="124"/>
      <c r="CZ373" s="124"/>
      <c r="DA373" s="124"/>
      <c r="DB373" s="124"/>
      <c r="DC373" s="124"/>
      <c r="DD373" s="124"/>
      <c r="DE373" s="124"/>
      <c r="DF373" s="124"/>
      <c r="DG373" s="124"/>
      <c r="DH373" s="124"/>
      <c r="DI373" s="124"/>
      <c r="DJ373" s="124"/>
      <c r="DK373" s="124"/>
      <c r="DL373" s="124"/>
      <c r="DM373" s="124"/>
      <c r="DN373" s="124"/>
      <c r="DO373" s="124"/>
      <c r="DP373" s="124"/>
      <c r="DQ373" s="124"/>
      <c r="DR373" s="124"/>
      <c r="DS373" s="124"/>
      <c r="DT373" s="124"/>
      <c r="DU373" s="124"/>
      <c r="DV373" s="124"/>
      <c r="DW373" s="124"/>
      <c r="DX373" s="124"/>
      <c r="DY373" s="124"/>
      <c r="DZ373" s="124"/>
      <c r="EA373" s="124"/>
      <c r="EB373" s="124"/>
      <c r="EC373" s="124"/>
      <c r="ED373" s="124"/>
      <c r="EE373" s="124"/>
      <c r="EF373" s="124"/>
      <c r="EG373" s="124"/>
    </row>
    <row r="374" spans="1:137" s="106" customFormat="1" ht="12.95" customHeight="1" x14ac:dyDescent="0.2">
      <c r="A374" s="127">
        <v>8</v>
      </c>
      <c r="B374" s="130" t="e">
        <f>'Приложение № 1'!#REF!</f>
        <v>#REF!</v>
      </c>
      <c r="C374" s="126" t="e">
        <f>'Приложение № 1'!#REF!</f>
        <v>#REF!</v>
      </c>
      <c r="D374" s="151" t="e">
        <f>'Приложение № 1'!#REF!</f>
        <v>#REF!</v>
      </c>
      <c r="E374" s="151" t="e">
        <f t="shared" si="121"/>
        <v>#REF!</v>
      </c>
      <c r="F374" s="151" t="e">
        <f t="shared" si="121"/>
        <v>#REF!</v>
      </c>
      <c r="G374" s="151">
        <v>0</v>
      </c>
      <c r="H374" s="151">
        <v>0</v>
      </c>
      <c r="I374" s="151">
        <v>0</v>
      </c>
      <c r="J374" s="151">
        <v>0</v>
      </c>
      <c r="K374" s="151">
        <v>0</v>
      </c>
      <c r="L374" s="151">
        <v>0</v>
      </c>
      <c r="M374" s="151">
        <v>0</v>
      </c>
      <c r="N374" s="151">
        <v>0</v>
      </c>
      <c r="O374" s="151">
        <v>0</v>
      </c>
      <c r="P374" s="151">
        <v>0</v>
      </c>
      <c r="Q374" s="112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3"/>
      <c r="BJ374" s="113"/>
      <c r="BK374" s="113"/>
      <c r="BL374" s="113"/>
      <c r="BM374" s="113"/>
      <c r="BN374" s="113"/>
      <c r="BO374" s="113"/>
      <c r="BP374" s="113"/>
      <c r="BQ374" s="113"/>
      <c r="BR374" s="113"/>
      <c r="BS374" s="113"/>
      <c r="BT374" s="113"/>
      <c r="BU374" s="113"/>
      <c r="BV374" s="113"/>
      <c r="BW374" s="113"/>
      <c r="BX374" s="113"/>
      <c r="BY374" s="113"/>
      <c r="BZ374" s="113"/>
      <c r="CA374" s="113"/>
      <c r="CB374" s="113"/>
      <c r="CC374" s="113"/>
      <c r="CD374" s="113"/>
      <c r="CE374" s="113"/>
      <c r="CF374" s="113"/>
      <c r="CG374" s="113"/>
      <c r="CH374" s="113"/>
      <c r="CI374" s="113"/>
      <c r="CJ374" s="113"/>
      <c r="CK374" s="113"/>
      <c r="CL374" s="113"/>
      <c r="CM374" s="113"/>
      <c r="CN374" s="113"/>
      <c r="CO374" s="113"/>
      <c r="CP374" s="113"/>
      <c r="CQ374" s="113"/>
      <c r="CR374" s="113"/>
      <c r="CS374" s="113"/>
      <c r="CT374" s="113"/>
      <c r="CU374" s="113"/>
      <c r="CV374" s="113"/>
      <c r="CW374" s="113"/>
      <c r="CX374" s="113"/>
      <c r="CY374" s="113"/>
      <c r="CZ374" s="113"/>
      <c r="DA374" s="113"/>
      <c r="DB374" s="113"/>
      <c r="DC374" s="113"/>
      <c r="DD374" s="113"/>
      <c r="DE374" s="113"/>
      <c r="DF374" s="113"/>
      <c r="DG374" s="113"/>
      <c r="DH374" s="113"/>
      <c r="DI374" s="113"/>
      <c r="DJ374" s="113"/>
      <c r="DK374" s="113"/>
      <c r="DL374" s="113"/>
      <c r="DM374" s="113"/>
      <c r="DN374" s="113"/>
      <c r="DO374" s="113"/>
      <c r="DP374" s="113"/>
      <c r="DQ374" s="113"/>
      <c r="DR374" s="113"/>
      <c r="DS374" s="113"/>
      <c r="DT374" s="113"/>
      <c r="DU374" s="113"/>
      <c r="DV374" s="113"/>
      <c r="DW374" s="113"/>
      <c r="DX374" s="113"/>
      <c r="DY374" s="113"/>
      <c r="DZ374" s="113"/>
      <c r="EA374" s="113"/>
      <c r="EB374" s="113"/>
      <c r="EC374" s="113"/>
      <c r="ED374" s="113"/>
      <c r="EE374" s="113"/>
      <c r="EF374" s="113"/>
      <c r="EG374" s="113"/>
    </row>
    <row r="375" spans="1:137" s="106" customFormat="1" ht="39.950000000000003" customHeight="1" x14ac:dyDescent="0.2">
      <c r="A375" s="820" t="e">
        <f>'Приложение № 1'!#REF!</f>
        <v>#REF!</v>
      </c>
      <c r="B375" s="821"/>
      <c r="C375" s="101" t="e">
        <f>SUM(C376:C382)</f>
        <v>#REF!</v>
      </c>
      <c r="D375" s="101" t="e">
        <f t="shared" ref="D375:P375" si="122">SUM(D376:D382)</f>
        <v>#REF!</v>
      </c>
      <c r="E375" s="101" t="e">
        <f t="shared" si="122"/>
        <v>#REF!</v>
      </c>
      <c r="F375" s="101" t="e">
        <f t="shared" si="122"/>
        <v>#REF!</v>
      </c>
      <c r="G375" s="101">
        <f t="shared" si="122"/>
        <v>0</v>
      </c>
      <c r="H375" s="101">
        <f t="shared" si="122"/>
        <v>0</v>
      </c>
      <c r="I375" s="101">
        <f t="shared" si="122"/>
        <v>0</v>
      </c>
      <c r="J375" s="101">
        <f t="shared" si="122"/>
        <v>0</v>
      </c>
      <c r="K375" s="101">
        <f t="shared" si="122"/>
        <v>0</v>
      </c>
      <c r="L375" s="101">
        <f t="shared" si="122"/>
        <v>0</v>
      </c>
      <c r="M375" s="101">
        <f t="shared" si="122"/>
        <v>0</v>
      </c>
      <c r="N375" s="101">
        <f t="shared" si="122"/>
        <v>0</v>
      </c>
      <c r="O375" s="101">
        <f t="shared" si="122"/>
        <v>0</v>
      </c>
      <c r="P375" s="101">
        <f t="shared" si="122"/>
        <v>0</v>
      </c>
      <c r="Q375" s="112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3"/>
      <c r="BJ375" s="113"/>
      <c r="BK375" s="113"/>
      <c r="BL375" s="113"/>
      <c r="BM375" s="113"/>
      <c r="BN375" s="113"/>
      <c r="BO375" s="113"/>
      <c r="BP375" s="113"/>
      <c r="BQ375" s="113"/>
      <c r="BR375" s="113"/>
      <c r="BS375" s="113"/>
      <c r="BT375" s="113"/>
      <c r="BU375" s="113"/>
      <c r="BV375" s="113"/>
      <c r="BW375" s="113"/>
      <c r="BX375" s="113"/>
      <c r="BY375" s="113"/>
      <c r="BZ375" s="113"/>
      <c r="CA375" s="113"/>
      <c r="CB375" s="113"/>
      <c r="CC375" s="113"/>
      <c r="CD375" s="113"/>
      <c r="CE375" s="113"/>
      <c r="CF375" s="113"/>
      <c r="CG375" s="113"/>
      <c r="CH375" s="113"/>
      <c r="CI375" s="113"/>
      <c r="CJ375" s="113"/>
      <c r="CK375" s="113"/>
      <c r="CL375" s="113"/>
      <c r="CM375" s="113"/>
      <c r="CN375" s="113"/>
      <c r="CO375" s="113"/>
      <c r="CP375" s="113"/>
      <c r="CQ375" s="113"/>
      <c r="CR375" s="113"/>
      <c r="CS375" s="113"/>
      <c r="CT375" s="113"/>
      <c r="CU375" s="113"/>
      <c r="CV375" s="113"/>
      <c r="CW375" s="113"/>
      <c r="CX375" s="113"/>
      <c r="CY375" s="113"/>
      <c r="CZ375" s="113"/>
      <c r="DA375" s="113"/>
      <c r="DB375" s="113"/>
      <c r="DC375" s="113"/>
      <c r="DD375" s="113"/>
      <c r="DE375" s="113"/>
      <c r="DF375" s="113"/>
      <c r="DG375" s="113"/>
      <c r="DH375" s="113"/>
      <c r="DI375" s="113"/>
      <c r="DJ375" s="113"/>
      <c r="DK375" s="113"/>
      <c r="DL375" s="113"/>
      <c r="DM375" s="113"/>
      <c r="DN375" s="113"/>
      <c r="DO375" s="113"/>
      <c r="DP375" s="113"/>
      <c r="DQ375" s="113"/>
      <c r="DR375" s="113"/>
      <c r="DS375" s="113"/>
      <c r="DT375" s="113"/>
      <c r="DU375" s="113"/>
      <c r="DV375" s="113"/>
      <c r="DW375" s="113"/>
      <c r="DX375" s="113"/>
      <c r="DY375" s="113"/>
      <c r="DZ375" s="113"/>
      <c r="EA375" s="113"/>
      <c r="EB375" s="113"/>
      <c r="EC375" s="113"/>
      <c r="ED375" s="113"/>
      <c r="EE375" s="113"/>
      <c r="EF375" s="113"/>
      <c r="EG375" s="113"/>
    </row>
    <row r="376" spans="1:137" s="106" customFormat="1" ht="12.95" customHeight="1" x14ac:dyDescent="0.2">
      <c r="A376" s="127">
        <v>1</v>
      </c>
      <c r="B376" s="130" t="e">
        <f>'Приложение № 1'!#REF!</f>
        <v>#REF!</v>
      </c>
      <c r="C376" s="126" t="e">
        <f>'Приложение № 1'!#REF!</f>
        <v>#REF!</v>
      </c>
      <c r="D376" s="151" t="e">
        <f>'Приложение № 1'!#REF!</f>
        <v>#REF!</v>
      </c>
      <c r="E376" s="151" t="e">
        <f>C376</f>
        <v>#REF!</v>
      </c>
      <c r="F376" s="151" t="e">
        <f>D376</f>
        <v>#REF!</v>
      </c>
      <c r="G376" s="151">
        <v>0</v>
      </c>
      <c r="H376" s="151">
        <v>0</v>
      </c>
      <c r="I376" s="151">
        <v>0</v>
      </c>
      <c r="J376" s="151">
        <v>0</v>
      </c>
      <c r="K376" s="151">
        <v>0</v>
      </c>
      <c r="L376" s="151">
        <v>0</v>
      </c>
      <c r="M376" s="151">
        <v>0</v>
      </c>
      <c r="N376" s="151">
        <v>0</v>
      </c>
      <c r="O376" s="151">
        <v>0</v>
      </c>
      <c r="P376" s="151">
        <v>0</v>
      </c>
      <c r="Q376" s="112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3"/>
      <c r="BJ376" s="113"/>
      <c r="BK376" s="113"/>
      <c r="BL376" s="113"/>
      <c r="BM376" s="113"/>
      <c r="BN376" s="113"/>
      <c r="BO376" s="113"/>
      <c r="BP376" s="113"/>
      <c r="BQ376" s="113"/>
      <c r="BR376" s="113"/>
      <c r="BS376" s="113"/>
      <c r="BT376" s="113"/>
      <c r="BU376" s="113"/>
      <c r="BV376" s="113"/>
      <c r="BW376" s="113"/>
      <c r="BX376" s="113"/>
      <c r="BY376" s="113"/>
      <c r="BZ376" s="113"/>
      <c r="CA376" s="113"/>
      <c r="CB376" s="113"/>
      <c r="CC376" s="113"/>
      <c r="CD376" s="113"/>
      <c r="CE376" s="113"/>
      <c r="CF376" s="113"/>
      <c r="CG376" s="113"/>
      <c r="CH376" s="113"/>
      <c r="CI376" s="113"/>
      <c r="CJ376" s="113"/>
      <c r="CK376" s="113"/>
      <c r="CL376" s="113"/>
      <c r="CM376" s="113"/>
      <c r="CN376" s="113"/>
      <c r="CO376" s="113"/>
      <c r="CP376" s="113"/>
      <c r="CQ376" s="113"/>
      <c r="CR376" s="113"/>
      <c r="CS376" s="113"/>
      <c r="CT376" s="113"/>
      <c r="CU376" s="113"/>
      <c r="CV376" s="113"/>
      <c r="CW376" s="113"/>
      <c r="CX376" s="113"/>
      <c r="CY376" s="113"/>
      <c r="CZ376" s="113"/>
      <c r="DA376" s="113"/>
      <c r="DB376" s="113"/>
      <c r="DC376" s="113"/>
      <c r="DD376" s="113"/>
      <c r="DE376" s="113"/>
      <c r="DF376" s="113"/>
      <c r="DG376" s="113"/>
      <c r="DH376" s="113"/>
      <c r="DI376" s="113"/>
      <c r="DJ376" s="113"/>
      <c r="DK376" s="113"/>
      <c r="DL376" s="113"/>
      <c r="DM376" s="113"/>
      <c r="DN376" s="113"/>
      <c r="DO376" s="113"/>
      <c r="DP376" s="113"/>
      <c r="DQ376" s="113"/>
      <c r="DR376" s="113"/>
      <c r="DS376" s="113"/>
      <c r="DT376" s="113"/>
      <c r="DU376" s="113"/>
      <c r="DV376" s="113"/>
      <c r="DW376" s="113"/>
      <c r="DX376" s="113"/>
      <c r="DY376" s="113"/>
      <c r="DZ376" s="113"/>
      <c r="EA376" s="113"/>
      <c r="EB376" s="113"/>
      <c r="EC376" s="113"/>
      <c r="ED376" s="113"/>
      <c r="EE376" s="113"/>
      <c r="EF376" s="113"/>
      <c r="EG376" s="113"/>
    </row>
    <row r="377" spans="1:137" s="106" customFormat="1" ht="12.95" customHeight="1" x14ac:dyDescent="0.2">
      <c r="A377" s="127">
        <v>2</v>
      </c>
      <c r="B377" s="130" t="e">
        <f>'Приложение № 1'!#REF!</f>
        <v>#REF!</v>
      </c>
      <c r="C377" s="126" t="e">
        <f>'Приложение № 1'!#REF!</f>
        <v>#REF!</v>
      </c>
      <c r="D377" s="151" t="e">
        <f>'Приложение № 1'!#REF!</f>
        <v>#REF!</v>
      </c>
      <c r="E377" s="151" t="e">
        <f t="shared" ref="E377:F382" si="123">C377</f>
        <v>#REF!</v>
      </c>
      <c r="F377" s="151" t="e">
        <f t="shared" si="123"/>
        <v>#REF!</v>
      </c>
      <c r="G377" s="151">
        <v>0</v>
      </c>
      <c r="H377" s="151">
        <v>0</v>
      </c>
      <c r="I377" s="151">
        <v>0</v>
      </c>
      <c r="J377" s="151">
        <v>0</v>
      </c>
      <c r="K377" s="151">
        <v>0</v>
      </c>
      <c r="L377" s="151">
        <v>0</v>
      </c>
      <c r="M377" s="151">
        <v>0</v>
      </c>
      <c r="N377" s="151">
        <v>0</v>
      </c>
      <c r="O377" s="151">
        <v>0</v>
      </c>
      <c r="P377" s="151">
        <v>0</v>
      </c>
      <c r="Q377" s="112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3"/>
      <c r="BJ377" s="113"/>
      <c r="BK377" s="113"/>
      <c r="BL377" s="113"/>
      <c r="BM377" s="113"/>
      <c r="BN377" s="113"/>
      <c r="BO377" s="113"/>
      <c r="BP377" s="113"/>
      <c r="BQ377" s="113"/>
      <c r="BR377" s="113"/>
      <c r="BS377" s="113"/>
      <c r="BT377" s="113"/>
      <c r="BU377" s="113"/>
      <c r="BV377" s="113"/>
      <c r="BW377" s="113"/>
      <c r="BX377" s="113"/>
      <c r="BY377" s="113"/>
      <c r="BZ377" s="113"/>
      <c r="CA377" s="113"/>
      <c r="CB377" s="113"/>
      <c r="CC377" s="113"/>
      <c r="CD377" s="113"/>
      <c r="CE377" s="113"/>
      <c r="CF377" s="113"/>
      <c r="CG377" s="113"/>
      <c r="CH377" s="113"/>
      <c r="CI377" s="113"/>
      <c r="CJ377" s="113"/>
      <c r="CK377" s="113"/>
      <c r="CL377" s="113"/>
      <c r="CM377" s="113"/>
      <c r="CN377" s="113"/>
      <c r="CO377" s="113"/>
      <c r="CP377" s="113"/>
      <c r="CQ377" s="113"/>
      <c r="CR377" s="113"/>
      <c r="CS377" s="113"/>
      <c r="CT377" s="113"/>
      <c r="CU377" s="113"/>
      <c r="CV377" s="113"/>
      <c r="CW377" s="113"/>
      <c r="CX377" s="113"/>
      <c r="CY377" s="113"/>
      <c r="CZ377" s="113"/>
      <c r="DA377" s="113"/>
      <c r="DB377" s="113"/>
      <c r="DC377" s="113"/>
      <c r="DD377" s="113"/>
      <c r="DE377" s="113"/>
      <c r="DF377" s="113"/>
      <c r="DG377" s="113"/>
      <c r="DH377" s="113"/>
      <c r="DI377" s="113"/>
      <c r="DJ377" s="113"/>
      <c r="DK377" s="113"/>
      <c r="DL377" s="113"/>
      <c r="DM377" s="113"/>
      <c r="DN377" s="113"/>
      <c r="DO377" s="113"/>
      <c r="DP377" s="113"/>
      <c r="DQ377" s="113"/>
      <c r="DR377" s="113"/>
      <c r="DS377" s="113"/>
      <c r="DT377" s="113"/>
      <c r="DU377" s="113"/>
      <c r="DV377" s="113"/>
      <c r="DW377" s="113"/>
      <c r="DX377" s="113"/>
      <c r="DY377" s="113"/>
      <c r="DZ377" s="113"/>
      <c r="EA377" s="113"/>
      <c r="EB377" s="113"/>
      <c r="EC377" s="113"/>
      <c r="ED377" s="113"/>
      <c r="EE377" s="113"/>
      <c r="EF377" s="113"/>
      <c r="EG377" s="113"/>
    </row>
    <row r="378" spans="1:137" s="106" customFormat="1" ht="12.95" customHeight="1" x14ac:dyDescent="0.2">
      <c r="A378" s="127">
        <v>3</v>
      </c>
      <c r="B378" s="130" t="e">
        <f>'Приложение № 1'!#REF!</f>
        <v>#REF!</v>
      </c>
      <c r="C378" s="126" t="e">
        <f>'Приложение № 1'!#REF!</f>
        <v>#REF!</v>
      </c>
      <c r="D378" s="151" t="e">
        <f>'Приложение № 1'!#REF!</f>
        <v>#REF!</v>
      </c>
      <c r="E378" s="151" t="e">
        <f t="shared" si="123"/>
        <v>#REF!</v>
      </c>
      <c r="F378" s="151" t="e">
        <f t="shared" si="123"/>
        <v>#REF!</v>
      </c>
      <c r="G378" s="151">
        <v>0</v>
      </c>
      <c r="H378" s="151">
        <v>0</v>
      </c>
      <c r="I378" s="151">
        <v>0</v>
      </c>
      <c r="J378" s="151">
        <v>0</v>
      </c>
      <c r="K378" s="151">
        <v>0</v>
      </c>
      <c r="L378" s="151">
        <v>0</v>
      </c>
      <c r="M378" s="151">
        <v>0</v>
      </c>
      <c r="N378" s="151">
        <v>0</v>
      </c>
      <c r="O378" s="151">
        <v>0</v>
      </c>
      <c r="P378" s="151">
        <v>0</v>
      </c>
      <c r="Q378" s="112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13"/>
      <c r="BH378" s="113"/>
      <c r="BI378" s="113"/>
      <c r="BJ378" s="113"/>
      <c r="BK378" s="113"/>
      <c r="BL378" s="113"/>
      <c r="BM378" s="113"/>
      <c r="BN378" s="113"/>
      <c r="BO378" s="113"/>
      <c r="BP378" s="113"/>
      <c r="BQ378" s="113"/>
      <c r="BR378" s="113"/>
      <c r="BS378" s="113"/>
      <c r="BT378" s="113"/>
      <c r="BU378" s="113"/>
      <c r="BV378" s="113"/>
      <c r="BW378" s="113"/>
      <c r="BX378" s="113"/>
      <c r="BY378" s="113"/>
      <c r="BZ378" s="113"/>
      <c r="CA378" s="113"/>
      <c r="CB378" s="113"/>
      <c r="CC378" s="113"/>
      <c r="CD378" s="113"/>
      <c r="CE378" s="113"/>
      <c r="CF378" s="113"/>
      <c r="CG378" s="113"/>
      <c r="CH378" s="113"/>
      <c r="CI378" s="113"/>
      <c r="CJ378" s="113"/>
      <c r="CK378" s="113"/>
      <c r="CL378" s="113"/>
      <c r="CM378" s="113"/>
      <c r="CN378" s="113"/>
      <c r="CO378" s="113"/>
      <c r="CP378" s="113"/>
      <c r="CQ378" s="113"/>
      <c r="CR378" s="113"/>
      <c r="CS378" s="113"/>
      <c r="CT378" s="113"/>
      <c r="CU378" s="113"/>
      <c r="CV378" s="113"/>
      <c r="CW378" s="113"/>
      <c r="CX378" s="113"/>
      <c r="CY378" s="113"/>
      <c r="CZ378" s="113"/>
      <c r="DA378" s="113"/>
      <c r="DB378" s="113"/>
      <c r="DC378" s="113"/>
      <c r="DD378" s="113"/>
      <c r="DE378" s="113"/>
      <c r="DF378" s="113"/>
      <c r="DG378" s="113"/>
      <c r="DH378" s="113"/>
      <c r="DI378" s="113"/>
      <c r="DJ378" s="113"/>
      <c r="DK378" s="113"/>
      <c r="DL378" s="113"/>
      <c r="DM378" s="113"/>
      <c r="DN378" s="113"/>
      <c r="DO378" s="113"/>
      <c r="DP378" s="113"/>
      <c r="DQ378" s="113"/>
      <c r="DR378" s="113"/>
      <c r="DS378" s="113"/>
      <c r="DT378" s="113"/>
      <c r="DU378" s="113"/>
      <c r="DV378" s="113"/>
      <c r="DW378" s="113"/>
      <c r="DX378" s="113"/>
      <c r="DY378" s="113"/>
      <c r="DZ378" s="113"/>
      <c r="EA378" s="113"/>
      <c r="EB378" s="113"/>
      <c r="EC378" s="113"/>
      <c r="ED378" s="113"/>
      <c r="EE378" s="113"/>
      <c r="EF378" s="113"/>
      <c r="EG378" s="113"/>
    </row>
    <row r="379" spans="1:137" s="106" customFormat="1" ht="12.95" customHeight="1" x14ac:dyDescent="0.2">
      <c r="A379" s="127">
        <v>4</v>
      </c>
      <c r="B379" s="130" t="e">
        <f>'Приложение № 1'!#REF!</f>
        <v>#REF!</v>
      </c>
      <c r="C379" s="126" t="e">
        <f>'Приложение № 1'!#REF!</f>
        <v>#REF!</v>
      </c>
      <c r="D379" s="151" t="e">
        <f>'Приложение № 1'!#REF!</f>
        <v>#REF!</v>
      </c>
      <c r="E379" s="151" t="e">
        <f t="shared" si="123"/>
        <v>#REF!</v>
      </c>
      <c r="F379" s="151" t="e">
        <f t="shared" si="123"/>
        <v>#REF!</v>
      </c>
      <c r="G379" s="151">
        <v>0</v>
      </c>
      <c r="H379" s="151">
        <v>0</v>
      </c>
      <c r="I379" s="151">
        <v>0</v>
      </c>
      <c r="J379" s="151">
        <v>0</v>
      </c>
      <c r="K379" s="151">
        <v>0</v>
      </c>
      <c r="L379" s="151">
        <v>0</v>
      </c>
      <c r="M379" s="151">
        <v>0</v>
      </c>
      <c r="N379" s="151">
        <v>0</v>
      </c>
      <c r="O379" s="151">
        <v>0</v>
      </c>
      <c r="P379" s="151">
        <v>0</v>
      </c>
      <c r="Q379" s="112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3"/>
      <c r="AT379" s="113"/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3"/>
      <c r="BJ379" s="113"/>
      <c r="BK379" s="113"/>
      <c r="BL379" s="113"/>
      <c r="BM379" s="113"/>
      <c r="BN379" s="113"/>
      <c r="BO379" s="113"/>
      <c r="BP379" s="113"/>
      <c r="BQ379" s="113"/>
      <c r="BR379" s="113"/>
      <c r="BS379" s="113"/>
      <c r="BT379" s="113"/>
      <c r="BU379" s="113"/>
      <c r="BV379" s="113"/>
      <c r="BW379" s="113"/>
      <c r="BX379" s="113"/>
      <c r="BY379" s="113"/>
      <c r="BZ379" s="113"/>
      <c r="CA379" s="113"/>
      <c r="CB379" s="113"/>
      <c r="CC379" s="113"/>
      <c r="CD379" s="113"/>
      <c r="CE379" s="113"/>
      <c r="CF379" s="113"/>
      <c r="CG379" s="113"/>
      <c r="CH379" s="113"/>
      <c r="CI379" s="113"/>
      <c r="CJ379" s="113"/>
      <c r="CK379" s="113"/>
      <c r="CL379" s="113"/>
      <c r="CM379" s="113"/>
      <c r="CN379" s="113"/>
      <c r="CO379" s="113"/>
      <c r="CP379" s="113"/>
      <c r="CQ379" s="113"/>
      <c r="CR379" s="113"/>
      <c r="CS379" s="113"/>
      <c r="CT379" s="113"/>
      <c r="CU379" s="113"/>
      <c r="CV379" s="113"/>
      <c r="CW379" s="113"/>
      <c r="CX379" s="113"/>
      <c r="CY379" s="113"/>
      <c r="CZ379" s="113"/>
      <c r="DA379" s="113"/>
      <c r="DB379" s="113"/>
      <c r="DC379" s="113"/>
      <c r="DD379" s="113"/>
      <c r="DE379" s="113"/>
      <c r="DF379" s="113"/>
      <c r="DG379" s="113"/>
      <c r="DH379" s="113"/>
      <c r="DI379" s="113"/>
      <c r="DJ379" s="113"/>
      <c r="DK379" s="113"/>
      <c r="DL379" s="113"/>
      <c r="DM379" s="113"/>
      <c r="DN379" s="113"/>
      <c r="DO379" s="113"/>
      <c r="DP379" s="113"/>
      <c r="DQ379" s="113"/>
      <c r="DR379" s="113"/>
      <c r="DS379" s="113"/>
      <c r="DT379" s="113"/>
      <c r="DU379" s="113"/>
      <c r="DV379" s="113"/>
      <c r="DW379" s="113"/>
      <c r="DX379" s="113"/>
      <c r="DY379" s="113"/>
      <c r="DZ379" s="113"/>
      <c r="EA379" s="113"/>
      <c r="EB379" s="113"/>
      <c r="EC379" s="113"/>
      <c r="ED379" s="113"/>
      <c r="EE379" s="113"/>
      <c r="EF379" s="113"/>
      <c r="EG379" s="113"/>
    </row>
    <row r="380" spans="1:137" s="106" customFormat="1" ht="12.95" customHeight="1" x14ac:dyDescent="0.2">
      <c r="A380" s="127">
        <v>5</v>
      </c>
      <c r="B380" s="130" t="e">
        <f>'Приложение № 1'!#REF!</f>
        <v>#REF!</v>
      </c>
      <c r="C380" s="126" t="e">
        <f>'Приложение № 1'!#REF!</f>
        <v>#REF!</v>
      </c>
      <c r="D380" s="151" t="e">
        <f>'Приложение № 1'!#REF!</f>
        <v>#REF!</v>
      </c>
      <c r="E380" s="151" t="e">
        <f t="shared" si="123"/>
        <v>#REF!</v>
      </c>
      <c r="F380" s="151" t="e">
        <f t="shared" si="123"/>
        <v>#REF!</v>
      </c>
      <c r="G380" s="151">
        <v>0</v>
      </c>
      <c r="H380" s="151">
        <v>0</v>
      </c>
      <c r="I380" s="151">
        <v>0</v>
      </c>
      <c r="J380" s="151">
        <v>0</v>
      </c>
      <c r="K380" s="151">
        <v>0</v>
      </c>
      <c r="L380" s="151">
        <v>0</v>
      </c>
      <c r="M380" s="151">
        <v>0</v>
      </c>
      <c r="N380" s="151">
        <v>0</v>
      </c>
      <c r="O380" s="151">
        <v>0</v>
      </c>
      <c r="P380" s="151">
        <v>0</v>
      </c>
      <c r="Q380" s="112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/>
      <c r="BO380" s="113"/>
      <c r="BP380" s="113"/>
      <c r="BQ380" s="113"/>
      <c r="BR380" s="113"/>
      <c r="BS380" s="113"/>
      <c r="BT380" s="113"/>
      <c r="BU380" s="113"/>
      <c r="BV380" s="113"/>
      <c r="BW380" s="113"/>
      <c r="BX380" s="113"/>
      <c r="BY380" s="113"/>
      <c r="BZ380" s="113"/>
      <c r="CA380" s="113"/>
      <c r="CB380" s="113"/>
      <c r="CC380" s="113"/>
      <c r="CD380" s="113"/>
      <c r="CE380" s="113"/>
      <c r="CF380" s="113"/>
      <c r="CG380" s="113"/>
      <c r="CH380" s="113"/>
      <c r="CI380" s="113"/>
      <c r="CJ380" s="113"/>
      <c r="CK380" s="113"/>
      <c r="CL380" s="113"/>
      <c r="CM380" s="113"/>
      <c r="CN380" s="113"/>
      <c r="CO380" s="113"/>
      <c r="CP380" s="113"/>
      <c r="CQ380" s="113"/>
      <c r="CR380" s="113"/>
      <c r="CS380" s="113"/>
      <c r="CT380" s="113"/>
      <c r="CU380" s="113"/>
      <c r="CV380" s="113"/>
      <c r="CW380" s="113"/>
      <c r="CX380" s="113"/>
      <c r="CY380" s="113"/>
      <c r="CZ380" s="113"/>
      <c r="DA380" s="113"/>
      <c r="DB380" s="113"/>
      <c r="DC380" s="113"/>
      <c r="DD380" s="113"/>
      <c r="DE380" s="113"/>
      <c r="DF380" s="113"/>
      <c r="DG380" s="113"/>
      <c r="DH380" s="113"/>
      <c r="DI380" s="113"/>
      <c r="DJ380" s="113"/>
      <c r="DK380" s="113"/>
      <c r="DL380" s="113"/>
      <c r="DM380" s="113"/>
      <c r="DN380" s="113"/>
      <c r="DO380" s="113"/>
      <c r="DP380" s="113"/>
      <c r="DQ380" s="113"/>
      <c r="DR380" s="113"/>
      <c r="DS380" s="113"/>
      <c r="DT380" s="113"/>
      <c r="DU380" s="113"/>
      <c r="DV380" s="113"/>
      <c r="DW380" s="113"/>
      <c r="DX380" s="113"/>
      <c r="DY380" s="113"/>
      <c r="DZ380" s="113"/>
      <c r="EA380" s="113"/>
      <c r="EB380" s="113"/>
      <c r="EC380" s="113"/>
      <c r="ED380" s="113"/>
      <c r="EE380" s="113"/>
      <c r="EF380" s="113"/>
      <c r="EG380" s="113"/>
    </row>
    <row r="381" spans="1:137" s="150" customFormat="1" ht="12.95" customHeight="1" x14ac:dyDescent="0.2">
      <c r="A381" s="127">
        <v>6</v>
      </c>
      <c r="B381" s="130" t="e">
        <f>'Приложение № 1'!#REF!</f>
        <v>#REF!</v>
      </c>
      <c r="C381" s="126" t="e">
        <f>'Приложение № 1'!#REF!</f>
        <v>#REF!</v>
      </c>
      <c r="D381" s="151" t="e">
        <f>'Приложение № 1'!#REF!</f>
        <v>#REF!</v>
      </c>
      <c r="E381" s="151" t="e">
        <f t="shared" si="123"/>
        <v>#REF!</v>
      </c>
      <c r="F381" s="151" t="e">
        <f t="shared" si="123"/>
        <v>#REF!</v>
      </c>
      <c r="G381" s="151">
        <v>0</v>
      </c>
      <c r="H381" s="151">
        <v>0</v>
      </c>
      <c r="I381" s="151">
        <v>0</v>
      </c>
      <c r="J381" s="151">
        <v>0</v>
      </c>
      <c r="K381" s="151">
        <v>0</v>
      </c>
      <c r="L381" s="151">
        <v>0</v>
      </c>
      <c r="M381" s="151">
        <v>0</v>
      </c>
      <c r="N381" s="151">
        <v>0</v>
      </c>
      <c r="O381" s="151">
        <v>0</v>
      </c>
      <c r="P381" s="151">
        <v>0</v>
      </c>
      <c r="Q381" s="123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  <c r="CC381" s="124"/>
      <c r="CD381" s="124"/>
      <c r="CE381" s="124"/>
      <c r="CF381" s="124"/>
      <c r="CG381" s="124"/>
      <c r="CH381" s="124"/>
      <c r="CI381" s="124"/>
      <c r="CJ381" s="124"/>
      <c r="CK381" s="124"/>
      <c r="CL381" s="124"/>
      <c r="CM381" s="124"/>
      <c r="CN381" s="124"/>
      <c r="CO381" s="124"/>
      <c r="CP381" s="124"/>
      <c r="CQ381" s="124"/>
      <c r="CR381" s="124"/>
      <c r="CS381" s="124"/>
      <c r="CT381" s="124"/>
      <c r="CU381" s="124"/>
      <c r="CV381" s="124"/>
      <c r="CW381" s="124"/>
      <c r="CX381" s="124"/>
      <c r="CY381" s="124"/>
      <c r="CZ381" s="124"/>
      <c r="DA381" s="124"/>
      <c r="DB381" s="124"/>
      <c r="DC381" s="124"/>
      <c r="DD381" s="124"/>
      <c r="DE381" s="124"/>
      <c r="DF381" s="124"/>
      <c r="DG381" s="124"/>
      <c r="DH381" s="124"/>
      <c r="DI381" s="124"/>
      <c r="DJ381" s="124"/>
      <c r="DK381" s="124"/>
      <c r="DL381" s="124"/>
      <c r="DM381" s="124"/>
      <c r="DN381" s="124"/>
      <c r="DO381" s="124"/>
      <c r="DP381" s="124"/>
      <c r="DQ381" s="124"/>
      <c r="DR381" s="124"/>
      <c r="DS381" s="124"/>
      <c r="DT381" s="124"/>
      <c r="DU381" s="124"/>
      <c r="DV381" s="124"/>
      <c r="DW381" s="124"/>
      <c r="DX381" s="124"/>
      <c r="DY381" s="124"/>
      <c r="DZ381" s="124"/>
      <c r="EA381" s="124"/>
      <c r="EB381" s="124"/>
      <c r="EC381" s="124"/>
      <c r="ED381" s="124"/>
      <c r="EE381" s="124"/>
      <c r="EF381" s="124"/>
      <c r="EG381" s="124"/>
    </row>
    <row r="382" spans="1:137" s="106" customFormat="1" ht="12.95" customHeight="1" x14ac:dyDescent="0.2">
      <c r="A382" s="127">
        <v>7</v>
      </c>
      <c r="B382" s="130" t="e">
        <f>'Приложение № 1'!#REF!</f>
        <v>#REF!</v>
      </c>
      <c r="C382" s="126" t="e">
        <f>'Приложение № 1'!#REF!</f>
        <v>#REF!</v>
      </c>
      <c r="D382" s="151" t="e">
        <f>'Приложение № 1'!#REF!</f>
        <v>#REF!</v>
      </c>
      <c r="E382" s="151" t="e">
        <f t="shared" si="123"/>
        <v>#REF!</v>
      </c>
      <c r="F382" s="151" t="e">
        <f t="shared" si="123"/>
        <v>#REF!</v>
      </c>
      <c r="G382" s="151">
        <v>0</v>
      </c>
      <c r="H382" s="151">
        <v>0</v>
      </c>
      <c r="I382" s="151">
        <v>0</v>
      </c>
      <c r="J382" s="151">
        <v>0</v>
      </c>
      <c r="K382" s="151">
        <v>0</v>
      </c>
      <c r="L382" s="151">
        <v>0</v>
      </c>
      <c r="M382" s="151">
        <v>0</v>
      </c>
      <c r="N382" s="151">
        <v>0</v>
      </c>
      <c r="O382" s="151">
        <v>0</v>
      </c>
      <c r="P382" s="151">
        <v>0</v>
      </c>
      <c r="Q382" s="112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3"/>
      <c r="AT382" s="113"/>
      <c r="AU382" s="113"/>
      <c r="AV382" s="11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  <c r="BG382" s="113"/>
      <c r="BH382" s="113"/>
      <c r="BI382" s="113"/>
      <c r="BJ382" s="113"/>
      <c r="BK382" s="113"/>
      <c r="BL382" s="113"/>
      <c r="BM382" s="113"/>
      <c r="BN382" s="113"/>
      <c r="BO382" s="113"/>
      <c r="BP382" s="113"/>
      <c r="BQ382" s="113"/>
      <c r="BR382" s="113"/>
      <c r="BS382" s="113"/>
      <c r="BT382" s="113"/>
      <c r="BU382" s="113"/>
      <c r="BV382" s="113"/>
      <c r="BW382" s="113"/>
      <c r="BX382" s="113"/>
      <c r="BY382" s="113"/>
      <c r="BZ382" s="113"/>
      <c r="CA382" s="113"/>
      <c r="CB382" s="113"/>
      <c r="CC382" s="113"/>
      <c r="CD382" s="113"/>
      <c r="CE382" s="113"/>
      <c r="CF382" s="113"/>
      <c r="CG382" s="113"/>
      <c r="CH382" s="113"/>
      <c r="CI382" s="113"/>
      <c r="CJ382" s="113"/>
      <c r="CK382" s="113"/>
      <c r="CL382" s="113"/>
      <c r="CM382" s="113"/>
      <c r="CN382" s="113"/>
      <c r="CO382" s="113"/>
      <c r="CP382" s="113"/>
      <c r="CQ382" s="113"/>
      <c r="CR382" s="113"/>
      <c r="CS382" s="113"/>
      <c r="CT382" s="113"/>
      <c r="CU382" s="113"/>
      <c r="CV382" s="113"/>
      <c r="CW382" s="113"/>
      <c r="CX382" s="113"/>
      <c r="CY382" s="113"/>
      <c r="CZ382" s="113"/>
      <c r="DA382" s="113"/>
      <c r="DB382" s="113"/>
      <c r="DC382" s="113"/>
      <c r="DD382" s="113"/>
      <c r="DE382" s="113"/>
      <c r="DF382" s="113"/>
      <c r="DG382" s="113"/>
      <c r="DH382" s="113"/>
      <c r="DI382" s="113"/>
      <c r="DJ382" s="113"/>
      <c r="DK382" s="113"/>
      <c r="DL382" s="113"/>
      <c r="DM382" s="113"/>
      <c r="DN382" s="113"/>
      <c r="DO382" s="113"/>
      <c r="DP382" s="113"/>
      <c r="DQ382" s="113"/>
      <c r="DR382" s="113"/>
      <c r="DS382" s="113"/>
      <c r="DT382" s="113"/>
      <c r="DU382" s="113"/>
      <c r="DV382" s="113"/>
      <c r="DW382" s="113"/>
      <c r="DX382" s="113"/>
      <c r="DY382" s="113"/>
      <c r="DZ382" s="113"/>
      <c r="EA382" s="113"/>
      <c r="EB382" s="113"/>
      <c r="EC382" s="113"/>
      <c r="ED382" s="113"/>
      <c r="EE382" s="113"/>
      <c r="EF382" s="113"/>
      <c r="EG382" s="113"/>
    </row>
    <row r="383" spans="1:137" s="106" customFormat="1" ht="39.950000000000003" customHeight="1" x14ac:dyDescent="0.2">
      <c r="A383" s="831" t="e">
        <f>'Приложение № 1'!#REF!</f>
        <v>#REF!</v>
      </c>
      <c r="B383" s="832"/>
      <c r="C383" s="129" t="e">
        <f>C384+C385+C386+C387</f>
        <v>#REF!</v>
      </c>
      <c r="D383" s="129" t="e">
        <f t="shared" ref="D383:P383" si="124">D384+D385+D386+D387</f>
        <v>#REF!</v>
      </c>
      <c r="E383" s="129">
        <f t="shared" si="124"/>
        <v>0</v>
      </c>
      <c r="F383" s="129">
        <f t="shared" si="124"/>
        <v>0</v>
      </c>
      <c r="G383" s="129" t="e">
        <f t="shared" si="124"/>
        <v>#REF!</v>
      </c>
      <c r="H383" s="129" t="e">
        <f t="shared" si="124"/>
        <v>#REF!</v>
      </c>
      <c r="I383" s="129">
        <f t="shared" si="124"/>
        <v>0</v>
      </c>
      <c r="J383" s="129">
        <f t="shared" si="124"/>
        <v>0</v>
      </c>
      <c r="K383" s="129">
        <f t="shared" si="124"/>
        <v>0</v>
      </c>
      <c r="L383" s="129">
        <f t="shared" si="124"/>
        <v>0</v>
      </c>
      <c r="M383" s="129">
        <f t="shared" si="124"/>
        <v>0</v>
      </c>
      <c r="N383" s="129">
        <f t="shared" si="124"/>
        <v>0</v>
      </c>
      <c r="O383" s="129">
        <f t="shared" si="124"/>
        <v>0</v>
      </c>
      <c r="P383" s="129">
        <f t="shared" si="124"/>
        <v>0</v>
      </c>
      <c r="Q383" s="112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3"/>
      <c r="BR383" s="113"/>
      <c r="BS383" s="113"/>
      <c r="BT383" s="113"/>
      <c r="BU383" s="113"/>
      <c r="BV383" s="113"/>
      <c r="BW383" s="113"/>
      <c r="BX383" s="113"/>
      <c r="BY383" s="113"/>
      <c r="BZ383" s="113"/>
      <c r="CA383" s="113"/>
      <c r="CB383" s="113"/>
      <c r="CC383" s="113"/>
      <c r="CD383" s="113"/>
      <c r="CE383" s="113"/>
      <c r="CF383" s="113"/>
      <c r="CG383" s="113"/>
      <c r="CH383" s="113"/>
      <c r="CI383" s="113"/>
      <c r="CJ383" s="113"/>
      <c r="CK383" s="113"/>
      <c r="CL383" s="113"/>
      <c r="CM383" s="113"/>
      <c r="CN383" s="113"/>
      <c r="CO383" s="113"/>
      <c r="CP383" s="113"/>
      <c r="CQ383" s="113"/>
      <c r="CR383" s="113"/>
      <c r="CS383" s="113"/>
      <c r="CT383" s="113"/>
      <c r="CU383" s="113"/>
      <c r="CV383" s="113"/>
      <c r="CW383" s="113"/>
      <c r="CX383" s="113"/>
      <c r="CY383" s="113"/>
      <c r="CZ383" s="113"/>
      <c r="DA383" s="113"/>
      <c r="DB383" s="113"/>
      <c r="DC383" s="113"/>
      <c r="DD383" s="113"/>
      <c r="DE383" s="113"/>
      <c r="DF383" s="113"/>
      <c r="DG383" s="113"/>
      <c r="DH383" s="113"/>
      <c r="DI383" s="113"/>
      <c r="DJ383" s="113"/>
      <c r="DK383" s="113"/>
      <c r="DL383" s="113"/>
      <c r="DM383" s="113"/>
      <c r="DN383" s="113"/>
      <c r="DO383" s="113"/>
      <c r="DP383" s="113"/>
      <c r="DQ383" s="113"/>
      <c r="DR383" s="113"/>
      <c r="DS383" s="113"/>
      <c r="DT383" s="113"/>
      <c r="DU383" s="113"/>
      <c r="DV383" s="113"/>
      <c r="DW383" s="113"/>
      <c r="DX383" s="113"/>
      <c r="DY383" s="113"/>
      <c r="DZ383" s="113"/>
      <c r="EA383" s="113"/>
      <c r="EB383" s="113"/>
      <c r="EC383" s="113"/>
      <c r="ED383" s="113"/>
      <c r="EE383" s="113"/>
      <c r="EF383" s="113"/>
      <c r="EG383" s="113"/>
    </row>
    <row r="384" spans="1:137" s="106" customFormat="1" ht="12.95" customHeight="1" x14ac:dyDescent="0.2">
      <c r="A384" s="127" t="e">
        <f>'Приложение № 1'!#REF!</f>
        <v>#REF!</v>
      </c>
      <c r="B384" s="104" t="e">
        <f>'Приложение № 1'!#REF!</f>
        <v>#REF!</v>
      </c>
      <c r="C384" s="126" t="e">
        <f>'Приложение № 1'!#REF!</f>
        <v>#REF!</v>
      </c>
      <c r="D384" s="151" t="e">
        <f>'Приложение № 1'!#REF!</f>
        <v>#REF!</v>
      </c>
      <c r="E384" s="151">
        <v>0</v>
      </c>
      <c r="F384" s="151">
        <v>0</v>
      </c>
      <c r="G384" s="151" t="e">
        <f t="shared" ref="G384:H387" si="125">C384</f>
        <v>#REF!</v>
      </c>
      <c r="H384" s="151" t="e">
        <f t="shared" si="125"/>
        <v>#REF!</v>
      </c>
      <c r="I384" s="151">
        <v>0</v>
      </c>
      <c r="J384" s="151">
        <v>0</v>
      </c>
      <c r="K384" s="151">
        <v>0</v>
      </c>
      <c r="L384" s="151">
        <v>0</v>
      </c>
      <c r="M384" s="151">
        <v>0</v>
      </c>
      <c r="N384" s="151">
        <v>0</v>
      </c>
      <c r="O384" s="151">
        <v>0</v>
      </c>
      <c r="P384" s="151">
        <v>0</v>
      </c>
      <c r="Q384" s="112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3"/>
      <c r="BJ384" s="113"/>
      <c r="BK384" s="113"/>
      <c r="BL384" s="113"/>
      <c r="BM384" s="113"/>
      <c r="BN384" s="113"/>
      <c r="BO384" s="113"/>
      <c r="BP384" s="113"/>
      <c r="BQ384" s="113"/>
      <c r="BR384" s="113"/>
      <c r="BS384" s="113"/>
      <c r="BT384" s="113"/>
      <c r="BU384" s="113"/>
      <c r="BV384" s="113"/>
      <c r="BW384" s="113"/>
      <c r="BX384" s="113"/>
      <c r="BY384" s="113"/>
      <c r="BZ384" s="113"/>
      <c r="CA384" s="113"/>
      <c r="CB384" s="113"/>
      <c r="CC384" s="113"/>
      <c r="CD384" s="113"/>
      <c r="CE384" s="113"/>
      <c r="CF384" s="113"/>
      <c r="CG384" s="113"/>
      <c r="CH384" s="113"/>
      <c r="CI384" s="113"/>
      <c r="CJ384" s="113"/>
      <c r="CK384" s="113"/>
      <c r="CL384" s="113"/>
      <c r="CM384" s="113"/>
      <c r="CN384" s="113"/>
      <c r="CO384" s="113"/>
      <c r="CP384" s="113"/>
      <c r="CQ384" s="113"/>
      <c r="CR384" s="113"/>
      <c r="CS384" s="113"/>
      <c r="CT384" s="113"/>
      <c r="CU384" s="113"/>
      <c r="CV384" s="113"/>
      <c r="CW384" s="113"/>
      <c r="CX384" s="113"/>
      <c r="CY384" s="113"/>
      <c r="CZ384" s="113"/>
      <c r="DA384" s="113"/>
      <c r="DB384" s="113"/>
      <c r="DC384" s="113"/>
      <c r="DD384" s="113"/>
      <c r="DE384" s="113"/>
      <c r="DF384" s="113"/>
      <c r="DG384" s="113"/>
      <c r="DH384" s="113"/>
      <c r="DI384" s="113"/>
      <c r="DJ384" s="113"/>
      <c r="DK384" s="113"/>
      <c r="DL384" s="113"/>
      <c r="DM384" s="113"/>
      <c r="DN384" s="113"/>
      <c r="DO384" s="113"/>
      <c r="DP384" s="113"/>
      <c r="DQ384" s="113"/>
      <c r="DR384" s="113"/>
      <c r="DS384" s="113"/>
      <c r="DT384" s="113"/>
      <c r="DU384" s="113"/>
      <c r="DV384" s="113"/>
      <c r="DW384" s="113"/>
      <c r="DX384" s="113"/>
      <c r="DY384" s="113"/>
      <c r="DZ384" s="113"/>
      <c r="EA384" s="113"/>
      <c r="EB384" s="113"/>
      <c r="EC384" s="113"/>
      <c r="ED384" s="113"/>
      <c r="EE384" s="113"/>
      <c r="EF384" s="113"/>
      <c r="EG384" s="113"/>
    </row>
    <row r="385" spans="1:137" s="106" customFormat="1" ht="12.95" customHeight="1" x14ac:dyDescent="0.2">
      <c r="A385" s="127">
        <v>2</v>
      </c>
      <c r="B385" s="104" t="e">
        <f>'Приложение № 1'!#REF!</f>
        <v>#REF!</v>
      </c>
      <c r="C385" s="126" t="e">
        <f>'Приложение № 1'!#REF!</f>
        <v>#REF!</v>
      </c>
      <c r="D385" s="151" t="e">
        <f>'Приложение № 1'!#REF!</f>
        <v>#REF!</v>
      </c>
      <c r="E385" s="151">
        <v>0</v>
      </c>
      <c r="F385" s="151">
        <v>0</v>
      </c>
      <c r="G385" s="151" t="e">
        <f t="shared" si="125"/>
        <v>#REF!</v>
      </c>
      <c r="H385" s="151" t="e">
        <f t="shared" si="125"/>
        <v>#REF!</v>
      </c>
      <c r="I385" s="151">
        <v>0</v>
      </c>
      <c r="J385" s="151">
        <v>0</v>
      </c>
      <c r="K385" s="151">
        <v>0</v>
      </c>
      <c r="L385" s="151">
        <v>0</v>
      </c>
      <c r="M385" s="151">
        <v>0</v>
      </c>
      <c r="N385" s="151">
        <v>0</v>
      </c>
      <c r="O385" s="151">
        <v>0</v>
      </c>
      <c r="P385" s="151">
        <v>0</v>
      </c>
      <c r="Q385" s="112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/>
      <c r="AT385" s="113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  <c r="BG385" s="113"/>
      <c r="BH385" s="113"/>
      <c r="BI385" s="113"/>
      <c r="BJ385" s="113"/>
      <c r="BK385" s="113"/>
      <c r="BL385" s="113"/>
      <c r="BM385" s="113"/>
      <c r="BN385" s="113"/>
      <c r="BO385" s="113"/>
      <c r="BP385" s="113"/>
      <c r="BQ385" s="113"/>
      <c r="BR385" s="113"/>
      <c r="BS385" s="113"/>
      <c r="BT385" s="113"/>
      <c r="BU385" s="113"/>
      <c r="BV385" s="113"/>
      <c r="BW385" s="113"/>
      <c r="BX385" s="113"/>
      <c r="BY385" s="113"/>
      <c r="BZ385" s="113"/>
      <c r="CA385" s="113"/>
      <c r="CB385" s="113"/>
      <c r="CC385" s="113"/>
      <c r="CD385" s="113"/>
      <c r="CE385" s="113"/>
      <c r="CF385" s="113"/>
      <c r="CG385" s="113"/>
      <c r="CH385" s="113"/>
      <c r="CI385" s="113"/>
      <c r="CJ385" s="113"/>
      <c r="CK385" s="113"/>
      <c r="CL385" s="113"/>
      <c r="CM385" s="113"/>
      <c r="CN385" s="113"/>
      <c r="CO385" s="113"/>
      <c r="CP385" s="113"/>
      <c r="CQ385" s="113"/>
      <c r="CR385" s="113"/>
      <c r="CS385" s="113"/>
      <c r="CT385" s="113"/>
      <c r="CU385" s="113"/>
      <c r="CV385" s="113"/>
      <c r="CW385" s="113"/>
      <c r="CX385" s="113"/>
      <c r="CY385" s="113"/>
      <c r="CZ385" s="113"/>
      <c r="DA385" s="113"/>
      <c r="DB385" s="113"/>
      <c r="DC385" s="113"/>
      <c r="DD385" s="113"/>
      <c r="DE385" s="113"/>
      <c r="DF385" s="113"/>
      <c r="DG385" s="113"/>
      <c r="DH385" s="113"/>
      <c r="DI385" s="113"/>
      <c r="DJ385" s="113"/>
      <c r="DK385" s="113"/>
      <c r="DL385" s="113"/>
      <c r="DM385" s="113"/>
      <c r="DN385" s="113"/>
      <c r="DO385" s="113"/>
      <c r="DP385" s="113"/>
      <c r="DQ385" s="113"/>
      <c r="DR385" s="113"/>
      <c r="DS385" s="113"/>
      <c r="DT385" s="113"/>
      <c r="DU385" s="113"/>
      <c r="DV385" s="113"/>
      <c r="DW385" s="113"/>
      <c r="DX385" s="113"/>
      <c r="DY385" s="113"/>
      <c r="DZ385" s="113"/>
      <c r="EA385" s="113"/>
      <c r="EB385" s="113"/>
      <c r="EC385" s="113"/>
      <c r="ED385" s="113"/>
      <c r="EE385" s="113"/>
      <c r="EF385" s="113"/>
      <c r="EG385" s="113"/>
    </row>
    <row r="386" spans="1:137" s="106" customFormat="1" ht="12.95" customHeight="1" x14ac:dyDescent="0.2">
      <c r="A386" s="127">
        <v>3</v>
      </c>
      <c r="B386" s="104" t="e">
        <f>'Приложение № 1'!#REF!</f>
        <v>#REF!</v>
      </c>
      <c r="C386" s="126" t="e">
        <f>'Приложение № 1'!#REF!</f>
        <v>#REF!</v>
      </c>
      <c r="D386" s="151" t="e">
        <f>'Приложение № 1'!#REF!</f>
        <v>#REF!</v>
      </c>
      <c r="E386" s="151">
        <v>0</v>
      </c>
      <c r="F386" s="151">
        <v>0</v>
      </c>
      <c r="G386" s="151" t="e">
        <f t="shared" si="125"/>
        <v>#REF!</v>
      </c>
      <c r="H386" s="151" t="e">
        <f t="shared" si="125"/>
        <v>#REF!</v>
      </c>
      <c r="I386" s="151">
        <v>0</v>
      </c>
      <c r="J386" s="151">
        <v>0</v>
      </c>
      <c r="K386" s="151">
        <v>0</v>
      </c>
      <c r="L386" s="151">
        <v>0</v>
      </c>
      <c r="M386" s="151">
        <v>0</v>
      </c>
      <c r="N386" s="151">
        <v>0</v>
      </c>
      <c r="O386" s="151">
        <v>0</v>
      </c>
      <c r="P386" s="151">
        <v>0</v>
      </c>
      <c r="Q386" s="112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/>
      <c r="AT386" s="113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  <c r="BG386" s="113"/>
      <c r="BH386" s="113"/>
      <c r="BI386" s="113"/>
      <c r="BJ386" s="113"/>
      <c r="BK386" s="113"/>
      <c r="BL386" s="113"/>
      <c r="BM386" s="113"/>
      <c r="BN386" s="113"/>
      <c r="BO386" s="113"/>
      <c r="BP386" s="113"/>
      <c r="BQ386" s="113"/>
      <c r="BR386" s="113"/>
      <c r="BS386" s="113"/>
      <c r="BT386" s="113"/>
      <c r="BU386" s="113"/>
      <c r="BV386" s="113"/>
      <c r="BW386" s="113"/>
      <c r="BX386" s="113"/>
      <c r="BY386" s="113"/>
      <c r="BZ386" s="113"/>
      <c r="CA386" s="113"/>
      <c r="CB386" s="113"/>
      <c r="CC386" s="113"/>
      <c r="CD386" s="113"/>
      <c r="CE386" s="113"/>
      <c r="CF386" s="113"/>
      <c r="CG386" s="113"/>
      <c r="CH386" s="113"/>
      <c r="CI386" s="113"/>
      <c r="CJ386" s="113"/>
      <c r="CK386" s="113"/>
      <c r="CL386" s="113"/>
      <c r="CM386" s="113"/>
      <c r="CN386" s="113"/>
      <c r="CO386" s="113"/>
      <c r="CP386" s="113"/>
      <c r="CQ386" s="113"/>
      <c r="CR386" s="113"/>
      <c r="CS386" s="113"/>
      <c r="CT386" s="113"/>
      <c r="CU386" s="113"/>
      <c r="CV386" s="113"/>
      <c r="CW386" s="113"/>
      <c r="CX386" s="113"/>
      <c r="CY386" s="113"/>
      <c r="CZ386" s="113"/>
      <c r="DA386" s="113"/>
      <c r="DB386" s="113"/>
      <c r="DC386" s="113"/>
      <c r="DD386" s="113"/>
      <c r="DE386" s="113"/>
      <c r="DF386" s="113"/>
      <c r="DG386" s="113"/>
      <c r="DH386" s="113"/>
      <c r="DI386" s="113"/>
      <c r="DJ386" s="113"/>
      <c r="DK386" s="113"/>
      <c r="DL386" s="113"/>
      <c r="DM386" s="113"/>
      <c r="DN386" s="113"/>
      <c r="DO386" s="113"/>
      <c r="DP386" s="113"/>
      <c r="DQ386" s="113"/>
      <c r="DR386" s="113"/>
      <c r="DS386" s="113"/>
      <c r="DT386" s="113"/>
      <c r="DU386" s="113"/>
      <c r="DV386" s="113"/>
      <c r="DW386" s="113"/>
      <c r="DX386" s="113"/>
      <c r="DY386" s="113"/>
      <c r="DZ386" s="113"/>
      <c r="EA386" s="113"/>
      <c r="EB386" s="113"/>
      <c r="EC386" s="113"/>
      <c r="ED386" s="113"/>
      <c r="EE386" s="113"/>
      <c r="EF386" s="113"/>
      <c r="EG386" s="113"/>
    </row>
    <row r="387" spans="1:137" s="106" customFormat="1" ht="12.95" customHeight="1" x14ac:dyDescent="0.2">
      <c r="A387" s="127">
        <v>4</v>
      </c>
      <c r="B387" s="104" t="e">
        <f>'Приложение № 1'!#REF!</f>
        <v>#REF!</v>
      </c>
      <c r="C387" s="126" t="e">
        <f>'Приложение № 1'!#REF!</f>
        <v>#REF!</v>
      </c>
      <c r="D387" s="151" t="e">
        <f>'Приложение № 1'!#REF!</f>
        <v>#REF!</v>
      </c>
      <c r="E387" s="151">
        <v>0</v>
      </c>
      <c r="F387" s="151">
        <v>0</v>
      </c>
      <c r="G387" s="151" t="e">
        <f t="shared" si="125"/>
        <v>#REF!</v>
      </c>
      <c r="H387" s="151" t="e">
        <f t="shared" si="125"/>
        <v>#REF!</v>
      </c>
      <c r="I387" s="151">
        <v>0</v>
      </c>
      <c r="J387" s="151">
        <v>0</v>
      </c>
      <c r="K387" s="151">
        <v>0</v>
      </c>
      <c r="L387" s="151">
        <v>0</v>
      </c>
      <c r="M387" s="151">
        <v>0</v>
      </c>
      <c r="N387" s="151">
        <v>0</v>
      </c>
      <c r="O387" s="151">
        <v>0</v>
      </c>
      <c r="P387" s="151">
        <v>0</v>
      </c>
      <c r="Q387" s="112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/>
      <c r="AT387" s="113"/>
      <c r="AU387" s="113"/>
      <c r="AV387" s="11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  <c r="BG387" s="113"/>
      <c r="BH387" s="113"/>
      <c r="BI387" s="113"/>
      <c r="BJ387" s="113"/>
      <c r="BK387" s="113"/>
      <c r="BL387" s="113"/>
      <c r="BM387" s="113"/>
      <c r="BN387" s="113"/>
      <c r="BO387" s="113"/>
      <c r="BP387" s="113"/>
      <c r="BQ387" s="113"/>
      <c r="BR387" s="113"/>
      <c r="BS387" s="113"/>
      <c r="BT387" s="113"/>
      <c r="BU387" s="113"/>
      <c r="BV387" s="113"/>
      <c r="BW387" s="113"/>
      <c r="BX387" s="113"/>
      <c r="BY387" s="113"/>
      <c r="BZ387" s="113"/>
      <c r="CA387" s="113"/>
      <c r="CB387" s="113"/>
      <c r="CC387" s="113"/>
      <c r="CD387" s="113"/>
      <c r="CE387" s="113"/>
      <c r="CF387" s="113"/>
      <c r="CG387" s="113"/>
      <c r="CH387" s="113"/>
      <c r="CI387" s="113"/>
      <c r="CJ387" s="113"/>
      <c r="CK387" s="113"/>
      <c r="CL387" s="113"/>
      <c r="CM387" s="113"/>
      <c r="CN387" s="113"/>
      <c r="CO387" s="113"/>
      <c r="CP387" s="113"/>
      <c r="CQ387" s="113"/>
      <c r="CR387" s="113"/>
      <c r="CS387" s="113"/>
      <c r="CT387" s="113"/>
      <c r="CU387" s="113"/>
      <c r="CV387" s="113"/>
      <c r="CW387" s="113"/>
      <c r="CX387" s="113"/>
      <c r="CY387" s="113"/>
      <c r="CZ387" s="113"/>
      <c r="DA387" s="113"/>
      <c r="DB387" s="113"/>
      <c r="DC387" s="113"/>
      <c r="DD387" s="113"/>
      <c r="DE387" s="113"/>
      <c r="DF387" s="113"/>
      <c r="DG387" s="113"/>
      <c r="DH387" s="113"/>
      <c r="DI387" s="113"/>
      <c r="DJ387" s="113"/>
      <c r="DK387" s="113"/>
      <c r="DL387" s="113"/>
      <c r="DM387" s="113"/>
      <c r="DN387" s="113"/>
      <c r="DO387" s="113"/>
      <c r="DP387" s="113"/>
      <c r="DQ387" s="113"/>
      <c r="DR387" s="113"/>
      <c r="DS387" s="113"/>
      <c r="DT387" s="113"/>
      <c r="DU387" s="113"/>
      <c r="DV387" s="113"/>
      <c r="DW387" s="113"/>
      <c r="DX387" s="113"/>
      <c r="DY387" s="113"/>
      <c r="DZ387" s="113"/>
      <c r="EA387" s="113"/>
      <c r="EB387" s="113"/>
      <c r="EC387" s="113"/>
      <c r="ED387" s="113"/>
      <c r="EE387" s="113"/>
      <c r="EF387" s="113"/>
      <c r="EG387" s="113"/>
    </row>
    <row r="388" spans="1:137" s="106" customFormat="1" ht="39.950000000000003" customHeight="1" x14ac:dyDescent="0.2">
      <c r="A388" s="822" t="e">
        <f>'Приложение № 1'!#REF!</f>
        <v>#REF!</v>
      </c>
      <c r="B388" s="823"/>
      <c r="C388" s="101" t="e">
        <f>C389</f>
        <v>#REF!</v>
      </c>
      <c r="D388" s="101" t="e">
        <f t="shared" ref="D388:P388" si="126">D389</f>
        <v>#REF!</v>
      </c>
      <c r="E388" s="101" t="e">
        <f t="shared" si="126"/>
        <v>#REF!</v>
      </c>
      <c r="F388" s="101" t="e">
        <f t="shared" si="126"/>
        <v>#REF!</v>
      </c>
      <c r="G388" s="101">
        <f t="shared" si="126"/>
        <v>0</v>
      </c>
      <c r="H388" s="101">
        <f t="shared" si="126"/>
        <v>0</v>
      </c>
      <c r="I388" s="101">
        <f t="shared" si="126"/>
        <v>0</v>
      </c>
      <c r="J388" s="101">
        <f t="shared" si="126"/>
        <v>0</v>
      </c>
      <c r="K388" s="101">
        <f t="shared" si="126"/>
        <v>0</v>
      </c>
      <c r="L388" s="101">
        <f t="shared" si="126"/>
        <v>0</v>
      </c>
      <c r="M388" s="101">
        <f t="shared" si="126"/>
        <v>0</v>
      </c>
      <c r="N388" s="101">
        <f t="shared" si="126"/>
        <v>0</v>
      </c>
      <c r="O388" s="101">
        <f t="shared" si="126"/>
        <v>0</v>
      </c>
      <c r="P388" s="101">
        <f t="shared" si="126"/>
        <v>0</v>
      </c>
      <c r="Q388" s="112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3"/>
      <c r="AT388" s="113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3"/>
      <c r="BR388" s="113"/>
      <c r="BS388" s="113"/>
      <c r="BT388" s="113"/>
      <c r="BU388" s="113"/>
      <c r="BV388" s="113"/>
      <c r="BW388" s="113"/>
      <c r="BX388" s="113"/>
      <c r="BY388" s="113"/>
      <c r="BZ388" s="113"/>
      <c r="CA388" s="113"/>
      <c r="CB388" s="113"/>
      <c r="CC388" s="113"/>
      <c r="CD388" s="113"/>
      <c r="CE388" s="113"/>
      <c r="CF388" s="113"/>
      <c r="CG388" s="113"/>
      <c r="CH388" s="113"/>
      <c r="CI388" s="113"/>
      <c r="CJ388" s="113"/>
      <c r="CK388" s="113"/>
      <c r="CL388" s="113"/>
      <c r="CM388" s="113"/>
      <c r="CN388" s="113"/>
      <c r="CO388" s="113"/>
      <c r="CP388" s="113"/>
      <c r="CQ388" s="113"/>
      <c r="CR388" s="113"/>
      <c r="CS388" s="113"/>
      <c r="CT388" s="113"/>
      <c r="CU388" s="113"/>
      <c r="CV388" s="113"/>
      <c r="CW388" s="113"/>
      <c r="CX388" s="113"/>
      <c r="CY388" s="113"/>
      <c r="CZ388" s="113"/>
      <c r="DA388" s="113"/>
      <c r="DB388" s="113"/>
      <c r="DC388" s="113"/>
      <c r="DD388" s="113"/>
      <c r="DE388" s="113"/>
      <c r="DF388" s="113"/>
      <c r="DG388" s="113"/>
      <c r="DH388" s="113"/>
      <c r="DI388" s="113"/>
      <c r="DJ388" s="113"/>
      <c r="DK388" s="113"/>
      <c r="DL388" s="113"/>
      <c r="DM388" s="113"/>
      <c r="DN388" s="113"/>
      <c r="DO388" s="113"/>
      <c r="DP388" s="113"/>
      <c r="DQ388" s="113"/>
      <c r="DR388" s="113"/>
      <c r="DS388" s="113"/>
      <c r="DT388" s="113"/>
      <c r="DU388" s="113"/>
      <c r="DV388" s="113"/>
      <c r="DW388" s="113"/>
      <c r="DX388" s="113"/>
      <c r="DY388" s="113"/>
      <c r="DZ388" s="113"/>
      <c r="EA388" s="113"/>
      <c r="EB388" s="113"/>
      <c r="EC388" s="113"/>
      <c r="ED388" s="113"/>
      <c r="EE388" s="113"/>
      <c r="EF388" s="113"/>
      <c r="EG388" s="113"/>
    </row>
    <row r="389" spans="1:137" s="106" customFormat="1" ht="12.95" customHeight="1" x14ac:dyDescent="0.2">
      <c r="A389" s="127">
        <v>1</v>
      </c>
      <c r="B389" s="104" t="e">
        <f>'Приложение № 1'!#REF!</f>
        <v>#REF!</v>
      </c>
      <c r="C389" s="126" t="e">
        <f>'Приложение № 1'!#REF!</f>
        <v>#REF!</v>
      </c>
      <c r="D389" s="151" t="e">
        <f>'Приложение № 1'!#REF!</f>
        <v>#REF!</v>
      </c>
      <c r="E389" s="151" t="e">
        <f>C389</f>
        <v>#REF!</v>
      </c>
      <c r="F389" s="151" t="e">
        <f>D389</f>
        <v>#REF!</v>
      </c>
      <c r="G389" s="151">
        <v>0</v>
      </c>
      <c r="H389" s="151">
        <v>0</v>
      </c>
      <c r="I389" s="151">
        <v>0</v>
      </c>
      <c r="J389" s="151">
        <v>0</v>
      </c>
      <c r="K389" s="151">
        <v>0</v>
      </c>
      <c r="L389" s="151">
        <v>0</v>
      </c>
      <c r="M389" s="151">
        <v>0</v>
      </c>
      <c r="N389" s="151">
        <v>0</v>
      </c>
      <c r="O389" s="151">
        <v>0</v>
      </c>
      <c r="P389" s="151">
        <v>0</v>
      </c>
      <c r="Q389" s="112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/>
      <c r="AT389" s="113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3"/>
      <c r="BJ389" s="113"/>
      <c r="BK389" s="113"/>
      <c r="BL389" s="113"/>
      <c r="BM389" s="113"/>
      <c r="BN389" s="113"/>
      <c r="BO389" s="113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B389" s="113"/>
      <c r="CC389" s="113"/>
      <c r="CD389" s="113"/>
      <c r="CE389" s="113"/>
      <c r="CF389" s="113"/>
      <c r="CG389" s="113"/>
      <c r="CH389" s="113"/>
      <c r="CI389" s="113"/>
      <c r="CJ389" s="113"/>
      <c r="CK389" s="113"/>
      <c r="CL389" s="113"/>
      <c r="CM389" s="113"/>
      <c r="CN389" s="113"/>
      <c r="CO389" s="113"/>
      <c r="CP389" s="113"/>
      <c r="CQ389" s="113"/>
      <c r="CR389" s="113"/>
      <c r="CS389" s="113"/>
      <c r="CT389" s="113"/>
      <c r="CU389" s="113"/>
      <c r="CV389" s="113"/>
      <c r="CW389" s="113"/>
      <c r="CX389" s="113"/>
      <c r="CY389" s="113"/>
      <c r="CZ389" s="113"/>
      <c r="DA389" s="113"/>
      <c r="DB389" s="113"/>
      <c r="DC389" s="113"/>
      <c r="DD389" s="113"/>
      <c r="DE389" s="113"/>
      <c r="DF389" s="113"/>
      <c r="DG389" s="113"/>
      <c r="DH389" s="113"/>
      <c r="DI389" s="113"/>
      <c r="DJ389" s="113"/>
      <c r="DK389" s="113"/>
      <c r="DL389" s="113"/>
      <c r="DM389" s="113"/>
      <c r="DN389" s="113"/>
      <c r="DO389" s="113"/>
      <c r="DP389" s="113"/>
      <c r="DQ389" s="113"/>
      <c r="DR389" s="113"/>
      <c r="DS389" s="113"/>
      <c r="DT389" s="113"/>
      <c r="DU389" s="113"/>
      <c r="DV389" s="113"/>
      <c r="DW389" s="113"/>
      <c r="DX389" s="113"/>
      <c r="DY389" s="113"/>
      <c r="DZ389" s="113"/>
      <c r="EA389" s="113"/>
      <c r="EB389" s="113"/>
      <c r="EC389" s="113"/>
      <c r="ED389" s="113"/>
      <c r="EE389" s="113"/>
      <c r="EF389" s="113"/>
      <c r="EG389" s="113"/>
    </row>
    <row r="390" spans="1:137" s="150" customFormat="1" ht="39.950000000000003" customHeight="1" x14ac:dyDescent="0.2">
      <c r="A390" s="822" t="e">
        <f>'Приложение № 1'!#REF!</f>
        <v>#REF!</v>
      </c>
      <c r="B390" s="823"/>
      <c r="C390" s="101" t="e">
        <f>C391+C392</f>
        <v>#REF!</v>
      </c>
      <c r="D390" s="101" t="e">
        <f t="shared" ref="D390:P390" si="127">D391+D392</f>
        <v>#REF!</v>
      </c>
      <c r="E390" s="101">
        <f t="shared" si="127"/>
        <v>0</v>
      </c>
      <c r="F390" s="101">
        <f t="shared" si="127"/>
        <v>0</v>
      </c>
      <c r="G390" s="101" t="e">
        <f t="shared" si="127"/>
        <v>#REF!</v>
      </c>
      <c r="H390" s="101" t="e">
        <f t="shared" si="127"/>
        <v>#REF!</v>
      </c>
      <c r="I390" s="101">
        <f t="shared" si="127"/>
        <v>0</v>
      </c>
      <c r="J390" s="101">
        <f t="shared" si="127"/>
        <v>0</v>
      </c>
      <c r="K390" s="101">
        <f t="shared" si="127"/>
        <v>0</v>
      </c>
      <c r="L390" s="101">
        <f t="shared" si="127"/>
        <v>0</v>
      </c>
      <c r="M390" s="101">
        <f t="shared" si="127"/>
        <v>0</v>
      </c>
      <c r="N390" s="101">
        <f t="shared" si="127"/>
        <v>0</v>
      </c>
      <c r="O390" s="101">
        <f t="shared" si="127"/>
        <v>0</v>
      </c>
      <c r="P390" s="101">
        <f t="shared" si="127"/>
        <v>0</v>
      </c>
      <c r="Q390" s="123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  <c r="CD390" s="124"/>
      <c r="CE390" s="124"/>
      <c r="CF390" s="124"/>
      <c r="CG390" s="124"/>
      <c r="CH390" s="124"/>
      <c r="CI390" s="124"/>
      <c r="CJ390" s="124"/>
      <c r="CK390" s="124"/>
      <c r="CL390" s="124"/>
      <c r="CM390" s="124"/>
      <c r="CN390" s="124"/>
      <c r="CO390" s="124"/>
      <c r="CP390" s="124"/>
      <c r="CQ390" s="124"/>
      <c r="CR390" s="124"/>
      <c r="CS390" s="124"/>
      <c r="CT390" s="124"/>
      <c r="CU390" s="124"/>
      <c r="CV390" s="124"/>
      <c r="CW390" s="124"/>
      <c r="CX390" s="124"/>
      <c r="CY390" s="124"/>
      <c r="CZ390" s="124"/>
      <c r="DA390" s="124"/>
      <c r="DB390" s="124"/>
      <c r="DC390" s="124"/>
      <c r="DD390" s="124"/>
      <c r="DE390" s="124"/>
      <c r="DF390" s="124"/>
      <c r="DG390" s="124"/>
      <c r="DH390" s="124"/>
      <c r="DI390" s="124"/>
      <c r="DJ390" s="124"/>
      <c r="DK390" s="124"/>
      <c r="DL390" s="124"/>
      <c r="DM390" s="124"/>
      <c r="DN390" s="124"/>
      <c r="DO390" s="124"/>
      <c r="DP390" s="124"/>
      <c r="DQ390" s="124"/>
      <c r="DR390" s="124"/>
      <c r="DS390" s="124"/>
      <c r="DT390" s="124"/>
      <c r="DU390" s="124"/>
      <c r="DV390" s="124"/>
      <c r="DW390" s="124"/>
      <c r="DX390" s="124"/>
      <c r="DY390" s="124"/>
      <c r="DZ390" s="124"/>
      <c r="EA390" s="124"/>
      <c r="EB390" s="124"/>
      <c r="EC390" s="124"/>
      <c r="ED390" s="124"/>
      <c r="EE390" s="124"/>
      <c r="EF390" s="124"/>
      <c r="EG390" s="124"/>
    </row>
    <row r="391" spans="1:137" s="106" customFormat="1" ht="12.95" customHeight="1" x14ac:dyDescent="0.2">
      <c r="A391" s="127">
        <v>1</v>
      </c>
      <c r="B391" s="104" t="e">
        <f>'Приложение № 1'!#REF!</f>
        <v>#REF!</v>
      </c>
      <c r="C391" s="126" t="e">
        <f>'Приложение № 1'!#REF!</f>
        <v>#REF!</v>
      </c>
      <c r="D391" s="151" t="e">
        <f>'Приложение № 1'!#REF!</f>
        <v>#REF!</v>
      </c>
      <c r="E391" s="151">
        <v>0</v>
      </c>
      <c r="F391" s="151">
        <v>0</v>
      </c>
      <c r="G391" s="151" t="e">
        <f>C391</f>
        <v>#REF!</v>
      </c>
      <c r="H391" s="151" t="e">
        <f>D391</f>
        <v>#REF!</v>
      </c>
      <c r="I391" s="151">
        <v>0</v>
      </c>
      <c r="J391" s="151">
        <v>0</v>
      </c>
      <c r="K391" s="151">
        <v>0</v>
      </c>
      <c r="L391" s="151">
        <v>0</v>
      </c>
      <c r="M391" s="151">
        <v>0</v>
      </c>
      <c r="N391" s="151">
        <v>0</v>
      </c>
      <c r="O391" s="151">
        <v>0</v>
      </c>
      <c r="P391" s="151">
        <v>0</v>
      </c>
      <c r="Q391" s="112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3"/>
      <c r="BJ391" s="113"/>
      <c r="BK391" s="113"/>
      <c r="BL391" s="113"/>
      <c r="BM391" s="113"/>
      <c r="BN391" s="113"/>
      <c r="BO391" s="113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B391" s="113"/>
      <c r="CC391" s="113"/>
      <c r="CD391" s="113"/>
      <c r="CE391" s="113"/>
      <c r="CF391" s="113"/>
      <c r="CG391" s="113"/>
      <c r="CH391" s="113"/>
      <c r="CI391" s="113"/>
      <c r="CJ391" s="113"/>
      <c r="CK391" s="113"/>
      <c r="CL391" s="113"/>
      <c r="CM391" s="113"/>
      <c r="CN391" s="113"/>
      <c r="CO391" s="113"/>
      <c r="CP391" s="113"/>
      <c r="CQ391" s="113"/>
      <c r="CR391" s="113"/>
      <c r="CS391" s="113"/>
      <c r="CT391" s="113"/>
      <c r="CU391" s="113"/>
      <c r="CV391" s="113"/>
      <c r="CW391" s="113"/>
      <c r="CX391" s="113"/>
      <c r="CY391" s="113"/>
      <c r="CZ391" s="113"/>
      <c r="DA391" s="113"/>
      <c r="DB391" s="113"/>
      <c r="DC391" s="113"/>
      <c r="DD391" s="113"/>
      <c r="DE391" s="113"/>
      <c r="DF391" s="113"/>
      <c r="DG391" s="113"/>
      <c r="DH391" s="113"/>
      <c r="DI391" s="113"/>
      <c r="DJ391" s="113"/>
      <c r="DK391" s="113"/>
      <c r="DL391" s="113"/>
      <c r="DM391" s="113"/>
      <c r="DN391" s="113"/>
      <c r="DO391" s="113"/>
      <c r="DP391" s="113"/>
      <c r="DQ391" s="113"/>
      <c r="DR391" s="113"/>
      <c r="DS391" s="113"/>
      <c r="DT391" s="113"/>
      <c r="DU391" s="113"/>
      <c r="DV391" s="113"/>
      <c r="DW391" s="113"/>
      <c r="DX391" s="113"/>
      <c r="DY391" s="113"/>
      <c r="DZ391" s="113"/>
      <c r="EA391" s="113"/>
      <c r="EB391" s="113"/>
      <c r="EC391" s="113"/>
      <c r="ED391" s="113"/>
      <c r="EE391" s="113"/>
      <c r="EF391" s="113"/>
      <c r="EG391" s="113"/>
    </row>
    <row r="392" spans="1:137" s="106" customFormat="1" ht="12.95" customHeight="1" x14ac:dyDescent="0.2">
      <c r="A392" s="127">
        <v>2</v>
      </c>
      <c r="B392" s="104" t="e">
        <f>'Приложение № 1'!#REF!</f>
        <v>#REF!</v>
      </c>
      <c r="C392" s="126" t="e">
        <f>'Приложение № 1'!#REF!</f>
        <v>#REF!</v>
      </c>
      <c r="D392" s="151" t="e">
        <f>'Приложение № 1'!#REF!</f>
        <v>#REF!</v>
      </c>
      <c r="E392" s="151">
        <v>0</v>
      </c>
      <c r="F392" s="151">
        <v>0</v>
      </c>
      <c r="G392" s="151" t="e">
        <f>C392</f>
        <v>#REF!</v>
      </c>
      <c r="H392" s="151" t="e">
        <f>D392</f>
        <v>#REF!</v>
      </c>
      <c r="I392" s="151">
        <v>0</v>
      </c>
      <c r="J392" s="151">
        <v>0</v>
      </c>
      <c r="K392" s="151">
        <v>0</v>
      </c>
      <c r="L392" s="151">
        <v>0</v>
      </c>
      <c r="M392" s="151">
        <v>0</v>
      </c>
      <c r="N392" s="151">
        <v>0</v>
      </c>
      <c r="O392" s="151">
        <v>0</v>
      </c>
      <c r="P392" s="151">
        <v>0</v>
      </c>
      <c r="Q392" s="112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3"/>
      <c r="BJ392" s="113"/>
      <c r="BK392" s="113"/>
      <c r="BL392" s="113"/>
      <c r="BM392" s="113"/>
      <c r="BN392" s="113"/>
      <c r="BO392" s="113"/>
      <c r="BP392" s="113"/>
      <c r="BQ392" s="113"/>
      <c r="BR392" s="113"/>
      <c r="BS392" s="113"/>
      <c r="BT392" s="113"/>
      <c r="BU392" s="113"/>
      <c r="BV392" s="113"/>
      <c r="BW392" s="113"/>
      <c r="BX392" s="113"/>
      <c r="BY392" s="113"/>
      <c r="BZ392" s="113"/>
      <c r="CA392" s="113"/>
      <c r="CB392" s="113"/>
      <c r="CC392" s="113"/>
      <c r="CD392" s="113"/>
      <c r="CE392" s="113"/>
      <c r="CF392" s="113"/>
      <c r="CG392" s="113"/>
      <c r="CH392" s="113"/>
      <c r="CI392" s="113"/>
      <c r="CJ392" s="113"/>
      <c r="CK392" s="113"/>
      <c r="CL392" s="113"/>
      <c r="CM392" s="113"/>
      <c r="CN392" s="113"/>
      <c r="CO392" s="113"/>
      <c r="CP392" s="113"/>
      <c r="CQ392" s="113"/>
      <c r="CR392" s="113"/>
      <c r="CS392" s="113"/>
      <c r="CT392" s="113"/>
      <c r="CU392" s="113"/>
      <c r="CV392" s="113"/>
      <c r="CW392" s="113"/>
      <c r="CX392" s="113"/>
      <c r="CY392" s="113"/>
      <c r="CZ392" s="113"/>
      <c r="DA392" s="113"/>
      <c r="DB392" s="113"/>
      <c r="DC392" s="113"/>
      <c r="DD392" s="113"/>
      <c r="DE392" s="113"/>
      <c r="DF392" s="113"/>
      <c r="DG392" s="113"/>
      <c r="DH392" s="113"/>
      <c r="DI392" s="113"/>
      <c r="DJ392" s="113"/>
      <c r="DK392" s="113"/>
      <c r="DL392" s="113"/>
      <c r="DM392" s="113"/>
      <c r="DN392" s="113"/>
      <c r="DO392" s="113"/>
      <c r="DP392" s="113"/>
      <c r="DQ392" s="113"/>
      <c r="DR392" s="113"/>
      <c r="DS392" s="113"/>
      <c r="DT392" s="113"/>
      <c r="DU392" s="113"/>
      <c r="DV392" s="113"/>
      <c r="DW392" s="113"/>
      <c r="DX392" s="113"/>
      <c r="DY392" s="113"/>
      <c r="DZ392" s="113"/>
      <c r="EA392" s="113"/>
      <c r="EB392" s="113"/>
      <c r="EC392" s="113"/>
      <c r="ED392" s="113"/>
      <c r="EE392" s="113"/>
      <c r="EF392" s="113"/>
      <c r="EG392" s="113"/>
    </row>
    <row r="393" spans="1:137" s="106" customFormat="1" ht="39.950000000000003" customHeight="1" x14ac:dyDescent="0.2">
      <c r="A393" s="820" t="e">
        <f>'Приложение № 1'!#REF!</f>
        <v>#REF!</v>
      </c>
      <c r="B393" s="821"/>
      <c r="C393" s="101" t="e">
        <f>SUM(C394:C399)</f>
        <v>#REF!</v>
      </c>
      <c r="D393" s="101" t="e">
        <f t="shared" ref="D393:P393" si="128">SUM(D394:D399)</f>
        <v>#REF!</v>
      </c>
      <c r="E393" s="101" t="e">
        <f t="shared" si="128"/>
        <v>#REF!</v>
      </c>
      <c r="F393" s="101" t="e">
        <f t="shared" si="128"/>
        <v>#REF!</v>
      </c>
      <c r="G393" s="101">
        <f t="shared" si="128"/>
        <v>0</v>
      </c>
      <c r="H393" s="101">
        <f t="shared" si="128"/>
        <v>0</v>
      </c>
      <c r="I393" s="101">
        <f t="shared" si="128"/>
        <v>0</v>
      </c>
      <c r="J393" s="101">
        <f t="shared" si="128"/>
        <v>0</v>
      </c>
      <c r="K393" s="101">
        <f t="shared" si="128"/>
        <v>0</v>
      </c>
      <c r="L393" s="101">
        <f t="shared" si="128"/>
        <v>0</v>
      </c>
      <c r="M393" s="101">
        <f t="shared" si="128"/>
        <v>0</v>
      </c>
      <c r="N393" s="101">
        <f t="shared" si="128"/>
        <v>0</v>
      </c>
      <c r="O393" s="101">
        <f t="shared" si="128"/>
        <v>0</v>
      </c>
      <c r="P393" s="101">
        <f t="shared" si="128"/>
        <v>0</v>
      </c>
      <c r="Q393" s="112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3"/>
      <c r="BJ393" s="113"/>
      <c r="BK393" s="113"/>
      <c r="BL393" s="113"/>
      <c r="BM393" s="113"/>
      <c r="BN393" s="113"/>
      <c r="BO393" s="113"/>
      <c r="BP393" s="113"/>
      <c r="BQ393" s="113"/>
      <c r="BR393" s="113"/>
      <c r="BS393" s="113"/>
      <c r="BT393" s="113"/>
      <c r="BU393" s="113"/>
      <c r="BV393" s="113"/>
      <c r="BW393" s="113"/>
      <c r="BX393" s="113"/>
      <c r="BY393" s="113"/>
      <c r="BZ393" s="113"/>
      <c r="CA393" s="113"/>
      <c r="CB393" s="113"/>
      <c r="CC393" s="113"/>
      <c r="CD393" s="113"/>
      <c r="CE393" s="113"/>
      <c r="CF393" s="113"/>
      <c r="CG393" s="113"/>
      <c r="CH393" s="113"/>
      <c r="CI393" s="113"/>
      <c r="CJ393" s="113"/>
      <c r="CK393" s="113"/>
      <c r="CL393" s="113"/>
      <c r="CM393" s="113"/>
      <c r="CN393" s="113"/>
      <c r="CO393" s="113"/>
      <c r="CP393" s="113"/>
      <c r="CQ393" s="113"/>
      <c r="CR393" s="113"/>
      <c r="CS393" s="113"/>
      <c r="CT393" s="113"/>
      <c r="CU393" s="113"/>
      <c r="CV393" s="113"/>
      <c r="CW393" s="113"/>
      <c r="CX393" s="113"/>
      <c r="CY393" s="113"/>
      <c r="CZ393" s="113"/>
      <c r="DA393" s="113"/>
      <c r="DB393" s="113"/>
      <c r="DC393" s="113"/>
      <c r="DD393" s="113"/>
      <c r="DE393" s="113"/>
      <c r="DF393" s="113"/>
      <c r="DG393" s="113"/>
      <c r="DH393" s="113"/>
      <c r="DI393" s="113"/>
      <c r="DJ393" s="113"/>
      <c r="DK393" s="113"/>
      <c r="DL393" s="113"/>
      <c r="DM393" s="113"/>
      <c r="DN393" s="113"/>
      <c r="DO393" s="113"/>
      <c r="DP393" s="113"/>
      <c r="DQ393" s="113"/>
      <c r="DR393" s="113"/>
      <c r="DS393" s="113"/>
      <c r="DT393" s="113"/>
      <c r="DU393" s="113"/>
      <c r="DV393" s="113"/>
      <c r="DW393" s="113"/>
      <c r="DX393" s="113"/>
      <c r="DY393" s="113"/>
      <c r="DZ393" s="113"/>
      <c r="EA393" s="113"/>
      <c r="EB393" s="113"/>
      <c r="EC393" s="113"/>
      <c r="ED393" s="113"/>
      <c r="EE393" s="113"/>
      <c r="EF393" s="113"/>
      <c r="EG393" s="113"/>
    </row>
    <row r="394" spans="1:137" s="106" customFormat="1" ht="12.95" customHeight="1" x14ac:dyDescent="0.2">
      <c r="A394" s="127" t="e">
        <f>'Приложение № 1'!#REF!</f>
        <v>#REF!</v>
      </c>
      <c r="B394" s="104" t="e">
        <f>'Приложение № 1'!#REF!</f>
        <v>#REF!</v>
      </c>
      <c r="C394" s="151" t="e">
        <f>'Приложение № 1'!#REF!</f>
        <v>#REF!</v>
      </c>
      <c r="D394" s="151" t="e">
        <f>'Приложение № 1'!#REF!</f>
        <v>#REF!</v>
      </c>
      <c r="E394" s="151" t="e">
        <f t="shared" ref="E394:F399" si="129">C394</f>
        <v>#REF!</v>
      </c>
      <c r="F394" s="151" t="e">
        <f t="shared" si="129"/>
        <v>#REF!</v>
      </c>
      <c r="G394" s="151">
        <v>0</v>
      </c>
      <c r="H394" s="151">
        <v>0</v>
      </c>
      <c r="I394" s="151">
        <v>0</v>
      </c>
      <c r="J394" s="151">
        <v>0</v>
      </c>
      <c r="K394" s="151">
        <v>0</v>
      </c>
      <c r="L394" s="151">
        <v>0</v>
      </c>
      <c r="M394" s="151">
        <v>0</v>
      </c>
      <c r="N394" s="151">
        <v>0</v>
      </c>
      <c r="O394" s="151">
        <v>0</v>
      </c>
      <c r="P394" s="151">
        <v>0</v>
      </c>
      <c r="Q394" s="112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3"/>
      <c r="BR394" s="113"/>
      <c r="BS394" s="113"/>
      <c r="BT394" s="113"/>
      <c r="BU394" s="113"/>
      <c r="BV394" s="113"/>
      <c r="BW394" s="113"/>
      <c r="BX394" s="113"/>
      <c r="BY394" s="113"/>
      <c r="BZ394" s="113"/>
      <c r="CA394" s="113"/>
      <c r="CB394" s="113"/>
      <c r="CC394" s="113"/>
      <c r="CD394" s="113"/>
      <c r="CE394" s="113"/>
      <c r="CF394" s="113"/>
      <c r="CG394" s="113"/>
      <c r="CH394" s="113"/>
      <c r="CI394" s="113"/>
      <c r="CJ394" s="113"/>
      <c r="CK394" s="113"/>
      <c r="CL394" s="113"/>
      <c r="CM394" s="113"/>
      <c r="CN394" s="113"/>
      <c r="CO394" s="113"/>
      <c r="CP394" s="113"/>
      <c r="CQ394" s="113"/>
      <c r="CR394" s="113"/>
      <c r="CS394" s="113"/>
      <c r="CT394" s="113"/>
      <c r="CU394" s="113"/>
      <c r="CV394" s="113"/>
      <c r="CW394" s="113"/>
      <c r="CX394" s="113"/>
      <c r="CY394" s="113"/>
      <c r="CZ394" s="113"/>
      <c r="DA394" s="113"/>
      <c r="DB394" s="113"/>
      <c r="DC394" s="113"/>
      <c r="DD394" s="113"/>
      <c r="DE394" s="113"/>
      <c r="DF394" s="113"/>
      <c r="DG394" s="113"/>
      <c r="DH394" s="113"/>
      <c r="DI394" s="113"/>
      <c r="DJ394" s="113"/>
      <c r="DK394" s="113"/>
      <c r="DL394" s="113"/>
      <c r="DM394" s="113"/>
      <c r="DN394" s="113"/>
      <c r="DO394" s="113"/>
      <c r="DP394" s="113"/>
      <c r="DQ394" s="113"/>
      <c r="DR394" s="113"/>
      <c r="DS394" s="113"/>
      <c r="DT394" s="113"/>
      <c r="DU394" s="113"/>
      <c r="DV394" s="113"/>
      <c r="DW394" s="113"/>
      <c r="DX394" s="113"/>
      <c r="DY394" s="113"/>
      <c r="DZ394" s="113"/>
      <c r="EA394" s="113"/>
      <c r="EB394" s="113"/>
      <c r="EC394" s="113"/>
      <c r="ED394" s="113"/>
      <c r="EE394" s="113"/>
      <c r="EF394" s="113"/>
      <c r="EG394" s="113"/>
    </row>
    <row r="395" spans="1:137" s="106" customFormat="1" ht="12.95" customHeight="1" x14ac:dyDescent="0.2">
      <c r="A395" s="127" t="e">
        <f>'Приложение № 1'!#REF!</f>
        <v>#REF!</v>
      </c>
      <c r="B395" s="104" t="e">
        <f>'Приложение № 1'!#REF!</f>
        <v>#REF!</v>
      </c>
      <c r="C395" s="151" t="e">
        <f>'Приложение № 1'!#REF!</f>
        <v>#REF!</v>
      </c>
      <c r="D395" s="151" t="e">
        <f>'Приложение № 1'!#REF!</f>
        <v>#REF!</v>
      </c>
      <c r="E395" s="151" t="e">
        <f t="shared" si="129"/>
        <v>#REF!</v>
      </c>
      <c r="F395" s="151" t="e">
        <f t="shared" si="129"/>
        <v>#REF!</v>
      </c>
      <c r="G395" s="151">
        <v>0</v>
      </c>
      <c r="H395" s="151">
        <v>0</v>
      </c>
      <c r="I395" s="151">
        <v>0</v>
      </c>
      <c r="J395" s="151">
        <v>0</v>
      </c>
      <c r="K395" s="151">
        <v>0</v>
      </c>
      <c r="L395" s="151">
        <v>0</v>
      </c>
      <c r="M395" s="151">
        <v>0</v>
      </c>
      <c r="N395" s="151">
        <v>0</v>
      </c>
      <c r="O395" s="151">
        <v>0</v>
      </c>
      <c r="P395" s="151">
        <v>0</v>
      </c>
      <c r="Q395" s="112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3"/>
      <c r="BR395" s="113"/>
      <c r="BS395" s="113"/>
      <c r="BT395" s="113"/>
      <c r="BU395" s="113"/>
      <c r="BV395" s="113"/>
      <c r="BW395" s="113"/>
      <c r="BX395" s="113"/>
      <c r="BY395" s="113"/>
      <c r="BZ395" s="113"/>
      <c r="CA395" s="113"/>
      <c r="CB395" s="113"/>
      <c r="CC395" s="113"/>
      <c r="CD395" s="113"/>
      <c r="CE395" s="113"/>
      <c r="CF395" s="113"/>
      <c r="CG395" s="113"/>
      <c r="CH395" s="113"/>
      <c r="CI395" s="113"/>
      <c r="CJ395" s="113"/>
      <c r="CK395" s="113"/>
      <c r="CL395" s="113"/>
      <c r="CM395" s="113"/>
      <c r="CN395" s="113"/>
      <c r="CO395" s="113"/>
      <c r="CP395" s="113"/>
      <c r="CQ395" s="113"/>
      <c r="CR395" s="113"/>
      <c r="CS395" s="113"/>
      <c r="CT395" s="113"/>
      <c r="CU395" s="113"/>
      <c r="CV395" s="113"/>
      <c r="CW395" s="113"/>
      <c r="CX395" s="113"/>
      <c r="CY395" s="113"/>
      <c r="CZ395" s="113"/>
      <c r="DA395" s="113"/>
      <c r="DB395" s="113"/>
      <c r="DC395" s="113"/>
      <c r="DD395" s="113"/>
      <c r="DE395" s="113"/>
      <c r="DF395" s="113"/>
      <c r="DG395" s="113"/>
      <c r="DH395" s="113"/>
      <c r="DI395" s="113"/>
      <c r="DJ395" s="113"/>
      <c r="DK395" s="113"/>
      <c r="DL395" s="113"/>
      <c r="DM395" s="113"/>
      <c r="DN395" s="113"/>
      <c r="DO395" s="113"/>
      <c r="DP395" s="113"/>
      <c r="DQ395" s="113"/>
      <c r="DR395" s="113"/>
      <c r="DS395" s="113"/>
      <c r="DT395" s="113"/>
      <c r="DU395" s="113"/>
      <c r="DV395" s="113"/>
      <c r="DW395" s="113"/>
      <c r="DX395" s="113"/>
      <c r="DY395" s="113"/>
      <c r="DZ395" s="113"/>
      <c r="EA395" s="113"/>
      <c r="EB395" s="113"/>
      <c r="EC395" s="113"/>
      <c r="ED395" s="113"/>
      <c r="EE395" s="113"/>
      <c r="EF395" s="113"/>
      <c r="EG395" s="113"/>
    </row>
    <row r="396" spans="1:137" s="106" customFormat="1" ht="12.95" customHeight="1" x14ac:dyDescent="0.2">
      <c r="A396" s="127" t="e">
        <f>'Приложение № 1'!#REF!</f>
        <v>#REF!</v>
      </c>
      <c r="B396" s="104" t="e">
        <f>'Приложение № 1'!#REF!</f>
        <v>#REF!</v>
      </c>
      <c r="C396" s="151" t="e">
        <f>'Приложение № 1'!#REF!</f>
        <v>#REF!</v>
      </c>
      <c r="D396" s="151" t="e">
        <f>'Приложение № 1'!#REF!</f>
        <v>#REF!</v>
      </c>
      <c r="E396" s="151" t="e">
        <f t="shared" si="129"/>
        <v>#REF!</v>
      </c>
      <c r="F396" s="151" t="e">
        <f t="shared" si="129"/>
        <v>#REF!</v>
      </c>
      <c r="G396" s="151">
        <v>0</v>
      </c>
      <c r="H396" s="151">
        <v>0</v>
      </c>
      <c r="I396" s="151">
        <v>0</v>
      </c>
      <c r="J396" s="151">
        <v>0</v>
      </c>
      <c r="K396" s="151">
        <v>0</v>
      </c>
      <c r="L396" s="151">
        <v>0</v>
      </c>
      <c r="M396" s="151">
        <v>0</v>
      </c>
      <c r="N396" s="151">
        <v>0</v>
      </c>
      <c r="O396" s="151">
        <v>0</v>
      </c>
      <c r="P396" s="151">
        <v>0</v>
      </c>
      <c r="Q396" s="112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3"/>
      <c r="AT396" s="113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3"/>
      <c r="BJ396" s="113"/>
      <c r="BK396" s="113"/>
      <c r="BL396" s="113"/>
      <c r="BM396" s="113"/>
      <c r="BN396" s="113"/>
      <c r="BO396" s="113"/>
      <c r="BP396" s="113"/>
      <c r="BQ396" s="113"/>
      <c r="BR396" s="113"/>
      <c r="BS396" s="113"/>
      <c r="BT396" s="113"/>
      <c r="BU396" s="113"/>
      <c r="BV396" s="113"/>
      <c r="BW396" s="113"/>
      <c r="BX396" s="113"/>
      <c r="BY396" s="113"/>
      <c r="BZ396" s="113"/>
      <c r="CA396" s="113"/>
      <c r="CB396" s="113"/>
      <c r="CC396" s="113"/>
      <c r="CD396" s="113"/>
      <c r="CE396" s="113"/>
      <c r="CF396" s="113"/>
      <c r="CG396" s="113"/>
      <c r="CH396" s="113"/>
      <c r="CI396" s="113"/>
      <c r="CJ396" s="113"/>
      <c r="CK396" s="113"/>
      <c r="CL396" s="113"/>
      <c r="CM396" s="113"/>
      <c r="CN396" s="113"/>
      <c r="CO396" s="113"/>
      <c r="CP396" s="113"/>
      <c r="CQ396" s="113"/>
      <c r="CR396" s="113"/>
      <c r="CS396" s="113"/>
      <c r="CT396" s="113"/>
      <c r="CU396" s="113"/>
      <c r="CV396" s="113"/>
      <c r="CW396" s="113"/>
      <c r="CX396" s="113"/>
      <c r="CY396" s="113"/>
      <c r="CZ396" s="113"/>
      <c r="DA396" s="113"/>
      <c r="DB396" s="113"/>
      <c r="DC396" s="113"/>
      <c r="DD396" s="113"/>
      <c r="DE396" s="113"/>
      <c r="DF396" s="113"/>
      <c r="DG396" s="113"/>
      <c r="DH396" s="113"/>
      <c r="DI396" s="113"/>
      <c r="DJ396" s="113"/>
      <c r="DK396" s="113"/>
      <c r="DL396" s="113"/>
      <c r="DM396" s="113"/>
      <c r="DN396" s="113"/>
      <c r="DO396" s="113"/>
      <c r="DP396" s="113"/>
      <c r="DQ396" s="113"/>
      <c r="DR396" s="113"/>
      <c r="DS396" s="113"/>
      <c r="DT396" s="113"/>
      <c r="DU396" s="113"/>
      <c r="DV396" s="113"/>
      <c r="DW396" s="113"/>
      <c r="DX396" s="113"/>
      <c r="DY396" s="113"/>
      <c r="DZ396" s="113"/>
      <c r="EA396" s="113"/>
      <c r="EB396" s="113"/>
      <c r="EC396" s="113"/>
      <c r="ED396" s="113"/>
      <c r="EE396" s="113"/>
      <c r="EF396" s="113"/>
      <c r="EG396" s="113"/>
    </row>
    <row r="397" spans="1:137" s="106" customFormat="1" ht="12.95" customHeight="1" x14ac:dyDescent="0.2">
      <c r="A397" s="127" t="e">
        <f>'Приложение № 1'!#REF!</f>
        <v>#REF!</v>
      </c>
      <c r="B397" s="104" t="e">
        <f>'Приложение № 1'!#REF!</f>
        <v>#REF!</v>
      </c>
      <c r="C397" s="151" t="e">
        <f>'Приложение № 1'!#REF!</f>
        <v>#REF!</v>
      </c>
      <c r="D397" s="151" t="e">
        <f>'Приложение № 1'!#REF!</f>
        <v>#REF!</v>
      </c>
      <c r="E397" s="151" t="e">
        <f t="shared" si="129"/>
        <v>#REF!</v>
      </c>
      <c r="F397" s="151" t="e">
        <f t="shared" si="129"/>
        <v>#REF!</v>
      </c>
      <c r="G397" s="151">
        <v>0</v>
      </c>
      <c r="H397" s="151">
        <v>0</v>
      </c>
      <c r="I397" s="151">
        <v>0</v>
      </c>
      <c r="J397" s="151">
        <v>0</v>
      </c>
      <c r="K397" s="151">
        <v>0</v>
      </c>
      <c r="L397" s="151">
        <v>0</v>
      </c>
      <c r="M397" s="151">
        <v>0</v>
      </c>
      <c r="N397" s="151">
        <v>0</v>
      </c>
      <c r="O397" s="151">
        <v>0</v>
      </c>
      <c r="P397" s="151">
        <v>0</v>
      </c>
      <c r="Q397" s="112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3"/>
      <c r="BJ397" s="113"/>
      <c r="BK397" s="113"/>
      <c r="BL397" s="113"/>
      <c r="BM397" s="113"/>
      <c r="BN397" s="113"/>
      <c r="BO397" s="113"/>
      <c r="BP397" s="113"/>
      <c r="BQ397" s="113"/>
      <c r="BR397" s="113"/>
      <c r="BS397" s="113"/>
      <c r="BT397" s="113"/>
      <c r="BU397" s="113"/>
      <c r="BV397" s="113"/>
      <c r="BW397" s="113"/>
      <c r="BX397" s="113"/>
      <c r="BY397" s="113"/>
      <c r="BZ397" s="113"/>
      <c r="CA397" s="113"/>
      <c r="CB397" s="113"/>
      <c r="CC397" s="113"/>
      <c r="CD397" s="113"/>
      <c r="CE397" s="113"/>
      <c r="CF397" s="113"/>
      <c r="CG397" s="113"/>
      <c r="CH397" s="113"/>
      <c r="CI397" s="113"/>
      <c r="CJ397" s="113"/>
      <c r="CK397" s="113"/>
      <c r="CL397" s="113"/>
      <c r="CM397" s="113"/>
      <c r="CN397" s="113"/>
      <c r="CO397" s="113"/>
      <c r="CP397" s="113"/>
      <c r="CQ397" s="113"/>
      <c r="CR397" s="113"/>
      <c r="CS397" s="113"/>
      <c r="CT397" s="113"/>
      <c r="CU397" s="113"/>
      <c r="CV397" s="113"/>
      <c r="CW397" s="113"/>
      <c r="CX397" s="113"/>
      <c r="CY397" s="113"/>
      <c r="CZ397" s="113"/>
      <c r="DA397" s="113"/>
      <c r="DB397" s="113"/>
      <c r="DC397" s="113"/>
      <c r="DD397" s="113"/>
      <c r="DE397" s="113"/>
      <c r="DF397" s="113"/>
      <c r="DG397" s="113"/>
      <c r="DH397" s="113"/>
      <c r="DI397" s="113"/>
      <c r="DJ397" s="113"/>
      <c r="DK397" s="113"/>
      <c r="DL397" s="113"/>
      <c r="DM397" s="113"/>
      <c r="DN397" s="113"/>
      <c r="DO397" s="113"/>
      <c r="DP397" s="113"/>
      <c r="DQ397" s="113"/>
      <c r="DR397" s="113"/>
      <c r="DS397" s="113"/>
      <c r="DT397" s="113"/>
      <c r="DU397" s="113"/>
      <c r="DV397" s="113"/>
      <c r="DW397" s="113"/>
      <c r="DX397" s="113"/>
      <c r="DY397" s="113"/>
      <c r="DZ397" s="113"/>
      <c r="EA397" s="113"/>
      <c r="EB397" s="113"/>
      <c r="EC397" s="113"/>
      <c r="ED397" s="113"/>
      <c r="EE397" s="113"/>
      <c r="EF397" s="113"/>
      <c r="EG397" s="113"/>
    </row>
    <row r="398" spans="1:137" s="106" customFormat="1" ht="12.95" customHeight="1" x14ac:dyDescent="0.2">
      <c r="A398" s="127" t="e">
        <f>'Приложение № 1'!#REF!</f>
        <v>#REF!</v>
      </c>
      <c r="B398" s="104" t="e">
        <f>'Приложение № 1'!#REF!</f>
        <v>#REF!</v>
      </c>
      <c r="C398" s="151" t="e">
        <f>'Приложение № 1'!#REF!</f>
        <v>#REF!</v>
      </c>
      <c r="D398" s="151" t="e">
        <f>'Приложение № 1'!#REF!</f>
        <v>#REF!</v>
      </c>
      <c r="E398" s="151" t="e">
        <f t="shared" si="129"/>
        <v>#REF!</v>
      </c>
      <c r="F398" s="151" t="e">
        <f t="shared" si="129"/>
        <v>#REF!</v>
      </c>
      <c r="G398" s="151">
        <v>0</v>
      </c>
      <c r="H398" s="151">
        <v>0</v>
      </c>
      <c r="I398" s="151">
        <v>0</v>
      </c>
      <c r="J398" s="151">
        <v>0</v>
      </c>
      <c r="K398" s="151">
        <v>0</v>
      </c>
      <c r="L398" s="151">
        <v>0</v>
      </c>
      <c r="M398" s="151">
        <v>0</v>
      </c>
      <c r="N398" s="151">
        <v>0</v>
      </c>
      <c r="O398" s="151">
        <v>0</v>
      </c>
      <c r="P398" s="151">
        <v>0</v>
      </c>
      <c r="Q398" s="112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13"/>
      <c r="AT398" s="113"/>
      <c r="AU398" s="113"/>
      <c r="AV398" s="113"/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13"/>
      <c r="BH398" s="113"/>
      <c r="BI398" s="113"/>
      <c r="BJ398" s="113"/>
      <c r="BK398" s="113"/>
      <c r="BL398" s="113"/>
      <c r="BM398" s="113"/>
      <c r="BN398" s="113"/>
      <c r="BO398" s="113"/>
      <c r="BP398" s="113"/>
      <c r="BQ398" s="113"/>
      <c r="BR398" s="113"/>
      <c r="BS398" s="113"/>
      <c r="BT398" s="113"/>
      <c r="BU398" s="113"/>
      <c r="BV398" s="113"/>
      <c r="BW398" s="113"/>
      <c r="BX398" s="113"/>
      <c r="BY398" s="113"/>
      <c r="BZ398" s="113"/>
      <c r="CA398" s="113"/>
      <c r="CB398" s="113"/>
      <c r="CC398" s="113"/>
      <c r="CD398" s="113"/>
      <c r="CE398" s="113"/>
      <c r="CF398" s="113"/>
      <c r="CG398" s="113"/>
      <c r="CH398" s="113"/>
      <c r="CI398" s="113"/>
      <c r="CJ398" s="113"/>
      <c r="CK398" s="113"/>
      <c r="CL398" s="113"/>
      <c r="CM398" s="113"/>
      <c r="CN398" s="113"/>
      <c r="CO398" s="113"/>
      <c r="CP398" s="113"/>
      <c r="CQ398" s="113"/>
      <c r="CR398" s="113"/>
      <c r="CS398" s="113"/>
      <c r="CT398" s="113"/>
      <c r="CU398" s="113"/>
      <c r="CV398" s="113"/>
      <c r="CW398" s="113"/>
      <c r="CX398" s="113"/>
      <c r="CY398" s="113"/>
      <c r="CZ398" s="113"/>
      <c r="DA398" s="113"/>
      <c r="DB398" s="113"/>
      <c r="DC398" s="113"/>
      <c r="DD398" s="113"/>
      <c r="DE398" s="113"/>
      <c r="DF398" s="113"/>
      <c r="DG398" s="113"/>
      <c r="DH398" s="113"/>
      <c r="DI398" s="113"/>
      <c r="DJ398" s="113"/>
      <c r="DK398" s="113"/>
      <c r="DL398" s="113"/>
      <c r="DM398" s="113"/>
      <c r="DN398" s="113"/>
      <c r="DO398" s="113"/>
      <c r="DP398" s="113"/>
      <c r="DQ398" s="113"/>
      <c r="DR398" s="113"/>
      <c r="DS398" s="113"/>
      <c r="DT398" s="113"/>
      <c r="DU398" s="113"/>
      <c r="DV398" s="113"/>
      <c r="DW398" s="113"/>
      <c r="DX398" s="113"/>
      <c r="DY398" s="113"/>
      <c r="DZ398" s="113"/>
      <c r="EA398" s="113"/>
      <c r="EB398" s="113"/>
      <c r="EC398" s="113"/>
      <c r="ED398" s="113"/>
      <c r="EE398" s="113"/>
      <c r="EF398" s="113"/>
      <c r="EG398" s="113"/>
    </row>
    <row r="399" spans="1:137" s="106" customFormat="1" ht="12.95" customHeight="1" x14ac:dyDescent="0.2">
      <c r="A399" s="127" t="e">
        <f>'Приложение № 1'!#REF!</f>
        <v>#REF!</v>
      </c>
      <c r="B399" s="104" t="e">
        <f>'Приложение № 1'!#REF!</f>
        <v>#REF!</v>
      </c>
      <c r="C399" s="151" t="e">
        <f>'Приложение № 1'!#REF!</f>
        <v>#REF!</v>
      </c>
      <c r="D399" s="151" t="e">
        <f>'Приложение № 1'!#REF!</f>
        <v>#REF!</v>
      </c>
      <c r="E399" s="151" t="e">
        <f t="shared" si="129"/>
        <v>#REF!</v>
      </c>
      <c r="F399" s="151" t="e">
        <f t="shared" si="129"/>
        <v>#REF!</v>
      </c>
      <c r="G399" s="151">
        <v>0</v>
      </c>
      <c r="H399" s="151">
        <v>0</v>
      </c>
      <c r="I399" s="151">
        <v>0</v>
      </c>
      <c r="J399" s="151">
        <v>0</v>
      </c>
      <c r="K399" s="151">
        <v>0</v>
      </c>
      <c r="L399" s="151">
        <v>0</v>
      </c>
      <c r="M399" s="151">
        <v>0</v>
      </c>
      <c r="N399" s="151">
        <v>0</v>
      </c>
      <c r="O399" s="151">
        <v>0</v>
      </c>
      <c r="P399" s="151">
        <v>0</v>
      </c>
      <c r="Q399" s="112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13"/>
      <c r="AT399" s="113"/>
      <c r="AU399" s="113"/>
      <c r="AV399" s="113"/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13"/>
      <c r="BH399" s="113"/>
      <c r="BI399" s="113"/>
      <c r="BJ399" s="113"/>
      <c r="BK399" s="113"/>
      <c r="BL399" s="113"/>
      <c r="BM399" s="113"/>
      <c r="BN399" s="113"/>
      <c r="BO399" s="113"/>
      <c r="BP399" s="113"/>
      <c r="BQ399" s="113"/>
      <c r="BR399" s="113"/>
      <c r="BS399" s="113"/>
      <c r="BT399" s="113"/>
      <c r="BU399" s="113"/>
      <c r="BV399" s="113"/>
      <c r="BW399" s="113"/>
      <c r="BX399" s="113"/>
      <c r="BY399" s="113"/>
      <c r="BZ399" s="113"/>
      <c r="CA399" s="113"/>
      <c r="CB399" s="113"/>
      <c r="CC399" s="113"/>
      <c r="CD399" s="113"/>
      <c r="CE399" s="113"/>
      <c r="CF399" s="113"/>
      <c r="CG399" s="113"/>
      <c r="CH399" s="113"/>
      <c r="CI399" s="113"/>
      <c r="CJ399" s="113"/>
      <c r="CK399" s="113"/>
      <c r="CL399" s="113"/>
      <c r="CM399" s="113"/>
      <c r="CN399" s="113"/>
      <c r="CO399" s="113"/>
      <c r="CP399" s="113"/>
      <c r="CQ399" s="113"/>
      <c r="CR399" s="113"/>
      <c r="CS399" s="113"/>
      <c r="CT399" s="113"/>
      <c r="CU399" s="113"/>
      <c r="CV399" s="113"/>
      <c r="CW399" s="113"/>
      <c r="CX399" s="113"/>
      <c r="CY399" s="113"/>
      <c r="CZ399" s="113"/>
      <c r="DA399" s="113"/>
      <c r="DB399" s="113"/>
      <c r="DC399" s="113"/>
      <c r="DD399" s="113"/>
      <c r="DE399" s="113"/>
      <c r="DF399" s="113"/>
      <c r="DG399" s="113"/>
      <c r="DH399" s="113"/>
      <c r="DI399" s="113"/>
      <c r="DJ399" s="113"/>
      <c r="DK399" s="113"/>
      <c r="DL399" s="113"/>
      <c r="DM399" s="113"/>
      <c r="DN399" s="113"/>
      <c r="DO399" s="113"/>
      <c r="DP399" s="113"/>
      <c r="DQ399" s="113"/>
      <c r="DR399" s="113"/>
      <c r="DS399" s="113"/>
      <c r="DT399" s="113"/>
      <c r="DU399" s="113"/>
      <c r="DV399" s="113"/>
      <c r="DW399" s="113"/>
      <c r="DX399" s="113"/>
      <c r="DY399" s="113"/>
      <c r="DZ399" s="113"/>
      <c r="EA399" s="113"/>
      <c r="EB399" s="113"/>
      <c r="EC399" s="113"/>
      <c r="ED399" s="113"/>
      <c r="EE399" s="113"/>
      <c r="EF399" s="113"/>
      <c r="EG399" s="113"/>
    </row>
    <row r="400" spans="1:137" s="106" customFormat="1" ht="29.25" customHeight="1" x14ac:dyDescent="0.2">
      <c r="A400" s="820" t="e">
        <f>'Приложение № 1'!#REF!</f>
        <v>#REF!</v>
      </c>
      <c r="B400" s="821"/>
      <c r="C400" s="101" t="e">
        <f>SUM(C401:C414)</f>
        <v>#REF!</v>
      </c>
      <c r="D400" s="101" t="e">
        <f t="shared" ref="D400:P400" si="130">SUM(D401:D414)</f>
        <v>#REF!</v>
      </c>
      <c r="E400" s="101" t="e">
        <f t="shared" si="130"/>
        <v>#REF!</v>
      </c>
      <c r="F400" s="101" t="e">
        <f t="shared" si="130"/>
        <v>#REF!</v>
      </c>
      <c r="G400" s="101">
        <f t="shared" si="130"/>
        <v>0</v>
      </c>
      <c r="H400" s="101">
        <f t="shared" si="130"/>
        <v>0</v>
      </c>
      <c r="I400" s="101">
        <f t="shared" si="130"/>
        <v>0</v>
      </c>
      <c r="J400" s="101">
        <f t="shared" si="130"/>
        <v>0</v>
      </c>
      <c r="K400" s="101">
        <f t="shared" si="130"/>
        <v>0</v>
      </c>
      <c r="L400" s="101">
        <f t="shared" si="130"/>
        <v>0</v>
      </c>
      <c r="M400" s="101">
        <f t="shared" si="130"/>
        <v>0</v>
      </c>
      <c r="N400" s="101">
        <f t="shared" si="130"/>
        <v>0</v>
      </c>
      <c r="O400" s="101">
        <f t="shared" si="130"/>
        <v>0</v>
      </c>
      <c r="P400" s="101">
        <f t="shared" si="130"/>
        <v>0</v>
      </c>
      <c r="Q400" s="112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/>
      <c r="AT400" s="113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3"/>
      <c r="BW400" s="113"/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113"/>
      <c r="CL400" s="113"/>
      <c r="CM400" s="113"/>
      <c r="CN400" s="113"/>
      <c r="CO400" s="113"/>
      <c r="CP400" s="113"/>
      <c r="CQ400" s="113"/>
      <c r="CR400" s="113"/>
      <c r="CS400" s="113"/>
      <c r="CT400" s="113"/>
      <c r="CU400" s="113"/>
      <c r="CV400" s="113"/>
      <c r="CW400" s="113"/>
      <c r="CX400" s="113"/>
      <c r="CY400" s="113"/>
      <c r="CZ400" s="113"/>
      <c r="DA400" s="113"/>
      <c r="DB400" s="113"/>
      <c r="DC400" s="113"/>
      <c r="DD400" s="113"/>
      <c r="DE400" s="113"/>
      <c r="DF400" s="113"/>
      <c r="DG400" s="113"/>
      <c r="DH400" s="113"/>
      <c r="DI400" s="113"/>
      <c r="DJ400" s="113"/>
      <c r="DK400" s="113"/>
      <c r="DL400" s="113"/>
      <c r="DM400" s="113"/>
      <c r="DN400" s="113"/>
      <c r="DO400" s="113"/>
      <c r="DP400" s="113"/>
      <c r="DQ400" s="113"/>
      <c r="DR400" s="113"/>
      <c r="DS400" s="113"/>
      <c r="DT400" s="113"/>
      <c r="DU400" s="113"/>
      <c r="DV400" s="113"/>
      <c r="DW400" s="113"/>
      <c r="DX400" s="113"/>
      <c r="DY400" s="113"/>
      <c r="DZ400" s="113"/>
      <c r="EA400" s="113"/>
      <c r="EB400" s="113"/>
      <c r="EC400" s="113"/>
      <c r="ED400" s="113"/>
      <c r="EE400" s="113"/>
      <c r="EF400" s="113"/>
      <c r="EG400" s="113"/>
    </row>
    <row r="401" spans="1:137" s="106" customFormat="1" ht="12.95" customHeight="1" x14ac:dyDescent="0.2">
      <c r="A401" s="100" t="e">
        <f>'Приложение № 1'!#REF!</f>
        <v>#REF!</v>
      </c>
      <c r="B401" s="119" t="e">
        <f>'Приложение № 1'!#REF!</f>
        <v>#REF!</v>
      </c>
      <c r="C401" s="151" t="e">
        <f>'Приложение № 1'!#REF!</f>
        <v>#REF!</v>
      </c>
      <c r="D401" s="151" t="e">
        <f>'Приложение № 1'!#REF!</f>
        <v>#REF!</v>
      </c>
      <c r="E401" s="151" t="e">
        <f>C401</f>
        <v>#REF!</v>
      </c>
      <c r="F401" s="151" t="e">
        <f>D401</f>
        <v>#REF!</v>
      </c>
      <c r="G401" s="151">
        <v>0</v>
      </c>
      <c r="H401" s="151">
        <v>0</v>
      </c>
      <c r="I401" s="151">
        <v>0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151">
        <v>0</v>
      </c>
      <c r="Q401" s="112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3"/>
      <c r="AT401" s="113"/>
      <c r="AU401" s="113"/>
      <c r="AV401" s="11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113"/>
      <c r="BL401" s="113"/>
      <c r="BM401" s="113"/>
      <c r="BN401" s="113"/>
      <c r="BO401" s="113"/>
      <c r="BP401" s="113"/>
      <c r="BQ401" s="113"/>
      <c r="BR401" s="113"/>
      <c r="BS401" s="113"/>
      <c r="BT401" s="113"/>
      <c r="BU401" s="113"/>
      <c r="BV401" s="113"/>
      <c r="BW401" s="113"/>
      <c r="BX401" s="113"/>
      <c r="BY401" s="113"/>
      <c r="BZ401" s="113"/>
      <c r="CA401" s="113"/>
      <c r="CB401" s="113"/>
      <c r="CC401" s="113"/>
      <c r="CD401" s="113"/>
      <c r="CE401" s="113"/>
      <c r="CF401" s="113"/>
      <c r="CG401" s="113"/>
      <c r="CH401" s="113"/>
      <c r="CI401" s="113"/>
      <c r="CJ401" s="113"/>
      <c r="CK401" s="113"/>
      <c r="CL401" s="113"/>
      <c r="CM401" s="113"/>
      <c r="CN401" s="113"/>
      <c r="CO401" s="113"/>
      <c r="CP401" s="113"/>
      <c r="CQ401" s="113"/>
      <c r="CR401" s="113"/>
      <c r="CS401" s="113"/>
      <c r="CT401" s="113"/>
      <c r="CU401" s="113"/>
      <c r="CV401" s="113"/>
      <c r="CW401" s="113"/>
      <c r="CX401" s="113"/>
      <c r="CY401" s="113"/>
      <c r="CZ401" s="113"/>
      <c r="DA401" s="113"/>
      <c r="DB401" s="113"/>
      <c r="DC401" s="113"/>
      <c r="DD401" s="113"/>
      <c r="DE401" s="113"/>
      <c r="DF401" s="113"/>
      <c r="DG401" s="113"/>
      <c r="DH401" s="113"/>
      <c r="DI401" s="113"/>
      <c r="DJ401" s="113"/>
      <c r="DK401" s="113"/>
      <c r="DL401" s="113"/>
      <c r="DM401" s="113"/>
      <c r="DN401" s="113"/>
      <c r="DO401" s="113"/>
      <c r="DP401" s="113"/>
      <c r="DQ401" s="113"/>
      <c r="DR401" s="113"/>
      <c r="DS401" s="113"/>
      <c r="DT401" s="113"/>
      <c r="DU401" s="113"/>
      <c r="DV401" s="113"/>
      <c r="DW401" s="113"/>
      <c r="DX401" s="113"/>
      <c r="DY401" s="113"/>
      <c r="DZ401" s="113"/>
      <c r="EA401" s="113"/>
      <c r="EB401" s="113"/>
      <c r="EC401" s="113"/>
      <c r="ED401" s="113"/>
      <c r="EE401" s="113"/>
      <c r="EF401" s="113"/>
      <c r="EG401" s="113"/>
    </row>
    <row r="402" spans="1:137" s="106" customFormat="1" ht="12.95" customHeight="1" x14ac:dyDescent="0.2">
      <c r="A402" s="100" t="e">
        <f>'Приложение № 1'!#REF!</f>
        <v>#REF!</v>
      </c>
      <c r="B402" s="119" t="e">
        <f>'Приложение № 1'!#REF!</f>
        <v>#REF!</v>
      </c>
      <c r="C402" s="151" t="e">
        <f>'Приложение № 1'!#REF!</f>
        <v>#REF!</v>
      </c>
      <c r="D402" s="151" t="e">
        <f>'Приложение № 1'!#REF!</f>
        <v>#REF!</v>
      </c>
      <c r="E402" s="151" t="e">
        <f t="shared" ref="E402:E414" si="131">C402</f>
        <v>#REF!</v>
      </c>
      <c r="F402" s="151" t="e">
        <f t="shared" ref="F402:F414" si="132">D402</f>
        <v>#REF!</v>
      </c>
      <c r="G402" s="151">
        <v>0</v>
      </c>
      <c r="H402" s="151">
        <v>0</v>
      </c>
      <c r="I402" s="151">
        <v>0</v>
      </c>
      <c r="J402" s="151">
        <v>0</v>
      </c>
      <c r="K402" s="151">
        <v>0</v>
      </c>
      <c r="L402" s="151">
        <v>0</v>
      </c>
      <c r="M402" s="151">
        <v>0</v>
      </c>
      <c r="N402" s="151">
        <v>0</v>
      </c>
      <c r="O402" s="151">
        <v>0</v>
      </c>
      <c r="P402" s="151">
        <v>0</v>
      </c>
      <c r="Q402" s="112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/>
      <c r="AT402" s="113"/>
      <c r="AU402" s="113"/>
      <c r="AV402" s="113"/>
      <c r="AW402" s="113"/>
      <c r="AX402" s="113"/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3"/>
      <c r="BZ402" s="113"/>
      <c r="CA402" s="113"/>
      <c r="CB402" s="113"/>
      <c r="CC402" s="113"/>
      <c r="CD402" s="113"/>
      <c r="CE402" s="113"/>
      <c r="CF402" s="113"/>
      <c r="CG402" s="113"/>
      <c r="CH402" s="113"/>
      <c r="CI402" s="113"/>
      <c r="CJ402" s="113"/>
      <c r="CK402" s="113"/>
      <c r="CL402" s="113"/>
      <c r="CM402" s="113"/>
      <c r="CN402" s="113"/>
      <c r="CO402" s="113"/>
      <c r="CP402" s="113"/>
      <c r="CQ402" s="113"/>
      <c r="CR402" s="113"/>
      <c r="CS402" s="113"/>
      <c r="CT402" s="113"/>
      <c r="CU402" s="113"/>
      <c r="CV402" s="113"/>
      <c r="CW402" s="113"/>
      <c r="CX402" s="113"/>
      <c r="CY402" s="113"/>
      <c r="CZ402" s="113"/>
      <c r="DA402" s="113"/>
      <c r="DB402" s="113"/>
      <c r="DC402" s="113"/>
      <c r="DD402" s="113"/>
      <c r="DE402" s="113"/>
      <c r="DF402" s="113"/>
      <c r="DG402" s="113"/>
      <c r="DH402" s="113"/>
      <c r="DI402" s="113"/>
      <c r="DJ402" s="113"/>
      <c r="DK402" s="113"/>
      <c r="DL402" s="113"/>
      <c r="DM402" s="113"/>
      <c r="DN402" s="113"/>
      <c r="DO402" s="113"/>
      <c r="DP402" s="113"/>
      <c r="DQ402" s="113"/>
      <c r="DR402" s="113"/>
      <c r="DS402" s="113"/>
      <c r="DT402" s="113"/>
      <c r="DU402" s="113"/>
      <c r="DV402" s="113"/>
      <c r="DW402" s="113"/>
      <c r="DX402" s="113"/>
      <c r="DY402" s="113"/>
      <c r="DZ402" s="113"/>
      <c r="EA402" s="113"/>
      <c r="EB402" s="113"/>
      <c r="EC402" s="113"/>
      <c r="ED402" s="113"/>
      <c r="EE402" s="113"/>
      <c r="EF402" s="113"/>
      <c r="EG402" s="113"/>
    </row>
    <row r="403" spans="1:137" s="106" customFormat="1" ht="12.95" customHeight="1" x14ac:dyDescent="0.2">
      <c r="A403" s="100" t="e">
        <f>'Приложение № 1'!#REF!</f>
        <v>#REF!</v>
      </c>
      <c r="B403" s="119" t="e">
        <f>'Приложение № 1'!#REF!</f>
        <v>#REF!</v>
      </c>
      <c r="C403" s="151" t="e">
        <f>'Приложение № 1'!#REF!</f>
        <v>#REF!</v>
      </c>
      <c r="D403" s="151" t="e">
        <f>'Приложение № 1'!#REF!</f>
        <v>#REF!</v>
      </c>
      <c r="E403" s="151" t="e">
        <f t="shared" si="131"/>
        <v>#REF!</v>
      </c>
      <c r="F403" s="151" t="e">
        <f t="shared" si="132"/>
        <v>#REF!</v>
      </c>
      <c r="G403" s="151">
        <v>0</v>
      </c>
      <c r="H403" s="151">
        <v>0</v>
      </c>
      <c r="I403" s="151">
        <v>0</v>
      </c>
      <c r="J403" s="151">
        <v>0</v>
      </c>
      <c r="K403" s="151">
        <v>0</v>
      </c>
      <c r="L403" s="151">
        <v>0</v>
      </c>
      <c r="M403" s="151">
        <v>0</v>
      </c>
      <c r="N403" s="151">
        <v>0</v>
      </c>
      <c r="O403" s="151">
        <v>0</v>
      </c>
      <c r="P403" s="151">
        <v>0</v>
      </c>
      <c r="Q403" s="112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3"/>
      <c r="AT403" s="113"/>
      <c r="AU403" s="113"/>
      <c r="AV403" s="11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3"/>
      <c r="BW403" s="113"/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113"/>
      <c r="CL403" s="113"/>
      <c r="CM403" s="113"/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3"/>
      <c r="DG403" s="113"/>
      <c r="DH403" s="113"/>
      <c r="DI403" s="113"/>
      <c r="DJ403" s="113"/>
      <c r="DK403" s="113"/>
      <c r="DL403" s="113"/>
      <c r="DM403" s="113"/>
      <c r="DN403" s="113"/>
      <c r="DO403" s="113"/>
      <c r="DP403" s="113"/>
      <c r="DQ403" s="113"/>
      <c r="DR403" s="113"/>
      <c r="DS403" s="113"/>
      <c r="DT403" s="113"/>
      <c r="DU403" s="113"/>
      <c r="DV403" s="113"/>
      <c r="DW403" s="113"/>
      <c r="DX403" s="113"/>
      <c r="DY403" s="113"/>
      <c r="DZ403" s="113"/>
      <c r="EA403" s="113"/>
      <c r="EB403" s="113"/>
      <c r="EC403" s="113"/>
      <c r="ED403" s="113"/>
      <c r="EE403" s="113"/>
      <c r="EF403" s="113"/>
      <c r="EG403" s="113"/>
    </row>
    <row r="404" spans="1:137" s="106" customFormat="1" ht="12.95" customHeight="1" x14ac:dyDescent="0.2">
      <c r="A404" s="100" t="e">
        <f>'Приложение № 1'!#REF!</f>
        <v>#REF!</v>
      </c>
      <c r="B404" s="119" t="e">
        <f>'Приложение № 1'!#REF!</f>
        <v>#REF!</v>
      </c>
      <c r="C404" s="151" t="e">
        <f>'Приложение № 1'!#REF!</f>
        <v>#REF!</v>
      </c>
      <c r="D404" s="151" t="e">
        <f>'Приложение № 1'!#REF!</f>
        <v>#REF!</v>
      </c>
      <c r="E404" s="151" t="e">
        <f t="shared" si="131"/>
        <v>#REF!</v>
      </c>
      <c r="F404" s="151" t="e">
        <f t="shared" si="132"/>
        <v>#REF!</v>
      </c>
      <c r="G404" s="151">
        <v>0</v>
      </c>
      <c r="H404" s="151">
        <v>0</v>
      </c>
      <c r="I404" s="151">
        <v>0</v>
      </c>
      <c r="J404" s="151">
        <v>0</v>
      </c>
      <c r="K404" s="151">
        <v>0</v>
      </c>
      <c r="L404" s="151">
        <v>0</v>
      </c>
      <c r="M404" s="151">
        <v>0</v>
      </c>
      <c r="N404" s="151">
        <v>0</v>
      </c>
      <c r="O404" s="151">
        <v>0</v>
      </c>
      <c r="P404" s="151">
        <v>0</v>
      </c>
      <c r="Q404" s="112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  <c r="AL404" s="113"/>
      <c r="AM404" s="113"/>
      <c r="AN404" s="113"/>
      <c r="AO404" s="113"/>
      <c r="AP404" s="113"/>
      <c r="AQ404" s="113"/>
      <c r="AR404" s="113"/>
      <c r="AS404" s="113"/>
      <c r="AT404" s="113"/>
      <c r="AU404" s="113"/>
      <c r="AV404" s="113"/>
      <c r="AW404" s="113"/>
      <c r="AX404" s="113"/>
      <c r="AY404" s="113"/>
      <c r="AZ404" s="113"/>
      <c r="BA404" s="113"/>
      <c r="BB404" s="113"/>
      <c r="BC404" s="113"/>
      <c r="BD404" s="113"/>
      <c r="BE404" s="113"/>
      <c r="BF404" s="113"/>
      <c r="BG404" s="113"/>
      <c r="BH404" s="113"/>
      <c r="BI404" s="113"/>
      <c r="BJ404" s="113"/>
      <c r="BK404" s="113"/>
      <c r="BL404" s="113"/>
      <c r="BM404" s="113"/>
      <c r="BN404" s="113"/>
      <c r="BO404" s="113"/>
      <c r="BP404" s="113"/>
      <c r="BQ404" s="113"/>
      <c r="BR404" s="113"/>
      <c r="BS404" s="113"/>
      <c r="BT404" s="113"/>
      <c r="BU404" s="113"/>
      <c r="BV404" s="113"/>
      <c r="BW404" s="113"/>
      <c r="BX404" s="113"/>
      <c r="BY404" s="113"/>
      <c r="BZ404" s="113"/>
      <c r="CA404" s="113"/>
      <c r="CB404" s="113"/>
      <c r="CC404" s="113"/>
      <c r="CD404" s="113"/>
      <c r="CE404" s="113"/>
      <c r="CF404" s="113"/>
      <c r="CG404" s="113"/>
      <c r="CH404" s="113"/>
      <c r="CI404" s="113"/>
      <c r="CJ404" s="113"/>
      <c r="CK404" s="113"/>
      <c r="CL404" s="113"/>
      <c r="CM404" s="113"/>
      <c r="CN404" s="113"/>
      <c r="CO404" s="113"/>
      <c r="CP404" s="113"/>
      <c r="CQ404" s="113"/>
      <c r="CR404" s="113"/>
      <c r="CS404" s="113"/>
      <c r="CT404" s="113"/>
      <c r="CU404" s="113"/>
      <c r="CV404" s="113"/>
      <c r="CW404" s="113"/>
      <c r="CX404" s="113"/>
      <c r="CY404" s="113"/>
      <c r="CZ404" s="113"/>
      <c r="DA404" s="113"/>
      <c r="DB404" s="113"/>
      <c r="DC404" s="113"/>
      <c r="DD404" s="113"/>
      <c r="DE404" s="113"/>
      <c r="DF404" s="113"/>
      <c r="DG404" s="113"/>
      <c r="DH404" s="113"/>
      <c r="DI404" s="113"/>
      <c r="DJ404" s="113"/>
      <c r="DK404" s="113"/>
      <c r="DL404" s="113"/>
      <c r="DM404" s="113"/>
      <c r="DN404" s="113"/>
      <c r="DO404" s="113"/>
      <c r="DP404" s="113"/>
      <c r="DQ404" s="113"/>
      <c r="DR404" s="113"/>
      <c r="DS404" s="113"/>
      <c r="DT404" s="113"/>
      <c r="DU404" s="113"/>
      <c r="DV404" s="113"/>
      <c r="DW404" s="113"/>
      <c r="DX404" s="113"/>
      <c r="DY404" s="113"/>
      <c r="DZ404" s="113"/>
      <c r="EA404" s="113"/>
      <c r="EB404" s="113"/>
      <c r="EC404" s="113"/>
      <c r="ED404" s="113"/>
      <c r="EE404" s="113"/>
      <c r="EF404" s="113"/>
      <c r="EG404" s="113"/>
    </row>
    <row r="405" spans="1:137" s="106" customFormat="1" ht="12.95" customHeight="1" x14ac:dyDescent="0.2">
      <c r="A405" s="100" t="e">
        <f>'Приложение № 1'!#REF!</f>
        <v>#REF!</v>
      </c>
      <c r="B405" s="119" t="e">
        <f>'Приложение № 1'!#REF!</f>
        <v>#REF!</v>
      </c>
      <c r="C405" s="151" t="e">
        <f>'Приложение № 1'!#REF!</f>
        <v>#REF!</v>
      </c>
      <c r="D405" s="151" t="e">
        <f>'Приложение № 1'!#REF!</f>
        <v>#REF!</v>
      </c>
      <c r="E405" s="151" t="e">
        <f t="shared" si="131"/>
        <v>#REF!</v>
      </c>
      <c r="F405" s="151" t="e">
        <f t="shared" si="132"/>
        <v>#REF!</v>
      </c>
      <c r="G405" s="151">
        <v>0</v>
      </c>
      <c r="H405" s="151">
        <v>0</v>
      </c>
      <c r="I405" s="151">
        <v>0</v>
      </c>
      <c r="J405" s="151">
        <v>0</v>
      </c>
      <c r="K405" s="151">
        <v>0</v>
      </c>
      <c r="L405" s="151">
        <v>0</v>
      </c>
      <c r="M405" s="151">
        <v>0</v>
      </c>
      <c r="N405" s="151">
        <v>0</v>
      </c>
      <c r="O405" s="151">
        <v>0</v>
      </c>
      <c r="P405" s="151">
        <v>0</v>
      </c>
      <c r="Q405" s="112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3"/>
      <c r="AT405" s="113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3"/>
      <c r="BJ405" s="113"/>
      <c r="BK405" s="113"/>
      <c r="BL405" s="113"/>
      <c r="BM405" s="113"/>
      <c r="BN405" s="113"/>
      <c r="BO405" s="113"/>
      <c r="BP405" s="113"/>
      <c r="BQ405" s="113"/>
      <c r="BR405" s="113"/>
      <c r="BS405" s="113"/>
      <c r="BT405" s="113"/>
      <c r="BU405" s="113"/>
      <c r="BV405" s="113"/>
      <c r="BW405" s="113"/>
      <c r="BX405" s="113"/>
      <c r="BY405" s="113"/>
      <c r="BZ405" s="113"/>
      <c r="CA405" s="113"/>
      <c r="CB405" s="113"/>
      <c r="CC405" s="113"/>
      <c r="CD405" s="113"/>
      <c r="CE405" s="113"/>
      <c r="CF405" s="113"/>
      <c r="CG405" s="113"/>
      <c r="CH405" s="113"/>
      <c r="CI405" s="113"/>
      <c r="CJ405" s="113"/>
      <c r="CK405" s="113"/>
      <c r="CL405" s="113"/>
      <c r="CM405" s="113"/>
      <c r="CN405" s="113"/>
      <c r="CO405" s="113"/>
      <c r="CP405" s="113"/>
      <c r="CQ405" s="113"/>
      <c r="CR405" s="113"/>
      <c r="CS405" s="113"/>
      <c r="CT405" s="113"/>
      <c r="CU405" s="113"/>
      <c r="CV405" s="113"/>
      <c r="CW405" s="113"/>
      <c r="CX405" s="113"/>
      <c r="CY405" s="113"/>
      <c r="CZ405" s="113"/>
      <c r="DA405" s="113"/>
      <c r="DB405" s="113"/>
      <c r="DC405" s="113"/>
      <c r="DD405" s="113"/>
      <c r="DE405" s="113"/>
      <c r="DF405" s="113"/>
      <c r="DG405" s="113"/>
      <c r="DH405" s="113"/>
      <c r="DI405" s="113"/>
      <c r="DJ405" s="113"/>
      <c r="DK405" s="113"/>
      <c r="DL405" s="113"/>
      <c r="DM405" s="113"/>
      <c r="DN405" s="113"/>
      <c r="DO405" s="113"/>
      <c r="DP405" s="113"/>
      <c r="DQ405" s="113"/>
      <c r="DR405" s="113"/>
      <c r="DS405" s="113"/>
      <c r="DT405" s="113"/>
      <c r="DU405" s="113"/>
      <c r="DV405" s="113"/>
      <c r="DW405" s="113"/>
      <c r="DX405" s="113"/>
      <c r="DY405" s="113"/>
      <c r="DZ405" s="113"/>
      <c r="EA405" s="113"/>
      <c r="EB405" s="113"/>
      <c r="EC405" s="113"/>
      <c r="ED405" s="113"/>
      <c r="EE405" s="113"/>
      <c r="EF405" s="113"/>
      <c r="EG405" s="113"/>
    </row>
    <row r="406" spans="1:137" s="106" customFormat="1" ht="12.95" customHeight="1" x14ac:dyDescent="0.2">
      <c r="A406" s="100" t="e">
        <f>'Приложение № 1'!#REF!</f>
        <v>#REF!</v>
      </c>
      <c r="B406" s="119" t="e">
        <f>'Приложение № 1'!#REF!</f>
        <v>#REF!</v>
      </c>
      <c r="C406" s="151" t="e">
        <f>'Приложение № 1'!#REF!</f>
        <v>#REF!</v>
      </c>
      <c r="D406" s="151" t="e">
        <f>'Приложение № 1'!#REF!</f>
        <v>#REF!</v>
      </c>
      <c r="E406" s="151" t="e">
        <f t="shared" si="131"/>
        <v>#REF!</v>
      </c>
      <c r="F406" s="151" t="e">
        <f t="shared" si="132"/>
        <v>#REF!</v>
      </c>
      <c r="G406" s="151">
        <v>0</v>
      </c>
      <c r="H406" s="151">
        <v>0</v>
      </c>
      <c r="I406" s="151">
        <v>0</v>
      </c>
      <c r="J406" s="151">
        <v>0</v>
      </c>
      <c r="K406" s="151">
        <v>0</v>
      </c>
      <c r="L406" s="151">
        <v>0</v>
      </c>
      <c r="M406" s="151">
        <v>0</v>
      </c>
      <c r="N406" s="151">
        <v>0</v>
      </c>
      <c r="O406" s="151">
        <v>0</v>
      </c>
      <c r="P406" s="151">
        <v>0</v>
      </c>
      <c r="Q406" s="112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3"/>
      <c r="AT406" s="113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3"/>
      <c r="BJ406" s="113"/>
      <c r="BK406" s="113"/>
      <c r="BL406" s="113"/>
      <c r="BM406" s="113"/>
      <c r="BN406" s="113"/>
      <c r="BO406" s="113"/>
      <c r="BP406" s="113"/>
      <c r="BQ406" s="113"/>
      <c r="BR406" s="113"/>
      <c r="BS406" s="113"/>
      <c r="BT406" s="113"/>
      <c r="BU406" s="113"/>
      <c r="BV406" s="113"/>
      <c r="BW406" s="113"/>
      <c r="BX406" s="113"/>
      <c r="BY406" s="113"/>
      <c r="BZ406" s="113"/>
      <c r="CA406" s="113"/>
      <c r="CB406" s="113"/>
      <c r="CC406" s="113"/>
      <c r="CD406" s="113"/>
      <c r="CE406" s="113"/>
      <c r="CF406" s="113"/>
      <c r="CG406" s="113"/>
      <c r="CH406" s="113"/>
      <c r="CI406" s="113"/>
      <c r="CJ406" s="113"/>
      <c r="CK406" s="113"/>
      <c r="CL406" s="113"/>
      <c r="CM406" s="113"/>
      <c r="CN406" s="113"/>
      <c r="CO406" s="113"/>
      <c r="CP406" s="113"/>
      <c r="CQ406" s="113"/>
      <c r="CR406" s="113"/>
      <c r="CS406" s="113"/>
      <c r="CT406" s="113"/>
      <c r="CU406" s="113"/>
      <c r="CV406" s="113"/>
      <c r="CW406" s="113"/>
      <c r="CX406" s="113"/>
      <c r="CY406" s="113"/>
      <c r="CZ406" s="113"/>
      <c r="DA406" s="113"/>
      <c r="DB406" s="113"/>
      <c r="DC406" s="113"/>
      <c r="DD406" s="113"/>
      <c r="DE406" s="113"/>
      <c r="DF406" s="113"/>
      <c r="DG406" s="113"/>
      <c r="DH406" s="113"/>
      <c r="DI406" s="113"/>
      <c r="DJ406" s="113"/>
      <c r="DK406" s="113"/>
      <c r="DL406" s="113"/>
      <c r="DM406" s="113"/>
      <c r="DN406" s="113"/>
      <c r="DO406" s="113"/>
      <c r="DP406" s="113"/>
      <c r="DQ406" s="113"/>
      <c r="DR406" s="113"/>
      <c r="DS406" s="113"/>
      <c r="DT406" s="113"/>
      <c r="DU406" s="113"/>
      <c r="DV406" s="113"/>
      <c r="DW406" s="113"/>
      <c r="DX406" s="113"/>
      <c r="DY406" s="113"/>
      <c r="DZ406" s="113"/>
      <c r="EA406" s="113"/>
      <c r="EB406" s="113"/>
      <c r="EC406" s="113"/>
      <c r="ED406" s="113"/>
      <c r="EE406" s="113"/>
      <c r="EF406" s="113"/>
      <c r="EG406" s="113"/>
    </row>
    <row r="407" spans="1:137" s="106" customFormat="1" ht="12.95" customHeight="1" x14ac:dyDescent="0.2">
      <c r="A407" s="100" t="e">
        <f>'Приложение № 1'!#REF!</f>
        <v>#REF!</v>
      </c>
      <c r="B407" s="119" t="e">
        <f>'Приложение № 1'!#REF!</f>
        <v>#REF!</v>
      </c>
      <c r="C407" s="151" t="e">
        <f>'Приложение № 1'!#REF!</f>
        <v>#REF!</v>
      </c>
      <c r="D407" s="151" t="e">
        <f>'Приложение № 1'!#REF!</f>
        <v>#REF!</v>
      </c>
      <c r="E407" s="151" t="e">
        <f t="shared" si="131"/>
        <v>#REF!</v>
      </c>
      <c r="F407" s="151" t="e">
        <f t="shared" si="132"/>
        <v>#REF!</v>
      </c>
      <c r="G407" s="151">
        <v>0</v>
      </c>
      <c r="H407" s="151">
        <v>0</v>
      </c>
      <c r="I407" s="151">
        <v>0</v>
      </c>
      <c r="J407" s="151">
        <v>0</v>
      </c>
      <c r="K407" s="151">
        <v>0</v>
      </c>
      <c r="L407" s="151">
        <v>0</v>
      </c>
      <c r="M407" s="151">
        <v>0</v>
      </c>
      <c r="N407" s="151">
        <v>0</v>
      </c>
      <c r="O407" s="151">
        <v>0</v>
      </c>
      <c r="P407" s="151">
        <v>0</v>
      </c>
      <c r="Q407" s="112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3"/>
      <c r="AT407" s="113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3"/>
      <c r="BJ407" s="113"/>
      <c r="BK407" s="113"/>
      <c r="BL407" s="113"/>
      <c r="BM407" s="113"/>
      <c r="BN407" s="113"/>
      <c r="BO407" s="113"/>
      <c r="BP407" s="113"/>
      <c r="BQ407" s="113"/>
      <c r="BR407" s="113"/>
      <c r="BS407" s="113"/>
      <c r="BT407" s="113"/>
      <c r="BU407" s="113"/>
      <c r="BV407" s="113"/>
      <c r="BW407" s="113"/>
      <c r="BX407" s="113"/>
      <c r="BY407" s="113"/>
      <c r="BZ407" s="113"/>
      <c r="CA407" s="113"/>
      <c r="CB407" s="113"/>
      <c r="CC407" s="113"/>
      <c r="CD407" s="113"/>
      <c r="CE407" s="113"/>
      <c r="CF407" s="113"/>
      <c r="CG407" s="113"/>
      <c r="CH407" s="113"/>
      <c r="CI407" s="113"/>
      <c r="CJ407" s="113"/>
      <c r="CK407" s="113"/>
      <c r="CL407" s="113"/>
      <c r="CM407" s="113"/>
      <c r="CN407" s="113"/>
      <c r="CO407" s="113"/>
      <c r="CP407" s="113"/>
      <c r="CQ407" s="113"/>
      <c r="CR407" s="113"/>
      <c r="CS407" s="113"/>
      <c r="CT407" s="113"/>
      <c r="CU407" s="113"/>
      <c r="CV407" s="113"/>
      <c r="CW407" s="113"/>
      <c r="CX407" s="113"/>
      <c r="CY407" s="113"/>
      <c r="CZ407" s="113"/>
      <c r="DA407" s="113"/>
      <c r="DB407" s="113"/>
      <c r="DC407" s="113"/>
      <c r="DD407" s="113"/>
      <c r="DE407" s="113"/>
      <c r="DF407" s="113"/>
      <c r="DG407" s="113"/>
      <c r="DH407" s="113"/>
      <c r="DI407" s="113"/>
      <c r="DJ407" s="113"/>
      <c r="DK407" s="113"/>
      <c r="DL407" s="113"/>
      <c r="DM407" s="113"/>
      <c r="DN407" s="113"/>
      <c r="DO407" s="113"/>
      <c r="DP407" s="113"/>
      <c r="DQ407" s="113"/>
      <c r="DR407" s="113"/>
      <c r="DS407" s="113"/>
      <c r="DT407" s="113"/>
      <c r="DU407" s="113"/>
      <c r="DV407" s="113"/>
      <c r="DW407" s="113"/>
      <c r="DX407" s="113"/>
      <c r="DY407" s="113"/>
      <c r="DZ407" s="113"/>
      <c r="EA407" s="113"/>
      <c r="EB407" s="113"/>
      <c r="EC407" s="113"/>
      <c r="ED407" s="113"/>
      <c r="EE407" s="113"/>
      <c r="EF407" s="113"/>
      <c r="EG407" s="113"/>
    </row>
    <row r="408" spans="1:137" s="106" customFormat="1" ht="12.95" customHeight="1" x14ac:dyDescent="0.2">
      <c r="A408" s="100" t="e">
        <f>'Приложение № 1'!#REF!</f>
        <v>#REF!</v>
      </c>
      <c r="B408" s="119" t="e">
        <f>'Приложение № 1'!#REF!</f>
        <v>#REF!</v>
      </c>
      <c r="C408" s="151" t="e">
        <f>'Приложение № 1'!#REF!</f>
        <v>#REF!</v>
      </c>
      <c r="D408" s="151" t="e">
        <f>'Приложение № 1'!#REF!</f>
        <v>#REF!</v>
      </c>
      <c r="E408" s="151" t="e">
        <f t="shared" si="131"/>
        <v>#REF!</v>
      </c>
      <c r="F408" s="151" t="e">
        <f t="shared" si="132"/>
        <v>#REF!</v>
      </c>
      <c r="G408" s="151">
        <v>0</v>
      </c>
      <c r="H408" s="151">
        <v>0</v>
      </c>
      <c r="I408" s="151">
        <v>0</v>
      </c>
      <c r="J408" s="151">
        <v>0</v>
      </c>
      <c r="K408" s="151">
        <v>0</v>
      </c>
      <c r="L408" s="151">
        <v>0</v>
      </c>
      <c r="M408" s="151">
        <v>0</v>
      </c>
      <c r="N408" s="151">
        <v>0</v>
      </c>
      <c r="O408" s="151">
        <v>0</v>
      </c>
      <c r="P408" s="151">
        <v>0</v>
      </c>
      <c r="Q408" s="112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3"/>
      <c r="AT408" s="113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3"/>
      <c r="BJ408" s="113"/>
      <c r="BK408" s="113"/>
      <c r="BL408" s="113"/>
      <c r="BM408" s="113"/>
      <c r="BN408" s="113"/>
      <c r="BO408" s="113"/>
      <c r="BP408" s="113"/>
      <c r="BQ408" s="113"/>
      <c r="BR408" s="113"/>
      <c r="BS408" s="113"/>
      <c r="BT408" s="113"/>
      <c r="BU408" s="113"/>
      <c r="BV408" s="113"/>
      <c r="BW408" s="113"/>
      <c r="BX408" s="113"/>
      <c r="BY408" s="113"/>
      <c r="BZ408" s="113"/>
      <c r="CA408" s="113"/>
      <c r="CB408" s="113"/>
      <c r="CC408" s="113"/>
      <c r="CD408" s="113"/>
      <c r="CE408" s="113"/>
      <c r="CF408" s="113"/>
      <c r="CG408" s="113"/>
      <c r="CH408" s="113"/>
      <c r="CI408" s="113"/>
      <c r="CJ408" s="113"/>
      <c r="CK408" s="113"/>
      <c r="CL408" s="113"/>
      <c r="CM408" s="113"/>
      <c r="CN408" s="113"/>
      <c r="CO408" s="113"/>
      <c r="CP408" s="113"/>
      <c r="CQ408" s="113"/>
      <c r="CR408" s="113"/>
      <c r="CS408" s="113"/>
      <c r="CT408" s="113"/>
      <c r="CU408" s="113"/>
      <c r="CV408" s="113"/>
      <c r="CW408" s="113"/>
      <c r="CX408" s="113"/>
      <c r="CY408" s="113"/>
      <c r="CZ408" s="113"/>
      <c r="DA408" s="113"/>
      <c r="DB408" s="113"/>
      <c r="DC408" s="113"/>
      <c r="DD408" s="113"/>
      <c r="DE408" s="113"/>
      <c r="DF408" s="113"/>
      <c r="DG408" s="113"/>
      <c r="DH408" s="113"/>
      <c r="DI408" s="113"/>
      <c r="DJ408" s="113"/>
      <c r="DK408" s="113"/>
      <c r="DL408" s="113"/>
      <c r="DM408" s="113"/>
      <c r="DN408" s="113"/>
      <c r="DO408" s="113"/>
      <c r="DP408" s="113"/>
      <c r="DQ408" s="113"/>
      <c r="DR408" s="113"/>
      <c r="DS408" s="113"/>
      <c r="DT408" s="113"/>
      <c r="DU408" s="113"/>
      <c r="DV408" s="113"/>
      <c r="DW408" s="113"/>
      <c r="DX408" s="113"/>
      <c r="DY408" s="113"/>
      <c r="DZ408" s="113"/>
      <c r="EA408" s="113"/>
      <c r="EB408" s="113"/>
      <c r="EC408" s="113"/>
      <c r="ED408" s="113"/>
      <c r="EE408" s="113"/>
      <c r="EF408" s="113"/>
      <c r="EG408" s="113"/>
    </row>
    <row r="409" spans="1:137" s="106" customFormat="1" ht="12.95" customHeight="1" x14ac:dyDescent="0.2">
      <c r="A409" s="100" t="e">
        <f>'Приложение № 1'!#REF!</f>
        <v>#REF!</v>
      </c>
      <c r="B409" s="119" t="e">
        <f>'Приложение № 1'!#REF!</f>
        <v>#REF!</v>
      </c>
      <c r="C409" s="151" t="e">
        <f>'Приложение № 1'!#REF!</f>
        <v>#REF!</v>
      </c>
      <c r="D409" s="151" t="e">
        <f>'Приложение № 1'!#REF!</f>
        <v>#REF!</v>
      </c>
      <c r="E409" s="151" t="e">
        <f t="shared" si="131"/>
        <v>#REF!</v>
      </c>
      <c r="F409" s="151" t="e">
        <f t="shared" si="132"/>
        <v>#REF!</v>
      </c>
      <c r="G409" s="151">
        <v>0</v>
      </c>
      <c r="H409" s="151">
        <v>0</v>
      </c>
      <c r="I409" s="151">
        <v>0</v>
      </c>
      <c r="J409" s="151">
        <v>0</v>
      </c>
      <c r="K409" s="151">
        <v>0</v>
      </c>
      <c r="L409" s="151">
        <v>0</v>
      </c>
      <c r="M409" s="151">
        <v>0</v>
      </c>
      <c r="N409" s="151">
        <v>0</v>
      </c>
      <c r="O409" s="151">
        <v>0</v>
      </c>
      <c r="P409" s="151">
        <v>0</v>
      </c>
      <c r="Q409" s="112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/>
      <c r="AT409" s="113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3"/>
      <c r="BJ409" s="113"/>
      <c r="BK409" s="113"/>
      <c r="BL409" s="113"/>
      <c r="BM409" s="113"/>
      <c r="BN409" s="113"/>
      <c r="BO409" s="113"/>
      <c r="BP409" s="113"/>
      <c r="BQ409" s="113"/>
      <c r="BR409" s="113"/>
      <c r="BS409" s="113"/>
      <c r="BT409" s="113"/>
      <c r="BU409" s="113"/>
      <c r="BV409" s="113"/>
      <c r="BW409" s="113"/>
      <c r="BX409" s="113"/>
      <c r="BY409" s="113"/>
      <c r="BZ409" s="113"/>
      <c r="CA409" s="113"/>
      <c r="CB409" s="113"/>
      <c r="CC409" s="113"/>
      <c r="CD409" s="113"/>
      <c r="CE409" s="113"/>
      <c r="CF409" s="113"/>
      <c r="CG409" s="113"/>
      <c r="CH409" s="113"/>
      <c r="CI409" s="113"/>
      <c r="CJ409" s="113"/>
      <c r="CK409" s="113"/>
      <c r="CL409" s="113"/>
      <c r="CM409" s="113"/>
      <c r="CN409" s="113"/>
      <c r="CO409" s="113"/>
      <c r="CP409" s="113"/>
      <c r="CQ409" s="113"/>
      <c r="CR409" s="113"/>
      <c r="CS409" s="113"/>
      <c r="CT409" s="113"/>
      <c r="CU409" s="113"/>
      <c r="CV409" s="113"/>
      <c r="CW409" s="113"/>
      <c r="CX409" s="113"/>
      <c r="CY409" s="113"/>
      <c r="CZ409" s="113"/>
      <c r="DA409" s="113"/>
      <c r="DB409" s="113"/>
      <c r="DC409" s="113"/>
      <c r="DD409" s="113"/>
      <c r="DE409" s="113"/>
      <c r="DF409" s="113"/>
      <c r="DG409" s="113"/>
      <c r="DH409" s="113"/>
      <c r="DI409" s="113"/>
      <c r="DJ409" s="113"/>
      <c r="DK409" s="113"/>
      <c r="DL409" s="113"/>
      <c r="DM409" s="113"/>
      <c r="DN409" s="113"/>
      <c r="DO409" s="113"/>
      <c r="DP409" s="113"/>
      <c r="DQ409" s="113"/>
      <c r="DR409" s="113"/>
      <c r="DS409" s="113"/>
      <c r="DT409" s="113"/>
      <c r="DU409" s="113"/>
      <c r="DV409" s="113"/>
      <c r="DW409" s="113"/>
      <c r="DX409" s="113"/>
      <c r="DY409" s="113"/>
      <c r="DZ409" s="113"/>
      <c r="EA409" s="113"/>
      <c r="EB409" s="113"/>
      <c r="EC409" s="113"/>
      <c r="ED409" s="113"/>
      <c r="EE409" s="113"/>
      <c r="EF409" s="113"/>
      <c r="EG409" s="113"/>
    </row>
    <row r="410" spans="1:137" s="106" customFormat="1" ht="12.95" customHeight="1" x14ac:dyDescent="0.2">
      <c r="A410" s="100" t="e">
        <f>'Приложение № 1'!#REF!</f>
        <v>#REF!</v>
      </c>
      <c r="B410" s="119" t="e">
        <f>'Приложение № 1'!#REF!</f>
        <v>#REF!</v>
      </c>
      <c r="C410" s="151" t="e">
        <f>'Приложение № 1'!#REF!</f>
        <v>#REF!</v>
      </c>
      <c r="D410" s="151" t="e">
        <f>'Приложение № 1'!#REF!</f>
        <v>#REF!</v>
      </c>
      <c r="E410" s="151" t="e">
        <f t="shared" si="131"/>
        <v>#REF!</v>
      </c>
      <c r="F410" s="151" t="e">
        <f t="shared" si="132"/>
        <v>#REF!</v>
      </c>
      <c r="G410" s="151">
        <v>0</v>
      </c>
      <c r="H410" s="151">
        <v>0</v>
      </c>
      <c r="I410" s="151">
        <v>0</v>
      </c>
      <c r="J410" s="151">
        <v>0</v>
      </c>
      <c r="K410" s="151">
        <v>0</v>
      </c>
      <c r="L410" s="151">
        <v>0</v>
      </c>
      <c r="M410" s="151">
        <v>0</v>
      </c>
      <c r="N410" s="151">
        <v>0</v>
      </c>
      <c r="O410" s="151">
        <v>0</v>
      </c>
      <c r="P410" s="151">
        <v>0</v>
      </c>
      <c r="Q410" s="112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113"/>
      <c r="BR410" s="113"/>
      <c r="BS410" s="113"/>
      <c r="BT410" s="113"/>
      <c r="BU410" s="113"/>
      <c r="BV410" s="113"/>
      <c r="BW410" s="113"/>
      <c r="BX410" s="113"/>
      <c r="BY410" s="113"/>
      <c r="BZ410" s="113"/>
      <c r="CA410" s="113"/>
      <c r="CB410" s="113"/>
      <c r="CC410" s="113"/>
      <c r="CD410" s="113"/>
      <c r="CE410" s="113"/>
      <c r="CF410" s="113"/>
      <c r="CG410" s="113"/>
      <c r="CH410" s="113"/>
      <c r="CI410" s="113"/>
      <c r="CJ410" s="113"/>
      <c r="CK410" s="113"/>
      <c r="CL410" s="113"/>
      <c r="CM410" s="113"/>
      <c r="CN410" s="113"/>
      <c r="CO410" s="113"/>
      <c r="CP410" s="113"/>
      <c r="CQ410" s="113"/>
      <c r="CR410" s="113"/>
      <c r="CS410" s="113"/>
      <c r="CT410" s="113"/>
      <c r="CU410" s="113"/>
      <c r="CV410" s="113"/>
      <c r="CW410" s="113"/>
      <c r="CX410" s="113"/>
      <c r="CY410" s="113"/>
      <c r="CZ410" s="113"/>
      <c r="DA410" s="113"/>
      <c r="DB410" s="113"/>
      <c r="DC410" s="113"/>
      <c r="DD410" s="113"/>
      <c r="DE410" s="113"/>
      <c r="DF410" s="113"/>
      <c r="DG410" s="113"/>
      <c r="DH410" s="113"/>
      <c r="DI410" s="113"/>
      <c r="DJ410" s="113"/>
      <c r="DK410" s="113"/>
      <c r="DL410" s="113"/>
      <c r="DM410" s="113"/>
      <c r="DN410" s="113"/>
      <c r="DO410" s="113"/>
      <c r="DP410" s="113"/>
      <c r="DQ410" s="113"/>
      <c r="DR410" s="113"/>
      <c r="DS410" s="113"/>
      <c r="DT410" s="113"/>
      <c r="DU410" s="113"/>
      <c r="DV410" s="113"/>
      <c r="DW410" s="113"/>
      <c r="DX410" s="113"/>
      <c r="DY410" s="113"/>
      <c r="DZ410" s="113"/>
      <c r="EA410" s="113"/>
      <c r="EB410" s="113"/>
      <c r="EC410" s="113"/>
      <c r="ED410" s="113"/>
      <c r="EE410" s="113"/>
      <c r="EF410" s="113"/>
      <c r="EG410" s="113"/>
    </row>
    <row r="411" spans="1:137" s="106" customFormat="1" ht="12.95" customHeight="1" x14ac:dyDescent="0.2">
      <c r="A411" s="100" t="e">
        <f>'Приложение № 1'!#REF!</f>
        <v>#REF!</v>
      </c>
      <c r="B411" s="119" t="e">
        <f>'Приложение № 1'!#REF!</f>
        <v>#REF!</v>
      </c>
      <c r="C411" s="151" t="e">
        <f>'Приложение № 1'!#REF!</f>
        <v>#REF!</v>
      </c>
      <c r="D411" s="151" t="e">
        <f>'Приложение № 1'!#REF!</f>
        <v>#REF!</v>
      </c>
      <c r="E411" s="151" t="e">
        <f t="shared" si="131"/>
        <v>#REF!</v>
      </c>
      <c r="F411" s="151" t="e">
        <f t="shared" si="132"/>
        <v>#REF!</v>
      </c>
      <c r="G411" s="151">
        <v>0</v>
      </c>
      <c r="H411" s="151">
        <v>0</v>
      </c>
      <c r="I411" s="151">
        <v>0</v>
      </c>
      <c r="J411" s="151">
        <v>0</v>
      </c>
      <c r="K411" s="151">
        <v>0</v>
      </c>
      <c r="L411" s="151">
        <v>0</v>
      </c>
      <c r="M411" s="151">
        <v>0</v>
      </c>
      <c r="N411" s="151">
        <v>0</v>
      </c>
      <c r="O411" s="151">
        <v>0</v>
      </c>
      <c r="P411" s="151">
        <v>0</v>
      </c>
      <c r="Q411" s="112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3"/>
      <c r="AT411" s="113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3"/>
      <c r="BQ411" s="113"/>
      <c r="BR411" s="113"/>
      <c r="BS411" s="113"/>
      <c r="BT411" s="113"/>
      <c r="BU411" s="113"/>
      <c r="BV411" s="113"/>
      <c r="BW411" s="113"/>
      <c r="BX411" s="113"/>
      <c r="BY411" s="113"/>
      <c r="BZ411" s="113"/>
      <c r="CA411" s="113"/>
      <c r="CB411" s="113"/>
      <c r="CC411" s="113"/>
      <c r="CD411" s="113"/>
      <c r="CE411" s="113"/>
      <c r="CF411" s="113"/>
      <c r="CG411" s="113"/>
      <c r="CH411" s="113"/>
      <c r="CI411" s="113"/>
      <c r="CJ411" s="113"/>
      <c r="CK411" s="113"/>
      <c r="CL411" s="113"/>
      <c r="CM411" s="113"/>
      <c r="CN411" s="113"/>
      <c r="CO411" s="113"/>
      <c r="CP411" s="113"/>
      <c r="CQ411" s="113"/>
      <c r="CR411" s="113"/>
      <c r="CS411" s="113"/>
      <c r="CT411" s="113"/>
      <c r="CU411" s="113"/>
      <c r="CV411" s="113"/>
      <c r="CW411" s="113"/>
      <c r="CX411" s="113"/>
      <c r="CY411" s="113"/>
      <c r="CZ411" s="113"/>
      <c r="DA411" s="113"/>
      <c r="DB411" s="113"/>
      <c r="DC411" s="113"/>
      <c r="DD411" s="113"/>
      <c r="DE411" s="113"/>
      <c r="DF411" s="113"/>
      <c r="DG411" s="113"/>
      <c r="DH411" s="113"/>
      <c r="DI411" s="113"/>
      <c r="DJ411" s="113"/>
      <c r="DK411" s="113"/>
      <c r="DL411" s="113"/>
      <c r="DM411" s="113"/>
      <c r="DN411" s="113"/>
      <c r="DO411" s="113"/>
      <c r="DP411" s="113"/>
      <c r="DQ411" s="113"/>
      <c r="DR411" s="113"/>
      <c r="DS411" s="113"/>
      <c r="DT411" s="113"/>
      <c r="DU411" s="113"/>
      <c r="DV411" s="113"/>
      <c r="DW411" s="113"/>
      <c r="DX411" s="113"/>
      <c r="DY411" s="113"/>
      <c r="DZ411" s="113"/>
      <c r="EA411" s="113"/>
      <c r="EB411" s="113"/>
      <c r="EC411" s="113"/>
      <c r="ED411" s="113"/>
      <c r="EE411" s="113"/>
      <c r="EF411" s="113"/>
      <c r="EG411" s="113"/>
    </row>
    <row r="412" spans="1:137" s="106" customFormat="1" ht="12.95" customHeight="1" x14ac:dyDescent="0.2">
      <c r="A412" s="100" t="e">
        <f>'Приложение № 1'!#REF!</f>
        <v>#REF!</v>
      </c>
      <c r="B412" s="119" t="e">
        <f>'Приложение № 1'!#REF!</f>
        <v>#REF!</v>
      </c>
      <c r="C412" s="151" t="e">
        <f>'Приложение № 1'!#REF!</f>
        <v>#REF!</v>
      </c>
      <c r="D412" s="151" t="e">
        <f>'Приложение № 1'!#REF!</f>
        <v>#REF!</v>
      </c>
      <c r="E412" s="151" t="e">
        <f t="shared" si="131"/>
        <v>#REF!</v>
      </c>
      <c r="F412" s="151" t="e">
        <f t="shared" si="132"/>
        <v>#REF!</v>
      </c>
      <c r="G412" s="151">
        <v>0</v>
      </c>
      <c r="H412" s="151">
        <v>0</v>
      </c>
      <c r="I412" s="151">
        <v>0</v>
      </c>
      <c r="J412" s="151">
        <v>0</v>
      </c>
      <c r="K412" s="151">
        <v>0</v>
      </c>
      <c r="L412" s="151">
        <v>0</v>
      </c>
      <c r="M412" s="151">
        <v>0</v>
      </c>
      <c r="N412" s="151">
        <v>0</v>
      </c>
      <c r="O412" s="151">
        <v>0</v>
      </c>
      <c r="P412" s="151">
        <v>0</v>
      </c>
      <c r="Q412" s="112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  <c r="BI412" s="113"/>
      <c r="BJ412" s="113"/>
      <c r="BK412" s="113"/>
      <c r="BL412" s="113"/>
      <c r="BM412" s="113"/>
      <c r="BN412" s="113"/>
      <c r="BO412" s="113"/>
      <c r="BP412" s="113"/>
      <c r="BQ412" s="113"/>
      <c r="BR412" s="113"/>
      <c r="BS412" s="113"/>
      <c r="BT412" s="113"/>
      <c r="BU412" s="113"/>
      <c r="BV412" s="113"/>
      <c r="BW412" s="113"/>
      <c r="BX412" s="113"/>
      <c r="BY412" s="113"/>
      <c r="BZ412" s="113"/>
      <c r="CA412" s="113"/>
      <c r="CB412" s="113"/>
      <c r="CC412" s="113"/>
      <c r="CD412" s="113"/>
      <c r="CE412" s="113"/>
      <c r="CF412" s="113"/>
      <c r="CG412" s="113"/>
      <c r="CH412" s="113"/>
      <c r="CI412" s="113"/>
      <c r="CJ412" s="113"/>
      <c r="CK412" s="113"/>
      <c r="CL412" s="113"/>
      <c r="CM412" s="113"/>
      <c r="CN412" s="113"/>
      <c r="CO412" s="113"/>
      <c r="CP412" s="113"/>
      <c r="CQ412" s="113"/>
      <c r="CR412" s="113"/>
      <c r="CS412" s="113"/>
      <c r="CT412" s="113"/>
      <c r="CU412" s="113"/>
      <c r="CV412" s="113"/>
      <c r="CW412" s="113"/>
      <c r="CX412" s="113"/>
      <c r="CY412" s="113"/>
      <c r="CZ412" s="113"/>
      <c r="DA412" s="113"/>
      <c r="DB412" s="113"/>
      <c r="DC412" s="113"/>
      <c r="DD412" s="113"/>
      <c r="DE412" s="113"/>
      <c r="DF412" s="113"/>
      <c r="DG412" s="113"/>
      <c r="DH412" s="113"/>
      <c r="DI412" s="113"/>
      <c r="DJ412" s="113"/>
      <c r="DK412" s="113"/>
      <c r="DL412" s="113"/>
      <c r="DM412" s="113"/>
      <c r="DN412" s="113"/>
      <c r="DO412" s="113"/>
      <c r="DP412" s="113"/>
      <c r="DQ412" s="113"/>
      <c r="DR412" s="113"/>
      <c r="DS412" s="113"/>
      <c r="DT412" s="113"/>
      <c r="DU412" s="113"/>
      <c r="DV412" s="113"/>
      <c r="DW412" s="113"/>
      <c r="DX412" s="113"/>
      <c r="DY412" s="113"/>
      <c r="DZ412" s="113"/>
      <c r="EA412" s="113"/>
      <c r="EB412" s="113"/>
      <c r="EC412" s="113"/>
      <c r="ED412" s="113"/>
      <c r="EE412" s="113"/>
      <c r="EF412" s="113"/>
      <c r="EG412" s="113"/>
    </row>
    <row r="413" spans="1:137" s="106" customFormat="1" ht="12.95" customHeight="1" x14ac:dyDescent="0.2">
      <c r="A413" s="100" t="e">
        <f>'Приложение № 1'!#REF!</f>
        <v>#REF!</v>
      </c>
      <c r="B413" s="119" t="e">
        <f>'Приложение № 1'!#REF!</f>
        <v>#REF!</v>
      </c>
      <c r="C413" s="151" t="e">
        <f>'Приложение № 1'!#REF!</f>
        <v>#REF!</v>
      </c>
      <c r="D413" s="151" t="e">
        <f>'Приложение № 1'!#REF!</f>
        <v>#REF!</v>
      </c>
      <c r="E413" s="151" t="e">
        <f t="shared" si="131"/>
        <v>#REF!</v>
      </c>
      <c r="F413" s="151" t="e">
        <f t="shared" si="132"/>
        <v>#REF!</v>
      </c>
      <c r="G413" s="151">
        <v>0</v>
      </c>
      <c r="H413" s="151">
        <v>0</v>
      </c>
      <c r="I413" s="151">
        <v>0</v>
      </c>
      <c r="J413" s="151">
        <v>0</v>
      </c>
      <c r="K413" s="151">
        <v>0</v>
      </c>
      <c r="L413" s="151">
        <v>0</v>
      </c>
      <c r="M413" s="151">
        <v>0</v>
      </c>
      <c r="N413" s="151">
        <v>0</v>
      </c>
      <c r="O413" s="151">
        <v>0</v>
      </c>
      <c r="P413" s="151">
        <v>0</v>
      </c>
      <c r="Q413" s="112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3"/>
      <c r="AT413" s="113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  <c r="BI413" s="113"/>
      <c r="BJ413" s="113"/>
      <c r="BK413" s="113"/>
      <c r="BL413" s="113"/>
      <c r="BM413" s="113"/>
      <c r="BN413" s="113"/>
      <c r="BO413" s="113"/>
      <c r="BP413" s="113"/>
      <c r="BQ413" s="113"/>
      <c r="BR413" s="113"/>
      <c r="BS413" s="113"/>
      <c r="BT413" s="113"/>
      <c r="BU413" s="113"/>
      <c r="BV413" s="113"/>
      <c r="BW413" s="113"/>
      <c r="BX413" s="113"/>
      <c r="BY413" s="113"/>
      <c r="BZ413" s="113"/>
      <c r="CA413" s="113"/>
      <c r="CB413" s="113"/>
      <c r="CC413" s="113"/>
      <c r="CD413" s="113"/>
      <c r="CE413" s="113"/>
      <c r="CF413" s="113"/>
      <c r="CG413" s="113"/>
      <c r="CH413" s="113"/>
      <c r="CI413" s="113"/>
      <c r="CJ413" s="113"/>
      <c r="CK413" s="113"/>
      <c r="CL413" s="113"/>
      <c r="CM413" s="113"/>
      <c r="CN413" s="113"/>
      <c r="CO413" s="113"/>
      <c r="CP413" s="113"/>
      <c r="CQ413" s="113"/>
      <c r="CR413" s="113"/>
      <c r="CS413" s="113"/>
      <c r="CT413" s="113"/>
      <c r="CU413" s="113"/>
      <c r="CV413" s="113"/>
      <c r="CW413" s="113"/>
      <c r="CX413" s="113"/>
      <c r="CY413" s="113"/>
      <c r="CZ413" s="113"/>
      <c r="DA413" s="113"/>
      <c r="DB413" s="113"/>
      <c r="DC413" s="113"/>
      <c r="DD413" s="113"/>
      <c r="DE413" s="113"/>
      <c r="DF413" s="113"/>
      <c r="DG413" s="113"/>
      <c r="DH413" s="113"/>
      <c r="DI413" s="113"/>
      <c r="DJ413" s="113"/>
      <c r="DK413" s="113"/>
      <c r="DL413" s="113"/>
      <c r="DM413" s="113"/>
      <c r="DN413" s="113"/>
      <c r="DO413" s="113"/>
      <c r="DP413" s="113"/>
      <c r="DQ413" s="113"/>
      <c r="DR413" s="113"/>
      <c r="DS413" s="113"/>
      <c r="DT413" s="113"/>
      <c r="DU413" s="113"/>
      <c r="DV413" s="113"/>
      <c r="DW413" s="113"/>
      <c r="DX413" s="113"/>
      <c r="DY413" s="113"/>
      <c r="DZ413" s="113"/>
      <c r="EA413" s="113"/>
      <c r="EB413" s="113"/>
      <c r="EC413" s="113"/>
      <c r="ED413" s="113"/>
      <c r="EE413" s="113"/>
      <c r="EF413" s="113"/>
      <c r="EG413" s="113"/>
    </row>
    <row r="414" spans="1:137" s="106" customFormat="1" ht="12.95" customHeight="1" x14ac:dyDescent="0.2">
      <c r="A414" s="100" t="e">
        <f>'Приложение № 1'!#REF!</f>
        <v>#REF!</v>
      </c>
      <c r="B414" s="119" t="e">
        <f>'Приложение № 1'!#REF!</f>
        <v>#REF!</v>
      </c>
      <c r="C414" s="151" t="e">
        <f>'Приложение № 1'!#REF!</f>
        <v>#REF!</v>
      </c>
      <c r="D414" s="151" t="e">
        <f>'Приложение № 1'!#REF!</f>
        <v>#REF!</v>
      </c>
      <c r="E414" s="151" t="e">
        <f t="shared" si="131"/>
        <v>#REF!</v>
      </c>
      <c r="F414" s="151" t="e">
        <f t="shared" si="132"/>
        <v>#REF!</v>
      </c>
      <c r="G414" s="151">
        <v>0</v>
      </c>
      <c r="H414" s="151">
        <v>0</v>
      </c>
      <c r="I414" s="151">
        <v>0</v>
      </c>
      <c r="J414" s="151">
        <v>0</v>
      </c>
      <c r="K414" s="151">
        <v>0</v>
      </c>
      <c r="L414" s="151">
        <v>0</v>
      </c>
      <c r="M414" s="151">
        <v>0</v>
      </c>
      <c r="N414" s="151">
        <v>0</v>
      </c>
      <c r="O414" s="151">
        <v>0</v>
      </c>
      <c r="P414" s="151">
        <v>0</v>
      </c>
      <c r="Q414" s="112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3"/>
      <c r="BN414" s="113"/>
      <c r="BO414" s="113"/>
      <c r="BP414" s="113"/>
      <c r="BQ414" s="113"/>
      <c r="BR414" s="113"/>
      <c r="BS414" s="113"/>
      <c r="BT414" s="113"/>
      <c r="BU414" s="113"/>
      <c r="BV414" s="113"/>
      <c r="BW414" s="113"/>
      <c r="BX414" s="113"/>
      <c r="BY414" s="113"/>
      <c r="BZ414" s="113"/>
      <c r="CA414" s="113"/>
      <c r="CB414" s="113"/>
      <c r="CC414" s="113"/>
      <c r="CD414" s="113"/>
      <c r="CE414" s="113"/>
      <c r="CF414" s="113"/>
      <c r="CG414" s="113"/>
      <c r="CH414" s="113"/>
      <c r="CI414" s="113"/>
      <c r="CJ414" s="113"/>
      <c r="CK414" s="113"/>
      <c r="CL414" s="113"/>
      <c r="CM414" s="113"/>
      <c r="CN414" s="113"/>
      <c r="CO414" s="113"/>
      <c r="CP414" s="113"/>
      <c r="CQ414" s="113"/>
      <c r="CR414" s="113"/>
      <c r="CS414" s="113"/>
      <c r="CT414" s="113"/>
      <c r="CU414" s="113"/>
      <c r="CV414" s="113"/>
      <c r="CW414" s="113"/>
      <c r="CX414" s="113"/>
      <c r="CY414" s="113"/>
      <c r="CZ414" s="113"/>
      <c r="DA414" s="113"/>
      <c r="DB414" s="113"/>
      <c r="DC414" s="113"/>
      <c r="DD414" s="113"/>
      <c r="DE414" s="113"/>
      <c r="DF414" s="113"/>
      <c r="DG414" s="113"/>
      <c r="DH414" s="113"/>
      <c r="DI414" s="113"/>
      <c r="DJ414" s="113"/>
      <c r="DK414" s="113"/>
      <c r="DL414" s="113"/>
      <c r="DM414" s="113"/>
      <c r="DN414" s="113"/>
      <c r="DO414" s="113"/>
      <c r="DP414" s="113"/>
      <c r="DQ414" s="113"/>
      <c r="DR414" s="113"/>
      <c r="DS414" s="113"/>
      <c r="DT414" s="113"/>
      <c r="DU414" s="113"/>
      <c r="DV414" s="113"/>
      <c r="DW414" s="113"/>
      <c r="DX414" s="113"/>
      <c r="DY414" s="113"/>
      <c r="DZ414" s="113"/>
      <c r="EA414" s="113"/>
      <c r="EB414" s="113"/>
      <c r="EC414" s="113"/>
      <c r="ED414" s="113"/>
      <c r="EE414" s="113"/>
      <c r="EF414" s="113"/>
      <c r="EG414" s="113"/>
    </row>
    <row r="415" spans="1:137" s="150" customFormat="1" ht="39.950000000000003" customHeight="1" x14ac:dyDescent="0.2">
      <c r="A415" s="820" t="e">
        <f>'Приложение № 1'!#REF!</f>
        <v>#REF!</v>
      </c>
      <c r="B415" s="821"/>
      <c r="C415" s="101" t="e">
        <f>C416+C417+C418+C419</f>
        <v>#REF!</v>
      </c>
      <c r="D415" s="101" t="e">
        <f t="shared" ref="D415:P415" si="133">D416+D417+D418+D419</f>
        <v>#REF!</v>
      </c>
      <c r="E415" s="101">
        <f t="shared" si="133"/>
        <v>0</v>
      </c>
      <c r="F415" s="101">
        <f t="shared" si="133"/>
        <v>0</v>
      </c>
      <c r="G415" s="101" t="e">
        <f t="shared" si="133"/>
        <v>#REF!</v>
      </c>
      <c r="H415" s="101" t="e">
        <f t="shared" si="133"/>
        <v>#REF!</v>
      </c>
      <c r="I415" s="101">
        <f t="shared" si="133"/>
        <v>0</v>
      </c>
      <c r="J415" s="101">
        <f t="shared" si="133"/>
        <v>0</v>
      </c>
      <c r="K415" s="101">
        <f t="shared" si="133"/>
        <v>0</v>
      </c>
      <c r="L415" s="101">
        <f t="shared" si="133"/>
        <v>0</v>
      </c>
      <c r="M415" s="101">
        <f t="shared" si="133"/>
        <v>0</v>
      </c>
      <c r="N415" s="101">
        <f t="shared" si="133"/>
        <v>0</v>
      </c>
      <c r="O415" s="101">
        <f t="shared" si="133"/>
        <v>0</v>
      </c>
      <c r="P415" s="101">
        <f t="shared" si="133"/>
        <v>0</v>
      </c>
      <c r="Q415" s="123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/>
      <c r="AT415" s="124"/>
      <c r="AU415" s="124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24"/>
      <c r="CD415" s="124"/>
      <c r="CE415" s="124"/>
      <c r="CF415" s="124"/>
      <c r="CG415" s="124"/>
      <c r="CH415" s="124"/>
      <c r="CI415" s="124"/>
      <c r="CJ415" s="124"/>
      <c r="CK415" s="124"/>
      <c r="CL415" s="124"/>
      <c r="CM415" s="124"/>
      <c r="CN415" s="124"/>
      <c r="CO415" s="124"/>
      <c r="CP415" s="124"/>
      <c r="CQ415" s="124"/>
      <c r="CR415" s="124"/>
      <c r="CS415" s="124"/>
      <c r="CT415" s="124"/>
      <c r="CU415" s="124"/>
      <c r="CV415" s="124"/>
      <c r="CW415" s="124"/>
      <c r="CX415" s="124"/>
      <c r="CY415" s="124"/>
      <c r="CZ415" s="124"/>
      <c r="DA415" s="124"/>
      <c r="DB415" s="124"/>
      <c r="DC415" s="124"/>
      <c r="DD415" s="124"/>
      <c r="DE415" s="124"/>
      <c r="DF415" s="124"/>
      <c r="DG415" s="124"/>
      <c r="DH415" s="124"/>
      <c r="DI415" s="124"/>
      <c r="DJ415" s="124"/>
      <c r="DK415" s="124"/>
      <c r="DL415" s="124"/>
      <c r="DM415" s="124"/>
      <c r="DN415" s="124"/>
      <c r="DO415" s="124"/>
      <c r="DP415" s="124"/>
      <c r="DQ415" s="124"/>
      <c r="DR415" s="124"/>
      <c r="DS415" s="124"/>
      <c r="DT415" s="124"/>
      <c r="DU415" s="124"/>
      <c r="DV415" s="124"/>
      <c r="DW415" s="124"/>
      <c r="DX415" s="124"/>
      <c r="DY415" s="124"/>
      <c r="DZ415" s="124"/>
      <c r="EA415" s="124"/>
      <c r="EB415" s="124"/>
      <c r="EC415" s="124"/>
      <c r="ED415" s="124"/>
      <c r="EE415" s="124"/>
      <c r="EF415" s="124"/>
      <c r="EG415" s="124"/>
    </row>
    <row r="416" spans="1:137" s="150" customFormat="1" ht="12.95" customHeight="1" x14ac:dyDescent="0.2">
      <c r="A416" s="127" t="e">
        <f>'Приложение № 1'!#REF!</f>
        <v>#REF!</v>
      </c>
      <c r="B416" s="104" t="e">
        <f>'Приложение № 1'!#REF!</f>
        <v>#REF!</v>
      </c>
      <c r="C416" s="151" t="e">
        <f>'Приложение № 1'!#REF!</f>
        <v>#REF!</v>
      </c>
      <c r="D416" s="151" t="e">
        <f>'Приложение № 1'!#REF!</f>
        <v>#REF!</v>
      </c>
      <c r="E416" s="151">
        <v>0</v>
      </c>
      <c r="F416" s="151">
        <v>0</v>
      </c>
      <c r="G416" s="151" t="e">
        <f t="shared" ref="G416:H419" si="134">C416</f>
        <v>#REF!</v>
      </c>
      <c r="H416" s="151" t="e">
        <f t="shared" si="134"/>
        <v>#REF!</v>
      </c>
      <c r="I416" s="151">
        <v>0</v>
      </c>
      <c r="J416" s="151">
        <v>0</v>
      </c>
      <c r="K416" s="151">
        <v>0</v>
      </c>
      <c r="L416" s="151">
        <v>0</v>
      </c>
      <c r="M416" s="151">
        <v>0</v>
      </c>
      <c r="N416" s="151">
        <v>0</v>
      </c>
      <c r="O416" s="151">
        <v>0</v>
      </c>
      <c r="P416" s="151">
        <v>0</v>
      </c>
      <c r="Q416" s="123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  <c r="CD416" s="124"/>
      <c r="CE416" s="124"/>
      <c r="CF416" s="124"/>
      <c r="CG416" s="124"/>
      <c r="CH416" s="124"/>
      <c r="CI416" s="124"/>
      <c r="CJ416" s="124"/>
      <c r="CK416" s="124"/>
      <c r="CL416" s="124"/>
      <c r="CM416" s="124"/>
      <c r="CN416" s="124"/>
      <c r="CO416" s="124"/>
      <c r="CP416" s="124"/>
      <c r="CQ416" s="124"/>
      <c r="CR416" s="124"/>
      <c r="CS416" s="124"/>
      <c r="CT416" s="124"/>
      <c r="CU416" s="124"/>
      <c r="CV416" s="124"/>
      <c r="CW416" s="124"/>
      <c r="CX416" s="124"/>
      <c r="CY416" s="124"/>
      <c r="CZ416" s="124"/>
      <c r="DA416" s="124"/>
      <c r="DB416" s="124"/>
      <c r="DC416" s="124"/>
      <c r="DD416" s="124"/>
      <c r="DE416" s="124"/>
      <c r="DF416" s="124"/>
      <c r="DG416" s="124"/>
      <c r="DH416" s="124"/>
      <c r="DI416" s="124"/>
      <c r="DJ416" s="124"/>
      <c r="DK416" s="124"/>
      <c r="DL416" s="124"/>
      <c r="DM416" s="124"/>
      <c r="DN416" s="124"/>
      <c r="DO416" s="124"/>
      <c r="DP416" s="124"/>
      <c r="DQ416" s="124"/>
      <c r="DR416" s="124"/>
      <c r="DS416" s="124"/>
      <c r="DT416" s="124"/>
      <c r="DU416" s="124"/>
      <c r="DV416" s="124"/>
      <c r="DW416" s="124"/>
      <c r="DX416" s="124"/>
      <c r="DY416" s="124"/>
      <c r="DZ416" s="124"/>
      <c r="EA416" s="124"/>
      <c r="EB416" s="124"/>
      <c r="EC416" s="124"/>
      <c r="ED416" s="124"/>
      <c r="EE416" s="124"/>
      <c r="EF416" s="124"/>
      <c r="EG416" s="124"/>
    </row>
    <row r="417" spans="1:137" s="150" customFormat="1" ht="12.95" customHeight="1" x14ac:dyDescent="0.2">
      <c r="A417" s="127" t="e">
        <f>'Приложение № 1'!#REF!</f>
        <v>#REF!</v>
      </c>
      <c r="B417" s="104" t="e">
        <f>'Приложение № 1'!#REF!</f>
        <v>#REF!</v>
      </c>
      <c r="C417" s="151" t="e">
        <f>'Приложение № 1'!#REF!</f>
        <v>#REF!</v>
      </c>
      <c r="D417" s="151" t="e">
        <f>'Приложение № 1'!#REF!</f>
        <v>#REF!</v>
      </c>
      <c r="E417" s="151">
        <v>0</v>
      </c>
      <c r="F417" s="151">
        <v>0</v>
      </c>
      <c r="G417" s="151" t="e">
        <f t="shared" si="134"/>
        <v>#REF!</v>
      </c>
      <c r="H417" s="151" t="e">
        <f t="shared" si="134"/>
        <v>#REF!</v>
      </c>
      <c r="I417" s="151">
        <v>0</v>
      </c>
      <c r="J417" s="151">
        <v>0</v>
      </c>
      <c r="K417" s="151">
        <v>0</v>
      </c>
      <c r="L417" s="151">
        <v>0</v>
      </c>
      <c r="M417" s="151">
        <v>0</v>
      </c>
      <c r="N417" s="151">
        <v>0</v>
      </c>
      <c r="O417" s="151">
        <v>0</v>
      </c>
      <c r="P417" s="151">
        <v>0</v>
      </c>
      <c r="Q417" s="123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  <c r="CI417" s="124"/>
      <c r="CJ417" s="124"/>
      <c r="CK417" s="124"/>
      <c r="CL417" s="124"/>
      <c r="CM417" s="124"/>
      <c r="CN417" s="124"/>
      <c r="CO417" s="124"/>
      <c r="CP417" s="124"/>
      <c r="CQ417" s="124"/>
      <c r="CR417" s="124"/>
      <c r="CS417" s="124"/>
      <c r="CT417" s="124"/>
      <c r="CU417" s="124"/>
      <c r="CV417" s="124"/>
      <c r="CW417" s="124"/>
      <c r="CX417" s="124"/>
      <c r="CY417" s="124"/>
      <c r="CZ417" s="124"/>
      <c r="DA417" s="124"/>
      <c r="DB417" s="124"/>
      <c r="DC417" s="124"/>
      <c r="DD417" s="124"/>
      <c r="DE417" s="124"/>
      <c r="DF417" s="124"/>
      <c r="DG417" s="124"/>
      <c r="DH417" s="124"/>
      <c r="DI417" s="124"/>
      <c r="DJ417" s="124"/>
      <c r="DK417" s="124"/>
      <c r="DL417" s="124"/>
      <c r="DM417" s="124"/>
      <c r="DN417" s="124"/>
      <c r="DO417" s="124"/>
      <c r="DP417" s="124"/>
      <c r="DQ417" s="124"/>
      <c r="DR417" s="124"/>
      <c r="DS417" s="124"/>
      <c r="DT417" s="124"/>
      <c r="DU417" s="124"/>
      <c r="DV417" s="124"/>
      <c r="DW417" s="124"/>
      <c r="DX417" s="124"/>
      <c r="DY417" s="124"/>
      <c r="DZ417" s="124"/>
      <c r="EA417" s="124"/>
      <c r="EB417" s="124"/>
      <c r="EC417" s="124"/>
      <c r="ED417" s="124"/>
      <c r="EE417" s="124"/>
      <c r="EF417" s="124"/>
      <c r="EG417" s="124"/>
    </row>
    <row r="418" spans="1:137" s="150" customFormat="1" ht="12.95" customHeight="1" x14ac:dyDescent="0.2">
      <c r="A418" s="127" t="e">
        <f>'Приложение № 1'!#REF!</f>
        <v>#REF!</v>
      </c>
      <c r="B418" s="104" t="e">
        <f>'Приложение № 1'!#REF!</f>
        <v>#REF!</v>
      </c>
      <c r="C418" s="151" t="e">
        <f>'Приложение № 1'!#REF!</f>
        <v>#REF!</v>
      </c>
      <c r="D418" s="151" t="e">
        <f>'Приложение № 1'!#REF!</f>
        <v>#REF!</v>
      </c>
      <c r="E418" s="151">
        <v>0</v>
      </c>
      <c r="F418" s="151">
        <v>0</v>
      </c>
      <c r="G418" s="151" t="e">
        <f t="shared" si="134"/>
        <v>#REF!</v>
      </c>
      <c r="H418" s="151" t="e">
        <f t="shared" si="134"/>
        <v>#REF!</v>
      </c>
      <c r="I418" s="151">
        <v>0</v>
      </c>
      <c r="J418" s="151">
        <v>0</v>
      </c>
      <c r="K418" s="151">
        <v>0</v>
      </c>
      <c r="L418" s="151">
        <v>0</v>
      </c>
      <c r="M418" s="151">
        <v>0</v>
      </c>
      <c r="N418" s="151">
        <v>0</v>
      </c>
      <c r="O418" s="151">
        <v>0</v>
      </c>
      <c r="P418" s="151">
        <v>0</v>
      </c>
      <c r="Q418" s="123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  <c r="CD418" s="124"/>
      <c r="CE418" s="124"/>
      <c r="CF418" s="124"/>
      <c r="CG418" s="124"/>
      <c r="CH418" s="124"/>
      <c r="CI418" s="124"/>
      <c r="CJ418" s="124"/>
      <c r="CK418" s="124"/>
      <c r="CL418" s="124"/>
      <c r="CM418" s="124"/>
      <c r="CN418" s="124"/>
      <c r="CO418" s="124"/>
      <c r="CP418" s="124"/>
      <c r="CQ418" s="124"/>
      <c r="CR418" s="124"/>
      <c r="CS418" s="124"/>
      <c r="CT418" s="124"/>
      <c r="CU418" s="124"/>
      <c r="CV418" s="124"/>
      <c r="CW418" s="124"/>
      <c r="CX418" s="124"/>
      <c r="CY418" s="124"/>
      <c r="CZ418" s="124"/>
      <c r="DA418" s="124"/>
      <c r="DB418" s="124"/>
      <c r="DC418" s="124"/>
      <c r="DD418" s="124"/>
      <c r="DE418" s="124"/>
      <c r="DF418" s="124"/>
      <c r="DG418" s="124"/>
      <c r="DH418" s="124"/>
      <c r="DI418" s="124"/>
      <c r="DJ418" s="124"/>
      <c r="DK418" s="124"/>
      <c r="DL418" s="124"/>
      <c r="DM418" s="124"/>
      <c r="DN418" s="124"/>
      <c r="DO418" s="124"/>
      <c r="DP418" s="124"/>
      <c r="DQ418" s="124"/>
      <c r="DR418" s="124"/>
      <c r="DS418" s="124"/>
      <c r="DT418" s="124"/>
      <c r="DU418" s="124"/>
      <c r="DV418" s="124"/>
      <c r="DW418" s="124"/>
      <c r="DX418" s="124"/>
      <c r="DY418" s="124"/>
      <c r="DZ418" s="124"/>
      <c r="EA418" s="124"/>
      <c r="EB418" s="124"/>
      <c r="EC418" s="124"/>
      <c r="ED418" s="124"/>
      <c r="EE418" s="124"/>
      <c r="EF418" s="124"/>
      <c r="EG418" s="124"/>
    </row>
    <row r="419" spans="1:137" s="106" customFormat="1" ht="12.95" customHeight="1" x14ac:dyDescent="0.2">
      <c r="A419" s="127" t="e">
        <f>'Приложение № 1'!#REF!</f>
        <v>#REF!</v>
      </c>
      <c r="B419" s="104" t="e">
        <f>'Приложение № 1'!#REF!</f>
        <v>#REF!</v>
      </c>
      <c r="C419" s="151" t="e">
        <f>'Приложение № 1'!#REF!</f>
        <v>#REF!</v>
      </c>
      <c r="D419" s="151" t="e">
        <f>'Приложение № 1'!#REF!</f>
        <v>#REF!</v>
      </c>
      <c r="E419" s="151">
        <v>0</v>
      </c>
      <c r="F419" s="151">
        <v>0</v>
      </c>
      <c r="G419" s="151" t="e">
        <f t="shared" si="134"/>
        <v>#REF!</v>
      </c>
      <c r="H419" s="151" t="e">
        <f t="shared" si="134"/>
        <v>#REF!</v>
      </c>
      <c r="I419" s="151">
        <v>0</v>
      </c>
      <c r="J419" s="151">
        <v>0</v>
      </c>
      <c r="K419" s="151">
        <v>0</v>
      </c>
      <c r="L419" s="151">
        <v>0</v>
      </c>
      <c r="M419" s="151">
        <v>0</v>
      </c>
      <c r="N419" s="151">
        <v>0</v>
      </c>
      <c r="O419" s="151">
        <v>0</v>
      </c>
      <c r="P419" s="151">
        <v>0</v>
      </c>
      <c r="Q419" s="112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3"/>
      <c r="AT419" s="113"/>
      <c r="AU419" s="113"/>
      <c r="AV419" s="113"/>
      <c r="AW419" s="113"/>
      <c r="AX419" s="113"/>
      <c r="AY419" s="113"/>
      <c r="AZ419" s="113"/>
      <c r="BA419" s="113"/>
      <c r="BB419" s="113"/>
      <c r="BC419" s="113"/>
      <c r="BD419" s="113"/>
      <c r="BE419" s="113"/>
      <c r="BF419" s="113"/>
      <c r="BG419" s="113"/>
      <c r="BH419" s="113"/>
      <c r="BI419" s="113"/>
      <c r="BJ419" s="113"/>
      <c r="BK419" s="113"/>
      <c r="BL419" s="113"/>
      <c r="BM419" s="113"/>
      <c r="BN419" s="113"/>
      <c r="BO419" s="113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B419" s="113"/>
      <c r="CC419" s="113"/>
      <c r="CD419" s="113"/>
      <c r="CE419" s="113"/>
      <c r="CF419" s="113"/>
      <c r="CG419" s="113"/>
      <c r="CH419" s="113"/>
      <c r="CI419" s="113"/>
      <c r="CJ419" s="113"/>
      <c r="CK419" s="113"/>
      <c r="CL419" s="113"/>
      <c r="CM419" s="113"/>
      <c r="CN419" s="113"/>
      <c r="CO419" s="113"/>
      <c r="CP419" s="113"/>
      <c r="CQ419" s="113"/>
      <c r="CR419" s="113"/>
      <c r="CS419" s="113"/>
      <c r="CT419" s="113"/>
      <c r="CU419" s="113"/>
      <c r="CV419" s="113"/>
      <c r="CW419" s="113"/>
      <c r="CX419" s="113"/>
      <c r="CY419" s="113"/>
      <c r="CZ419" s="113"/>
      <c r="DA419" s="113"/>
      <c r="DB419" s="113"/>
      <c r="DC419" s="113"/>
      <c r="DD419" s="113"/>
      <c r="DE419" s="113"/>
      <c r="DF419" s="113"/>
      <c r="DG419" s="113"/>
      <c r="DH419" s="113"/>
      <c r="DI419" s="113"/>
      <c r="DJ419" s="113"/>
      <c r="DK419" s="113"/>
      <c r="DL419" s="113"/>
      <c r="DM419" s="113"/>
      <c r="DN419" s="113"/>
      <c r="DO419" s="113"/>
      <c r="DP419" s="113"/>
      <c r="DQ419" s="113"/>
      <c r="DR419" s="113"/>
      <c r="DS419" s="113"/>
      <c r="DT419" s="113"/>
      <c r="DU419" s="113"/>
      <c r="DV419" s="113"/>
      <c r="DW419" s="113"/>
      <c r="DX419" s="113"/>
      <c r="DY419" s="113"/>
      <c r="DZ419" s="113"/>
      <c r="EA419" s="113"/>
      <c r="EB419" s="113"/>
      <c r="EC419" s="113"/>
      <c r="ED419" s="113"/>
      <c r="EE419" s="113"/>
      <c r="EF419" s="113"/>
      <c r="EG419" s="113"/>
    </row>
    <row r="420" spans="1:137" s="150" customFormat="1" ht="39.950000000000003" customHeight="1" x14ac:dyDescent="0.2">
      <c r="A420" s="831" t="e">
        <f>'Приложение № 1'!#REF!</f>
        <v>#REF!</v>
      </c>
      <c r="B420" s="832"/>
      <c r="C420" s="101" t="e">
        <f>C421+C422</f>
        <v>#REF!</v>
      </c>
      <c r="D420" s="101" t="e">
        <f t="shared" ref="D420:P420" si="135">D421+D422</f>
        <v>#REF!</v>
      </c>
      <c r="E420" s="101">
        <f t="shared" si="135"/>
        <v>0</v>
      </c>
      <c r="F420" s="101">
        <f t="shared" si="135"/>
        <v>0</v>
      </c>
      <c r="G420" s="101" t="e">
        <f t="shared" si="135"/>
        <v>#REF!</v>
      </c>
      <c r="H420" s="101" t="e">
        <f t="shared" si="135"/>
        <v>#REF!</v>
      </c>
      <c r="I420" s="101">
        <f t="shared" si="135"/>
        <v>0</v>
      </c>
      <c r="J420" s="101">
        <f t="shared" si="135"/>
        <v>0</v>
      </c>
      <c r="K420" s="101">
        <f t="shared" si="135"/>
        <v>0</v>
      </c>
      <c r="L420" s="101">
        <f t="shared" si="135"/>
        <v>0</v>
      </c>
      <c r="M420" s="101">
        <f t="shared" si="135"/>
        <v>0</v>
      </c>
      <c r="N420" s="101">
        <f t="shared" si="135"/>
        <v>0</v>
      </c>
      <c r="O420" s="101">
        <f t="shared" si="135"/>
        <v>0</v>
      </c>
      <c r="P420" s="101">
        <f t="shared" si="135"/>
        <v>0</v>
      </c>
      <c r="Q420" s="123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  <c r="CD420" s="124"/>
      <c r="CE420" s="124"/>
      <c r="CF420" s="124"/>
      <c r="CG420" s="124"/>
      <c r="CH420" s="124"/>
      <c r="CI420" s="124"/>
      <c r="CJ420" s="124"/>
      <c r="CK420" s="124"/>
      <c r="CL420" s="124"/>
      <c r="CM420" s="124"/>
      <c r="CN420" s="124"/>
      <c r="CO420" s="124"/>
      <c r="CP420" s="124"/>
      <c r="CQ420" s="124"/>
      <c r="CR420" s="124"/>
      <c r="CS420" s="124"/>
      <c r="CT420" s="124"/>
      <c r="CU420" s="124"/>
      <c r="CV420" s="124"/>
      <c r="CW420" s="124"/>
      <c r="CX420" s="124"/>
      <c r="CY420" s="124"/>
      <c r="CZ420" s="124"/>
      <c r="DA420" s="124"/>
      <c r="DB420" s="124"/>
      <c r="DC420" s="124"/>
      <c r="DD420" s="124"/>
      <c r="DE420" s="124"/>
      <c r="DF420" s="124"/>
      <c r="DG420" s="124"/>
      <c r="DH420" s="124"/>
      <c r="DI420" s="124"/>
      <c r="DJ420" s="124"/>
      <c r="DK420" s="124"/>
      <c r="DL420" s="124"/>
      <c r="DM420" s="124"/>
      <c r="DN420" s="124"/>
      <c r="DO420" s="124"/>
      <c r="DP420" s="124"/>
      <c r="DQ420" s="124"/>
      <c r="DR420" s="124"/>
      <c r="DS420" s="124"/>
      <c r="DT420" s="124"/>
      <c r="DU420" s="124"/>
      <c r="DV420" s="124"/>
      <c r="DW420" s="124"/>
      <c r="DX420" s="124"/>
      <c r="DY420" s="124"/>
      <c r="DZ420" s="124"/>
      <c r="EA420" s="124"/>
      <c r="EB420" s="124"/>
      <c r="EC420" s="124"/>
      <c r="ED420" s="124"/>
      <c r="EE420" s="124"/>
      <c r="EF420" s="124"/>
      <c r="EG420" s="124"/>
    </row>
    <row r="421" spans="1:137" s="106" customFormat="1" ht="12.95" customHeight="1" x14ac:dyDescent="0.2">
      <c r="A421" s="127">
        <v>1</v>
      </c>
      <c r="B421" s="104" t="e">
        <f>'Приложение № 1'!#REF!</f>
        <v>#REF!</v>
      </c>
      <c r="C421" s="151" t="e">
        <f>'Приложение № 1'!#REF!</f>
        <v>#REF!</v>
      </c>
      <c r="D421" s="151" t="e">
        <f>'Приложение № 1'!#REF!</f>
        <v>#REF!</v>
      </c>
      <c r="E421" s="151">
        <v>0</v>
      </c>
      <c r="F421" s="151">
        <v>0</v>
      </c>
      <c r="G421" s="151" t="e">
        <f>C421</f>
        <v>#REF!</v>
      </c>
      <c r="H421" s="151" t="e">
        <f>D421</f>
        <v>#REF!</v>
      </c>
      <c r="I421" s="151">
        <v>0</v>
      </c>
      <c r="J421" s="151">
        <v>0</v>
      </c>
      <c r="K421" s="151">
        <v>0</v>
      </c>
      <c r="L421" s="151">
        <v>0</v>
      </c>
      <c r="M421" s="151">
        <v>0</v>
      </c>
      <c r="N421" s="151">
        <v>0</v>
      </c>
      <c r="O421" s="151">
        <v>0</v>
      </c>
      <c r="P421" s="151">
        <v>0</v>
      </c>
      <c r="Q421" s="112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/>
      <c r="AT421" s="113"/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3"/>
      <c r="BJ421" s="113"/>
      <c r="BK421" s="113"/>
      <c r="BL421" s="113"/>
      <c r="BM421" s="113"/>
      <c r="BN421" s="113"/>
      <c r="BO421" s="113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B421" s="113"/>
      <c r="CC421" s="113"/>
      <c r="CD421" s="113"/>
      <c r="CE421" s="113"/>
      <c r="CF421" s="113"/>
      <c r="CG421" s="113"/>
      <c r="CH421" s="113"/>
      <c r="CI421" s="113"/>
      <c r="CJ421" s="113"/>
      <c r="CK421" s="113"/>
      <c r="CL421" s="113"/>
      <c r="CM421" s="113"/>
      <c r="CN421" s="113"/>
      <c r="CO421" s="113"/>
      <c r="CP421" s="113"/>
      <c r="CQ421" s="113"/>
      <c r="CR421" s="113"/>
      <c r="CS421" s="113"/>
      <c r="CT421" s="113"/>
      <c r="CU421" s="113"/>
      <c r="CV421" s="113"/>
      <c r="CW421" s="113"/>
      <c r="CX421" s="113"/>
      <c r="CY421" s="113"/>
      <c r="CZ421" s="113"/>
      <c r="DA421" s="113"/>
      <c r="DB421" s="113"/>
      <c r="DC421" s="113"/>
      <c r="DD421" s="113"/>
      <c r="DE421" s="113"/>
      <c r="DF421" s="113"/>
      <c r="DG421" s="113"/>
      <c r="DH421" s="113"/>
      <c r="DI421" s="113"/>
      <c r="DJ421" s="113"/>
      <c r="DK421" s="113"/>
      <c r="DL421" s="113"/>
      <c r="DM421" s="113"/>
      <c r="DN421" s="113"/>
      <c r="DO421" s="113"/>
      <c r="DP421" s="113"/>
      <c r="DQ421" s="113"/>
      <c r="DR421" s="113"/>
      <c r="DS421" s="113"/>
      <c r="DT421" s="113"/>
      <c r="DU421" s="113"/>
      <c r="DV421" s="113"/>
      <c r="DW421" s="113"/>
      <c r="DX421" s="113"/>
      <c r="DY421" s="113"/>
      <c r="DZ421" s="113"/>
      <c r="EA421" s="113"/>
      <c r="EB421" s="113"/>
      <c r="EC421" s="113"/>
      <c r="ED421" s="113"/>
      <c r="EE421" s="113"/>
      <c r="EF421" s="113"/>
      <c r="EG421" s="113"/>
    </row>
    <row r="422" spans="1:137" s="106" customFormat="1" ht="12.95" customHeight="1" x14ac:dyDescent="0.2">
      <c r="A422" s="100">
        <v>2</v>
      </c>
      <c r="B422" s="104" t="e">
        <f>'Приложение № 1'!#REF!</f>
        <v>#REF!</v>
      </c>
      <c r="C422" s="151" t="e">
        <f>'Приложение № 1'!#REF!</f>
        <v>#REF!</v>
      </c>
      <c r="D422" s="151" t="e">
        <f>'Приложение № 1'!#REF!</f>
        <v>#REF!</v>
      </c>
      <c r="E422" s="151">
        <v>0</v>
      </c>
      <c r="F422" s="151">
        <v>0</v>
      </c>
      <c r="G422" s="151" t="e">
        <f>C422</f>
        <v>#REF!</v>
      </c>
      <c r="H422" s="151" t="e">
        <f>D422</f>
        <v>#REF!</v>
      </c>
      <c r="I422" s="151">
        <v>0</v>
      </c>
      <c r="J422" s="151">
        <v>0</v>
      </c>
      <c r="K422" s="151">
        <v>0</v>
      </c>
      <c r="L422" s="151">
        <v>0</v>
      </c>
      <c r="M422" s="151">
        <v>0</v>
      </c>
      <c r="N422" s="151">
        <v>0</v>
      </c>
      <c r="O422" s="151">
        <v>0</v>
      </c>
      <c r="P422" s="151">
        <v>0</v>
      </c>
      <c r="Q422" s="112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  <c r="AW422" s="113"/>
      <c r="AX422" s="113"/>
      <c r="AY422" s="113"/>
      <c r="AZ422" s="113"/>
      <c r="BA422" s="113"/>
      <c r="BB422" s="113"/>
      <c r="BC422" s="113"/>
      <c r="BD422" s="113"/>
      <c r="BE422" s="113"/>
      <c r="BF422" s="113"/>
      <c r="BG422" s="113"/>
      <c r="BH422" s="113"/>
      <c r="BI422" s="113"/>
      <c r="BJ422" s="113"/>
      <c r="BK422" s="113"/>
      <c r="BL422" s="113"/>
      <c r="BM422" s="113"/>
      <c r="BN422" s="113"/>
      <c r="BO422" s="113"/>
      <c r="BP422" s="113"/>
      <c r="BQ422" s="113"/>
      <c r="BR422" s="113"/>
      <c r="BS422" s="113"/>
      <c r="BT422" s="113"/>
      <c r="BU422" s="113"/>
      <c r="BV422" s="113"/>
      <c r="BW422" s="113"/>
      <c r="BX422" s="113"/>
      <c r="BY422" s="113"/>
      <c r="BZ422" s="113"/>
      <c r="CA422" s="113"/>
      <c r="CB422" s="113"/>
      <c r="CC422" s="113"/>
      <c r="CD422" s="113"/>
      <c r="CE422" s="113"/>
      <c r="CF422" s="113"/>
      <c r="CG422" s="113"/>
      <c r="CH422" s="113"/>
      <c r="CI422" s="113"/>
      <c r="CJ422" s="113"/>
      <c r="CK422" s="113"/>
      <c r="CL422" s="113"/>
      <c r="CM422" s="113"/>
      <c r="CN422" s="113"/>
      <c r="CO422" s="113"/>
      <c r="CP422" s="113"/>
      <c r="CQ422" s="113"/>
      <c r="CR422" s="113"/>
      <c r="CS422" s="113"/>
      <c r="CT422" s="113"/>
      <c r="CU422" s="113"/>
      <c r="CV422" s="113"/>
      <c r="CW422" s="113"/>
      <c r="CX422" s="113"/>
      <c r="CY422" s="113"/>
      <c r="CZ422" s="113"/>
      <c r="DA422" s="113"/>
      <c r="DB422" s="113"/>
      <c r="DC422" s="113"/>
      <c r="DD422" s="113"/>
      <c r="DE422" s="113"/>
      <c r="DF422" s="113"/>
      <c r="DG422" s="113"/>
      <c r="DH422" s="113"/>
      <c r="DI422" s="113"/>
      <c r="DJ422" s="113"/>
      <c r="DK422" s="113"/>
      <c r="DL422" s="113"/>
      <c r="DM422" s="113"/>
      <c r="DN422" s="113"/>
      <c r="DO422" s="113"/>
      <c r="DP422" s="113"/>
      <c r="DQ422" s="113"/>
      <c r="DR422" s="113"/>
      <c r="DS422" s="113"/>
      <c r="DT422" s="113"/>
      <c r="DU422" s="113"/>
      <c r="DV422" s="113"/>
      <c r="DW422" s="113"/>
      <c r="DX422" s="113"/>
      <c r="DY422" s="113"/>
      <c r="DZ422" s="113"/>
      <c r="EA422" s="113"/>
      <c r="EB422" s="113"/>
      <c r="EC422" s="113"/>
      <c r="ED422" s="113"/>
      <c r="EE422" s="113"/>
      <c r="EF422" s="113"/>
      <c r="EG422" s="113"/>
    </row>
    <row r="423" spans="1:137" s="150" customFormat="1" ht="39.950000000000003" customHeight="1" x14ac:dyDescent="0.2">
      <c r="A423" s="820" t="e">
        <f>'Приложение № 1'!#REF!</f>
        <v>#REF!</v>
      </c>
      <c r="B423" s="838"/>
      <c r="C423" s="101" t="e">
        <f>SUM(C424:C435)</f>
        <v>#REF!</v>
      </c>
      <c r="D423" s="101" t="e">
        <f t="shared" ref="D423:P423" si="136">SUM(D424:D435)</f>
        <v>#REF!</v>
      </c>
      <c r="E423" s="101" t="e">
        <f t="shared" si="136"/>
        <v>#REF!</v>
      </c>
      <c r="F423" s="101" t="e">
        <f t="shared" si="136"/>
        <v>#REF!</v>
      </c>
      <c r="G423" s="101">
        <f t="shared" si="136"/>
        <v>0</v>
      </c>
      <c r="H423" s="101">
        <f t="shared" si="136"/>
        <v>0</v>
      </c>
      <c r="I423" s="101">
        <f t="shared" si="136"/>
        <v>0</v>
      </c>
      <c r="J423" s="101">
        <f t="shared" si="136"/>
        <v>0</v>
      </c>
      <c r="K423" s="101">
        <f t="shared" si="136"/>
        <v>0</v>
      </c>
      <c r="L423" s="101">
        <f t="shared" si="136"/>
        <v>0</v>
      </c>
      <c r="M423" s="101">
        <f t="shared" si="136"/>
        <v>0</v>
      </c>
      <c r="N423" s="101">
        <f t="shared" si="136"/>
        <v>0</v>
      </c>
      <c r="O423" s="101">
        <f t="shared" si="136"/>
        <v>0</v>
      </c>
      <c r="P423" s="101">
        <f t="shared" si="136"/>
        <v>0</v>
      </c>
      <c r="Q423" s="123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  <c r="CI423" s="124"/>
      <c r="CJ423" s="124"/>
      <c r="CK423" s="124"/>
      <c r="CL423" s="124"/>
      <c r="CM423" s="124"/>
      <c r="CN423" s="124"/>
      <c r="CO423" s="124"/>
      <c r="CP423" s="124"/>
      <c r="CQ423" s="124"/>
      <c r="CR423" s="124"/>
      <c r="CS423" s="124"/>
      <c r="CT423" s="124"/>
      <c r="CU423" s="124"/>
      <c r="CV423" s="124"/>
      <c r="CW423" s="124"/>
      <c r="CX423" s="124"/>
      <c r="CY423" s="124"/>
      <c r="CZ423" s="124"/>
      <c r="DA423" s="124"/>
      <c r="DB423" s="124"/>
      <c r="DC423" s="124"/>
      <c r="DD423" s="124"/>
      <c r="DE423" s="124"/>
      <c r="DF423" s="124"/>
      <c r="DG423" s="124"/>
      <c r="DH423" s="124"/>
      <c r="DI423" s="124"/>
      <c r="DJ423" s="124"/>
      <c r="DK423" s="124"/>
      <c r="DL423" s="124"/>
      <c r="DM423" s="124"/>
      <c r="DN423" s="124"/>
      <c r="DO423" s="124"/>
      <c r="DP423" s="124"/>
      <c r="DQ423" s="124"/>
      <c r="DR423" s="124"/>
      <c r="DS423" s="124"/>
      <c r="DT423" s="124"/>
      <c r="DU423" s="124"/>
      <c r="DV423" s="124"/>
      <c r="DW423" s="124"/>
      <c r="DX423" s="124"/>
      <c r="DY423" s="124"/>
      <c r="DZ423" s="124"/>
      <c r="EA423" s="124"/>
      <c r="EB423" s="124"/>
      <c r="EC423" s="124"/>
      <c r="ED423" s="124"/>
      <c r="EE423" s="124"/>
      <c r="EF423" s="124"/>
      <c r="EG423" s="124"/>
    </row>
    <row r="424" spans="1:137" s="150" customFormat="1" ht="12.95" customHeight="1" x14ac:dyDescent="0.2">
      <c r="A424" s="127">
        <v>1</v>
      </c>
      <c r="B424" s="130" t="e">
        <f>'Приложение № 1'!#REF!</f>
        <v>#REF!</v>
      </c>
      <c r="C424" s="126" t="e">
        <f>'Приложение № 1'!#REF!</f>
        <v>#REF!</v>
      </c>
      <c r="D424" s="151" t="e">
        <f>'Приложение № 1'!#REF!</f>
        <v>#REF!</v>
      </c>
      <c r="E424" s="151" t="e">
        <f>C424</f>
        <v>#REF!</v>
      </c>
      <c r="F424" s="151" t="e">
        <f>D424</f>
        <v>#REF!</v>
      </c>
      <c r="G424" s="151">
        <v>0</v>
      </c>
      <c r="H424" s="151">
        <v>0</v>
      </c>
      <c r="I424" s="151">
        <v>0</v>
      </c>
      <c r="J424" s="151">
        <v>0</v>
      </c>
      <c r="K424" s="151">
        <v>0</v>
      </c>
      <c r="L424" s="151">
        <v>0</v>
      </c>
      <c r="M424" s="151">
        <v>0</v>
      </c>
      <c r="N424" s="151">
        <v>0</v>
      </c>
      <c r="O424" s="151">
        <v>0</v>
      </c>
      <c r="P424" s="151">
        <v>0</v>
      </c>
      <c r="Q424" s="123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24"/>
      <c r="CD424" s="124"/>
      <c r="CE424" s="124"/>
      <c r="CF424" s="124"/>
      <c r="CG424" s="124"/>
      <c r="CH424" s="124"/>
      <c r="CI424" s="124"/>
      <c r="CJ424" s="124"/>
      <c r="CK424" s="124"/>
      <c r="CL424" s="124"/>
      <c r="CM424" s="124"/>
      <c r="CN424" s="124"/>
      <c r="CO424" s="124"/>
      <c r="CP424" s="124"/>
      <c r="CQ424" s="124"/>
      <c r="CR424" s="124"/>
      <c r="CS424" s="124"/>
      <c r="CT424" s="124"/>
      <c r="CU424" s="124"/>
      <c r="CV424" s="124"/>
      <c r="CW424" s="124"/>
      <c r="CX424" s="124"/>
      <c r="CY424" s="124"/>
      <c r="CZ424" s="124"/>
      <c r="DA424" s="124"/>
      <c r="DB424" s="124"/>
      <c r="DC424" s="124"/>
      <c r="DD424" s="124"/>
      <c r="DE424" s="124"/>
      <c r="DF424" s="124"/>
      <c r="DG424" s="124"/>
      <c r="DH424" s="124"/>
      <c r="DI424" s="124"/>
      <c r="DJ424" s="124"/>
      <c r="DK424" s="124"/>
      <c r="DL424" s="124"/>
      <c r="DM424" s="124"/>
      <c r="DN424" s="124"/>
      <c r="DO424" s="124"/>
      <c r="DP424" s="124"/>
      <c r="DQ424" s="124"/>
      <c r="DR424" s="124"/>
      <c r="DS424" s="124"/>
      <c r="DT424" s="124"/>
      <c r="DU424" s="124"/>
      <c r="DV424" s="124"/>
      <c r="DW424" s="124"/>
      <c r="DX424" s="124"/>
      <c r="DY424" s="124"/>
      <c r="DZ424" s="124"/>
      <c r="EA424" s="124"/>
      <c r="EB424" s="124"/>
      <c r="EC424" s="124"/>
      <c r="ED424" s="124"/>
      <c r="EE424" s="124"/>
      <c r="EF424" s="124"/>
      <c r="EG424" s="124"/>
    </row>
    <row r="425" spans="1:137" s="106" customFormat="1" ht="12.95" customHeight="1" x14ac:dyDescent="0.2">
      <c r="A425" s="127">
        <v>2</v>
      </c>
      <c r="B425" s="130" t="e">
        <f>'Приложение № 1'!#REF!</f>
        <v>#REF!</v>
      </c>
      <c r="C425" s="126" t="e">
        <f>'Приложение № 1'!#REF!</f>
        <v>#REF!</v>
      </c>
      <c r="D425" s="151" t="e">
        <f>'Приложение № 1'!#REF!</f>
        <v>#REF!</v>
      </c>
      <c r="E425" s="151" t="e">
        <f t="shared" ref="E425:E435" si="137">C425</f>
        <v>#REF!</v>
      </c>
      <c r="F425" s="151" t="e">
        <f t="shared" ref="F425:F435" si="138">D425</f>
        <v>#REF!</v>
      </c>
      <c r="G425" s="151">
        <v>0</v>
      </c>
      <c r="H425" s="151">
        <v>0</v>
      </c>
      <c r="I425" s="151">
        <v>0</v>
      </c>
      <c r="J425" s="151">
        <v>0</v>
      </c>
      <c r="K425" s="151">
        <v>0</v>
      </c>
      <c r="L425" s="151">
        <v>0</v>
      </c>
      <c r="M425" s="151">
        <v>0</v>
      </c>
      <c r="N425" s="151">
        <v>0</v>
      </c>
      <c r="O425" s="151">
        <v>0</v>
      </c>
      <c r="P425" s="151">
        <v>0</v>
      </c>
      <c r="Q425" s="112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/>
      <c r="AT425" s="113"/>
      <c r="AU425" s="113"/>
      <c r="AV425" s="113"/>
      <c r="AW425" s="113"/>
      <c r="AX425" s="113"/>
      <c r="AY425" s="113"/>
      <c r="AZ425" s="113"/>
      <c r="BA425" s="113"/>
      <c r="BB425" s="113"/>
      <c r="BC425" s="113"/>
      <c r="BD425" s="113"/>
      <c r="BE425" s="113"/>
      <c r="BF425" s="113"/>
      <c r="BG425" s="113"/>
      <c r="BH425" s="113"/>
      <c r="BI425" s="113"/>
      <c r="BJ425" s="113"/>
      <c r="BK425" s="113"/>
      <c r="BL425" s="113"/>
      <c r="BM425" s="113"/>
      <c r="BN425" s="113"/>
      <c r="BO425" s="113"/>
      <c r="BP425" s="113"/>
      <c r="BQ425" s="113"/>
      <c r="BR425" s="113"/>
      <c r="BS425" s="113"/>
      <c r="BT425" s="113"/>
      <c r="BU425" s="113"/>
      <c r="BV425" s="113"/>
      <c r="BW425" s="113"/>
      <c r="BX425" s="113"/>
      <c r="BY425" s="113"/>
      <c r="BZ425" s="113"/>
      <c r="CA425" s="113"/>
      <c r="CB425" s="113"/>
      <c r="CC425" s="113"/>
      <c r="CD425" s="113"/>
      <c r="CE425" s="113"/>
      <c r="CF425" s="113"/>
      <c r="CG425" s="113"/>
      <c r="CH425" s="113"/>
      <c r="CI425" s="113"/>
      <c r="CJ425" s="113"/>
      <c r="CK425" s="113"/>
      <c r="CL425" s="113"/>
      <c r="CM425" s="113"/>
      <c r="CN425" s="113"/>
      <c r="CO425" s="113"/>
      <c r="CP425" s="113"/>
      <c r="CQ425" s="113"/>
      <c r="CR425" s="113"/>
      <c r="CS425" s="113"/>
      <c r="CT425" s="113"/>
      <c r="CU425" s="113"/>
      <c r="CV425" s="113"/>
      <c r="CW425" s="113"/>
      <c r="CX425" s="113"/>
      <c r="CY425" s="113"/>
      <c r="CZ425" s="113"/>
      <c r="DA425" s="113"/>
      <c r="DB425" s="113"/>
      <c r="DC425" s="113"/>
      <c r="DD425" s="113"/>
      <c r="DE425" s="113"/>
      <c r="DF425" s="113"/>
      <c r="DG425" s="113"/>
      <c r="DH425" s="113"/>
      <c r="DI425" s="113"/>
      <c r="DJ425" s="113"/>
      <c r="DK425" s="113"/>
      <c r="DL425" s="113"/>
      <c r="DM425" s="113"/>
      <c r="DN425" s="113"/>
      <c r="DO425" s="113"/>
      <c r="DP425" s="113"/>
      <c r="DQ425" s="113"/>
      <c r="DR425" s="113"/>
      <c r="DS425" s="113"/>
      <c r="DT425" s="113"/>
      <c r="DU425" s="113"/>
      <c r="DV425" s="113"/>
      <c r="DW425" s="113"/>
      <c r="DX425" s="113"/>
      <c r="DY425" s="113"/>
      <c r="DZ425" s="113"/>
      <c r="EA425" s="113"/>
      <c r="EB425" s="113"/>
      <c r="EC425" s="113"/>
      <c r="ED425" s="113"/>
      <c r="EE425" s="113"/>
      <c r="EF425" s="113"/>
      <c r="EG425" s="113"/>
    </row>
    <row r="426" spans="1:137" s="106" customFormat="1" ht="12.95" customHeight="1" x14ac:dyDescent="0.2">
      <c r="A426" s="127">
        <v>3</v>
      </c>
      <c r="B426" s="130" t="e">
        <f>'Приложение № 1'!#REF!</f>
        <v>#REF!</v>
      </c>
      <c r="C426" s="126" t="e">
        <f>'Приложение № 1'!#REF!</f>
        <v>#REF!</v>
      </c>
      <c r="D426" s="151" t="e">
        <f>'Приложение № 1'!#REF!</f>
        <v>#REF!</v>
      </c>
      <c r="E426" s="151" t="e">
        <f t="shared" si="137"/>
        <v>#REF!</v>
      </c>
      <c r="F426" s="151" t="e">
        <f t="shared" si="138"/>
        <v>#REF!</v>
      </c>
      <c r="G426" s="151">
        <v>0</v>
      </c>
      <c r="H426" s="151">
        <v>0</v>
      </c>
      <c r="I426" s="151">
        <v>0</v>
      </c>
      <c r="J426" s="151">
        <v>0</v>
      </c>
      <c r="K426" s="151">
        <v>0</v>
      </c>
      <c r="L426" s="151">
        <v>0</v>
      </c>
      <c r="M426" s="151">
        <v>0</v>
      </c>
      <c r="N426" s="151">
        <v>0</v>
      </c>
      <c r="O426" s="151">
        <v>0</v>
      </c>
      <c r="P426" s="151">
        <v>0</v>
      </c>
      <c r="Q426" s="112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/>
      <c r="BI426" s="113"/>
      <c r="BJ426" s="113"/>
      <c r="BK426" s="113"/>
      <c r="BL426" s="113"/>
      <c r="BM426" s="113"/>
      <c r="BN426" s="113"/>
      <c r="BO426" s="113"/>
      <c r="BP426" s="113"/>
      <c r="BQ426" s="113"/>
      <c r="BR426" s="113"/>
      <c r="BS426" s="113"/>
      <c r="BT426" s="113"/>
      <c r="BU426" s="113"/>
      <c r="BV426" s="113"/>
      <c r="BW426" s="113"/>
      <c r="BX426" s="113"/>
      <c r="BY426" s="113"/>
      <c r="BZ426" s="113"/>
      <c r="CA426" s="113"/>
      <c r="CB426" s="113"/>
      <c r="CC426" s="113"/>
      <c r="CD426" s="113"/>
      <c r="CE426" s="113"/>
      <c r="CF426" s="113"/>
      <c r="CG426" s="113"/>
      <c r="CH426" s="113"/>
      <c r="CI426" s="113"/>
      <c r="CJ426" s="113"/>
      <c r="CK426" s="113"/>
      <c r="CL426" s="113"/>
      <c r="CM426" s="113"/>
      <c r="CN426" s="113"/>
      <c r="CO426" s="113"/>
      <c r="CP426" s="113"/>
      <c r="CQ426" s="113"/>
      <c r="CR426" s="113"/>
      <c r="CS426" s="113"/>
      <c r="CT426" s="113"/>
      <c r="CU426" s="113"/>
      <c r="CV426" s="113"/>
      <c r="CW426" s="113"/>
      <c r="CX426" s="113"/>
      <c r="CY426" s="113"/>
      <c r="CZ426" s="113"/>
      <c r="DA426" s="113"/>
      <c r="DB426" s="113"/>
      <c r="DC426" s="113"/>
      <c r="DD426" s="113"/>
      <c r="DE426" s="113"/>
      <c r="DF426" s="113"/>
      <c r="DG426" s="113"/>
      <c r="DH426" s="113"/>
      <c r="DI426" s="113"/>
      <c r="DJ426" s="113"/>
      <c r="DK426" s="113"/>
      <c r="DL426" s="113"/>
      <c r="DM426" s="113"/>
      <c r="DN426" s="113"/>
      <c r="DO426" s="113"/>
      <c r="DP426" s="113"/>
      <c r="DQ426" s="113"/>
      <c r="DR426" s="113"/>
      <c r="DS426" s="113"/>
      <c r="DT426" s="113"/>
      <c r="DU426" s="113"/>
      <c r="DV426" s="113"/>
      <c r="DW426" s="113"/>
      <c r="DX426" s="113"/>
      <c r="DY426" s="113"/>
      <c r="DZ426" s="113"/>
      <c r="EA426" s="113"/>
      <c r="EB426" s="113"/>
      <c r="EC426" s="113"/>
      <c r="ED426" s="113"/>
      <c r="EE426" s="113"/>
      <c r="EF426" s="113"/>
      <c r="EG426" s="113"/>
    </row>
    <row r="427" spans="1:137" s="150" customFormat="1" ht="12.95" customHeight="1" x14ac:dyDescent="0.2">
      <c r="A427" s="127">
        <v>4</v>
      </c>
      <c r="B427" s="130" t="e">
        <f>'Приложение № 1'!#REF!</f>
        <v>#REF!</v>
      </c>
      <c r="C427" s="126" t="e">
        <f>'Приложение № 1'!#REF!</f>
        <v>#REF!</v>
      </c>
      <c r="D427" s="151" t="e">
        <f>'Приложение № 1'!#REF!</f>
        <v>#REF!</v>
      </c>
      <c r="E427" s="151" t="e">
        <f t="shared" si="137"/>
        <v>#REF!</v>
      </c>
      <c r="F427" s="151" t="e">
        <f t="shared" si="138"/>
        <v>#REF!</v>
      </c>
      <c r="G427" s="151">
        <v>0</v>
      </c>
      <c r="H427" s="151">
        <v>0</v>
      </c>
      <c r="I427" s="151">
        <v>0</v>
      </c>
      <c r="J427" s="151">
        <v>0</v>
      </c>
      <c r="K427" s="151">
        <v>0</v>
      </c>
      <c r="L427" s="151">
        <v>0</v>
      </c>
      <c r="M427" s="151">
        <v>0</v>
      </c>
      <c r="N427" s="151">
        <v>0</v>
      </c>
      <c r="O427" s="151">
        <v>0</v>
      </c>
      <c r="P427" s="151">
        <v>0</v>
      </c>
      <c r="Q427" s="123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24"/>
      <c r="CD427" s="124"/>
      <c r="CE427" s="124"/>
      <c r="CF427" s="124"/>
      <c r="CG427" s="124"/>
      <c r="CH427" s="124"/>
      <c r="CI427" s="124"/>
      <c r="CJ427" s="124"/>
      <c r="CK427" s="124"/>
      <c r="CL427" s="124"/>
      <c r="CM427" s="124"/>
      <c r="CN427" s="124"/>
      <c r="CO427" s="124"/>
      <c r="CP427" s="124"/>
      <c r="CQ427" s="124"/>
      <c r="CR427" s="124"/>
      <c r="CS427" s="124"/>
      <c r="CT427" s="124"/>
      <c r="CU427" s="124"/>
      <c r="CV427" s="124"/>
      <c r="CW427" s="124"/>
      <c r="CX427" s="124"/>
      <c r="CY427" s="124"/>
      <c r="CZ427" s="124"/>
      <c r="DA427" s="124"/>
      <c r="DB427" s="124"/>
      <c r="DC427" s="124"/>
      <c r="DD427" s="124"/>
      <c r="DE427" s="124"/>
      <c r="DF427" s="124"/>
      <c r="DG427" s="124"/>
      <c r="DH427" s="124"/>
      <c r="DI427" s="124"/>
      <c r="DJ427" s="124"/>
      <c r="DK427" s="124"/>
      <c r="DL427" s="124"/>
      <c r="DM427" s="124"/>
      <c r="DN427" s="124"/>
      <c r="DO427" s="124"/>
      <c r="DP427" s="124"/>
      <c r="DQ427" s="124"/>
      <c r="DR427" s="124"/>
      <c r="DS427" s="124"/>
      <c r="DT427" s="124"/>
      <c r="DU427" s="124"/>
      <c r="DV427" s="124"/>
      <c r="DW427" s="124"/>
      <c r="DX427" s="124"/>
      <c r="DY427" s="124"/>
      <c r="DZ427" s="124"/>
      <c r="EA427" s="124"/>
      <c r="EB427" s="124"/>
      <c r="EC427" s="124"/>
      <c r="ED427" s="124"/>
      <c r="EE427" s="124"/>
      <c r="EF427" s="124"/>
      <c r="EG427" s="124"/>
    </row>
    <row r="428" spans="1:137" s="150" customFormat="1" ht="12.95" customHeight="1" x14ac:dyDescent="0.2">
      <c r="A428" s="127">
        <v>5</v>
      </c>
      <c r="B428" s="130" t="e">
        <f>'Приложение № 1'!#REF!</f>
        <v>#REF!</v>
      </c>
      <c r="C428" s="126" t="e">
        <f>'Приложение № 1'!#REF!</f>
        <v>#REF!</v>
      </c>
      <c r="D428" s="151" t="e">
        <f>'Приложение № 1'!#REF!</f>
        <v>#REF!</v>
      </c>
      <c r="E428" s="151" t="e">
        <f t="shared" si="137"/>
        <v>#REF!</v>
      </c>
      <c r="F428" s="151" t="e">
        <f t="shared" si="138"/>
        <v>#REF!</v>
      </c>
      <c r="G428" s="151">
        <v>0</v>
      </c>
      <c r="H428" s="151">
        <v>0</v>
      </c>
      <c r="I428" s="151">
        <v>0</v>
      </c>
      <c r="J428" s="151">
        <v>0</v>
      </c>
      <c r="K428" s="151">
        <v>0</v>
      </c>
      <c r="L428" s="151">
        <v>0</v>
      </c>
      <c r="M428" s="151">
        <v>0</v>
      </c>
      <c r="N428" s="151">
        <v>0</v>
      </c>
      <c r="O428" s="151">
        <v>0</v>
      </c>
      <c r="P428" s="151">
        <v>0</v>
      </c>
      <c r="Q428" s="123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  <c r="CD428" s="124"/>
      <c r="CE428" s="124"/>
      <c r="CF428" s="124"/>
      <c r="CG428" s="124"/>
      <c r="CH428" s="124"/>
      <c r="CI428" s="124"/>
      <c r="CJ428" s="124"/>
      <c r="CK428" s="124"/>
      <c r="CL428" s="124"/>
      <c r="CM428" s="124"/>
      <c r="CN428" s="124"/>
      <c r="CO428" s="124"/>
      <c r="CP428" s="124"/>
      <c r="CQ428" s="124"/>
      <c r="CR428" s="124"/>
      <c r="CS428" s="124"/>
      <c r="CT428" s="124"/>
      <c r="CU428" s="124"/>
      <c r="CV428" s="124"/>
      <c r="CW428" s="124"/>
      <c r="CX428" s="124"/>
      <c r="CY428" s="124"/>
      <c r="CZ428" s="124"/>
      <c r="DA428" s="124"/>
      <c r="DB428" s="124"/>
      <c r="DC428" s="124"/>
      <c r="DD428" s="124"/>
      <c r="DE428" s="124"/>
      <c r="DF428" s="124"/>
      <c r="DG428" s="124"/>
      <c r="DH428" s="124"/>
      <c r="DI428" s="124"/>
      <c r="DJ428" s="124"/>
      <c r="DK428" s="124"/>
      <c r="DL428" s="124"/>
      <c r="DM428" s="124"/>
      <c r="DN428" s="124"/>
      <c r="DO428" s="124"/>
      <c r="DP428" s="124"/>
      <c r="DQ428" s="124"/>
      <c r="DR428" s="124"/>
      <c r="DS428" s="124"/>
      <c r="DT428" s="124"/>
      <c r="DU428" s="124"/>
      <c r="DV428" s="124"/>
      <c r="DW428" s="124"/>
      <c r="DX428" s="124"/>
      <c r="DY428" s="124"/>
      <c r="DZ428" s="124"/>
      <c r="EA428" s="124"/>
      <c r="EB428" s="124"/>
      <c r="EC428" s="124"/>
      <c r="ED428" s="124"/>
      <c r="EE428" s="124"/>
      <c r="EF428" s="124"/>
      <c r="EG428" s="124"/>
    </row>
    <row r="429" spans="1:137" s="106" customFormat="1" ht="12.95" customHeight="1" x14ac:dyDescent="0.2">
      <c r="A429" s="127">
        <v>6</v>
      </c>
      <c r="B429" s="130" t="e">
        <f>'Приложение № 1'!#REF!</f>
        <v>#REF!</v>
      </c>
      <c r="C429" s="126" t="e">
        <f>'Приложение № 1'!#REF!</f>
        <v>#REF!</v>
      </c>
      <c r="D429" s="151" t="e">
        <f>'Приложение № 1'!#REF!</f>
        <v>#REF!</v>
      </c>
      <c r="E429" s="151" t="e">
        <f t="shared" si="137"/>
        <v>#REF!</v>
      </c>
      <c r="F429" s="151" t="e">
        <f t="shared" si="138"/>
        <v>#REF!</v>
      </c>
      <c r="G429" s="151">
        <v>0</v>
      </c>
      <c r="H429" s="151">
        <v>0</v>
      </c>
      <c r="I429" s="151">
        <v>0</v>
      </c>
      <c r="J429" s="151">
        <v>0</v>
      </c>
      <c r="K429" s="151">
        <v>0</v>
      </c>
      <c r="L429" s="151">
        <v>0</v>
      </c>
      <c r="M429" s="151">
        <v>0</v>
      </c>
      <c r="N429" s="151">
        <v>0</v>
      </c>
      <c r="O429" s="151">
        <v>0</v>
      </c>
      <c r="P429" s="151">
        <v>0</v>
      </c>
      <c r="Q429" s="112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13"/>
      <c r="AT429" s="113"/>
      <c r="AU429" s="113"/>
      <c r="AV429" s="113"/>
      <c r="AW429" s="113"/>
      <c r="AX429" s="113"/>
      <c r="AY429" s="113"/>
      <c r="AZ429" s="113"/>
      <c r="BA429" s="113"/>
      <c r="BB429" s="113"/>
      <c r="BC429" s="113"/>
      <c r="BD429" s="113"/>
      <c r="BE429" s="113"/>
      <c r="BF429" s="113"/>
      <c r="BG429" s="113"/>
      <c r="BH429" s="113"/>
      <c r="BI429" s="113"/>
      <c r="BJ429" s="113"/>
      <c r="BK429" s="113"/>
      <c r="BL429" s="113"/>
      <c r="BM429" s="113"/>
      <c r="BN429" s="113"/>
      <c r="BO429" s="113"/>
      <c r="BP429" s="113"/>
      <c r="BQ429" s="113"/>
      <c r="BR429" s="113"/>
      <c r="BS429" s="113"/>
      <c r="BT429" s="113"/>
      <c r="BU429" s="113"/>
      <c r="BV429" s="113"/>
      <c r="BW429" s="113"/>
      <c r="BX429" s="113"/>
      <c r="BY429" s="113"/>
      <c r="BZ429" s="113"/>
      <c r="CA429" s="113"/>
      <c r="CB429" s="113"/>
      <c r="CC429" s="113"/>
      <c r="CD429" s="113"/>
      <c r="CE429" s="113"/>
      <c r="CF429" s="113"/>
      <c r="CG429" s="113"/>
      <c r="CH429" s="113"/>
      <c r="CI429" s="113"/>
      <c r="CJ429" s="113"/>
      <c r="CK429" s="113"/>
      <c r="CL429" s="113"/>
      <c r="CM429" s="113"/>
      <c r="CN429" s="113"/>
      <c r="CO429" s="113"/>
      <c r="CP429" s="113"/>
      <c r="CQ429" s="113"/>
      <c r="CR429" s="113"/>
      <c r="CS429" s="113"/>
      <c r="CT429" s="113"/>
      <c r="CU429" s="113"/>
      <c r="CV429" s="113"/>
      <c r="CW429" s="113"/>
      <c r="CX429" s="113"/>
      <c r="CY429" s="113"/>
      <c r="CZ429" s="113"/>
      <c r="DA429" s="113"/>
      <c r="DB429" s="113"/>
      <c r="DC429" s="113"/>
      <c r="DD429" s="113"/>
      <c r="DE429" s="113"/>
      <c r="DF429" s="113"/>
      <c r="DG429" s="113"/>
      <c r="DH429" s="113"/>
      <c r="DI429" s="113"/>
      <c r="DJ429" s="113"/>
      <c r="DK429" s="113"/>
      <c r="DL429" s="113"/>
      <c r="DM429" s="113"/>
      <c r="DN429" s="113"/>
      <c r="DO429" s="113"/>
      <c r="DP429" s="113"/>
      <c r="DQ429" s="113"/>
      <c r="DR429" s="113"/>
      <c r="DS429" s="113"/>
      <c r="DT429" s="113"/>
      <c r="DU429" s="113"/>
      <c r="DV429" s="113"/>
      <c r="DW429" s="113"/>
      <c r="DX429" s="113"/>
      <c r="DY429" s="113"/>
      <c r="DZ429" s="113"/>
      <c r="EA429" s="113"/>
      <c r="EB429" s="113"/>
      <c r="EC429" s="113"/>
      <c r="ED429" s="113"/>
      <c r="EE429" s="113"/>
      <c r="EF429" s="113"/>
      <c r="EG429" s="113"/>
    </row>
    <row r="430" spans="1:137" s="106" customFormat="1" ht="12.95" customHeight="1" x14ac:dyDescent="0.2">
      <c r="A430" s="127">
        <v>7</v>
      </c>
      <c r="B430" s="130" t="e">
        <f>'Приложение № 1'!#REF!</f>
        <v>#REF!</v>
      </c>
      <c r="C430" s="126" t="e">
        <f>'Приложение № 1'!#REF!</f>
        <v>#REF!</v>
      </c>
      <c r="D430" s="151" t="e">
        <f>'Приложение № 1'!#REF!</f>
        <v>#REF!</v>
      </c>
      <c r="E430" s="151" t="e">
        <f t="shared" si="137"/>
        <v>#REF!</v>
      </c>
      <c r="F430" s="151" t="e">
        <f t="shared" si="138"/>
        <v>#REF!</v>
      </c>
      <c r="G430" s="151">
        <v>0</v>
      </c>
      <c r="H430" s="151">
        <v>0</v>
      </c>
      <c r="I430" s="151">
        <v>0</v>
      </c>
      <c r="J430" s="151">
        <v>0</v>
      </c>
      <c r="K430" s="151">
        <v>0</v>
      </c>
      <c r="L430" s="151">
        <v>0</v>
      </c>
      <c r="M430" s="151">
        <v>0</v>
      </c>
      <c r="N430" s="151">
        <v>0</v>
      </c>
      <c r="O430" s="151">
        <v>0</v>
      </c>
      <c r="P430" s="151">
        <v>0</v>
      </c>
      <c r="Q430" s="112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/>
      <c r="AT430" s="113"/>
      <c r="AU430" s="113"/>
      <c r="AV430" s="113"/>
      <c r="AW430" s="113"/>
      <c r="AX430" s="113"/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/>
      <c r="BI430" s="113"/>
      <c r="BJ430" s="113"/>
      <c r="BK430" s="113"/>
      <c r="BL430" s="113"/>
      <c r="BM430" s="113"/>
      <c r="BN430" s="113"/>
      <c r="BO430" s="113"/>
      <c r="BP430" s="113"/>
      <c r="BQ430" s="113"/>
      <c r="BR430" s="113"/>
      <c r="BS430" s="113"/>
      <c r="BT430" s="113"/>
      <c r="BU430" s="113"/>
      <c r="BV430" s="113"/>
      <c r="BW430" s="113"/>
      <c r="BX430" s="113"/>
      <c r="BY430" s="113"/>
      <c r="BZ430" s="113"/>
      <c r="CA430" s="113"/>
      <c r="CB430" s="113"/>
      <c r="CC430" s="113"/>
      <c r="CD430" s="113"/>
      <c r="CE430" s="113"/>
      <c r="CF430" s="113"/>
      <c r="CG430" s="113"/>
      <c r="CH430" s="113"/>
      <c r="CI430" s="113"/>
      <c r="CJ430" s="113"/>
      <c r="CK430" s="113"/>
      <c r="CL430" s="113"/>
      <c r="CM430" s="113"/>
      <c r="CN430" s="113"/>
      <c r="CO430" s="113"/>
      <c r="CP430" s="113"/>
      <c r="CQ430" s="113"/>
      <c r="CR430" s="113"/>
      <c r="CS430" s="113"/>
      <c r="CT430" s="113"/>
      <c r="CU430" s="113"/>
      <c r="CV430" s="113"/>
      <c r="CW430" s="113"/>
      <c r="CX430" s="113"/>
      <c r="CY430" s="113"/>
      <c r="CZ430" s="113"/>
      <c r="DA430" s="113"/>
      <c r="DB430" s="113"/>
      <c r="DC430" s="113"/>
      <c r="DD430" s="113"/>
      <c r="DE430" s="113"/>
      <c r="DF430" s="113"/>
      <c r="DG430" s="113"/>
      <c r="DH430" s="113"/>
      <c r="DI430" s="113"/>
      <c r="DJ430" s="113"/>
      <c r="DK430" s="113"/>
      <c r="DL430" s="113"/>
      <c r="DM430" s="113"/>
      <c r="DN430" s="113"/>
      <c r="DO430" s="113"/>
      <c r="DP430" s="113"/>
      <c r="DQ430" s="113"/>
      <c r="DR430" s="113"/>
      <c r="DS430" s="113"/>
      <c r="DT430" s="113"/>
      <c r="DU430" s="113"/>
      <c r="DV430" s="113"/>
      <c r="DW430" s="113"/>
      <c r="DX430" s="113"/>
      <c r="DY430" s="113"/>
      <c r="DZ430" s="113"/>
      <c r="EA430" s="113"/>
      <c r="EB430" s="113"/>
      <c r="EC430" s="113"/>
      <c r="ED430" s="113"/>
      <c r="EE430" s="113"/>
      <c r="EF430" s="113"/>
      <c r="EG430" s="113"/>
    </row>
    <row r="431" spans="1:137" s="106" customFormat="1" ht="12.95" customHeight="1" x14ac:dyDescent="0.2">
      <c r="A431" s="127">
        <v>8</v>
      </c>
      <c r="B431" s="130" t="e">
        <f>'Приложение № 1'!#REF!</f>
        <v>#REF!</v>
      </c>
      <c r="C431" s="126" t="e">
        <f>'Приложение № 1'!#REF!</f>
        <v>#REF!</v>
      </c>
      <c r="D431" s="151" t="e">
        <f>'Приложение № 1'!#REF!</f>
        <v>#REF!</v>
      </c>
      <c r="E431" s="151" t="e">
        <f t="shared" si="137"/>
        <v>#REF!</v>
      </c>
      <c r="F431" s="151" t="e">
        <f t="shared" si="138"/>
        <v>#REF!</v>
      </c>
      <c r="G431" s="151">
        <v>0</v>
      </c>
      <c r="H431" s="151">
        <v>0</v>
      </c>
      <c r="I431" s="151">
        <v>0</v>
      </c>
      <c r="J431" s="151">
        <v>0</v>
      </c>
      <c r="K431" s="151">
        <v>0</v>
      </c>
      <c r="L431" s="151">
        <v>0</v>
      </c>
      <c r="M431" s="151">
        <v>0</v>
      </c>
      <c r="N431" s="151">
        <v>0</v>
      </c>
      <c r="O431" s="151">
        <v>0</v>
      </c>
      <c r="P431" s="151">
        <v>0</v>
      </c>
      <c r="Q431" s="112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13"/>
      <c r="AT431" s="113"/>
      <c r="AU431" s="113"/>
      <c r="AV431" s="113"/>
      <c r="AW431" s="113"/>
      <c r="AX431" s="113"/>
      <c r="AY431" s="113"/>
      <c r="AZ431" s="113"/>
      <c r="BA431" s="113"/>
      <c r="BB431" s="113"/>
      <c r="BC431" s="113"/>
      <c r="BD431" s="113"/>
      <c r="BE431" s="113"/>
      <c r="BF431" s="113"/>
      <c r="BG431" s="113"/>
      <c r="BH431" s="113"/>
      <c r="BI431" s="113"/>
      <c r="BJ431" s="113"/>
      <c r="BK431" s="113"/>
      <c r="BL431" s="113"/>
      <c r="BM431" s="113"/>
      <c r="BN431" s="113"/>
      <c r="BO431" s="113"/>
      <c r="BP431" s="113"/>
      <c r="BQ431" s="113"/>
      <c r="BR431" s="113"/>
      <c r="BS431" s="113"/>
      <c r="BT431" s="113"/>
      <c r="BU431" s="113"/>
      <c r="BV431" s="113"/>
      <c r="BW431" s="113"/>
      <c r="BX431" s="113"/>
      <c r="BY431" s="113"/>
      <c r="BZ431" s="113"/>
      <c r="CA431" s="113"/>
      <c r="CB431" s="113"/>
      <c r="CC431" s="113"/>
      <c r="CD431" s="113"/>
      <c r="CE431" s="113"/>
      <c r="CF431" s="113"/>
      <c r="CG431" s="113"/>
      <c r="CH431" s="113"/>
      <c r="CI431" s="113"/>
      <c r="CJ431" s="113"/>
      <c r="CK431" s="113"/>
      <c r="CL431" s="113"/>
      <c r="CM431" s="113"/>
      <c r="CN431" s="113"/>
      <c r="CO431" s="113"/>
      <c r="CP431" s="113"/>
      <c r="CQ431" s="113"/>
      <c r="CR431" s="113"/>
      <c r="CS431" s="113"/>
      <c r="CT431" s="113"/>
      <c r="CU431" s="113"/>
      <c r="CV431" s="113"/>
      <c r="CW431" s="113"/>
      <c r="CX431" s="113"/>
      <c r="CY431" s="113"/>
      <c r="CZ431" s="113"/>
      <c r="DA431" s="113"/>
      <c r="DB431" s="113"/>
      <c r="DC431" s="113"/>
      <c r="DD431" s="113"/>
      <c r="DE431" s="113"/>
      <c r="DF431" s="113"/>
      <c r="DG431" s="113"/>
      <c r="DH431" s="113"/>
      <c r="DI431" s="113"/>
      <c r="DJ431" s="113"/>
      <c r="DK431" s="113"/>
      <c r="DL431" s="113"/>
      <c r="DM431" s="113"/>
      <c r="DN431" s="113"/>
      <c r="DO431" s="113"/>
      <c r="DP431" s="113"/>
      <c r="DQ431" s="113"/>
      <c r="DR431" s="113"/>
      <c r="DS431" s="113"/>
      <c r="DT431" s="113"/>
      <c r="DU431" s="113"/>
      <c r="DV431" s="113"/>
      <c r="DW431" s="113"/>
      <c r="DX431" s="113"/>
      <c r="DY431" s="113"/>
      <c r="DZ431" s="113"/>
      <c r="EA431" s="113"/>
      <c r="EB431" s="113"/>
      <c r="EC431" s="113"/>
      <c r="ED431" s="113"/>
      <c r="EE431" s="113"/>
      <c r="EF431" s="113"/>
      <c r="EG431" s="113"/>
    </row>
    <row r="432" spans="1:137" s="106" customFormat="1" ht="12.95" customHeight="1" x14ac:dyDescent="0.2">
      <c r="A432" s="127">
        <v>9</v>
      </c>
      <c r="B432" s="130" t="e">
        <f>'Приложение № 1'!#REF!</f>
        <v>#REF!</v>
      </c>
      <c r="C432" s="126" t="e">
        <f>'Приложение № 1'!#REF!</f>
        <v>#REF!</v>
      </c>
      <c r="D432" s="151" t="e">
        <f>'Приложение № 1'!#REF!</f>
        <v>#REF!</v>
      </c>
      <c r="E432" s="151" t="e">
        <f t="shared" si="137"/>
        <v>#REF!</v>
      </c>
      <c r="F432" s="151" t="e">
        <f t="shared" si="138"/>
        <v>#REF!</v>
      </c>
      <c r="G432" s="151">
        <v>0</v>
      </c>
      <c r="H432" s="151">
        <v>0</v>
      </c>
      <c r="I432" s="151">
        <v>0</v>
      </c>
      <c r="J432" s="151">
        <v>0</v>
      </c>
      <c r="K432" s="151">
        <v>0</v>
      </c>
      <c r="L432" s="151">
        <v>0</v>
      </c>
      <c r="M432" s="151">
        <v>0</v>
      </c>
      <c r="N432" s="151">
        <v>0</v>
      </c>
      <c r="O432" s="151">
        <v>0</v>
      </c>
      <c r="P432" s="151">
        <v>0</v>
      </c>
      <c r="Q432" s="112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  <c r="AL432" s="113"/>
      <c r="AM432" s="113"/>
      <c r="AN432" s="113"/>
      <c r="AO432" s="113"/>
      <c r="AP432" s="113"/>
      <c r="AQ432" s="113"/>
      <c r="AR432" s="113"/>
      <c r="AS432" s="113"/>
      <c r="AT432" s="113"/>
      <c r="AU432" s="113"/>
      <c r="AV432" s="113"/>
      <c r="AW432" s="113"/>
      <c r="AX432" s="113"/>
      <c r="AY432" s="113"/>
      <c r="AZ432" s="113"/>
      <c r="BA432" s="113"/>
      <c r="BB432" s="113"/>
      <c r="BC432" s="113"/>
      <c r="BD432" s="113"/>
      <c r="BE432" s="113"/>
      <c r="BF432" s="113"/>
      <c r="BG432" s="113"/>
      <c r="BH432" s="113"/>
      <c r="BI432" s="113"/>
      <c r="BJ432" s="113"/>
      <c r="BK432" s="113"/>
      <c r="BL432" s="113"/>
      <c r="BM432" s="113"/>
      <c r="BN432" s="113"/>
      <c r="BO432" s="113"/>
      <c r="BP432" s="113"/>
      <c r="BQ432" s="113"/>
      <c r="BR432" s="113"/>
      <c r="BS432" s="113"/>
      <c r="BT432" s="113"/>
      <c r="BU432" s="113"/>
      <c r="BV432" s="113"/>
      <c r="BW432" s="113"/>
      <c r="BX432" s="113"/>
      <c r="BY432" s="113"/>
      <c r="BZ432" s="113"/>
      <c r="CA432" s="113"/>
      <c r="CB432" s="113"/>
      <c r="CC432" s="113"/>
      <c r="CD432" s="113"/>
      <c r="CE432" s="113"/>
      <c r="CF432" s="113"/>
      <c r="CG432" s="113"/>
      <c r="CH432" s="113"/>
      <c r="CI432" s="113"/>
      <c r="CJ432" s="113"/>
      <c r="CK432" s="113"/>
      <c r="CL432" s="113"/>
      <c r="CM432" s="113"/>
      <c r="CN432" s="113"/>
      <c r="CO432" s="113"/>
      <c r="CP432" s="113"/>
      <c r="CQ432" s="113"/>
      <c r="CR432" s="113"/>
      <c r="CS432" s="113"/>
      <c r="CT432" s="113"/>
      <c r="CU432" s="113"/>
      <c r="CV432" s="113"/>
      <c r="CW432" s="113"/>
      <c r="CX432" s="113"/>
      <c r="CY432" s="113"/>
      <c r="CZ432" s="113"/>
      <c r="DA432" s="113"/>
      <c r="DB432" s="113"/>
      <c r="DC432" s="113"/>
      <c r="DD432" s="113"/>
      <c r="DE432" s="113"/>
      <c r="DF432" s="113"/>
      <c r="DG432" s="113"/>
      <c r="DH432" s="113"/>
      <c r="DI432" s="113"/>
      <c r="DJ432" s="113"/>
      <c r="DK432" s="113"/>
      <c r="DL432" s="113"/>
      <c r="DM432" s="113"/>
      <c r="DN432" s="113"/>
      <c r="DO432" s="113"/>
      <c r="DP432" s="113"/>
      <c r="DQ432" s="113"/>
      <c r="DR432" s="113"/>
      <c r="DS432" s="113"/>
      <c r="DT432" s="113"/>
      <c r="DU432" s="113"/>
      <c r="DV432" s="113"/>
      <c r="DW432" s="113"/>
      <c r="DX432" s="113"/>
      <c r="DY432" s="113"/>
      <c r="DZ432" s="113"/>
      <c r="EA432" s="113"/>
      <c r="EB432" s="113"/>
      <c r="EC432" s="113"/>
      <c r="ED432" s="113"/>
      <c r="EE432" s="113"/>
      <c r="EF432" s="113"/>
      <c r="EG432" s="113"/>
    </row>
    <row r="433" spans="1:137" s="106" customFormat="1" ht="12.95" customHeight="1" x14ac:dyDescent="0.2">
      <c r="A433" s="127">
        <v>10</v>
      </c>
      <c r="B433" s="130" t="e">
        <f>'Приложение № 1'!#REF!</f>
        <v>#REF!</v>
      </c>
      <c r="C433" s="126" t="e">
        <f>'Приложение № 1'!#REF!</f>
        <v>#REF!</v>
      </c>
      <c r="D433" s="151" t="e">
        <f>'Приложение № 1'!#REF!</f>
        <v>#REF!</v>
      </c>
      <c r="E433" s="151" t="e">
        <f t="shared" si="137"/>
        <v>#REF!</v>
      </c>
      <c r="F433" s="151" t="e">
        <f t="shared" si="138"/>
        <v>#REF!</v>
      </c>
      <c r="G433" s="151">
        <v>0</v>
      </c>
      <c r="H433" s="151">
        <v>0</v>
      </c>
      <c r="I433" s="151">
        <v>0</v>
      </c>
      <c r="J433" s="151">
        <v>0</v>
      </c>
      <c r="K433" s="151">
        <v>0</v>
      </c>
      <c r="L433" s="151">
        <v>0</v>
      </c>
      <c r="M433" s="151">
        <v>0</v>
      </c>
      <c r="N433" s="151">
        <v>0</v>
      </c>
      <c r="O433" s="151">
        <v>0</v>
      </c>
      <c r="P433" s="151">
        <v>0</v>
      </c>
      <c r="Q433" s="112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  <c r="AL433" s="113"/>
      <c r="AM433" s="113"/>
      <c r="AN433" s="113"/>
      <c r="AO433" s="113"/>
      <c r="AP433" s="113"/>
      <c r="AQ433" s="113"/>
      <c r="AR433" s="113"/>
      <c r="AS433" s="113"/>
      <c r="AT433" s="113"/>
      <c r="AU433" s="113"/>
      <c r="AV433" s="113"/>
      <c r="AW433" s="113"/>
      <c r="AX433" s="113"/>
      <c r="AY433" s="113"/>
      <c r="AZ433" s="113"/>
      <c r="BA433" s="113"/>
      <c r="BB433" s="113"/>
      <c r="BC433" s="113"/>
      <c r="BD433" s="113"/>
      <c r="BE433" s="113"/>
      <c r="BF433" s="113"/>
      <c r="BG433" s="113"/>
      <c r="BH433" s="113"/>
      <c r="BI433" s="113"/>
      <c r="BJ433" s="113"/>
      <c r="BK433" s="113"/>
      <c r="BL433" s="113"/>
      <c r="BM433" s="113"/>
      <c r="BN433" s="113"/>
      <c r="BO433" s="113"/>
      <c r="BP433" s="113"/>
      <c r="BQ433" s="113"/>
      <c r="BR433" s="113"/>
      <c r="BS433" s="113"/>
      <c r="BT433" s="113"/>
      <c r="BU433" s="113"/>
      <c r="BV433" s="113"/>
      <c r="BW433" s="113"/>
      <c r="BX433" s="113"/>
      <c r="BY433" s="113"/>
      <c r="BZ433" s="113"/>
      <c r="CA433" s="113"/>
      <c r="CB433" s="113"/>
      <c r="CC433" s="113"/>
      <c r="CD433" s="113"/>
      <c r="CE433" s="113"/>
      <c r="CF433" s="113"/>
      <c r="CG433" s="113"/>
      <c r="CH433" s="113"/>
      <c r="CI433" s="113"/>
      <c r="CJ433" s="113"/>
      <c r="CK433" s="113"/>
      <c r="CL433" s="113"/>
      <c r="CM433" s="113"/>
      <c r="CN433" s="113"/>
      <c r="CO433" s="113"/>
      <c r="CP433" s="113"/>
      <c r="CQ433" s="113"/>
      <c r="CR433" s="113"/>
      <c r="CS433" s="113"/>
      <c r="CT433" s="113"/>
      <c r="CU433" s="113"/>
      <c r="CV433" s="113"/>
      <c r="CW433" s="113"/>
      <c r="CX433" s="113"/>
      <c r="CY433" s="113"/>
      <c r="CZ433" s="113"/>
      <c r="DA433" s="113"/>
      <c r="DB433" s="113"/>
      <c r="DC433" s="113"/>
      <c r="DD433" s="113"/>
      <c r="DE433" s="113"/>
      <c r="DF433" s="113"/>
      <c r="DG433" s="113"/>
      <c r="DH433" s="113"/>
      <c r="DI433" s="113"/>
      <c r="DJ433" s="113"/>
      <c r="DK433" s="113"/>
      <c r="DL433" s="113"/>
      <c r="DM433" s="113"/>
      <c r="DN433" s="113"/>
      <c r="DO433" s="113"/>
      <c r="DP433" s="113"/>
      <c r="DQ433" s="113"/>
      <c r="DR433" s="113"/>
      <c r="DS433" s="113"/>
      <c r="DT433" s="113"/>
      <c r="DU433" s="113"/>
      <c r="DV433" s="113"/>
      <c r="DW433" s="113"/>
      <c r="DX433" s="113"/>
      <c r="DY433" s="113"/>
      <c r="DZ433" s="113"/>
      <c r="EA433" s="113"/>
      <c r="EB433" s="113"/>
      <c r="EC433" s="113"/>
      <c r="ED433" s="113"/>
      <c r="EE433" s="113"/>
      <c r="EF433" s="113"/>
      <c r="EG433" s="113"/>
    </row>
    <row r="434" spans="1:137" s="106" customFormat="1" ht="12.95" customHeight="1" x14ac:dyDescent="0.2">
      <c r="A434" s="127">
        <v>11</v>
      </c>
      <c r="B434" s="130" t="e">
        <f>'Приложение № 1'!#REF!</f>
        <v>#REF!</v>
      </c>
      <c r="C434" s="126" t="e">
        <f>'Приложение № 1'!#REF!</f>
        <v>#REF!</v>
      </c>
      <c r="D434" s="151" t="e">
        <f>'Приложение № 1'!#REF!</f>
        <v>#REF!</v>
      </c>
      <c r="E434" s="151" t="e">
        <f t="shared" si="137"/>
        <v>#REF!</v>
      </c>
      <c r="F434" s="151" t="e">
        <f t="shared" si="138"/>
        <v>#REF!</v>
      </c>
      <c r="G434" s="151">
        <v>0</v>
      </c>
      <c r="H434" s="151">
        <v>0</v>
      </c>
      <c r="I434" s="151">
        <v>0</v>
      </c>
      <c r="J434" s="151">
        <v>0</v>
      </c>
      <c r="K434" s="151">
        <v>0</v>
      </c>
      <c r="L434" s="151">
        <v>0</v>
      </c>
      <c r="M434" s="151">
        <v>0</v>
      </c>
      <c r="N434" s="151">
        <v>0</v>
      </c>
      <c r="O434" s="151">
        <v>0</v>
      </c>
      <c r="P434" s="151">
        <v>0</v>
      </c>
      <c r="Q434" s="112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  <c r="AL434" s="113"/>
      <c r="AM434" s="113"/>
      <c r="AN434" s="113"/>
      <c r="AO434" s="113"/>
      <c r="AP434" s="113"/>
      <c r="AQ434" s="113"/>
      <c r="AR434" s="113"/>
      <c r="AS434" s="113"/>
      <c r="AT434" s="113"/>
      <c r="AU434" s="113"/>
      <c r="AV434" s="113"/>
      <c r="AW434" s="113"/>
      <c r="AX434" s="113"/>
      <c r="AY434" s="113"/>
      <c r="AZ434" s="113"/>
      <c r="BA434" s="113"/>
      <c r="BB434" s="113"/>
      <c r="BC434" s="113"/>
      <c r="BD434" s="113"/>
      <c r="BE434" s="113"/>
      <c r="BF434" s="113"/>
      <c r="BG434" s="113"/>
      <c r="BH434" s="113"/>
      <c r="BI434" s="113"/>
      <c r="BJ434" s="113"/>
      <c r="BK434" s="113"/>
      <c r="BL434" s="113"/>
      <c r="BM434" s="113"/>
      <c r="BN434" s="113"/>
      <c r="BO434" s="113"/>
      <c r="BP434" s="113"/>
      <c r="BQ434" s="113"/>
      <c r="BR434" s="113"/>
      <c r="BS434" s="113"/>
      <c r="BT434" s="113"/>
      <c r="BU434" s="113"/>
      <c r="BV434" s="113"/>
      <c r="BW434" s="113"/>
      <c r="BX434" s="113"/>
      <c r="BY434" s="113"/>
      <c r="BZ434" s="113"/>
      <c r="CA434" s="113"/>
      <c r="CB434" s="113"/>
      <c r="CC434" s="113"/>
      <c r="CD434" s="113"/>
      <c r="CE434" s="113"/>
      <c r="CF434" s="113"/>
      <c r="CG434" s="113"/>
      <c r="CH434" s="113"/>
      <c r="CI434" s="113"/>
      <c r="CJ434" s="113"/>
      <c r="CK434" s="113"/>
      <c r="CL434" s="113"/>
      <c r="CM434" s="113"/>
      <c r="CN434" s="113"/>
      <c r="CO434" s="113"/>
      <c r="CP434" s="113"/>
      <c r="CQ434" s="113"/>
      <c r="CR434" s="113"/>
      <c r="CS434" s="113"/>
      <c r="CT434" s="113"/>
      <c r="CU434" s="113"/>
      <c r="CV434" s="113"/>
      <c r="CW434" s="113"/>
      <c r="CX434" s="113"/>
      <c r="CY434" s="113"/>
      <c r="CZ434" s="113"/>
      <c r="DA434" s="113"/>
      <c r="DB434" s="113"/>
      <c r="DC434" s="113"/>
      <c r="DD434" s="113"/>
      <c r="DE434" s="113"/>
      <c r="DF434" s="113"/>
      <c r="DG434" s="113"/>
      <c r="DH434" s="113"/>
      <c r="DI434" s="113"/>
      <c r="DJ434" s="113"/>
      <c r="DK434" s="113"/>
      <c r="DL434" s="113"/>
      <c r="DM434" s="113"/>
      <c r="DN434" s="113"/>
      <c r="DO434" s="113"/>
      <c r="DP434" s="113"/>
      <c r="DQ434" s="113"/>
      <c r="DR434" s="113"/>
      <c r="DS434" s="113"/>
      <c r="DT434" s="113"/>
      <c r="DU434" s="113"/>
      <c r="DV434" s="113"/>
      <c r="DW434" s="113"/>
      <c r="DX434" s="113"/>
      <c r="DY434" s="113"/>
      <c r="DZ434" s="113"/>
      <c r="EA434" s="113"/>
      <c r="EB434" s="113"/>
      <c r="EC434" s="113"/>
      <c r="ED434" s="113"/>
      <c r="EE434" s="113"/>
      <c r="EF434" s="113"/>
      <c r="EG434" s="113"/>
    </row>
    <row r="435" spans="1:137" s="106" customFormat="1" ht="12.95" customHeight="1" x14ac:dyDescent="0.2">
      <c r="A435" s="127">
        <v>12</v>
      </c>
      <c r="B435" s="130" t="e">
        <f>'Приложение № 1'!#REF!</f>
        <v>#REF!</v>
      </c>
      <c r="C435" s="126" t="e">
        <f>'Приложение № 1'!#REF!</f>
        <v>#REF!</v>
      </c>
      <c r="D435" s="151" t="e">
        <f>'Приложение № 1'!#REF!</f>
        <v>#REF!</v>
      </c>
      <c r="E435" s="151" t="e">
        <f t="shared" si="137"/>
        <v>#REF!</v>
      </c>
      <c r="F435" s="151" t="e">
        <f t="shared" si="138"/>
        <v>#REF!</v>
      </c>
      <c r="G435" s="151">
        <v>0</v>
      </c>
      <c r="H435" s="151">
        <v>0</v>
      </c>
      <c r="I435" s="151">
        <v>0</v>
      </c>
      <c r="J435" s="151">
        <v>0</v>
      </c>
      <c r="K435" s="151">
        <v>0</v>
      </c>
      <c r="L435" s="151">
        <v>0</v>
      </c>
      <c r="M435" s="151">
        <v>0</v>
      </c>
      <c r="N435" s="151">
        <v>0</v>
      </c>
      <c r="O435" s="151">
        <v>0</v>
      </c>
      <c r="P435" s="151">
        <v>0</v>
      </c>
      <c r="Q435" s="112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  <c r="AL435" s="113"/>
      <c r="AM435" s="113"/>
      <c r="AN435" s="113"/>
      <c r="AO435" s="113"/>
      <c r="AP435" s="113"/>
      <c r="AQ435" s="113"/>
      <c r="AR435" s="113"/>
      <c r="AS435" s="113"/>
      <c r="AT435" s="113"/>
      <c r="AU435" s="113"/>
      <c r="AV435" s="113"/>
      <c r="AW435" s="113"/>
      <c r="AX435" s="113"/>
      <c r="AY435" s="113"/>
      <c r="AZ435" s="113"/>
      <c r="BA435" s="113"/>
      <c r="BB435" s="113"/>
      <c r="BC435" s="113"/>
      <c r="BD435" s="113"/>
      <c r="BE435" s="113"/>
      <c r="BF435" s="113"/>
      <c r="BG435" s="113"/>
      <c r="BH435" s="113"/>
      <c r="BI435" s="113"/>
      <c r="BJ435" s="113"/>
      <c r="BK435" s="113"/>
      <c r="BL435" s="113"/>
      <c r="BM435" s="113"/>
      <c r="BN435" s="113"/>
      <c r="BO435" s="113"/>
      <c r="BP435" s="113"/>
      <c r="BQ435" s="113"/>
      <c r="BR435" s="113"/>
      <c r="BS435" s="113"/>
      <c r="BT435" s="113"/>
      <c r="BU435" s="113"/>
      <c r="BV435" s="113"/>
      <c r="BW435" s="113"/>
      <c r="BX435" s="113"/>
      <c r="BY435" s="113"/>
      <c r="BZ435" s="113"/>
      <c r="CA435" s="113"/>
      <c r="CB435" s="113"/>
      <c r="CC435" s="113"/>
      <c r="CD435" s="113"/>
      <c r="CE435" s="113"/>
      <c r="CF435" s="113"/>
      <c r="CG435" s="113"/>
      <c r="CH435" s="113"/>
      <c r="CI435" s="113"/>
      <c r="CJ435" s="113"/>
      <c r="CK435" s="113"/>
      <c r="CL435" s="113"/>
      <c r="CM435" s="113"/>
      <c r="CN435" s="113"/>
      <c r="CO435" s="113"/>
      <c r="CP435" s="113"/>
      <c r="CQ435" s="113"/>
      <c r="CR435" s="113"/>
      <c r="CS435" s="113"/>
      <c r="CT435" s="113"/>
      <c r="CU435" s="113"/>
      <c r="CV435" s="113"/>
      <c r="CW435" s="113"/>
      <c r="CX435" s="113"/>
      <c r="CY435" s="113"/>
      <c r="CZ435" s="113"/>
      <c r="DA435" s="113"/>
      <c r="DB435" s="113"/>
      <c r="DC435" s="113"/>
      <c r="DD435" s="113"/>
      <c r="DE435" s="113"/>
      <c r="DF435" s="113"/>
      <c r="DG435" s="113"/>
      <c r="DH435" s="113"/>
      <c r="DI435" s="113"/>
      <c r="DJ435" s="113"/>
      <c r="DK435" s="113"/>
      <c r="DL435" s="113"/>
      <c r="DM435" s="113"/>
      <c r="DN435" s="113"/>
      <c r="DO435" s="113"/>
      <c r="DP435" s="113"/>
      <c r="DQ435" s="113"/>
      <c r="DR435" s="113"/>
      <c r="DS435" s="113"/>
      <c r="DT435" s="113"/>
      <c r="DU435" s="113"/>
      <c r="DV435" s="113"/>
      <c r="DW435" s="113"/>
      <c r="DX435" s="113"/>
      <c r="DY435" s="113"/>
      <c r="DZ435" s="113"/>
      <c r="EA435" s="113"/>
      <c r="EB435" s="113"/>
      <c r="EC435" s="113"/>
      <c r="ED435" s="113"/>
      <c r="EE435" s="113"/>
      <c r="EF435" s="113"/>
      <c r="EG435" s="113"/>
    </row>
    <row r="436" spans="1:137" s="106" customFormat="1" ht="39.950000000000003" customHeight="1" x14ac:dyDescent="0.2">
      <c r="A436" s="820" t="e">
        <f>'Приложение № 1'!#REF!</f>
        <v>#REF!</v>
      </c>
      <c r="B436" s="821"/>
      <c r="C436" s="101" t="e">
        <f>SUM(C437:C442)</f>
        <v>#REF!</v>
      </c>
      <c r="D436" s="101" t="e">
        <f t="shared" ref="D436:P436" si="139">SUM(D437:D442)</f>
        <v>#REF!</v>
      </c>
      <c r="E436" s="101" t="e">
        <f t="shared" si="139"/>
        <v>#REF!</v>
      </c>
      <c r="F436" s="101" t="e">
        <f t="shared" si="139"/>
        <v>#REF!</v>
      </c>
      <c r="G436" s="101">
        <f t="shared" si="139"/>
        <v>0</v>
      </c>
      <c r="H436" s="101">
        <f t="shared" si="139"/>
        <v>0</v>
      </c>
      <c r="I436" s="101">
        <f t="shared" si="139"/>
        <v>0</v>
      </c>
      <c r="J436" s="101">
        <f t="shared" si="139"/>
        <v>0</v>
      </c>
      <c r="K436" s="101">
        <f t="shared" si="139"/>
        <v>0</v>
      </c>
      <c r="L436" s="101">
        <f t="shared" si="139"/>
        <v>0</v>
      </c>
      <c r="M436" s="101">
        <f t="shared" si="139"/>
        <v>0</v>
      </c>
      <c r="N436" s="101">
        <f t="shared" si="139"/>
        <v>0</v>
      </c>
      <c r="O436" s="101">
        <f t="shared" si="139"/>
        <v>0</v>
      </c>
      <c r="P436" s="101">
        <f t="shared" si="139"/>
        <v>0</v>
      </c>
      <c r="Q436" s="112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3"/>
      <c r="AQ436" s="113"/>
      <c r="AR436" s="113"/>
      <c r="AS436" s="113"/>
      <c r="AT436" s="113"/>
      <c r="AU436" s="113"/>
      <c r="AV436" s="113"/>
      <c r="AW436" s="113"/>
      <c r="AX436" s="113"/>
      <c r="AY436" s="113"/>
      <c r="AZ436" s="113"/>
      <c r="BA436" s="113"/>
      <c r="BB436" s="113"/>
      <c r="BC436" s="113"/>
      <c r="BD436" s="113"/>
      <c r="BE436" s="113"/>
      <c r="BF436" s="113"/>
      <c r="BG436" s="113"/>
      <c r="BH436" s="113"/>
      <c r="BI436" s="113"/>
      <c r="BJ436" s="113"/>
      <c r="BK436" s="113"/>
      <c r="BL436" s="113"/>
      <c r="BM436" s="113"/>
      <c r="BN436" s="113"/>
      <c r="BO436" s="113"/>
      <c r="BP436" s="113"/>
      <c r="BQ436" s="113"/>
      <c r="BR436" s="113"/>
      <c r="BS436" s="113"/>
      <c r="BT436" s="113"/>
      <c r="BU436" s="113"/>
      <c r="BV436" s="113"/>
      <c r="BW436" s="113"/>
      <c r="BX436" s="113"/>
      <c r="BY436" s="113"/>
      <c r="BZ436" s="113"/>
      <c r="CA436" s="113"/>
      <c r="CB436" s="113"/>
      <c r="CC436" s="113"/>
      <c r="CD436" s="113"/>
      <c r="CE436" s="113"/>
      <c r="CF436" s="113"/>
      <c r="CG436" s="113"/>
      <c r="CH436" s="113"/>
      <c r="CI436" s="113"/>
      <c r="CJ436" s="113"/>
      <c r="CK436" s="113"/>
      <c r="CL436" s="113"/>
      <c r="CM436" s="113"/>
      <c r="CN436" s="113"/>
      <c r="CO436" s="113"/>
      <c r="CP436" s="113"/>
      <c r="CQ436" s="113"/>
      <c r="CR436" s="113"/>
      <c r="CS436" s="113"/>
      <c r="CT436" s="113"/>
      <c r="CU436" s="113"/>
      <c r="CV436" s="113"/>
      <c r="CW436" s="113"/>
      <c r="CX436" s="113"/>
      <c r="CY436" s="113"/>
      <c r="CZ436" s="113"/>
      <c r="DA436" s="113"/>
      <c r="DB436" s="113"/>
      <c r="DC436" s="113"/>
      <c r="DD436" s="113"/>
      <c r="DE436" s="113"/>
      <c r="DF436" s="113"/>
      <c r="DG436" s="113"/>
      <c r="DH436" s="113"/>
      <c r="DI436" s="113"/>
      <c r="DJ436" s="113"/>
      <c r="DK436" s="113"/>
      <c r="DL436" s="113"/>
      <c r="DM436" s="113"/>
      <c r="DN436" s="113"/>
      <c r="DO436" s="113"/>
      <c r="DP436" s="113"/>
      <c r="DQ436" s="113"/>
      <c r="DR436" s="113"/>
      <c r="DS436" s="113"/>
      <c r="DT436" s="113"/>
      <c r="DU436" s="113"/>
      <c r="DV436" s="113"/>
      <c r="DW436" s="113"/>
      <c r="DX436" s="113"/>
      <c r="DY436" s="113"/>
      <c r="DZ436" s="113"/>
      <c r="EA436" s="113"/>
      <c r="EB436" s="113"/>
      <c r="EC436" s="113"/>
      <c r="ED436" s="113"/>
      <c r="EE436" s="113"/>
      <c r="EF436" s="113"/>
      <c r="EG436" s="113"/>
    </row>
    <row r="437" spans="1:137" s="106" customFormat="1" ht="12.95" customHeight="1" x14ac:dyDescent="0.2">
      <c r="A437" s="127" t="e">
        <f>'Приложение № 1'!#REF!</f>
        <v>#REF!</v>
      </c>
      <c r="B437" s="104" t="e">
        <f>'Приложение № 1'!#REF!</f>
        <v>#REF!</v>
      </c>
      <c r="C437" s="126" t="e">
        <f>'Приложение № 1'!#REF!</f>
        <v>#REF!</v>
      </c>
      <c r="D437" s="151" t="e">
        <f>'Приложение № 1'!#REF!</f>
        <v>#REF!</v>
      </c>
      <c r="E437" s="151" t="e">
        <f t="shared" ref="E437:F442" si="140">C437</f>
        <v>#REF!</v>
      </c>
      <c r="F437" s="151" t="e">
        <f t="shared" si="140"/>
        <v>#REF!</v>
      </c>
      <c r="G437" s="151">
        <v>0</v>
      </c>
      <c r="H437" s="151">
        <v>0</v>
      </c>
      <c r="I437" s="151">
        <v>0</v>
      </c>
      <c r="J437" s="151">
        <v>0</v>
      </c>
      <c r="K437" s="151">
        <v>0</v>
      </c>
      <c r="L437" s="151">
        <v>0</v>
      </c>
      <c r="M437" s="151">
        <v>0</v>
      </c>
      <c r="N437" s="151">
        <v>0</v>
      </c>
      <c r="O437" s="151">
        <v>0</v>
      </c>
      <c r="P437" s="151">
        <v>0</v>
      </c>
      <c r="Q437" s="112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  <c r="AL437" s="113"/>
      <c r="AM437" s="113"/>
      <c r="AN437" s="113"/>
      <c r="AO437" s="113"/>
      <c r="AP437" s="113"/>
      <c r="AQ437" s="113"/>
      <c r="AR437" s="113"/>
      <c r="AS437" s="113"/>
      <c r="AT437" s="113"/>
      <c r="AU437" s="113"/>
      <c r="AV437" s="113"/>
      <c r="AW437" s="113"/>
      <c r="AX437" s="113"/>
      <c r="AY437" s="113"/>
      <c r="AZ437" s="113"/>
      <c r="BA437" s="113"/>
      <c r="BB437" s="113"/>
      <c r="BC437" s="113"/>
      <c r="BD437" s="113"/>
      <c r="BE437" s="113"/>
      <c r="BF437" s="113"/>
      <c r="BG437" s="113"/>
      <c r="BH437" s="113"/>
      <c r="BI437" s="113"/>
      <c r="BJ437" s="113"/>
      <c r="BK437" s="113"/>
      <c r="BL437" s="113"/>
      <c r="BM437" s="113"/>
      <c r="BN437" s="113"/>
      <c r="BO437" s="113"/>
      <c r="BP437" s="113"/>
      <c r="BQ437" s="113"/>
      <c r="BR437" s="113"/>
      <c r="BS437" s="113"/>
      <c r="BT437" s="113"/>
      <c r="BU437" s="113"/>
      <c r="BV437" s="113"/>
      <c r="BW437" s="113"/>
      <c r="BX437" s="113"/>
      <c r="BY437" s="113"/>
      <c r="BZ437" s="113"/>
      <c r="CA437" s="113"/>
      <c r="CB437" s="113"/>
      <c r="CC437" s="113"/>
      <c r="CD437" s="113"/>
      <c r="CE437" s="113"/>
      <c r="CF437" s="113"/>
      <c r="CG437" s="113"/>
      <c r="CH437" s="113"/>
      <c r="CI437" s="113"/>
      <c r="CJ437" s="113"/>
      <c r="CK437" s="113"/>
      <c r="CL437" s="113"/>
      <c r="CM437" s="113"/>
      <c r="CN437" s="113"/>
      <c r="CO437" s="113"/>
      <c r="CP437" s="113"/>
      <c r="CQ437" s="113"/>
      <c r="CR437" s="113"/>
      <c r="CS437" s="113"/>
      <c r="CT437" s="113"/>
      <c r="CU437" s="113"/>
      <c r="CV437" s="113"/>
      <c r="CW437" s="113"/>
      <c r="CX437" s="113"/>
      <c r="CY437" s="113"/>
      <c r="CZ437" s="113"/>
      <c r="DA437" s="113"/>
      <c r="DB437" s="113"/>
      <c r="DC437" s="113"/>
      <c r="DD437" s="113"/>
      <c r="DE437" s="113"/>
      <c r="DF437" s="113"/>
      <c r="DG437" s="113"/>
      <c r="DH437" s="113"/>
      <c r="DI437" s="113"/>
      <c r="DJ437" s="113"/>
      <c r="DK437" s="113"/>
      <c r="DL437" s="113"/>
      <c r="DM437" s="113"/>
      <c r="DN437" s="113"/>
      <c r="DO437" s="113"/>
      <c r="DP437" s="113"/>
      <c r="DQ437" s="113"/>
      <c r="DR437" s="113"/>
      <c r="DS437" s="113"/>
      <c r="DT437" s="113"/>
      <c r="DU437" s="113"/>
      <c r="DV437" s="113"/>
      <c r="DW437" s="113"/>
      <c r="DX437" s="113"/>
      <c r="DY437" s="113"/>
      <c r="DZ437" s="113"/>
      <c r="EA437" s="113"/>
      <c r="EB437" s="113"/>
      <c r="EC437" s="113"/>
      <c r="ED437" s="113"/>
      <c r="EE437" s="113"/>
      <c r="EF437" s="113"/>
      <c r="EG437" s="113"/>
    </row>
    <row r="438" spans="1:137" s="106" customFormat="1" ht="12.95" customHeight="1" x14ac:dyDescent="0.2">
      <c r="A438" s="127" t="e">
        <f>'Приложение № 1'!#REF!</f>
        <v>#REF!</v>
      </c>
      <c r="B438" s="104" t="e">
        <f>'Приложение № 1'!#REF!</f>
        <v>#REF!</v>
      </c>
      <c r="C438" s="126" t="e">
        <f>'Приложение № 1'!#REF!</f>
        <v>#REF!</v>
      </c>
      <c r="D438" s="151" t="e">
        <f>'Приложение № 1'!#REF!</f>
        <v>#REF!</v>
      </c>
      <c r="E438" s="151" t="e">
        <f t="shared" si="140"/>
        <v>#REF!</v>
      </c>
      <c r="F438" s="151" t="e">
        <f t="shared" si="140"/>
        <v>#REF!</v>
      </c>
      <c r="G438" s="151">
        <v>0</v>
      </c>
      <c r="H438" s="151">
        <v>0</v>
      </c>
      <c r="I438" s="151">
        <v>0</v>
      </c>
      <c r="J438" s="151">
        <v>0</v>
      </c>
      <c r="K438" s="151">
        <v>0</v>
      </c>
      <c r="L438" s="151">
        <v>0</v>
      </c>
      <c r="M438" s="151">
        <v>0</v>
      </c>
      <c r="N438" s="151">
        <v>0</v>
      </c>
      <c r="O438" s="151">
        <v>0</v>
      </c>
      <c r="P438" s="151">
        <v>0</v>
      </c>
      <c r="Q438" s="112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  <c r="AN438" s="113"/>
      <c r="AO438" s="113"/>
      <c r="AP438" s="113"/>
      <c r="AQ438" s="113"/>
      <c r="AR438" s="113"/>
      <c r="AS438" s="113"/>
      <c r="AT438" s="113"/>
      <c r="AU438" s="113"/>
      <c r="AV438" s="113"/>
      <c r="AW438" s="113"/>
      <c r="AX438" s="113"/>
      <c r="AY438" s="113"/>
      <c r="AZ438" s="113"/>
      <c r="BA438" s="113"/>
      <c r="BB438" s="113"/>
      <c r="BC438" s="113"/>
      <c r="BD438" s="113"/>
      <c r="BE438" s="113"/>
      <c r="BF438" s="113"/>
      <c r="BG438" s="113"/>
      <c r="BH438" s="113"/>
      <c r="BI438" s="113"/>
      <c r="BJ438" s="113"/>
      <c r="BK438" s="113"/>
      <c r="BL438" s="113"/>
      <c r="BM438" s="113"/>
      <c r="BN438" s="113"/>
      <c r="BO438" s="113"/>
      <c r="BP438" s="113"/>
      <c r="BQ438" s="113"/>
      <c r="BR438" s="113"/>
      <c r="BS438" s="113"/>
      <c r="BT438" s="113"/>
      <c r="BU438" s="113"/>
      <c r="BV438" s="113"/>
      <c r="BW438" s="113"/>
      <c r="BX438" s="113"/>
      <c r="BY438" s="113"/>
      <c r="BZ438" s="113"/>
      <c r="CA438" s="113"/>
      <c r="CB438" s="113"/>
      <c r="CC438" s="113"/>
      <c r="CD438" s="113"/>
      <c r="CE438" s="113"/>
      <c r="CF438" s="113"/>
      <c r="CG438" s="113"/>
      <c r="CH438" s="113"/>
      <c r="CI438" s="113"/>
      <c r="CJ438" s="113"/>
      <c r="CK438" s="113"/>
      <c r="CL438" s="113"/>
      <c r="CM438" s="113"/>
      <c r="CN438" s="113"/>
      <c r="CO438" s="113"/>
      <c r="CP438" s="113"/>
      <c r="CQ438" s="113"/>
      <c r="CR438" s="113"/>
      <c r="CS438" s="113"/>
      <c r="CT438" s="113"/>
      <c r="CU438" s="113"/>
      <c r="CV438" s="113"/>
      <c r="CW438" s="113"/>
      <c r="CX438" s="113"/>
      <c r="CY438" s="113"/>
      <c r="CZ438" s="113"/>
      <c r="DA438" s="113"/>
      <c r="DB438" s="113"/>
      <c r="DC438" s="113"/>
      <c r="DD438" s="113"/>
      <c r="DE438" s="113"/>
      <c r="DF438" s="113"/>
      <c r="DG438" s="113"/>
      <c r="DH438" s="113"/>
      <c r="DI438" s="113"/>
      <c r="DJ438" s="113"/>
      <c r="DK438" s="113"/>
      <c r="DL438" s="113"/>
      <c r="DM438" s="113"/>
      <c r="DN438" s="113"/>
      <c r="DO438" s="113"/>
      <c r="DP438" s="113"/>
      <c r="DQ438" s="113"/>
      <c r="DR438" s="113"/>
      <c r="DS438" s="113"/>
      <c r="DT438" s="113"/>
      <c r="DU438" s="113"/>
      <c r="DV438" s="113"/>
      <c r="DW438" s="113"/>
      <c r="DX438" s="113"/>
      <c r="DY438" s="113"/>
      <c r="DZ438" s="113"/>
      <c r="EA438" s="113"/>
      <c r="EB438" s="113"/>
      <c r="EC438" s="113"/>
      <c r="ED438" s="113"/>
      <c r="EE438" s="113"/>
      <c r="EF438" s="113"/>
      <c r="EG438" s="113"/>
    </row>
    <row r="439" spans="1:137" s="150" customFormat="1" ht="12.95" customHeight="1" x14ac:dyDescent="0.2">
      <c r="A439" s="127" t="e">
        <f>'Приложение № 1'!#REF!</f>
        <v>#REF!</v>
      </c>
      <c r="B439" s="104" t="e">
        <f>'Приложение № 1'!#REF!</f>
        <v>#REF!</v>
      </c>
      <c r="C439" s="126" t="e">
        <f>'Приложение № 1'!#REF!</f>
        <v>#REF!</v>
      </c>
      <c r="D439" s="151" t="e">
        <f>'Приложение № 1'!#REF!</f>
        <v>#REF!</v>
      </c>
      <c r="E439" s="151" t="e">
        <f t="shared" si="140"/>
        <v>#REF!</v>
      </c>
      <c r="F439" s="151" t="e">
        <f t="shared" si="140"/>
        <v>#REF!</v>
      </c>
      <c r="G439" s="151">
        <v>0</v>
      </c>
      <c r="H439" s="151">
        <v>0</v>
      </c>
      <c r="I439" s="151">
        <v>0</v>
      </c>
      <c r="J439" s="151">
        <v>0</v>
      </c>
      <c r="K439" s="151">
        <v>0</v>
      </c>
      <c r="L439" s="151">
        <v>0</v>
      </c>
      <c r="M439" s="151">
        <v>0</v>
      </c>
      <c r="N439" s="151">
        <v>0</v>
      </c>
      <c r="O439" s="151">
        <v>0</v>
      </c>
      <c r="P439" s="151">
        <v>0</v>
      </c>
      <c r="Q439" s="123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4"/>
      <c r="AM439" s="124"/>
      <c r="AN439" s="124"/>
      <c r="AO439" s="124"/>
      <c r="AP439" s="124"/>
      <c r="AQ439" s="124"/>
      <c r="AR439" s="124"/>
      <c r="AS439" s="124"/>
      <c r="AT439" s="124"/>
      <c r="AU439" s="124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24"/>
      <c r="CD439" s="124"/>
      <c r="CE439" s="124"/>
      <c r="CF439" s="124"/>
      <c r="CG439" s="124"/>
      <c r="CH439" s="124"/>
      <c r="CI439" s="124"/>
      <c r="CJ439" s="124"/>
      <c r="CK439" s="124"/>
      <c r="CL439" s="124"/>
      <c r="CM439" s="124"/>
      <c r="CN439" s="124"/>
      <c r="CO439" s="124"/>
      <c r="CP439" s="124"/>
      <c r="CQ439" s="124"/>
      <c r="CR439" s="124"/>
      <c r="CS439" s="124"/>
      <c r="CT439" s="124"/>
      <c r="CU439" s="124"/>
      <c r="CV439" s="124"/>
      <c r="CW439" s="124"/>
      <c r="CX439" s="124"/>
      <c r="CY439" s="124"/>
      <c r="CZ439" s="124"/>
      <c r="DA439" s="124"/>
      <c r="DB439" s="124"/>
      <c r="DC439" s="124"/>
      <c r="DD439" s="124"/>
      <c r="DE439" s="124"/>
      <c r="DF439" s="124"/>
      <c r="DG439" s="124"/>
      <c r="DH439" s="124"/>
      <c r="DI439" s="124"/>
      <c r="DJ439" s="124"/>
      <c r="DK439" s="124"/>
      <c r="DL439" s="124"/>
      <c r="DM439" s="124"/>
      <c r="DN439" s="124"/>
      <c r="DO439" s="124"/>
      <c r="DP439" s="124"/>
      <c r="DQ439" s="124"/>
      <c r="DR439" s="124"/>
      <c r="DS439" s="124"/>
      <c r="DT439" s="124"/>
      <c r="DU439" s="124"/>
      <c r="DV439" s="124"/>
      <c r="DW439" s="124"/>
      <c r="DX439" s="124"/>
      <c r="DY439" s="124"/>
      <c r="DZ439" s="124"/>
      <c r="EA439" s="124"/>
      <c r="EB439" s="124"/>
      <c r="EC439" s="124"/>
      <c r="ED439" s="124"/>
      <c r="EE439" s="124"/>
      <c r="EF439" s="124"/>
      <c r="EG439" s="124"/>
    </row>
    <row r="440" spans="1:137" s="106" customFormat="1" ht="12.95" customHeight="1" x14ac:dyDescent="0.2">
      <c r="A440" s="127" t="e">
        <f>'Приложение № 1'!#REF!</f>
        <v>#REF!</v>
      </c>
      <c r="B440" s="104" t="e">
        <f>'Приложение № 1'!#REF!</f>
        <v>#REF!</v>
      </c>
      <c r="C440" s="126" t="e">
        <f>'Приложение № 1'!#REF!</f>
        <v>#REF!</v>
      </c>
      <c r="D440" s="151" t="e">
        <f>'Приложение № 1'!#REF!</f>
        <v>#REF!</v>
      </c>
      <c r="E440" s="151" t="e">
        <f t="shared" si="140"/>
        <v>#REF!</v>
      </c>
      <c r="F440" s="151" t="e">
        <f t="shared" si="140"/>
        <v>#REF!</v>
      </c>
      <c r="G440" s="151">
        <v>0</v>
      </c>
      <c r="H440" s="151">
        <v>0</v>
      </c>
      <c r="I440" s="151">
        <v>0</v>
      </c>
      <c r="J440" s="151">
        <v>0</v>
      </c>
      <c r="K440" s="151">
        <v>0</v>
      </c>
      <c r="L440" s="151">
        <v>0</v>
      </c>
      <c r="M440" s="151">
        <v>0</v>
      </c>
      <c r="N440" s="151">
        <v>0</v>
      </c>
      <c r="O440" s="151">
        <v>0</v>
      </c>
      <c r="P440" s="151">
        <v>0</v>
      </c>
      <c r="Q440" s="112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  <c r="AL440" s="113"/>
      <c r="AM440" s="113"/>
      <c r="AN440" s="113"/>
      <c r="AO440" s="113"/>
      <c r="AP440" s="113"/>
      <c r="AQ440" s="113"/>
      <c r="AR440" s="113"/>
      <c r="AS440" s="113"/>
      <c r="AT440" s="113"/>
      <c r="AU440" s="113"/>
      <c r="AV440" s="113"/>
      <c r="AW440" s="113"/>
      <c r="AX440" s="113"/>
      <c r="AY440" s="113"/>
      <c r="AZ440" s="113"/>
      <c r="BA440" s="113"/>
      <c r="BB440" s="113"/>
      <c r="BC440" s="113"/>
      <c r="BD440" s="113"/>
      <c r="BE440" s="113"/>
      <c r="BF440" s="113"/>
      <c r="BG440" s="113"/>
      <c r="BH440" s="113"/>
      <c r="BI440" s="113"/>
      <c r="BJ440" s="113"/>
      <c r="BK440" s="113"/>
      <c r="BL440" s="113"/>
      <c r="BM440" s="113"/>
      <c r="BN440" s="113"/>
      <c r="BO440" s="113"/>
      <c r="BP440" s="113"/>
      <c r="BQ440" s="113"/>
      <c r="BR440" s="113"/>
      <c r="BS440" s="113"/>
      <c r="BT440" s="113"/>
      <c r="BU440" s="113"/>
      <c r="BV440" s="113"/>
      <c r="BW440" s="113"/>
      <c r="BX440" s="113"/>
      <c r="BY440" s="113"/>
      <c r="BZ440" s="113"/>
      <c r="CA440" s="113"/>
      <c r="CB440" s="113"/>
      <c r="CC440" s="113"/>
      <c r="CD440" s="113"/>
      <c r="CE440" s="113"/>
      <c r="CF440" s="113"/>
      <c r="CG440" s="113"/>
      <c r="CH440" s="113"/>
      <c r="CI440" s="113"/>
      <c r="CJ440" s="113"/>
      <c r="CK440" s="113"/>
      <c r="CL440" s="113"/>
      <c r="CM440" s="113"/>
      <c r="CN440" s="113"/>
      <c r="CO440" s="113"/>
      <c r="CP440" s="113"/>
      <c r="CQ440" s="113"/>
      <c r="CR440" s="113"/>
      <c r="CS440" s="113"/>
      <c r="CT440" s="113"/>
      <c r="CU440" s="113"/>
      <c r="CV440" s="113"/>
      <c r="CW440" s="113"/>
      <c r="CX440" s="113"/>
      <c r="CY440" s="113"/>
      <c r="CZ440" s="113"/>
      <c r="DA440" s="113"/>
      <c r="DB440" s="113"/>
      <c r="DC440" s="113"/>
      <c r="DD440" s="113"/>
      <c r="DE440" s="113"/>
      <c r="DF440" s="113"/>
      <c r="DG440" s="113"/>
      <c r="DH440" s="113"/>
      <c r="DI440" s="113"/>
      <c r="DJ440" s="113"/>
      <c r="DK440" s="113"/>
      <c r="DL440" s="113"/>
      <c r="DM440" s="113"/>
      <c r="DN440" s="113"/>
      <c r="DO440" s="113"/>
      <c r="DP440" s="113"/>
      <c r="DQ440" s="113"/>
      <c r="DR440" s="113"/>
      <c r="DS440" s="113"/>
      <c r="DT440" s="113"/>
      <c r="DU440" s="113"/>
      <c r="DV440" s="113"/>
      <c r="DW440" s="113"/>
      <c r="DX440" s="113"/>
      <c r="DY440" s="113"/>
      <c r="DZ440" s="113"/>
      <c r="EA440" s="113"/>
      <c r="EB440" s="113"/>
      <c r="EC440" s="113"/>
      <c r="ED440" s="113"/>
      <c r="EE440" s="113"/>
      <c r="EF440" s="113"/>
      <c r="EG440" s="113"/>
    </row>
    <row r="441" spans="1:137" s="106" customFormat="1" ht="12.95" customHeight="1" x14ac:dyDescent="0.2">
      <c r="A441" s="127" t="e">
        <f>'Приложение № 1'!#REF!</f>
        <v>#REF!</v>
      </c>
      <c r="B441" s="104" t="e">
        <f>'Приложение № 1'!#REF!</f>
        <v>#REF!</v>
      </c>
      <c r="C441" s="126" t="e">
        <f>'Приложение № 1'!#REF!</f>
        <v>#REF!</v>
      </c>
      <c r="D441" s="151" t="e">
        <f>'Приложение № 1'!#REF!</f>
        <v>#REF!</v>
      </c>
      <c r="E441" s="151" t="e">
        <f t="shared" si="140"/>
        <v>#REF!</v>
      </c>
      <c r="F441" s="151" t="e">
        <f t="shared" si="140"/>
        <v>#REF!</v>
      </c>
      <c r="G441" s="151">
        <v>0</v>
      </c>
      <c r="H441" s="151">
        <v>0</v>
      </c>
      <c r="I441" s="151">
        <v>0</v>
      </c>
      <c r="J441" s="151">
        <v>0</v>
      </c>
      <c r="K441" s="151">
        <v>0</v>
      </c>
      <c r="L441" s="151">
        <v>0</v>
      </c>
      <c r="M441" s="151">
        <v>0</v>
      </c>
      <c r="N441" s="151">
        <v>0</v>
      </c>
      <c r="O441" s="151">
        <v>0</v>
      </c>
      <c r="P441" s="151">
        <v>0</v>
      </c>
      <c r="Q441" s="112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13"/>
      <c r="AT441" s="113"/>
      <c r="AU441" s="113"/>
      <c r="AV441" s="113"/>
      <c r="AW441" s="113"/>
      <c r="AX441" s="113"/>
      <c r="AY441" s="113"/>
      <c r="AZ441" s="113"/>
      <c r="BA441" s="113"/>
      <c r="BB441" s="113"/>
      <c r="BC441" s="113"/>
      <c r="BD441" s="113"/>
      <c r="BE441" s="113"/>
      <c r="BF441" s="113"/>
      <c r="BG441" s="113"/>
      <c r="BH441" s="113"/>
      <c r="BI441" s="113"/>
      <c r="BJ441" s="113"/>
      <c r="BK441" s="113"/>
      <c r="BL441" s="113"/>
      <c r="BM441" s="113"/>
      <c r="BN441" s="113"/>
      <c r="BO441" s="113"/>
      <c r="BP441" s="113"/>
      <c r="BQ441" s="113"/>
      <c r="BR441" s="113"/>
      <c r="BS441" s="113"/>
      <c r="BT441" s="113"/>
      <c r="BU441" s="113"/>
      <c r="BV441" s="113"/>
      <c r="BW441" s="113"/>
      <c r="BX441" s="113"/>
      <c r="BY441" s="113"/>
      <c r="BZ441" s="113"/>
      <c r="CA441" s="113"/>
      <c r="CB441" s="113"/>
      <c r="CC441" s="113"/>
      <c r="CD441" s="113"/>
      <c r="CE441" s="113"/>
      <c r="CF441" s="113"/>
      <c r="CG441" s="113"/>
      <c r="CH441" s="113"/>
      <c r="CI441" s="113"/>
      <c r="CJ441" s="113"/>
      <c r="CK441" s="113"/>
      <c r="CL441" s="113"/>
      <c r="CM441" s="113"/>
      <c r="CN441" s="113"/>
      <c r="CO441" s="113"/>
      <c r="CP441" s="113"/>
      <c r="CQ441" s="113"/>
      <c r="CR441" s="113"/>
      <c r="CS441" s="113"/>
      <c r="CT441" s="113"/>
      <c r="CU441" s="113"/>
      <c r="CV441" s="113"/>
      <c r="CW441" s="113"/>
      <c r="CX441" s="113"/>
      <c r="CY441" s="113"/>
      <c r="CZ441" s="113"/>
      <c r="DA441" s="113"/>
      <c r="DB441" s="113"/>
      <c r="DC441" s="113"/>
      <c r="DD441" s="113"/>
      <c r="DE441" s="113"/>
      <c r="DF441" s="113"/>
      <c r="DG441" s="113"/>
      <c r="DH441" s="113"/>
      <c r="DI441" s="113"/>
      <c r="DJ441" s="113"/>
      <c r="DK441" s="113"/>
      <c r="DL441" s="113"/>
      <c r="DM441" s="113"/>
      <c r="DN441" s="113"/>
      <c r="DO441" s="113"/>
      <c r="DP441" s="113"/>
      <c r="DQ441" s="113"/>
      <c r="DR441" s="113"/>
      <c r="DS441" s="113"/>
      <c r="DT441" s="113"/>
      <c r="DU441" s="113"/>
      <c r="DV441" s="113"/>
      <c r="DW441" s="113"/>
      <c r="DX441" s="113"/>
      <c r="DY441" s="113"/>
      <c r="DZ441" s="113"/>
      <c r="EA441" s="113"/>
      <c r="EB441" s="113"/>
      <c r="EC441" s="113"/>
      <c r="ED441" s="113"/>
      <c r="EE441" s="113"/>
      <c r="EF441" s="113"/>
      <c r="EG441" s="113"/>
    </row>
    <row r="442" spans="1:137" s="106" customFormat="1" ht="12.95" customHeight="1" x14ac:dyDescent="0.2">
      <c r="A442" s="127" t="e">
        <f>'Приложение № 1'!#REF!</f>
        <v>#REF!</v>
      </c>
      <c r="B442" s="104" t="e">
        <f>'Приложение № 1'!#REF!</f>
        <v>#REF!</v>
      </c>
      <c r="C442" s="126" t="e">
        <f>'Приложение № 1'!#REF!</f>
        <v>#REF!</v>
      </c>
      <c r="D442" s="151" t="e">
        <f>'Приложение № 1'!#REF!</f>
        <v>#REF!</v>
      </c>
      <c r="E442" s="151" t="e">
        <f t="shared" si="140"/>
        <v>#REF!</v>
      </c>
      <c r="F442" s="151" t="e">
        <f t="shared" si="140"/>
        <v>#REF!</v>
      </c>
      <c r="G442" s="151">
        <v>0</v>
      </c>
      <c r="H442" s="151">
        <v>0</v>
      </c>
      <c r="I442" s="151">
        <v>0</v>
      </c>
      <c r="J442" s="151">
        <v>0</v>
      </c>
      <c r="K442" s="151">
        <v>0</v>
      </c>
      <c r="L442" s="151">
        <v>0</v>
      </c>
      <c r="M442" s="151">
        <v>0</v>
      </c>
      <c r="N442" s="151">
        <v>0</v>
      </c>
      <c r="O442" s="151">
        <v>0</v>
      </c>
      <c r="P442" s="151">
        <v>0</v>
      </c>
      <c r="Q442" s="112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13"/>
      <c r="AT442" s="113"/>
      <c r="AU442" s="113"/>
      <c r="AV442" s="113"/>
      <c r="AW442" s="113"/>
      <c r="AX442" s="113"/>
      <c r="AY442" s="113"/>
      <c r="AZ442" s="113"/>
      <c r="BA442" s="113"/>
      <c r="BB442" s="113"/>
      <c r="BC442" s="113"/>
      <c r="BD442" s="113"/>
      <c r="BE442" s="113"/>
      <c r="BF442" s="113"/>
      <c r="BG442" s="113"/>
      <c r="BH442" s="113"/>
      <c r="BI442" s="113"/>
      <c r="BJ442" s="113"/>
      <c r="BK442" s="113"/>
      <c r="BL442" s="113"/>
      <c r="BM442" s="113"/>
      <c r="BN442" s="113"/>
      <c r="BO442" s="113"/>
      <c r="BP442" s="113"/>
      <c r="BQ442" s="113"/>
      <c r="BR442" s="113"/>
      <c r="BS442" s="113"/>
      <c r="BT442" s="113"/>
      <c r="BU442" s="113"/>
      <c r="BV442" s="113"/>
      <c r="BW442" s="113"/>
      <c r="BX442" s="113"/>
      <c r="BY442" s="113"/>
      <c r="BZ442" s="113"/>
      <c r="CA442" s="113"/>
      <c r="CB442" s="113"/>
      <c r="CC442" s="113"/>
      <c r="CD442" s="113"/>
      <c r="CE442" s="113"/>
      <c r="CF442" s="113"/>
      <c r="CG442" s="113"/>
      <c r="CH442" s="113"/>
      <c r="CI442" s="113"/>
      <c r="CJ442" s="113"/>
      <c r="CK442" s="113"/>
      <c r="CL442" s="113"/>
      <c r="CM442" s="113"/>
      <c r="CN442" s="113"/>
      <c r="CO442" s="113"/>
      <c r="CP442" s="113"/>
      <c r="CQ442" s="113"/>
      <c r="CR442" s="113"/>
      <c r="CS442" s="113"/>
      <c r="CT442" s="113"/>
      <c r="CU442" s="113"/>
      <c r="CV442" s="113"/>
      <c r="CW442" s="113"/>
      <c r="CX442" s="113"/>
      <c r="CY442" s="113"/>
      <c r="CZ442" s="113"/>
      <c r="DA442" s="113"/>
      <c r="DB442" s="113"/>
      <c r="DC442" s="113"/>
      <c r="DD442" s="113"/>
      <c r="DE442" s="113"/>
      <c r="DF442" s="113"/>
      <c r="DG442" s="113"/>
      <c r="DH442" s="113"/>
      <c r="DI442" s="113"/>
      <c r="DJ442" s="113"/>
      <c r="DK442" s="113"/>
      <c r="DL442" s="113"/>
      <c r="DM442" s="113"/>
      <c r="DN442" s="113"/>
      <c r="DO442" s="113"/>
      <c r="DP442" s="113"/>
      <c r="DQ442" s="113"/>
      <c r="DR442" s="113"/>
      <c r="DS442" s="113"/>
      <c r="DT442" s="113"/>
      <c r="DU442" s="113"/>
      <c r="DV442" s="113"/>
      <c r="DW442" s="113"/>
      <c r="DX442" s="113"/>
      <c r="DY442" s="113"/>
      <c r="DZ442" s="113"/>
      <c r="EA442" s="113"/>
      <c r="EB442" s="113"/>
      <c r="EC442" s="113"/>
      <c r="ED442" s="113"/>
      <c r="EE442" s="113"/>
      <c r="EF442" s="113"/>
      <c r="EG442" s="113"/>
    </row>
    <row r="443" spans="1:137" s="106" customFormat="1" ht="39.950000000000003" customHeight="1" x14ac:dyDescent="0.2">
      <c r="A443" s="822" t="e">
        <f>'Приложение № 1'!#REF!</f>
        <v>#REF!</v>
      </c>
      <c r="B443" s="823"/>
      <c r="C443" s="101" t="e">
        <f>C444+C445</f>
        <v>#REF!</v>
      </c>
      <c r="D443" s="101" t="e">
        <f t="shared" ref="D443:P443" si="141">D444+D445</f>
        <v>#REF!</v>
      </c>
      <c r="E443" s="101" t="e">
        <f t="shared" si="141"/>
        <v>#REF!</v>
      </c>
      <c r="F443" s="101" t="e">
        <f t="shared" si="141"/>
        <v>#REF!</v>
      </c>
      <c r="G443" s="101">
        <f t="shared" si="141"/>
        <v>0</v>
      </c>
      <c r="H443" s="101">
        <f t="shared" si="141"/>
        <v>0</v>
      </c>
      <c r="I443" s="101">
        <f t="shared" si="141"/>
        <v>0</v>
      </c>
      <c r="J443" s="101">
        <f t="shared" si="141"/>
        <v>0</v>
      </c>
      <c r="K443" s="101">
        <f t="shared" si="141"/>
        <v>0</v>
      </c>
      <c r="L443" s="101">
        <f t="shared" si="141"/>
        <v>0</v>
      </c>
      <c r="M443" s="101">
        <f t="shared" si="141"/>
        <v>0</v>
      </c>
      <c r="N443" s="101">
        <f t="shared" si="141"/>
        <v>0</v>
      </c>
      <c r="O443" s="101">
        <f t="shared" si="141"/>
        <v>0</v>
      </c>
      <c r="P443" s="101">
        <f t="shared" si="141"/>
        <v>0</v>
      </c>
      <c r="Q443" s="112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  <c r="AK443" s="113"/>
      <c r="AL443" s="113"/>
      <c r="AM443" s="113"/>
      <c r="AN443" s="113"/>
      <c r="AO443" s="113"/>
      <c r="AP443" s="113"/>
      <c r="AQ443" s="113"/>
      <c r="AR443" s="113"/>
      <c r="AS443" s="113"/>
      <c r="AT443" s="113"/>
      <c r="AU443" s="113"/>
      <c r="AV443" s="113"/>
      <c r="AW443" s="113"/>
      <c r="AX443" s="113"/>
      <c r="AY443" s="113"/>
      <c r="AZ443" s="113"/>
      <c r="BA443" s="113"/>
      <c r="BB443" s="113"/>
      <c r="BC443" s="113"/>
      <c r="BD443" s="113"/>
      <c r="BE443" s="113"/>
      <c r="BF443" s="113"/>
      <c r="BG443" s="113"/>
      <c r="BH443" s="113"/>
      <c r="BI443" s="113"/>
      <c r="BJ443" s="113"/>
      <c r="BK443" s="113"/>
      <c r="BL443" s="113"/>
      <c r="BM443" s="113"/>
      <c r="BN443" s="113"/>
      <c r="BO443" s="113"/>
      <c r="BP443" s="113"/>
      <c r="BQ443" s="113"/>
      <c r="BR443" s="113"/>
      <c r="BS443" s="113"/>
      <c r="BT443" s="113"/>
      <c r="BU443" s="113"/>
      <c r="BV443" s="113"/>
      <c r="BW443" s="113"/>
      <c r="BX443" s="113"/>
      <c r="BY443" s="113"/>
      <c r="BZ443" s="113"/>
      <c r="CA443" s="113"/>
      <c r="CB443" s="113"/>
      <c r="CC443" s="113"/>
      <c r="CD443" s="113"/>
      <c r="CE443" s="113"/>
      <c r="CF443" s="113"/>
      <c r="CG443" s="113"/>
      <c r="CH443" s="113"/>
      <c r="CI443" s="113"/>
      <c r="CJ443" s="113"/>
      <c r="CK443" s="113"/>
      <c r="CL443" s="113"/>
      <c r="CM443" s="113"/>
      <c r="CN443" s="113"/>
      <c r="CO443" s="113"/>
      <c r="CP443" s="113"/>
      <c r="CQ443" s="113"/>
      <c r="CR443" s="113"/>
      <c r="CS443" s="113"/>
      <c r="CT443" s="113"/>
      <c r="CU443" s="113"/>
      <c r="CV443" s="113"/>
      <c r="CW443" s="113"/>
      <c r="CX443" s="113"/>
      <c r="CY443" s="113"/>
      <c r="CZ443" s="113"/>
      <c r="DA443" s="113"/>
      <c r="DB443" s="113"/>
      <c r="DC443" s="113"/>
      <c r="DD443" s="113"/>
      <c r="DE443" s="113"/>
      <c r="DF443" s="113"/>
      <c r="DG443" s="113"/>
      <c r="DH443" s="113"/>
      <c r="DI443" s="113"/>
      <c r="DJ443" s="113"/>
      <c r="DK443" s="113"/>
      <c r="DL443" s="113"/>
      <c r="DM443" s="113"/>
      <c r="DN443" s="113"/>
      <c r="DO443" s="113"/>
      <c r="DP443" s="113"/>
      <c r="DQ443" s="113"/>
      <c r="DR443" s="113"/>
      <c r="DS443" s="113"/>
      <c r="DT443" s="113"/>
      <c r="DU443" s="113"/>
      <c r="DV443" s="113"/>
      <c r="DW443" s="113"/>
      <c r="DX443" s="113"/>
      <c r="DY443" s="113"/>
      <c r="DZ443" s="113"/>
      <c r="EA443" s="113"/>
      <c r="EB443" s="113"/>
      <c r="EC443" s="113"/>
      <c r="ED443" s="113"/>
      <c r="EE443" s="113"/>
      <c r="EF443" s="113"/>
      <c r="EG443" s="113"/>
    </row>
    <row r="444" spans="1:137" s="106" customFormat="1" ht="12.95" customHeight="1" x14ac:dyDescent="0.2">
      <c r="A444" s="127" t="e">
        <f>'Приложение № 1'!#REF!</f>
        <v>#REF!</v>
      </c>
      <c r="B444" s="104" t="e">
        <f>'Приложение № 1'!#REF!</f>
        <v>#REF!</v>
      </c>
      <c r="C444" s="151" t="e">
        <f>'Приложение № 1'!#REF!</f>
        <v>#REF!</v>
      </c>
      <c r="D444" s="151" t="e">
        <f>'Приложение № 1'!#REF!</f>
        <v>#REF!</v>
      </c>
      <c r="E444" s="151" t="e">
        <f>C444</f>
        <v>#REF!</v>
      </c>
      <c r="F444" s="151" t="e">
        <f>D444</f>
        <v>#REF!</v>
      </c>
      <c r="G444" s="151">
        <v>0</v>
      </c>
      <c r="H444" s="151">
        <v>0</v>
      </c>
      <c r="I444" s="151">
        <v>0</v>
      </c>
      <c r="J444" s="151">
        <v>0</v>
      </c>
      <c r="K444" s="151">
        <v>0</v>
      </c>
      <c r="L444" s="151">
        <v>0</v>
      </c>
      <c r="M444" s="151">
        <v>0</v>
      </c>
      <c r="N444" s="151">
        <v>0</v>
      </c>
      <c r="O444" s="151">
        <v>0</v>
      </c>
      <c r="P444" s="151">
        <v>0</v>
      </c>
      <c r="Q444" s="112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  <c r="AK444" s="113"/>
      <c r="AL444" s="113"/>
      <c r="AM444" s="113"/>
      <c r="AN444" s="113"/>
      <c r="AO444" s="113"/>
      <c r="AP444" s="113"/>
      <c r="AQ444" s="113"/>
      <c r="AR444" s="113"/>
      <c r="AS444" s="113"/>
      <c r="AT444" s="113"/>
      <c r="AU444" s="113"/>
      <c r="AV444" s="113"/>
      <c r="AW444" s="113"/>
      <c r="AX444" s="113"/>
      <c r="AY444" s="113"/>
      <c r="AZ444" s="113"/>
      <c r="BA444" s="113"/>
      <c r="BB444" s="113"/>
      <c r="BC444" s="113"/>
      <c r="BD444" s="113"/>
      <c r="BE444" s="113"/>
      <c r="BF444" s="113"/>
      <c r="BG444" s="113"/>
      <c r="BH444" s="113"/>
      <c r="BI444" s="113"/>
      <c r="BJ444" s="113"/>
      <c r="BK444" s="113"/>
      <c r="BL444" s="113"/>
      <c r="BM444" s="113"/>
      <c r="BN444" s="113"/>
      <c r="BO444" s="113"/>
      <c r="BP444" s="113"/>
      <c r="BQ444" s="113"/>
      <c r="BR444" s="113"/>
      <c r="BS444" s="113"/>
      <c r="BT444" s="113"/>
      <c r="BU444" s="113"/>
      <c r="BV444" s="113"/>
      <c r="BW444" s="113"/>
      <c r="BX444" s="113"/>
      <c r="BY444" s="113"/>
      <c r="BZ444" s="113"/>
      <c r="CA444" s="113"/>
      <c r="CB444" s="113"/>
      <c r="CC444" s="113"/>
      <c r="CD444" s="113"/>
      <c r="CE444" s="113"/>
      <c r="CF444" s="113"/>
      <c r="CG444" s="113"/>
      <c r="CH444" s="113"/>
      <c r="CI444" s="113"/>
      <c r="CJ444" s="113"/>
      <c r="CK444" s="113"/>
      <c r="CL444" s="113"/>
      <c r="CM444" s="113"/>
      <c r="CN444" s="113"/>
      <c r="CO444" s="113"/>
      <c r="CP444" s="113"/>
      <c r="CQ444" s="113"/>
      <c r="CR444" s="113"/>
      <c r="CS444" s="113"/>
      <c r="CT444" s="113"/>
      <c r="CU444" s="113"/>
      <c r="CV444" s="113"/>
      <c r="CW444" s="113"/>
      <c r="CX444" s="113"/>
      <c r="CY444" s="113"/>
      <c r="CZ444" s="113"/>
      <c r="DA444" s="113"/>
      <c r="DB444" s="113"/>
      <c r="DC444" s="113"/>
      <c r="DD444" s="113"/>
      <c r="DE444" s="113"/>
      <c r="DF444" s="113"/>
      <c r="DG444" s="113"/>
      <c r="DH444" s="113"/>
      <c r="DI444" s="113"/>
      <c r="DJ444" s="113"/>
      <c r="DK444" s="113"/>
      <c r="DL444" s="113"/>
      <c r="DM444" s="113"/>
      <c r="DN444" s="113"/>
      <c r="DO444" s="113"/>
      <c r="DP444" s="113"/>
      <c r="DQ444" s="113"/>
      <c r="DR444" s="113"/>
      <c r="DS444" s="113"/>
      <c r="DT444" s="113"/>
      <c r="DU444" s="113"/>
      <c r="DV444" s="113"/>
      <c r="DW444" s="113"/>
      <c r="DX444" s="113"/>
      <c r="DY444" s="113"/>
      <c r="DZ444" s="113"/>
      <c r="EA444" s="113"/>
      <c r="EB444" s="113"/>
      <c r="EC444" s="113"/>
      <c r="ED444" s="113"/>
      <c r="EE444" s="113"/>
      <c r="EF444" s="113"/>
      <c r="EG444" s="113"/>
    </row>
    <row r="445" spans="1:137" s="106" customFormat="1" ht="12.95" customHeight="1" x14ac:dyDescent="0.2">
      <c r="A445" s="127" t="e">
        <f>'Приложение № 1'!#REF!</f>
        <v>#REF!</v>
      </c>
      <c r="B445" s="104" t="e">
        <f>'Приложение № 1'!#REF!</f>
        <v>#REF!</v>
      </c>
      <c r="C445" s="151" t="e">
        <f>'Приложение № 1'!#REF!</f>
        <v>#REF!</v>
      </c>
      <c r="D445" s="151" t="e">
        <f>'Приложение № 1'!#REF!</f>
        <v>#REF!</v>
      </c>
      <c r="E445" s="151" t="e">
        <f>C445</f>
        <v>#REF!</v>
      </c>
      <c r="F445" s="151" t="e">
        <f>D445</f>
        <v>#REF!</v>
      </c>
      <c r="G445" s="151">
        <v>0</v>
      </c>
      <c r="H445" s="151">
        <v>0</v>
      </c>
      <c r="I445" s="151">
        <v>0</v>
      </c>
      <c r="J445" s="151">
        <v>0</v>
      </c>
      <c r="K445" s="151">
        <v>0</v>
      </c>
      <c r="L445" s="151">
        <v>0</v>
      </c>
      <c r="M445" s="151">
        <v>0</v>
      </c>
      <c r="N445" s="151">
        <v>0</v>
      </c>
      <c r="O445" s="151">
        <v>0</v>
      </c>
      <c r="P445" s="151">
        <v>0</v>
      </c>
      <c r="Q445" s="112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  <c r="AK445" s="113"/>
      <c r="AL445" s="113"/>
      <c r="AM445" s="113"/>
      <c r="AN445" s="113"/>
      <c r="AO445" s="113"/>
      <c r="AP445" s="113"/>
      <c r="AQ445" s="113"/>
      <c r="AR445" s="113"/>
      <c r="AS445" s="113"/>
      <c r="AT445" s="113"/>
      <c r="AU445" s="113"/>
      <c r="AV445" s="113"/>
      <c r="AW445" s="113"/>
      <c r="AX445" s="113"/>
      <c r="AY445" s="113"/>
      <c r="AZ445" s="113"/>
      <c r="BA445" s="113"/>
      <c r="BB445" s="113"/>
      <c r="BC445" s="113"/>
      <c r="BD445" s="113"/>
      <c r="BE445" s="113"/>
      <c r="BF445" s="113"/>
      <c r="BG445" s="113"/>
      <c r="BH445" s="113"/>
      <c r="BI445" s="113"/>
      <c r="BJ445" s="113"/>
      <c r="BK445" s="113"/>
      <c r="BL445" s="113"/>
      <c r="BM445" s="113"/>
      <c r="BN445" s="113"/>
      <c r="BO445" s="113"/>
      <c r="BP445" s="113"/>
      <c r="BQ445" s="113"/>
      <c r="BR445" s="113"/>
      <c r="BS445" s="113"/>
      <c r="BT445" s="113"/>
      <c r="BU445" s="113"/>
      <c r="BV445" s="113"/>
      <c r="BW445" s="113"/>
      <c r="BX445" s="113"/>
      <c r="BY445" s="113"/>
      <c r="BZ445" s="113"/>
      <c r="CA445" s="113"/>
      <c r="CB445" s="113"/>
      <c r="CC445" s="113"/>
      <c r="CD445" s="113"/>
      <c r="CE445" s="113"/>
      <c r="CF445" s="113"/>
      <c r="CG445" s="113"/>
      <c r="CH445" s="113"/>
      <c r="CI445" s="113"/>
      <c r="CJ445" s="113"/>
      <c r="CK445" s="113"/>
      <c r="CL445" s="113"/>
      <c r="CM445" s="113"/>
      <c r="CN445" s="113"/>
      <c r="CO445" s="113"/>
      <c r="CP445" s="113"/>
      <c r="CQ445" s="113"/>
      <c r="CR445" s="113"/>
      <c r="CS445" s="113"/>
      <c r="CT445" s="113"/>
      <c r="CU445" s="113"/>
      <c r="CV445" s="113"/>
      <c r="CW445" s="113"/>
      <c r="CX445" s="113"/>
      <c r="CY445" s="113"/>
      <c r="CZ445" s="113"/>
      <c r="DA445" s="113"/>
      <c r="DB445" s="113"/>
      <c r="DC445" s="113"/>
      <c r="DD445" s="113"/>
      <c r="DE445" s="113"/>
      <c r="DF445" s="113"/>
      <c r="DG445" s="113"/>
      <c r="DH445" s="113"/>
      <c r="DI445" s="113"/>
      <c r="DJ445" s="113"/>
      <c r="DK445" s="113"/>
      <c r="DL445" s="113"/>
      <c r="DM445" s="113"/>
      <c r="DN445" s="113"/>
      <c r="DO445" s="113"/>
      <c r="DP445" s="113"/>
      <c r="DQ445" s="113"/>
      <c r="DR445" s="113"/>
      <c r="DS445" s="113"/>
      <c r="DT445" s="113"/>
      <c r="DU445" s="113"/>
      <c r="DV445" s="113"/>
      <c r="DW445" s="113"/>
      <c r="DX445" s="113"/>
      <c r="DY445" s="113"/>
      <c r="DZ445" s="113"/>
      <c r="EA445" s="113"/>
      <c r="EB445" s="113"/>
      <c r="EC445" s="113"/>
      <c r="ED445" s="113"/>
      <c r="EE445" s="113"/>
      <c r="EF445" s="113"/>
      <c r="EG445" s="113"/>
    </row>
    <row r="446" spans="1:137" s="106" customFormat="1" ht="33" customHeight="1" x14ac:dyDescent="0.2">
      <c r="A446" s="822" t="e">
        <f>'Приложение № 1'!#REF!</f>
        <v>#REF!</v>
      </c>
      <c r="B446" s="823" t="e">
        <f ca="1">OFFSET('Приложение № 1'!#REF!,-2,0)</f>
        <v>#REF!</v>
      </c>
      <c r="C446" s="101" t="e">
        <f>SUM(C447:C469)</f>
        <v>#REF!</v>
      </c>
      <c r="D446" s="101" t="e">
        <f t="shared" ref="D446:P446" si="142">SUM(D447:D469)</f>
        <v>#REF!</v>
      </c>
      <c r="E446" s="101" t="e">
        <f t="shared" si="142"/>
        <v>#REF!</v>
      </c>
      <c r="F446" s="101" t="e">
        <f t="shared" si="142"/>
        <v>#REF!</v>
      </c>
      <c r="G446" s="101" t="e">
        <f t="shared" si="142"/>
        <v>#REF!</v>
      </c>
      <c r="H446" s="101" t="e">
        <f t="shared" si="142"/>
        <v>#REF!</v>
      </c>
      <c r="I446" s="101">
        <f t="shared" si="142"/>
        <v>0</v>
      </c>
      <c r="J446" s="101">
        <f t="shared" si="142"/>
        <v>0</v>
      </c>
      <c r="K446" s="101">
        <f t="shared" si="142"/>
        <v>0</v>
      </c>
      <c r="L446" s="101">
        <f t="shared" si="142"/>
        <v>0</v>
      </c>
      <c r="M446" s="101">
        <f t="shared" si="142"/>
        <v>0</v>
      </c>
      <c r="N446" s="101">
        <f t="shared" si="142"/>
        <v>0</v>
      </c>
      <c r="O446" s="101">
        <f t="shared" si="142"/>
        <v>0</v>
      </c>
      <c r="P446" s="101">
        <f t="shared" si="142"/>
        <v>0</v>
      </c>
      <c r="Q446" s="112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  <c r="AK446" s="113"/>
      <c r="AL446" s="113"/>
      <c r="AM446" s="113"/>
      <c r="AN446" s="113"/>
      <c r="AO446" s="113"/>
      <c r="AP446" s="113"/>
      <c r="AQ446" s="113"/>
      <c r="AR446" s="113"/>
      <c r="AS446" s="113"/>
      <c r="AT446" s="113"/>
      <c r="AU446" s="113"/>
      <c r="AV446" s="113"/>
      <c r="AW446" s="113"/>
      <c r="AX446" s="113"/>
      <c r="AY446" s="113"/>
      <c r="AZ446" s="113"/>
      <c r="BA446" s="113"/>
      <c r="BB446" s="113"/>
      <c r="BC446" s="113"/>
      <c r="BD446" s="113"/>
      <c r="BE446" s="113"/>
      <c r="BF446" s="113"/>
      <c r="BG446" s="113"/>
      <c r="BH446" s="113"/>
      <c r="BI446" s="113"/>
      <c r="BJ446" s="113"/>
      <c r="BK446" s="113"/>
      <c r="BL446" s="113"/>
      <c r="BM446" s="113"/>
      <c r="BN446" s="113"/>
      <c r="BO446" s="113"/>
      <c r="BP446" s="113"/>
      <c r="BQ446" s="113"/>
      <c r="BR446" s="113"/>
      <c r="BS446" s="113"/>
      <c r="BT446" s="113"/>
      <c r="BU446" s="113"/>
      <c r="BV446" s="113"/>
      <c r="BW446" s="113"/>
      <c r="BX446" s="113"/>
      <c r="BY446" s="113"/>
      <c r="BZ446" s="113"/>
      <c r="CA446" s="113"/>
      <c r="CB446" s="113"/>
      <c r="CC446" s="113"/>
      <c r="CD446" s="113"/>
      <c r="CE446" s="113"/>
      <c r="CF446" s="113"/>
      <c r="CG446" s="113"/>
      <c r="CH446" s="113"/>
      <c r="CI446" s="113"/>
      <c r="CJ446" s="113"/>
      <c r="CK446" s="113"/>
      <c r="CL446" s="113"/>
      <c r="CM446" s="113"/>
      <c r="CN446" s="113"/>
      <c r="CO446" s="113"/>
      <c r="CP446" s="113"/>
      <c r="CQ446" s="113"/>
      <c r="CR446" s="113"/>
      <c r="CS446" s="113"/>
      <c r="CT446" s="113"/>
      <c r="CU446" s="113"/>
      <c r="CV446" s="113"/>
      <c r="CW446" s="113"/>
      <c r="CX446" s="113"/>
      <c r="CY446" s="113"/>
      <c r="CZ446" s="113"/>
      <c r="DA446" s="113"/>
      <c r="DB446" s="113"/>
      <c r="DC446" s="113"/>
      <c r="DD446" s="113"/>
      <c r="DE446" s="113"/>
      <c r="DF446" s="113"/>
      <c r="DG446" s="113"/>
      <c r="DH446" s="113"/>
      <c r="DI446" s="113"/>
      <c r="DJ446" s="113"/>
      <c r="DK446" s="113"/>
      <c r="DL446" s="113"/>
      <c r="DM446" s="113"/>
      <c r="DN446" s="113"/>
      <c r="DO446" s="113"/>
      <c r="DP446" s="113"/>
      <c r="DQ446" s="113"/>
      <c r="DR446" s="113"/>
      <c r="DS446" s="113"/>
      <c r="DT446" s="113"/>
      <c r="DU446" s="113"/>
      <c r="DV446" s="113"/>
      <c r="DW446" s="113"/>
      <c r="DX446" s="113"/>
      <c r="DY446" s="113"/>
      <c r="DZ446" s="113"/>
      <c r="EA446" s="113"/>
      <c r="EB446" s="113"/>
      <c r="EC446" s="113"/>
      <c r="ED446" s="113"/>
      <c r="EE446" s="113"/>
      <c r="EF446" s="113"/>
      <c r="EG446" s="113"/>
    </row>
    <row r="447" spans="1:137" s="106" customFormat="1" ht="12.95" customHeight="1" x14ac:dyDescent="0.2">
      <c r="A447" s="127">
        <v>1</v>
      </c>
      <c r="B447" s="104" t="e">
        <f>'Приложение № 1'!#REF!</f>
        <v>#REF!</v>
      </c>
      <c r="C447" s="151" t="e">
        <f>'Приложение № 1'!#REF!</f>
        <v>#REF!</v>
      </c>
      <c r="D447" s="151" t="e">
        <f>'Приложение № 1'!#REF!</f>
        <v>#REF!</v>
      </c>
      <c r="E447" s="151">
        <v>0</v>
      </c>
      <c r="F447" s="151">
        <v>0</v>
      </c>
      <c r="G447" s="151" t="e">
        <f t="shared" ref="G447:H452" si="143">C447</f>
        <v>#REF!</v>
      </c>
      <c r="H447" s="151" t="e">
        <f t="shared" si="143"/>
        <v>#REF!</v>
      </c>
      <c r="I447" s="151">
        <v>0</v>
      </c>
      <c r="J447" s="151">
        <v>0</v>
      </c>
      <c r="K447" s="151">
        <v>0</v>
      </c>
      <c r="L447" s="151">
        <v>0</v>
      </c>
      <c r="M447" s="151">
        <v>0</v>
      </c>
      <c r="N447" s="151">
        <v>0</v>
      </c>
      <c r="O447" s="151">
        <v>0</v>
      </c>
      <c r="P447" s="151">
        <v>0</v>
      </c>
      <c r="Q447" s="112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  <c r="AK447" s="113"/>
      <c r="AL447" s="113"/>
      <c r="AM447" s="113"/>
      <c r="AN447" s="113"/>
      <c r="AO447" s="113"/>
      <c r="AP447" s="113"/>
      <c r="AQ447" s="113"/>
      <c r="AR447" s="113"/>
      <c r="AS447" s="113"/>
      <c r="AT447" s="113"/>
      <c r="AU447" s="113"/>
      <c r="AV447" s="113"/>
      <c r="AW447" s="113"/>
      <c r="AX447" s="113"/>
      <c r="AY447" s="113"/>
      <c r="AZ447" s="113"/>
      <c r="BA447" s="113"/>
      <c r="BB447" s="113"/>
      <c r="BC447" s="113"/>
      <c r="BD447" s="113"/>
      <c r="BE447" s="113"/>
      <c r="BF447" s="113"/>
      <c r="BG447" s="113"/>
      <c r="BH447" s="113"/>
      <c r="BI447" s="113"/>
      <c r="BJ447" s="113"/>
      <c r="BK447" s="113"/>
      <c r="BL447" s="113"/>
      <c r="BM447" s="113"/>
      <c r="BN447" s="113"/>
      <c r="BO447" s="113"/>
      <c r="BP447" s="113"/>
      <c r="BQ447" s="113"/>
      <c r="BR447" s="113"/>
      <c r="BS447" s="113"/>
      <c r="BT447" s="113"/>
      <c r="BU447" s="113"/>
      <c r="BV447" s="113"/>
      <c r="BW447" s="113"/>
      <c r="BX447" s="113"/>
      <c r="BY447" s="113"/>
      <c r="BZ447" s="113"/>
      <c r="CA447" s="113"/>
      <c r="CB447" s="113"/>
      <c r="CC447" s="113"/>
      <c r="CD447" s="113"/>
      <c r="CE447" s="113"/>
      <c r="CF447" s="113"/>
      <c r="CG447" s="113"/>
      <c r="CH447" s="113"/>
      <c r="CI447" s="113"/>
      <c r="CJ447" s="113"/>
      <c r="CK447" s="113"/>
      <c r="CL447" s="113"/>
      <c r="CM447" s="113"/>
      <c r="CN447" s="113"/>
      <c r="CO447" s="113"/>
      <c r="CP447" s="113"/>
      <c r="CQ447" s="113"/>
      <c r="CR447" s="113"/>
      <c r="CS447" s="113"/>
      <c r="CT447" s="113"/>
      <c r="CU447" s="113"/>
      <c r="CV447" s="113"/>
      <c r="CW447" s="113"/>
      <c r="CX447" s="113"/>
      <c r="CY447" s="113"/>
      <c r="CZ447" s="113"/>
      <c r="DA447" s="113"/>
      <c r="DB447" s="113"/>
      <c r="DC447" s="113"/>
      <c r="DD447" s="113"/>
      <c r="DE447" s="113"/>
      <c r="DF447" s="113"/>
      <c r="DG447" s="113"/>
      <c r="DH447" s="113"/>
      <c r="DI447" s="113"/>
      <c r="DJ447" s="113"/>
      <c r="DK447" s="113"/>
      <c r="DL447" s="113"/>
      <c r="DM447" s="113"/>
      <c r="DN447" s="113"/>
      <c r="DO447" s="113"/>
      <c r="DP447" s="113"/>
      <c r="DQ447" s="113"/>
      <c r="DR447" s="113"/>
      <c r="DS447" s="113"/>
      <c r="DT447" s="113"/>
      <c r="DU447" s="113"/>
      <c r="DV447" s="113"/>
      <c r="DW447" s="113"/>
      <c r="DX447" s="113"/>
      <c r="DY447" s="113"/>
      <c r="DZ447" s="113"/>
      <c r="EA447" s="113"/>
      <c r="EB447" s="113"/>
      <c r="EC447" s="113"/>
      <c r="ED447" s="113"/>
      <c r="EE447" s="113"/>
      <c r="EF447" s="113"/>
      <c r="EG447" s="113"/>
    </row>
    <row r="448" spans="1:137" s="106" customFormat="1" ht="12.95" customHeight="1" x14ac:dyDescent="0.2">
      <c r="A448" s="127">
        <v>2</v>
      </c>
      <c r="B448" s="104" t="e">
        <f>'Приложение № 1'!#REF!</f>
        <v>#REF!</v>
      </c>
      <c r="C448" s="151" t="e">
        <f>'Приложение № 1'!#REF!</f>
        <v>#REF!</v>
      </c>
      <c r="D448" s="151" t="e">
        <f>'Приложение № 1'!#REF!</f>
        <v>#REF!</v>
      </c>
      <c r="E448" s="151">
        <v>0</v>
      </c>
      <c r="F448" s="151">
        <v>0</v>
      </c>
      <c r="G448" s="151" t="e">
        <f t="shared" si="143"/>
        <v>#REF!</v>
      </c>
      <c r="H448" s="151" t="e">
        <f t="shared" si="143"/>
        <v>#REF!</v>
      </c>
      <c r="I448" s="151">
        <v>0</v>
      </c>
      <c r="J448" s="151">
        <v>0</v>
      </c>
      <c r="K448" s="151">
        <v>0</v>
      </c>
      <c r="L448" s="151">
        <v>0</v>
      </c>
      <c r="M448" s="151">
        <v>0</v>
      </c>
      <c r="N448" s="151">
        <v>0</v>
      </c>
      <c r="O448" s="151">
        <v>0</v>
      </c>
      <c r="P448" s="151">
        <v>0</v>
      </c>
      <c r="Q448" s="112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  <c r="AL448" s="113"/>
      <c r="AM448" s="113"/>
      <c r="AN448" s="113"/>
      <c r="AO448" s="113"/>
      <c r="AP448" s="113"/>
      <c r="AQ448" s="113"/>
      <c r="AR448" s="113"/>
      <c r="AS448" s="113"/>
      <c r="AT448" s="113"/>
      <c r="AU448" s="113"/>
      <c r="AV448" s="113"/>
      <c r="AW448" s="113"/>
      <c r="AX448" s="113"/>
      <c r="AY448" s="113"/>
      <c r="AZ448" s="113"/>
      <c r="BA448" s="113"/>
      <c r="BB448" s="113"/>
      <c r="BC448" s="113"/>
      <c r="BD448" s="113"/>
      <c r="BE448" s="113"/>
      <c r="BF448" s="113"/>
      <c r="BG448" s="113"/>
      <c r="BH448" s="113"/>
      <c r="BI448" s="113"/>
      <c r="BJ448" s="113"/>
      <c r="BK448" s="113"/>
      <c r="BL448" s="113"/>
      <c r="BM448" s="113"/>
      <c r="BN448" s="113"/>
      <c r="BO448" s="113"/>
      <c r="BP448" s="113"/>
      <c r="BQ448" s="113"/>
      <c r="BR448" s="113"/>
      <c r="BS448" s="113"/>
      <c r="BT448" s="113"/>
      <c r="BU448" s="113"/>
      <c r="BV448" s="113"/>
      <c r="BW448" s="113"/>
      <c r="BX448" s="113"/>
      <c r="BY448" s="113"/>
      <c r="BZ448" s="113"/>
      <c r="CA448" s="113"/>
      <c r="CB448" s="113"/>
      <c r="CC448" s="113"/>
      <c r="CD448" s="113"/>
      <c r="CE448" s="113"/>
      <c r="CF448" s="113"/>
      <c r="CG448" s="113"/>
      <c r="CH448" s="113"/>
      <c r="CI448" s="113"/>
      <c r="CJ448" s="113"/>
      <c r="CK448" s="113"/>
      <c r="CL448" s="113"/>
      <c r="CM448" s="113"/>
      <c r="CN448" s="113"/>
      <c r="CO448" s="113"/>
      <c r="CP448" s="113"/>
      <c r="CQ448" s="113"/>
      <c r="CR448" s="113"/>
      <c r="CS448" s="113"/>
      <c r="CT448" s="113"/>
      <c r="CU448" s="113"/>
      <c r="CV448" s="113"/>
      <c r="CW448" s="113"/>
      <c r="CX448" s="113"/>
      <c r="CY448" s="113"/>
      <c r="CZ448" s="113"/>
      <c r="DA448" s="113"/>
      <c r="DB448" s="113"/>
      <c r="DC448" s="113"/>
      <c r="DD448" s="113"/>
      <c r="DE448" s="113"/>
      <c r="DF448" s="113"/>
      <c r="DG448" s="113"/>
      <c r="DH448" s="113"/>
      <c r="DI448" s="113"/>
      <c r="DJ448" s="113"/>
      <c r="DK448" s="113"/>
      <c r="DL448" s="113"/>
      <c r="DM448" s="113"/>
      <c r="DN448" s="113"/>
      <c r="DO448" s="113"/>
      <c r="DP448" s="113"/>
      <c r="DQ448" s="113"/>
      <c r="DR448" s="113"/>
      <c r="DS448" s="113"/>
      <c r="DT448" s="113"/>
      <c r="DU448" s="113"/>
      <c r="DV448" s="113"/>
      <c r="DW448" s="113"/>
      <c r="DX448" s="113"/>
      <c r="DY448" s="113"/>
      <c r="DZ448" s="113"/>
      <c r="EA448" s="113"/>
      <c r="EB448" s="113"/>
      <c r="EC448" s="113"/>
      <c r="ED448" s="113"/>
      <c r="EE448" s="113"/>
      <c r="EF448" s="113"/>
      <c r="EG448" s="113"/>
    </row>
    <row r="449" spans="1:137" s="106" customFormat="1" ht="12.95" customHeight="1" x14ac:dyDescent="0.2">
      <c r="A449" s="127">
        <v>3</v>
      </c>
      <c r="B449" s="104" t="e">
        <f>'Приложение № 1'!#REF!</f>
        <v>#REF!</v>
      </c>
      <c r="C449" s="151" t="e">
        <f>'Приложение № 1'!#REF!</f>
        <v>#REF!</v>
      </c>
      <c r="D449" s="151" t="e">
        <f>'Приложение № 1'!#REF!</f>
        <v>#REF!</v>
      </c>
      <c r="E449" s="151">
        <v>0</v>
      </c>
      <c r="F449" s="151">
        <v>0</v>
      </c>
      <c r="G449" s="151" t="e">
        <f t="shared" si="143"/>
        <v>#REF!</v>
      </c>
      <c r="H449" s="151" t="e">
        <f t="shared" si="143"/>
        <v>#REF!</v>
      </c>
      <c r="I449" s="151">
        <v>0</v>
      </c>
      <c r="J449" s="151">
        <v>0</v>
      </c>
      <c r="K449" s="151">
        <v>0</v>
      </c>
      <c r="L449" s="151">
        <v>0</v>
      </c>
      <c r="M449" s="151">
        <v>0</v>
      </c>
      <c r="N449" s="151">
        <v>0</v>
      </c>
      <c r="O449" s="151">
        <v>0</v>
      </c>
      <c r="P449" s="151">
        <v>0</v>
      </c>
      <c r="Q449" s="112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13"/>
      <c r="AT449" s="113"/>
      <c r="AU449" s="113"/>
      <c r="AV449" s="113"/>
      <c r="AW449" s="113"/>
      <c r="AX449" s="113"/>
      <c r="AY449" s="113"/>
      <c r="AZ449" s="113"/>
      <c r="BA449" s="113"/>
      <c r="BB449" s="113"/>
      <c r="BC449" s="113"/>
      <c r="BD449" s="113"/>
      <c r="BE449" s="113"/>
      <c r="BF449" s="113"/>
      <c r="BG449" s="113"/>
      <c r="BH449" s="113"/>
      <c r="BI449" s="113"/>
      <c r="BJ449" s="113"/>
      <c r="BK449" s="113"/>
      <c r="BL449" s="113"/>
      <c r="BM449" s="113"/>
      <c r="BN449" s="113"/>
      <c r="BO449" s="113"/>
      <c r="BP449" s="113"/>
      <c r="BQ449" s="113"/>
      <c r="BR449" s="113"/>
      <c r="BS449" s="113"/>
      <c r="BT449" s="113"/>
      <c r="BU449" s="113"/>
      <c r="BV449" s="113"/>
      <c r="BW449" s="113"/>
      <c r="BX449" s="113"/>
      <c r="BY449" s="113"/>
      <c r="BZ449" s="113"/>
      <c r="CA449" s="113"/>
      <c r="CB449" s="113"/>
      <c r="CC449" s="113"/>
      <c r="CD449" s="113"/>
      <c r="CE449" s="113"/>
      <c r="CF449" s="113"/>
      <c r="CG449" s="113"/>
      <c r="CH449" s="113"/>
      <c r="CI449" s="113"/>
      <c r="CJ449" s="113"/>
      <c r="CK449" s="113"/>
      <c r="CL449" s="113"/>
      <c r="CM449" s="113"/>
      <c r="CN449" s="113"/>
      <c r="CO449" s="113"/>
      <c r="CP449" s="113"/>
      <c r="CQ449" s="113"/>
      <c r="CR449" s="113"/>
      <c r="CS449" s="113"/>
      <c r="CT449" s="113"/>
      <c r="CU449" s="113"/>
      <c r="CV449" s="113"/>
      <c r="CW449" s="113"/>
      <c r="CX449" s="113"/>
      <c r="CY449" s="113"/>
      <c r="CZ449" s="113"/>
      <c r="DA449" s="113"/>
      <c r="DB449" s="113"/>
      <c r="DC449" s="113"/>
      <c r="DD449" s="113"/>
      <c r="DE449" s="113"/>
      <c r="DF449" s="113"/>
      <c r="DG449" s="113"/>
      <c r="DH449" s="113"/>
      <c r="DI449" s="113"/>
      <c r="DJ449" s="113"/>
      <c r="DK449" s="113"/>
      <c r="DL449" s="113"/>
      <c r="DM449" s="113"/>
      <c r="DN449" s="113"/>
      <c r="DO449" s="113"/>
      <c r="DP449" s="113"/>
      <c r="DQ449" s="113"/>
      <c r="DR449" s="113"/>
      <c r="DS449" s="113"/>
      <c r="DT449" s="113"/>
      <c r="DU449" s="113"/>
      <c r="DV449" s="113"/>
      <c r="DW449" s="113"/>
      <c r="DX449" s="113"/>
      <c r="DY449" s="113"/>
      <c r="DZ449" s="113"/>
      <c r="EA449" s="113"/>
      <c r="EB449" s="113"/>
      <c r="EC449" s="113"/>
      <c r="ED449" s="113"/>
      <c r="EE449" s="113"/>
      <c r="EF449" s="113"/>
      <c r="EG449" s="113"/>
    </row>
    <row r="450" spans="1:137" s="106" customFormat="1" ht="12.95" customHeight="1" x14ac:dyDescent="0.2">
      <c r="A450" s="127">
        <v>4</v>
      </c>
      <c r="B450" s="104" t="e">
        <f>'Приложение № 1'!#REF!</f>
        <v>#REF!</v>
      </c>
      <c r="C450" s="151" t="e">
        <f>'Приложение № 1'!#REF!</f>
        <v>#REF!</v>
      </c>
      <c r="D450" s="151" t="e">
        <f>'Приложение № 1'!#REF!</f>
        <v>#REF!</v>
      </c>
      <c r="E450" s="151">
        <v>0</v>
      </c>
      <c r="F450" s="151">
        <v>0</v>
      </c>
      <c r="G450" s="151" t="e">
        <f t="shared" si="143"/>
        <v>#REF!</v>
      </c>
      <c r="H450" s="151" t="e">
        <f t="shared" si="143"/>
        <v>#REF!</v>
      </c>
      <c r="I450" s="151">
        <v>0</v>
      </c>
      <c r="J450" s="151">
        <v>0</v>
      </c>
      <c r="K450" s="151">
        <v>0</v>
      </c>
      <c r="L450" s="151">
        <v>0</v>
      </c>
      <c r="M450" s="151">
        <v>0</v>
      </c>
      <c r="N450" s="151">
        <v>0</v>
      </c>
      <c r="O450" s="151">
        <v>0</v>
      </c>
      <c r="P450" s="151">
        <v>0</v>
      </c>
      <c r="Q450" s="112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13"/>
      <c r="AT450" s="113"/>
      <c r="AU450" s="113"/>
      <c r="AV450" s="113"/>
      <c r="AW450" s="113"/>
      <c r="AX450" s="113"/>
      <c r="AY450" s="113"/>
      <c r="AZ450" s="113"/>
      <c r="BA450" s="113"/>
      <c r="BB450" s="113"/>
      <c r="BC450" s="113"/>
      <c r="BD450" s="113"/>
      <c r="BE450" s="113"/>
      <c r="BF450" s="113"/>
      <c r="BG450" s="113"/>
      <c r="BH450" s="113"/>
      <c r="BI450" s="113"/>
      <c r="BJ450" s="113"/>
      <c r="BK450" s="113"/>
      <c r="BL450" s="113"/>
      <c r="BM450" s="113"/>
      <c r="BN450" s="113"/>
      <c r="BO450" s="113"/>
      <c r="BP450" s="113"/>
      <c r="BQ450" s="113"/>
      <c r="BR450" s="113"/>
      <c r="BS450" s="113"/>
      <c r="BT450" s="113"/>
      <c r="BU450" s="113"/>
      <c r="BV450" s="113"/>
      <c r="BW450" s="113"/>
      <c r="BX450" s="113"/>
      <c r="BY450" s="113"/>
      <c r="BZ450" s="113"/>
      <c r="CA450" s="113"/>
      <c r="CB450" s="113"/>
      <c r="CC450" s="113"/>
      <c r="CD450" s="113"/>
      <c r="CE450" s="113"/>
      <c r="CF450" s="113"/>
      <c r="CG450" s="113"/>
      <c r="CH450" s="113"/>
      <c r="CI450" s="113"/>
      <c r="CJ450" s="113"/>
      <c r="CK450" s="113"/>
      <c r="CL450" s="113"/>
      <c r="CM450" s="113"/>
      <c r="CN450" s="113"/>
      <c r="CO450" s="113"/>
      <c r="CP450" s="113"/>
      <c r="CQ450" s="113"/>
      <c r="CR450" s="113"/>
      <c r="CS450" s="113"/>
      <c r="CT450" s="113"/>
      <c r="CU450" s="113"/>
      <c r="CV450" s="113"/>
      <c r="CW450" s="113"/>
      <c r="CX450" s="113"/>
      <c r="CY450" s="113"/>
      <c r="CZ450" s="113"/>
      <c r="DA450" s="113"/>
      <c r="DB450" s="113"/>
      <c r="DC450" s="113"/>
      <c r="DD450" s="113"/>
      <c r="DE450" s="113"/>
      <c r="DF450" s="113"/>
      <c r="DG450" s="113"/>
      <c r="DH450" s="113"/>
      <c r="DI450" s="113"/>
      <c r="DJ450" s="113"/>
      <c r="DK450" s="113"/>
      <c r="DL450" s="113"/>
      <c r="DM450" s="113"/>
      <c r="DN450" s="113"/>
      <c r="DO450" s="113"/>
      <c r="DP450" s="113"/>
      <c r="DQ450" s="113"/>
      <c r="DR450" s="113"/>
      <c r="DS450" s="113"/>
      <c r="DT450" s="113"/>
      <c r="DU450" s="113"/>
      <c r="DV450" s="113"/>
      <c r="DW450" s="113"/>
      <c r="DX450" s="113"/>
      <c r="DY450" s="113"/>
      <c r="DZ450" s="113"/>
      <c r="EA450" s="113"/>
      <c r="EB450" s="113"/>
      <c r="EC450" s="113"/>
      <c r="ED450" s="113"/>
      <c r="EE450" s="113"/>
      <c r="EF450" s="113"/>
      <c r="EG450" s="113"/>
    </row>
    <row r="451" spans="1:137" s="106" customFormat="1" ht="12.95" customHeight="1" x14ac:dyDescent="0.2">
      <c r="A451" s="127">
        <v>5</v>
      </c>
      <c r="B451" s="104" t="e">
        <f>'Приложение № 1'!#REF!</f>
        <v>#REF!</v>
      </c>
      <c r="C451" s="151" t="e">
        <f>'Приложение № 1'!#REF!</f>
        <v>#REF!</v>
      </c>
      <c r="D451" s="151" t="e">
        <f>'Приложение № 1'!#REF!</f>
        <v>#REF!</v>
      </c>
      <c r="E451" s="151">
        <v>0</v>
      </c>
      <c r="F451" s="151">
        <v>0</v>
      </c>
      <c r="G451" s="151" t="e">
        <f t="shared" si="143"/>
        <v>#REF!</v>
      </c>
      <c r="H451" s="151" t="e">
        <f t="shared" si="143"/>
        <v>#REF!</v>
      </c>
      <c r="I451" s="151">
        <v>0</v>
      </c>
      <c r="J451" s="151">
        <v>0</v>
      </c>
      <c r="K451" s="151">
        <v>0</v>
      </c>
      <c r="L451" s="151">
        <v>0</v>
      </c>
      <c r="M451" s="151">
        <v>0</v>
      </c>
      <c r="N451" s="151">
        <v>0</v>
      </c>
      <c r="O451" s="151">
        <v>0</v>
      </c>
      <c r="P451" s="151">
        <v>0</v>
      </c>
      <c r="Q451" s="112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13"/>
      <c r="AT451" s="113"/>
      <c r="AU451" s="113"/>
      <c r="AV451" s="113"/>
      <c r="AW451" s="113"/>
      <c r="AX451" s="113"/>
      <c r="AY451" s="113"/>
      <c r="AZ451" s="113"/>
      <c r="BA451" s="113"/>
      <c r="BB451" s="113"/>
      <c r="BC451" s="113"/>
      <c r="BD451" s="113"/>
      <c r="BE451" s="113"/>
      <c r="BF451" s="113"/>
      <c r="BG451" s="113"/>
      <c r="BH451" s="113"/>
      <c r="BI451" s="113"/>
      <c r="BJ451" s="113"/>
      <c r="BK451" s="113"/>
      <c r="BL451" s="113"/>
      <c r="BM451" s="113"/>
      <c r="BN451" s="113"/>
      <c r="BO451" s="113"/>
      <c r="BP451" s="113"/>
      <c r="BQ451" s="113"/>
      <c r="BR451" s="113"/>
      <c r="BS451" s="113"/>
      <c r="BT451" s="113"/>
      <c r="BU451" s="113"/>
      <c r="BV451" s="113"/>
      <c r="BW451" s="113"/>
      <c r="BX451" s="113"/>
      <c r="BY451" s="113"/>
      <c r="BZ451" s="113"/>
      <c r="CA451" s="113"/>
      <c r="CB451" s="113"/>
      <c r="CC451" s="113"/>
      <c r="CD451" s="113"/>
      <c r="CE451" s="113"/>
      <c r="CF451" s="113"/>
      <c r="CG451" s="113"/>
      <c r="CH451" s="113"/>
      <c r="CI451" s="113"/>
      <c r="CJ451" s="113"/>
      <c r="CK451" s="113"/>
      <c r="CL451" s="113"/>
      <c r="CM451" s="113"/>
      <c r="CN451" s="113"/>
      <c r="CO451" s="113"/>
      <c r="CP451" s="113"/>
      <c r="CQ451" s="113"/>
      <c r="CR451" s="113"/>
      <c r="CS451" s="113"/>
      <c r="CT451" s="113"/>
      <c r="CU451" s="113"/>
      <c r="CV451" s="113"/>
      <c r="CW451" s="113"/>
      <c r="CX451" s="113"/>
      <c r="CY451" s="113"/>
      <c r="CZ451" s="113"/>
      <c r="DA451" s="113"/>
      <c r="DB451" s="113"/>
      <c r="DC451" s="113"/>
      <c r="DD451" s="113"/>
      <c r="DE451" s="113"/>
      <c r="DF451" s="113"/>
      <c r="DG451" s="113"/>
      <c r="DH451" s="113"/>
      <c r="DI451" s="113"/>
      <c r="DJ451" s="113"/>
      <c r="DK451" s="113"/>
      <c r="DL451" s="113"/>
      <c r="DM451" s="113"/>
      <c r="DN451" s="113"/>
      <c r="DO451" s="113"/>
      <c r="DP451" s="113"/>
      <c r="DQ451" s="113"/>
      <c r="DR451" s="113"/>
      <c r="DS451" s="113"/>
      <c r="DT451" s="113"/>
      <c r="DU451" s="113"/>
      <c r="DV451" s="113"/>
      <c r="DW451" s="113"/>
      <c r="DX451" s="113"/>
      <c r="DY451" s="113"/>
      <c r="DZ451" s="113"/>
      <c r="EA451" s="113"/>
      <c r="EB451" s="113"/>
      <c r="EC451" s="113"/>
      <c r="ED451" s="113"/>
      <c r="EE451" s="113"/>
      <c r="EF451" s="113"/>
      <c r="EG451" s="113"/>
    </row>
    <row r="452" spans="1:137" s="106" customFormat="1" ht="12.95" customHeight="1" x14ac:dyDescent="0.2">
      <c r="A452" s="127">
        <v>6</v>
      </c>
      <c r="B452" s="104" t="e">
        <f>'Приложение № 1'!#REF!</f>
        <v>#REF!</v>
      </c>
      <c r="C452" s="151" t="e">
        <f>'Приложение № 1'!#REF!</f>
        <v>#REF!</v>
      </c>
      <c r="D452" s="151" t="e">
        <f>'Приложение № 1'!#REF!</f>
        <v>#REF!</v>
      </c>
      <c r="E452" s="151">
        <v>0</v>
      </c>
      <c r="F452" s="151">
        <v>0</v>
      </c>
      <c r="G452" s="151" t="e">
        <f t="shared" si="143"/>
        <v>#REF!</v>
      </c>
      <c r="H452" s="151" t="e">
        <f t="shared" si="143"/>
        <v>#REF!</v>
      </c>
      <c r="I452" s="151">
        <v>0</v>
      </c>
      <c r="J452" s="151">
        <v>0</v>
      </c>
      <c r="K452" s="151">
        <v>0</v>
      </c>
      <c r="L452" s="151">
        <v>0</v>
      </c>
      <c r="M452" s="151">
        <v>0</v>
      </c>
      <c r="N452" s="151">
        <v>0</v>
      </c>
      <c r="O452" s="151">
        <v>0</v>
      </c>
      <c r="P452" s="151">
        <v>0</v>
      </c>
      <c r="Q452" s="112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/>
      <c r="AT452" s="113"/>
      <c r="AU452" s="113"/>
      <c r="AV452" s="113"/>
      <c r="AW452" s="113"/>
      <c r="AX452" s="113"/>
      <c r="AY452" s="113"/>
      <c r="AZ452" s="113"/>
      <c r="BA452" s="113"/>
      <c r="BB452" s="113"/>
      <c r="BC452" s="113"/>
      <c r="BD452" s="113"/>
      <c r="BE452" s="113"/>
      <c r="BF452" s="113"/>
      <c r="BG452" s="113"/>
      <c r="BH452" s="113"/>
      <c r="BI452" s="113"/>
      <c r="BJ452" s="113"/>
      <c r="BK452" s="113"/>
      <c r="BL452" s="113"/>
      <c r="BM452" s="113"/>
      <c r="BN452" s="113"/>
      <c r="BO452" s="113"/>
      <c r="BP452" s="113"/>
      <c r="BQ452" s="113"/>
      <c r="BR452" s="113"/>
      <c r="BS452" s="113"/>
      <c r="BT452" s="113"/>
      <c r="BU452" s="113"/>
      <c r="BV452" s="113"/>
      <c r="BW452" s="113"/>
      <c r="BX452" s="113"/>
      <c r="BY452" s="113"/>
      <c r="BZ452" s="113"/>
      <c r="CA452" s="113"/>
      <c r="CB452" s="113"/>
      <c r="CC452" s="113"/>
      <c r="CD452" s="113"/>
      <c r="CE452" s="113"/>
      <c r="CF452" s="113"/>
      <c r="CG452" s="113"/>
      <c r="CH452" s="113"/>
      <c r="CI452" s="113"/>
      <c r="CJ452" s="113"/>
      <c r="CK452" s="113"/>
      <c r="CL452" s="113"/>
      <c r="CM452" s="113"/>
      <c r="CN452" s="113"/>
      <c r="CO452" s="113"/>
      <c r="CP452" s="113"/>
      <c r="CQ452" s="113"/>
      <c r="CR452" s="113"/>
      <c r="CS452" s="113"/>
      <c r="CT452" s="113"/>
      <c r="CU452" s="113"/>
      <c r="CV452" s="113"/>
      <c r="CW452" s="113"/>
      <c r="CX452" s="113"/>
      <c r="CY452" s="113"/>
      <c r="CZ452" s="113"/>
      <c r="DA452" s="113"/>
      <c r="DB452" s="113"/>
      <c r="DC452" s="113"/>
      <c r="DD452" s="113"/>
      <c r="DE452" s="113"/>
      <c r="DF452" s="113"/>
      <c r="DG452" s="113"/>
      <c r="DH452" s="113"/>
      <c r="DI452" s="113"/>
      <c r="DJ452" s="113"/>
      <c r="DK452" s="113"/>
      <c r="DL452" s="113"/>
      <c r="DM452" s="113"/>
      <c r="DN452" s="113"/>
      <c r="DO452" s="113"/>
      <c r="DP452" s="113"/>
      <c r="DQ452" s="113"/>
      <c r="DR452" s="113"/>
      <c r="DS452" s="113"/>
      <c r="DT452" s="113"/>
      <c r="DU452" s="113"/>
      <c r="DV452" s="113"/>
      <c r="DW452" s="113"/>
      <c r="DX452" s="113"/>
      <c r="DY452" s="113"/>
      <c r="DZ452" s="113"/>
      <c r="EA452" s="113"/>
      <c r="EB452" s="113"/>
      <c r="EC452" s="113"/>
      <c r="ED452" s="113"/>
      <c r="EE452" s="113"/>
      <c r="EF452" s="113"/>
      <c r="EG452" s="113"/>
    </row>
    <row r="453" spans="1:137" s="106" customFormat="1" ht="12.95" customHeight="1" x14ac:dyDescent="0.2">
      <c r="A453" s="127">
        <v>7</v>
      </c>
      <c r="B453" s="104" t="e">
        <f>'Приложение № 1'!#REF!</f>
        <v>#REF!</v>
      </c>
      <c r="C453" s="151" t="e">
        <f>'Приложение № 1'!#REF!</f>
        <v>#REF!</v>
      </c>
      <c r="D453" s="151" t="e">
        <f>'Приложение № 1'!#REF!</f>
        <v>#REF!</v>
      </c>
      <c r="E453" s="151" t="e">
        <f>C453</f>
        <v>#REF!</v>
      </c>
      <c r="F453" s="151" t="e">
        <f>D453</f>
        <v>#REF!</v>
      </c>
      <c r="G453" s="151">
        <v>0</v>
      </c>
      <c r="H453" s="151">
        <v>0</v>
      </c>
      <c r="I453" s="151">
        <v>0</v>
      </c>
      <c r="J453" s="151">
        <v>0</v>
      </c>
      <c r="K453" s="151">
        <v>0</v>
      </c>
      <c r="L453" s="151">
        <v>0</v>
      </c>
      <c r="M453" s="151">
        <v>0</v>
      </c>
      <c r="N453" s="151">
        <v>0</v>
      </c>
      <c r="O453" s="151">
        <v>0</v>
      </c>
      <c r="P453" s="151">
        <v>0</v>
      </c>
      <c r="Q453" s="112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13"/>
      <c r="AT453" s="113"/>
      <c r="AU453" s="113"/>
      <c r="AV453" s="113"/>
      <c r="AW453" s="113"/>
      <c r="AX453" s="113"/>
      <c r="AY453" s="113"/>
      <c r="AZ453" s="113"/>
      <c r="BA453" s="113"/>
      <c r="BB453" s="113"/>
      <c r="BC453" s="113"/>
      <c r="BD453" s="113"/>
      <c r="BE453" s="113"/>
      <c r="BF453" s="113"/>
      <c r="BG453" s="113"/>
      <c r="BH453" s="113"/>
      <c r="BI453" s="113"/>
      <c r="BJ453" s="113"/>
      <c r="BK453" s="113"/>
      <c r="BL453" s="113"/>
      <c r="BM453" s="113"/>
      <c r="BN453" s="113"/>
      <c r="BO453" s="113"/>
      <c r="BP453" s="113"/>
      <c r="BQ453" s="113"/>
      <c r="BR453" s="113"/>
      <c r="BS453" s="113"/>
      <c r="BT453" s="113"/>
      <c r="BU453" s="113"/>
      <c r="BV453" s="113"/>
      <c r="BW453" s="113"/>
      <c r="BX453" s="113"/>
      <c r="BY453" s="113"/>
      <c r="BZ453" s="113"/>
      <c r="CA453" s="113"/>
      <c r="CB453" s="113"/>
      <c r="CC453" s="113"/>
      <c r="CD453" s="113"/>
      <c r="CE453" s="113"/>
      <c r="CF453" s="113"/>
      <c r="CG453" s="113"/>
      <c r="CH453" s="113"/>
      <c r="CI453" s="113"/>
      <c r="CJ453" s="113"/>
      <c r="CK453" s="113"/>
      <c r="CL453" s="113"/>
      <c r="CM453" s="113"/>
      <c r="CN453" s="113"/>
      <c r="CO453" s="113"/>
      <c r="CP453" s="113"/>
      <c r="CQ453" s="113"/>
      <c r="CR453" s="113"/>
      <c r="CS453" s="113"/>
      <c r="CT453" s="113"/>
      <c r="CU453" s="113"/>
      <c r="CV453" s="113"/>
      <c r="CW453" s="113"/>
      <c r="CX453" s="113"/>
      <c r="CY453" s="113"/>
      <c r="CZ453" s="113"/>
      <c r="DA453" s="113"/>
      <c r="DB453" s="113"/>
      <c r="DC453" s="113"/>
      <c r="DD453" s="113"/>
      <c r="DE453" s="113"/>
      <c r="DF453" s="113"/>
      <c r="DG453" s="113"/>
      <c r="DH453" s="113"/>
      <c r="DI453" s="113"/>
      <c r="DJ453" s="113"/>
      <c r="DK453" s="113"/>
      <c r="DL453" s="113"/>
      <c r="DM453" s="113"/>
      <c r="DN453" s="113"/>
      <c r="DO453" s="113"/>
      <c r="DP453" s="113"/>
      <c r="DQ453" s="113"/>
      <c r="DR453" s="113"/>
      <c r="DS453" s="113"/>
      <c r="DT453" s="113"/>
      <c r="DU453" s="113"/>
      <c r="DV453" s="113"/>
      <c r="DW453" s="113"/>
      <c r="DX453" s="113"/>
      <c r="DY453" s="113"/>
      <c r="DZ453" s="113"/>
      <c r="EA453" s="113"/>
      <c r="EB453" s="113"/>
      <c r="EC453" s="113"/>
      <c r="ED453" s="113"/>
      <c r="EE453" s="113"/>
      <c r="EF453" s="113"/>
      <c r="EG453" s="113"/>
    </row>
    <row r="454" spans="1:137" s="106" customFormat="1" ht="12.95" customHeight="1" x14ac:dyDescent="0.2">
      <c r="A454" s="127">
        <v>8</v>
      </c>
      <c r="B454" s="104" t="e">
        <f>'Приложение № 1'!#REF!</f>
        <v>#REF!</v>
      </c>
      <c r="C454" s="151" t="e">
        <f>'Приложение № 1'!#REF!</f>
        <v>#REF!</v>
      </c>
      <c r="D454" s="151" t="e">
        <f>'Приложение № 1'!#REF!</f>
        <v>#REF!</v>
      </c>
      <c r="E454" s="151" t="e">
        <f t="shared" ref="E454:E469" si="144">C454</f>
        <v>#REF!</v>
      </c>
      <c r="F454" s="151" t="e">
        <f t="shared" ref="F454:F469" si="145">D454</f>
        <v>#REF!</v>
      </c>
      <c r="G454" s="151">
        <v>0</v>
      </c>
      <c r="H454" s="151">
        <v>0</v>
      </c>
      <c r="I454" s="151">
        <v>0</v>
      </c>
      <c r="J454" s="151">
        <v>0</v>
      </c>
      <c r="K454" s="151">
        <v>0</v>
      </c>
      <c r="L454" s="151">
        <v>0</v>
      </c>
      <c r="M454" s="151">
        <v>0</v>
      </c>
      <c r="N454" s="151">
        <v>0</v>
      </c>
      <c r="O454" s="151">
        <v>0</v>
      </c>
      <c r="P454" s="151">
        <v>0</v>
      </c>
      <c r="Q454" s="112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13"/>
      <c r="AT454" s="113"/>
      <c r="AU454" s="113"/>
      <c r="AV454" s="113"/>
      <c r="AW454" s="113"/>
      <c r="AX454" s="113"/>
      <c r="AY454" s="113"/>
      <c r="AZ454" s="113"/>
      <c r="BA454" s="113"/>
      <c r="BB454" s="113"/>
      <c r="BC454" s="113"/>
      <c r="BD454" s="113"/>
      <c r="BE454" s="113"/>
      <c r="BF454" s="113"/>
      <c r="BG454" s="113"/>
      <c r="BH454" s="113"/>
      <c r="BI454" s="113"/>
      <c r="BJ454" s="113"/>
      <c r="BK454" s="113"/>
      <c r="BL454" s="113"/>
      <c r="BM454" s="113"/>
      <c r="BN454" s="113"/>
      <c r="BO454" s="113"/>
      <c r="BP454" s="113"/>
      <c r="BQ454" s="113"/>
      <c r="BR454" s="113"/>
      <c r="BS454" s="113"/>
      <c r="BT454" s="113"/>
      <c r="BU454" s="113"/>
      <c r="BV454" s="113"/>
      <c r="BW454" s="113"/>
      <c r="BX454" s="113"/>
      <c r="BY454" s="113"/>
      <c r="BZ454" s="113"/>
      <c r="CA454" s="113"/>
      <c r="CB454" s="113"/>
      <c r="CC454" s="113"/>
      <c r="CD454" s="113"/>
      <c r="CE454" s="113"/>
      <c r="CF454" s="113"/>
      <c r="CG454" s="113"/>
      <c r="CH454" s="113"/>
      <c r="CI454" s="113"/>
      <c r="CJ454" s="113"/>
      <c r="CK454" s="113"/>
      <c r="CL454" s="113"/>
      <c r="CM454" s="113"/>
      <c r="CN454" s="113"/>
      <c r="CO454" s="113"/>
      <c r="CP454" s="113"/>
      <c r="CQ454" s="113"/>
      <c r="CR454" s="113"/>
      <c r="CS454" s="113"/>
      <c r="CT454" s="113"/>
      <c r="CU454" s="113"/>
      <c r="CV454" s="113"/>
      <c r="CW454" s="113"/>
      <c r="CX454" s="113"/>
      <c r="CY454" s="113"/>
      <c r="CZ454" s="113"/>
      <c r="DA454" s="113"/>
      <c r="DB454" s="113"/>
      <c r="DC454" s="113"/>
      <c r="DD454" s="113"/>
      <c r="DE454" s="113"/>
      <c r="DF454" s="113"/>
      <c r="DG454" s="113"/>
      <c r="DH454" s="113"/>
      <c r="DI454" s="113"/>
      <c r="DJ454" s="113"/>
      <c r="DK454" s="113"/>
      <c r="DL454" s="113"/>
      <c r="DM454" s="113"/>
      <c r="DN454" s="113"/>
      <c r="DO454" s="113"/>
      <c r="DP454" s="113"/>
      <c r="DQ454" s="113"/>
      <c r="DR454" s="113"/>
      <c r="DS454" s="113"/>
      <c r="DT454" s="113"/>
      <c r="DU454" s="113"/>
      <c r="DV454" s="113"/>
      <c r="DW454" s="113"/>
      <c r="DX454" s="113"/>
      <c r="DY454" s="113"/>
      <c r="DZ454" s="113"/>
      <c r="EA454" s="113"/>
      <c r="EB454" s="113"/>
      <c r="EC454" s="113"/>
      <c r="ED454" s="113"/>
      <c r="EE454" s="113"/>
      <c r="EF454" s="113"/>
      <c r="EG454" s="113"/>
    </row>
    <row r="455" spans="1:137" s="106" customFormat="1" ht="12.95" customHeight="1" x14ac:dyDescent="0.2">
      <c r="A455" s="127">
        <v>9</v>
      </c>
      <c r="B455" s="104" t="e">
        <f>'Приложение № 1'!#REF!</f>
        <v>#REF!</v>
      </c>
      <c r="C455" s="151" t="e">
        <f>'Приложение № 1'!#REF!</f>
        <v>#REF!</v>
      </c>
      <c r="D455" s="151" t="e">
        <f>'Приложение № 1'!#REF!</f>
        <v>#REF!</v>
      </c>
      <c r="E455" s="151" t="e">
        <f t="shared" si="144"/>
        <v>#REF!</v>
      </c>
      <c r="F455" s="151" t="e">
        <f t="shared" si="145"/>
        <v>#REF!</v>
      </c>
      <c r="G455" s="151">
        <v>0</v>
      </c>
      <c r="H455" s="151">
        <v>0</v>
      </c>
      <c r="I455" s="151">
        <v>0</v>
      </c>
      <c r="J455" s="151">
        <v>0</v>
      </c>
      <c r="K455" s="151">
        <v>0</v>
      </c>
      <c r="L455" s="151">
        <v>0</v>
      </c>
      <c r="M455" s="151">
        <v>0</v>
      </c>
      <c r="N455" s="151">
        <v>0</v>
      </c>
      <c r="O455" s="151">
        <v>0</v>
      </c>
      <c r="P455" s="151">
        <v>0</v>
      </c>
      <c r="Q455" s="112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13"/>
      <c r="AT455" s="113"/>
      <c r="AU455" s="113"/>
      <c r="AV455" s="113"/>
      <c r="AW455" s="113"/>
      <c r="AX455" s="113"/>
      <c r="AY455" s="113"/>
      <c r="AZ455" s="113"/>
      <c r="BA455" s="113"/>
      <c r="BB455" s="113"/>
      <c r="BC455" s="113"/>
      <c r="BD455" s="113"/>
      <c r="BE455" s="113"/>
      <c r="BF455" s="113"/>
      <c r="BG455" s="113"/>
      <c r="BH455" s="113"/>
      <c r="BI455" s="113"/>
      <c r="BJ455" s="113"/>
      <c r="BK455" s="113"/>
      <c r="BL455" s="113"/>
      <c r="BM455" s="113"/>
      <c r="BN455" s="113"/>
      <c r="BO455" s="113"/>
      <c r="BP455" s="113"/>
      <c r="BQ455" s="113"/>
      <c r="BR455" s="113"/>
      <c r="BS455" s="113"/>
      <c r="BT455" s="113"/>
      <c r="BU455" s="113"/>
      <c r="BV455" s="113"/>
      <c r="BW455" s="113"/>
      <c r="BX455" s="113"/>
      <c r="BY455" s="113"/>
      <c r="BZ455" s="113"/>
      <c r="CA455" s="113"/>
      <c r="CB455" s="113"/>
      <c r="CC455" s="113"/>
      <c r="CD455" s="113"/>
      <c r="CE455" s="113"/>
      <c r="CF455" s="113"/>
      <c r="CG455" s="113"/>
      <c r="CH455" s="113"/>
      <c r="CI455" s="113"/>
      <c r="CJ455" s="113"/>
      <c r="CK455" s="113"/>
      <c r="CL455" s="113"/>
      <c r="CM455" s="113"/>
      <c r="CN455" s="113"/>
      <c r="CO455" s="113"/>
      <c r="CP455" s="113"/>
      <c r="CQ455" s="113"/>
      <c r="CR455" s="113"/>
      <c r="CS455" s="113"/>
      <c r="CT455" s="113"/>
      <c r="CU455" s="113"/>
      <c r="CV455" s="113"/>
      <c r="CW455" s="113"/>
      <c r="CX455" s="113"/>
      <c r="CY455" s="113"/>
      <c r="CZ455" s="113"/>
      <c r="DA455" s="113"/>
      <c r="DB455" s="113"/>
      <c r="DC455" s="113"/>
      <c r="DD455" s="113"/>
      <c r="DE455" s="113"/>
      <c r="DF455" s="113"/>
      <c r="DG455" s="113"/>
      <c r="DH455" s="113"/>
      <c r="DI455" s="113"/>
      <c r="DJ455" s="113"/>
      <c r="DK455" s="113"/>
      <c r="DL455" s="113"/>
      <c r="DM455" s="113"/>
      <c r="DN455" s="113"/>
      <c r="DO455" s="113"/>
      <c r="DP455" s="113"/>
      <c r="DQ455" s="113"/>
      <c r="DR455" s="113"/>
      <c r="DS455" s="113"/>
      <c r="DT455" s="113"/>
      <c r="DU455" s="113"/>
      <c r="DV455" s="113"/>
      <c r="DW455" s="113"/>
      <c r="DX455" s="113"/>
      <c r="DY455" s="113"/>
      <c r="DZ455" s="113"/>
      <c r="EA455" s="113"/>
      <c r="EB455" s="113"/>
      <c r="EC455" s="113"/>
      <c r="ED455" s="113"/>
      <c r="EE455" s="113"/>
      <c r="EF455" s="113"/>
      <c r="EG455" s="113"/>
    </row>
    <row r="456" spans="1:137" s="106" customFormat="1" ht="12.95" customHeight="1" x14ac:dyDescent="0.2">
      <c r="A456" s="127">
        <v>10</v>
      </c>
      <c r="B456" s="104" t="e">
        <f>'Приложение № 1'!#REF!</f>
        <v>#REF!</v>
      </c>
      <c r="C456" s="151" t="e">
        <f>'Приложение № 1'!#REF!</f>
        <v>#REF!</v>
      </c>
      <c r="D456" s="151" t="e">
        <f>'Приложение № 1'!#REF!</f>
        <v>#REF!</v>
      </c>
      <c r="E456" s="151" t="e">
        <f t="shared" si="144"/>
        <v>#REF!</v>
      </c>
      <c r="F456" s="151" t="e">
        <f t="shared" si="145"/>
        <v>#REF!</v>
      </c>
      <c r="G456" s="151">
        <v>0</v>
      </c>
      <c r="H456" s="151">
        <v>0</v>
      </c>
      <c r="I456" s="151">
        <v>0</v>
      </c>
      <c r="J456" s="151">
        <v>0</v>
      </c>
      <c r="K456" s="151">
        <v>0</v>
      </c>
      <c r="L456" s="151">
        <v>0</v>
      </c>
      <c r="M456" s="151">
        <v>0</v>
      </c>
      <c r="N456" s="151">
        <v>0</v>
      </c>
      <c r="O456" s="151">
        <v>0</v>
      </c>
      <c r="P456" s="151">
        <v>0</v>
      </c>
      <c r="Q456" s="112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3"/>
      <c r="AM456" s="113"/>
      <c r="AN456" s="113"/>
      <c r="AO456" s="113"/>
      <c r="AP456" s="113"/>
      <c r="AQ456" s="113"/>
      <c r="AR456" s="113"/>
      <c r="AS456" s="113"/>
      <c r="AT456" s="113"/>
      <c r="AU456" s="113"/>
      <c r="AV456" s="113"/>
      <c r="AW456" s="113"/>
      <c r="AX456" s="113"/>
      <c r="AY456" s="113"/>
      <c r="AZ456" s="113"/>
      <c r="BA456" s="113"/>
      <c r="BB456" s="113"/>
      <c r="BC456" s="113"/>
      <c r="BD456" s="113"/>
      <c r="BE456" s="113"/>
      <c r="BF456" s="113"/>
      <c r="BG456" s="113"/>
      <c r="BH456" s="113"/>
      <c r="BI456" s="113"/>
      <c r="BJ456" s="113"/>
      <c r="BK456" s="113"/>
      <c r="BL456" s="113"/>
      <c r="BM456" s="113"/>
      <c r="BN456" s="113"/>
      <c r="BO456" s="113"/>
      <c r="BP456" s="113"/>
      <c r="BQ456" s="113"/>
      <c r="BR456" s="113"/>
      <c r="BS456" s="113"/>
      <c r="BT456" s="113"/>
      <c r="BU456" s="113"/>
      <c r="BV456" s="113"/>
      <c r="BW456" s="113"/>
      <c r="BX456" s="113"/>
      <c r="BY456" s="113"/>
      <c r="BZ456" s="113"/>
      <c r="CA456" s="113"/>
      <c r="CB456" s="113"/>
      <c r="CC456" s="113"/>
      <c r="CD456" s="113"/>
      <c r="CE456" s="113"/>
      <c r="CF456" s="113"/>
      <c r="CG456" s="113"/>
      <c r="CH456" s="113"/>
      <c r="CI456" s="113"/>
      <c r="CJ456" s="113"/>
      <c r="CK456" s="113"/>
      <c r="CL456" s="113"/>
      <c r="CM456" s="113"/>
      <c r="CN456" s="113"/>
      <c r="CO456" s="113"/>
      <c r="CP456" s="113"/>
      <c r="CQ456" s="113"/>
      <c r="CR456" s="113"/>
      <c r="CS456" s="113"/>
      <c r="CT456" s="113"/>
      <c r="CU456" s="113"/>
      <c r="CV456" s="113"/>
      <c r="CW456" s="113"/>
      <c r="CX456" s="113"/>
      <c r="CY456" s="113"/>
      <c r="CZ456" s="113"/>
      <c r="DA456" s="113"/>
      <c r="DB456" s="113"/>
      <c r="DC456" s="113"/>
      <c r="DD456" s="113"/>
      <c r="DE456" s="113"/>
      <c r="DF456" s="113"/>
      <c r="DG456" s="113"/>
      <c r="DH456" s="113"/>
      <c r="DI456" s="113"/>
      <c r="DJ456" s="113"/>
      <c r="DK456" s="113"/>
      <c r="DL456" s="113"/>
      <c r="DM456" s="113"/>
      <c r="DN456" s="113"/>
      <c r="DO456" s="113"/>
      <c r="DP456" s="113"/>
      <c r="DQ456" s="113"/>
      <c r="DR456" s="113"/>
      <c r="DS456" s="113"/>
      <c r="DT456" s="113"/>
      <c r="DU456" s="113"/>
      <c r="DV456" s="113"/>
      <c r="DW456" s="113"/>
      <c r="DX456" s="113"/>
      <c r="DY456" s="113"/>
      <c r="DZ456" s="113"/>
      <c r="EA456" s="113"/>
      <c r="EB456" s="113"/>
      <c r="EC456" s="113"/>
      <c r="ED456" s="113"/>
      <c r="EE456" s="113"/>
      <c r="EF456" s="113"/>
      <c r="EG456" s="113"/>
    </row>
    <row r="457" spans="1:137" s="106" customFormat="1" ht="12.95" customHeight="1" x14ac:dyDescent="0.2">
      <c r="A457" s="127">
        <v>11</v>
      </c>
      <c r="B457" s="104" t="e">
        <f>'Приложение № 1'!#REF!</f>
        <v>#REF!</v>
      </c>
      <c r="C457" s="151" t="e">
        <f>'Приложение № 1'!#REF!</f>
        <v>#REF!</v>
      </c>
      <c r="D457" s="151" t="e">
        <f>'Приложение № 1'!#REF!</f>
        <v>#REF!</v>
      </c>
      <c r="E457" s="151" t="e">
        <f t="shared" si="144"/>
        <v>#REF!</v>
      </c>
      <c r="F457" s="151" t="e">
        <f t="shared" si="145"/>
        <v>#REF!</v>
      </c>
      <c r="G457" s="151">
        <v>0</v>
      </c>
      <c r="H457" s="151">
        <v>0</v>
      </c>
      <c r="I457" s="151">
        <v>0</v>
      </c>
      <c r="J457" s="151">
        <v>0</v>
      </c>
      <c r="K457" s="151">
        <v>0</v>
      </c>
      <c r="L457" s="151">
        <v>0</v>
      </c>
      <c r="M457" s="151">
        <v>0</v>
      </c>
      <c r="N457" s="151">
        <v>0</v>
      </c>
      <c r="O457" s="151">
        <v>0</v>
      </c>
      <c r="P457" s="151">
        <v>0</v>
      </c>
      <c r="Q457" s="112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  <c r="AL457" s="113"/>
      <c r="AM457" s="113"/>
      <c r="AN457" s="113"/>
      <c r="AO457" s="113"/>
      <c r="AP457" s="113"/>
      <c r="AQ457" s="113"/>
      <c r="AR457" s="113"/>
      <c r="AS457" s="113"/>
      <c r="AT457" s="113"/>
      <c r="AU457" s="113"/>
      <c r="AV457" s="113"/>
      <c r="AW457" s="113"/>
      <c r="AX457" s="113"/>
      <c r="AY457" s="113"/>
      <c r="AZ457" s="113"/>
      <c r="BA457" s="113"/>
      <c r="BB457" s="113"/>
      <c r="BC457" s="113"/>
      <c r="BD457" s="113"/>
      <c r="BE457" s="113"/>
      <c r="BF457" s="113"/>
      <c r="BG457" s="113"/>
      <c r="BH457" s="113"/>
      <c r="BI457" s="113"/>
      <c r="BJ457" s="113"/>
      <c r="BK457" s="113"/>
      <c r="BL457" s="113"/>
      <c r="BM457" s="113"/>
      <c r="BN457" s="113"/>
      <c r="BO457" s="113"/>
      <c r="BP457" s="113"/>
      <c r="BQ457" s="113"/>
      <c r="BR457" s="113"/>
      <c r="BS457" s="113"/>
      <c r="BT457" s="113"/>
      <c r="BU457" s="113"/>
      <c r="BV457" s="113"/>
      <c r="BW457" s="113"/>
      <c r="BX457" s="113"/>
      <c r="BY457" s="113"/>
      <c r="BZ457" s="113"/>
      <c r="CA457" s="113"/>
      <c r="CB457" s="113"/>
      <c r="CC457" s="113"/>
      <c r="CD457" s="113"/>
      <c r="CE457" s="113"/>
      <c r="CF457" s="113"/>
      <c r="CG457" s="113"/>
      <c r="CH457" s="113"/>
      <c r="CI457" s="113"/>
      <c r="CJ457" s="113"/>
      <c r="CK457" s="113"/>
      <c r="CL457" s="113"/>
      <c r="CM457" s="113"/>
      <c r="CN457" s="113"/>
      <c r="CO457" s="113"/>
      <c r="CP457" s="113"/>
      <c r="CQ457" s="113"/>
      <c r="CR457" s="113"/>
      <c r="CS457" s="113"/>
      <c r="CT457" s="113"/>
      <c r="CU457" s="113"/>
      <c r="CV457" s="113"/>
      <c r="CW457" s="113"/>
      <c r="CX457" s="113"/>
      <c r="CY457" s="113"/>
      <c r="CZ457" s="113"/>
      <c r="DA457" s="113"/>
      <c r="DB457" s="113"/>
      <c r="DC457" s="113"/>
      <c r="DD457" s="113"/>
      <c r="DE457" s="113"/>
      <c r="DF457" s="113"/>
      <c r="DG457" s="113"/>
      <c r="DH457" s="113"/>
      <c r="DI457" s="113"/>
      <c r="DJ457" s="113"/>
      <c r="DK457" s="113"/>
      <c r="DL457" s="113"/>
      <c r="DM457" s="113"/>
      <c r="DN457" s="113"/>
      <c r="DO457" s="113"/>
      <c r="DP457" s="113"/>
      <c r="DQ457" s="113"/>
      <c r="DR457" s="113"/>
      <c r="DS457" s="113"/>
      <c r="DT457" s="113"/>
      <c r="DU457" s="113"/>
      <c r="DV457" s="113"/>
      <c r="DW457" s="113"/>
      <c r="DX457" s="113"/>
      <c r="DY457" s="113"/>
      <c r="DZ457" s="113"/>
      <c r="EA457" s="113"/>
      <c r="EB457" s="113"/>
      <c r="EC457" s="113"/>
      <c r="ED457" s="113"/>
      <c r="EE457" s="113"/>
      <c r="EF457" s="113"/>
      <c r="EG457" s="113"/>
    </row>
    <row r="458" spans="1:137" s="106" customFormat="1" ht="12.95" customHeight="1" x14ac:dyDescent="0.2">
      <c r="A458" s="127">
        <v>12</v>
      </c>
      <c r="B458" s="104" t="e">
        <f>'Приложение № 1'!#REF!</f>
        <v>#REF!</v>
      </c>
      <c r="C458" s="151" t="e">
        <f>'Приложение № 1'!#REF!</f>
        <v>#REF!</v>
      </c>
      <c r="D458" s="151" t="e">
        <f>'Приложение № 1'!#REF!</f>
        <v>#REF!</v>
      </c>
      <c r="E458" s="151" t="e">
        <f t="shared" si="144"/>
        <v>#REF!</v>
      </c>
      <c r="F458" s="151" t="e">
        <f t="shared" si="145"/>
        <v>#REF!</v>
      </c>
      <c r="G458" s="151">
        <v>0</v>
      </c>
      <c r="H458" s="151">
        <v>0</v>
      </c>
      <c r="I458" s="151">
        <v>0</v>
      </c>
      <c r="J458" s="151">
        <v>0</v>
      </c>
      <c r="K458" s="151">
        <v>0</v>
      </c>
      <c r="L458" s="151">
        <v>0</v>
      </c>
      <c r="M458" s="151">
        <v>0</v>
      </c>
      <c r="N458" s="151">
        <v>0</v>
      </c>
      <c r="O458" s="151">
        <v>0</v>
      </c>
      <c r="P458" s="151">
        <v>0</v>
      </c>
      <c r="Q458" s="112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  <c r="AL458" s="113"/>
      <c r="AM458" s="113"/>
      <c r="AN458" s="113"/>
      <c r="AO458" s="113"/>
      <c r="AP458" s="113"/>
      <c r="AQ458" s="113"/>
      <c r="AR458" s="113"/>
      <c r="AS458" s="113"/>
      <c r="AT458" s="113"/>
      <c r="AU458" s="113"/>
      <c r="AV458" s="113"/>
      <c r="AW458" s="113"/>
      <c r="AX458" s="113"/>
      <c r="AY458" s="113"/>
      <c r="AZ458" s="113"/>
      <c r="BA458" s="113"/>
      <c r="BB458" s="113"/>
      <c r="BC458" s="113"/>
      <c r="BD458" s="113"/>
      <c r="BE458" s="113"/>
      <c r="BF458" s="113"/>
      <c r="BG458" s="113"/>
      <c r="BH458" s="113"/>
      <c r="BI458" s="113"/>
      <c r="BJ458" s="113"/>
      <c r="BK458" s="113"/>
      <c r="BL458" s="113"/>
      <c r="BM458" s="113"/>
      <c r="BN458" s="113"/>
      <c r="BO458" s="113"/>
      <c r="BP458" s="113"/>
      <c r="BQ458" s="113"/>
      <c r="BR458" s="113"/>
      <c r="BS458" s="113"/>
      <c r="BT458" s="113"/>
      <c r="BU458" s="113"/>
      <c r="BV458" s="113"/>
      <c r="BW458" s="113"/>
      <c r="BX458" s="113"/>
      <c r="BY458" s="113"/>
      <c r="BZ458" s="113"/>
      <c r="CA458" s="113"/>
      <c r="CB458" s="113"/>
      <c r="CC458" s="113"/>
      <c r="CD458" s="113"/>
      <c r="CE458" s="113"/>
      <c r="CF458" s="113"/>
      <c r="CG458" s="113"/>
      <c r="CH458" s="113"/>
      <c r="CI458" s="113"/>
      <c r="CJ458" s="113"/>
      <c r="CK458" s="113"/>
      <c r="CL458" s="113"/>
      <c r="CM458" s="113"/>
      <c r="CN458" s="113"/>
      <c r="CO458" s="113"/>
      <c r="CP458" s="113"/>
      <c r="CQ458" s="113"/>
      <c r="CR458" s="113"/>
      <c r="CS458" s="113"/>
      <c r="CT458" s="113"/>
      <c r="CU458" s="113"/>
      <c r="CV458" s="113"/>
      <c r="CW458" s="113"/>
      <c r="CX458" s="113"/>
      <c r="CY458" s="113"/>
      <c r="CZ458" s="113"/>
      <c r="DA458" s="113"/>
      <c r="DB458" s="113"/>
      <c r="DC458" s="113"/>
      <c r="DD458" s="113"/>
      <c r="DE458" s="113"/>
      <c r="DF458" s="113"/>
      <c r="DG458" s="113"/>
      <c r="DH458" s="113"/>
      <c r="DI458" s="113"/>
      <c r="DJ458" s="113"/>
      <c r="DK458" s="113"/>
      <c r="DL458" s="113"/>
      <c r="DM458" s="113"/>
      <c r="DN458" s="113"/>
      <c r="DO458" s="113"/>
      <c r="DP458" s="113"/>
      <c r="DQ458" s="113"/>
      <c r="DR458" s="113"/>
      <c r="DS458" s="113"/>
      <c r="DT458" s="113"/>
      <c r="DU458" s="113"/>
      <c r="DV458" s="113"/>
      <c r="DW458" s="113"/>
      <c r="DX458" s="113"/>
      <c r="DY458" s="113"/>
      <c r="DZ458" s="113"/>
      <c r="EA458" s="113"/>
      <c r="EB458" s="113"/>
      <c r="EC458" s="113"/>
      <c r="ED458" s="113"/>
      <c r="EE458" s="113"/>
      <c r="EF458" s="113"/>
      <c r="EG458" s="113"/>
    </row>
    <row r="459" spans="1:137" s="106" customFormat="1" ht="12.95" customHeight="1" x14ac:dyDescent="0.2">
      <c r="A459" s="127">
        <v>13</v>
      </c>
      <c r="B459" s="104" t="e">
        <f>'Приложение № 1'!#REF!</f>
        <v>#REF!</v>
      </c>
      <c r="C459" s="151" t="e">
        <f>'Приложение № 1'!#REF!</f>
        <v>#REF!</v>
      </c>
      <c r="D459" s="151" t="e">
        <f>'Приложение № 1'!#REF!</f>
        <v>#REF!</v>
      </c>
      <c r="E459" s="151" t="e">
        <f t="shared" si="144"/>
        <v>#REF!</v>
      </c>
      <c r="F459" s="151" t="e">
        <f t="shared" si="145"/>
        <v>#REF!</v>
      </c>
      <c r="G459" s="151">
        <v>0</v>
      </c>
      <c r="H459" s="151">
        <v>0</v>
      </c>
      <c r="I459" s="151">
        <v>0</v>
      </c>
      <c r="J459" s="151">
        <v>0</v>
      </c>
      <c r="K459" s="151">
        <v>0</v>
      </c>
      <c r="L459" s="151">
        <v>0</v>
      </c>
      <c r="M459" s="151">
        <v>0</v>
      </c>
      <c r="N459" s="151">
        <v>0</v>
      </c>
      <c r="O459" s="151">
        <v>0</v>
      </c>
      <c r="P459" s="151">
        <v>0</v>
      </c>
      <c r="Q459" s="112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13"/>
      <c r="AT459" s="113"/>
      <c r="AU459" s="113"/>
      <c r="AV459" s="113"/>
      <c r="AW459" s="113"/>
      <c r="AX459" s="113"/>
      <c r="AY459" s="113"/>
      <c r="AZ459" s="113"/>
      <c r="BA459" s="113"/>
      <c r="BB459" s="113"/>
      <c r="BC459" s="113"/>
      <c r="BD459" s="113"/>
      <c r="BE459" s="113"/>
      <c r="BF459" s="113"/>
      <c r="BG459" s="113"/>
      <c r="BH459" s="113"/>
      <c r="BI459" s="113"/>
      <c r="BJ459" s="113"/>
      <c r="BK459" s="113"/>
      <c r="BL459" s="113"/>
      <c r="BM459" s="113"/>
      <c r="BN459" s="113"/>
      <c r="BO459" s="113"/>
      <c r="BP459" s="113"/>
      <c r="BQ459" s="113"/>
      <c r="BR459" s="113"/>
      <c r="BS459" s="113"/>
      <c r="BT459" s="113"/>
      <c r="BU459" s="113"/>
      <c r="BV459" s="113"/>
      <c r="BW459" s="113"/>
      <c r="BX459" s="113"/>
      <c r="BY459" s="113"/>
      <c r="BZ459" s="113"/>
      <c r="CA459" s="113"/>
      <c r="CB459" s="113"/>
      <c r="CC459" s="113"/>
      <c r="CD459" s="113"/>
      <c r="CE459" s="113"/>
      <c r="CF459" s="113"/>
      <c r="CG459" s="113"/>
      <c r="CH459" s="113"/>
      <c r="CI459" s="113"/>
      <c r="CJ459" s="113"/>
      <c r="CK459" s="113"/>
      <c r="CL459" s="113"/>
      <c r="CM459" s="113"/>
      <c r="CN459" s="113"/>
      <c r="CO459" s="113"/>
      <c r="CP459" s="113"/>
      <c r="CQ459" s="113"/>
      <c r="CR459" s="113"/>
      <c r="CS459" s="113"/>
      <c r="CT459" s="113"/>
      <c r="CU459" s="113"/>
      <c r="CV459" s="113"/>
      <c r="CW459" s="113"/>
      <c r="CX459" s="113"/>
      <c r="CY459" s="113"/>
      <c r="CZ459" s="113"/>
      <c r="DA459" s="113"/>
      <c r="DB459" s="113"/>
      <c r="DC459" s="113"/>
      <c r="DD459" s="113"/>
      <c r="DE459" s="113"/>
      <c r="DF459" s="113"/>
      <c r="DG459" s="113"/>
      <c r="DH459" s="113"/>
      <c r="DI459" s="113"/>
      <c r="DJ459" s="113"/>
      <c r="DK459" s="113"/>
      <c r="DL459" s="113"/>
      <c r="DM459" s="113"/>
      <c r="DN459" s="113"/>
      <c r="DO459" s="113"/>
      <c r="DP459" s="113"/>
      <c r="DQ459" s="113"/>
      <c r="DR459" s="113"/>
      <c r="DS459" s="113"/>
      <c r="DT459" s="113"/>
      <c r="DU459" s="113"/>
      <c r="DV459" s="113"/>
      <c r="DW459" s="113"/>
      <c r="DX459" s="113"/>
      <c r="DY459" s="113"/>
      <c r="DZ459" s="113"/>
      <c r="EA459" s="113"/>
      <c r="EB459" s="113"/>
      <c r="EC459" s="113"/>
      <c r="ED459" s="113"/>
      <c r="EE459" s="113"/>
      <c r="EF459" s="113"/>
      <c r="EG459" s="113"/>
    </row>
    <row r="460" spans="1:137" s="106" customFormat="1" ht="12.95" customHeight="1" x14ac:dyDescent="0.2">
      <c r="A460" s="127">
        <v>14</v>
      </c>
      <c r="B460" s="104" t="e">
        <f>'Приложение № 1'!#REF!</f>
        <v>#REF!</v>
      </c>
      <c r="C460" s="151" t="e">
        <f>'Приложение № 1'!#REF!</f>
        <v>#REF!</v>
      </c>
      <c r="D460" s="151" t="e">
        <f>'Приложение № 1'!#REF!</f>
        <v>#REF!</v>
      </c>
      <c r="E460" s="151" t="e">
        <f t="shared" si="144"/>
        <v>#REF!</v>
      </c>
      <c r="F460" s="151" t="e">
        <f t="shared" si="145"/>
        <v>#REF!</v>
      </c>
      <c r="G460" s="151">
        <v>0</v>
      </c>
      <c r="H460" s="151">
        <v>0</v>
      </c>
      <c r="I460" s="151">
        <v>0</v>
      </c>
      <c r="J460" s="151">
        <v>0</v>
      </c>
      <c r="K460" s="151">
        <v>0</v>
      </c>
      <c r="L460" s="151">
        <v>0</v>
      </c>
      <c r="M460" s="151">
        <v>0</v>
      </c>
      <c r="N460" s="151">
        <v>0</v>
      </c>
      <c r="O460" s="151">
        <v>0</v>
      </c>
      <c r="P460" s="151">
        <v>0</v>
      </c>
      <c r="Q460" s="112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  <c r="AL460" s="113"/>
      <c r="AM460" s="113"/>
      <c r="AN460" s="113"/>
      <c r="AO460" s="113"/>
      <c r="AP460" s="113"/>
      <c r="AQ460" s="113"/>
      <c r="AR460" s="113"/>
      <c r="AS460" s="113"/>
      <c r="AT460" s="113"/>
      <c r="AU460" s="113"/>
      <c r="AV460" s="113"/>
      <c r="AW460" s="113"/>
      <c r="AX460" s="113"/>
      <c r="AY460" s="113"/>
      <c r="AZ460" s="113"/>
      <c r="BA460" s="113"/>
      <c r="BB460" s="113"/>
      <c r="BC460" s="113"/>
      <c r="BD460" s="113"/>
      <c r="BE460" s="113"/>
      <c r="BF460" s="113"/>
      <c r="BG460" s="113"/>
      <c r="BH460" s="113"/>
      <c r="BI460" s="113"/>
      <c r="BJ460" s="113"/>
      <c r="BK460" s="113"/>
      <c r="BL460" s="113"/>
      <c r="BM460" s="113"/>
      <c r="BN460" s="113"/>
      <c r="BO460" s="113"/>
      <c r="BP460" s="113"/>
      <c r="BQ460" s="113"/>
      <c r="BR460" s="113"/>
      <c r="BS460" s="113"/>
      <c r="BT460" s="113"/>
      <c r="BU460" s="113"/>
      <c r="BV460" s="113"/>
      <c r="BW460" s="113"/>
      <c r="BX460" s="113"/>
      <c r="BY460" s="113"/>
      <c r="BZ460" s="113"/>
      <c r="CA460" s="113"/>
      <c r="CB460" s="113"/>
      <c r="CC460" s="113"/>
      <c r="CD460" s="113"/>
      <c r="CE460" s="113"/>
      <c r="CF460" s="113"/>
      <c r="CG460" s="113"/>
      <c r="CH460" s="113"/>
      <c r="CI460" s="113"/>
      <c r="CJ460" s="113"/>
      <c r="CK460" s="113"/>
      <c r="CL460" s="113"/>
      <c r="CM460" s="113"/>
      <c r="CN460" s="113"/>
      <c r="CO460" s="113"/>
      <c r="CP460" s="113"/>
      <c r="CQ460" s="113"/>
      <c r="CR460" s="113"/>
      <c r="CS460" s="113"/>
      <c r="CT460" s="113"/>
      <c r="CU460" s="113"/>
      <c r="CV460" s="113"/>
      <c r="CW460" s="113"/>
      <c r="CX460" s="113"/>
      <c r="CY460" s="113"/>
      <c r="CZ460" s="113"/>
      <c r="DA460" s="113"/>
      <c r="DB460" s="113"/>
      <c r="DC460" s="113"/>
      <c r="DD460" s="113"/>
      <c r="DE460" s="113"/>
      <c r="DF460" s="113"/>
      <c r="DG460" s="113"/>
      <c r="DH460" s="113"/>
      <c r="DI460" s="113"/>
      <c r="DJ460" s="113"/>
      <c r="DK460" s="113"/>
      <c r="DL460" s="113"/>
      <c r="DM460" s="113"/>
      <c r="DN460" s="113"/>
      <c r="DO460" s="113"/>
      <c r="DP460" s="113"/>
      <c r="DQ460" s="113"/>
      <c r="DR460" s="113"/>
      <c r="DS460" s="113"/>
      <c r="DT460" s="113"/>
      <c r="DU460" s="113"/>
      <c r="DV460" s="113"/>
      <c r="DW460" s="113"/>
      <c r="DX460" s="113"/>
      <c r="DY460" s="113"/>
      <c r="DZ460" s="113"/>
      <c r="EA460" s="113"/>
      <c r="EB460" s="113"/>
      <c r="EC460" s="113"/>
      <c r="ED460" s="113"/>
      <c r="EE460" s="113"/>
      <c r="EF460" s="113"/>
      <c r="EG460" s="113"/>
    </row>
    <row r="461" spans="1:137" s="106" customFormat="1" ht="12.95" customHeight="1" x14ac:dyDescent="0.2">
      <c r="A461" s="127">
        <v>15</v>
      </c>
      <c r="B461" s="104" t="e">
        <f>'Приложение № 1'!#REF!</f>
        <v>#REF!</v>
      </c>
      <c r="C461" s="151" t="e">
        <f>'Приложение № 1'!#REF!</f>
        <v>#REF!</v>
      </c>
      <c r="D461" s="151" t="e">
        <f>'Приложение № 1'!#REF!</f>
        <v>#REF!</v>
      </c>
      <c r="E461" s="151" t="e">
        <f t="shared" si="144"/>
        <v>#REF!</v>
      </c>
      <c r="F461" s="151" t="e">
        <f t="shared" si="145"/>
        <v>#REF!</v>
      </c>
      <c r="G461" s="151">
        <v>0</v>
      </c>
      <c r="H461" s="151">
        <v>0</v>
      </c>
      <c r="I461" s="151">
        <v>0</v>
      </c>
      <c r="J461" s="151">
        <v>0</v>
      </c>
      <c r="K461" s="151">
        <v>0</v>
      </c>
      <c r="L461" s="151">
        <v>0</v>
      </c>
      <c r="M461" s="151">
        <v>0</v>
      </c>
      <c r="N461" s="151">
        <v>0</v>
      </c>
      <c r="O461" s="151">
        <v>0</v>
      </c>
      <c r="P461" s="151">
        <v>0</v>
      </c>
      <c r="Q461" s="112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  <c r="AL461" s="113"/>
      <c r="AM461" s="113"/>
      <c r="AN461" s="113"/>
      <c r="AO461" s="113"/>
      <c r="AP461" s="113"/>
      <c r="AQ461" s="113"/>
      <c r="AR461" s="113"/>
      <c r="AS461" s="113"/>
      <c r="AT461" s="113"/>
      <c r="AU461" s="113"/>
      <c r="AV461" s="113"/>
      <c r="AW461" s="113"/>
      <c r="AX461" s="113"/>
      <c r="AY461" s="113"/>
      <c r="AZ461" s="113"/>
      <c r="BA461" s="113"/>
      <c r="BB461" s="113"/>
      <c r="BC461" s="113"/>
      <c r="BD461" s="113"/>
      <c r="BE461" s="113"/>
      <c r="BF461" s="113"/>
      <c r="BG461" s="113"/>
      <c r="BH461" s="113"/>
      <c r="BI461" s="113"/>
      <c r="BJ461" s="113"/>
      <c r="BK461" s="113"/>
      <c r="BL461" s="113"/>
      <c r="BM461" s="113"/>
      <c r="BN461" s="113"/>
      <c r="BO461" s="113"/>
      <c r="BP461" s="113"/>
      <c r="BQ461" s="113"/>
      <c r="BR461" s="113"/>
      <c r="BS461" s="113"/>
      <c r="BT461" s="113"/>
      <c r="BU461" s="113"/>
      <c r="BV461" s="113"/>
      <c r="BW461" s="113"/>
      <c r="BX461" s="113"/>
      <c r="BY461" s="113"/>
      <c r="BZ461" s="113"/>
      <c r="CA461" s="113"/>
      <c r="CB461" s="113"/>
      <c r="CC461" s="113"/>
      <c r="CD461" s="113"/>
      <c r="CE461" s="113"/>
      <c r="CF461" s="113"/>
      <c r="CG461" s="113"/>
      <c r="CH461" s="113"/>
      <c r="CI461" s="113"/>
      <c r="CJ461" s="113"/>
      <c r="CK461" s="113"/>
      <c r="CL461" s="113"/>
      <c r="CM461" s="113"/>
      <c r="CN461" s="113"/>
      <c r="CO461" s="113"/>
      <c r="CP461" s="113"/>
      <c r="CQ461" s="113"/>
      <c r="CR461" s="113"/>
      <c r="CS461" s="113"/>
      <c r="CT461" s="113"/>
      <c r="CU461" s="113"/>
      <c r="CV461" s="113"/>
      <c r="CW461" s="113"/>
      <c r="CX461" s="113"/>
      <c r="CY461" s="113"/>
      <c r="CZ461" s="113"/>
      <c r="DA461" s="113"/>
      <c r="DB461" s="113"/>
      <c r="DC461" s="113"/>
      <c r="DD461" s="113"/>
      <c r="DE461" s="113"/>
      <c r="DF461" s="113"/>
      <c r="DG461" s="113"/>
      <c r="DH461" s="113"/>
      <c r="DI461" s="113"/>
      <c r="DJ461" s="113"/>
      <c r="DK461" s="113"/>
      <c r="DL461" s="113"/>
      <c r="DM461" s="113"/>
      <c r="DN461" s="113"/>
      <c r="DO461" s="113"/>
      <c r="DP461" s="113"/>
      <c r="DQ461" s="113"/>
      <c r="DR461" s="113"/>
      <c r="DS461" s="113"/>
      <c r="DT461" s="113"/>
      <c r="DU461" s="113"/>
      <c r="DV461" s="113"/>
      <c r="DW461" s="113"/>
      <c r="DX461" s="113"/>
      <c r="DY461" s="113"/>
      <c r="DZ461" s="113"/>
      <c r="EA461" s="113"/>
      <c r="EB461" s="113"/>
      <c r="EC461" s="113"/>
      <c r="ED461" s="113"/>
      <c r="EE461" s="113"/>
      <c r="EF461" s="113"/>
      <c r="EG461" s="113"/>
    </row>
    <row r="462" spans="1:137" s="106" customFormat="1" ht="12.95" customHeight="1" x14ac:dyDescent="0.2">
      <c r="A462" s="127">
        <v>16</v>
      </c>
      <c r="B462" s="104" t="e">
        <f>'Приложение № 1'!#REF!</f>
        <v>#REF!</v>
      </c>
      <c r="C462" s="151" t="e">
        <f>'Приложение № 1'!#REF!</f>
        <v>#REF!</v>
      </c>
      <c r="D462" s="151" t="e">
        <f>'Приложение № 1'!#REF!</f>
        <v>#REF!</v>
      </c>
      <c r="E462" s="151" t="e">
        <f t="shared" si="144"/>
        <v>#REF!</v>
      </c>
      <c r="F462" s="151" t="e">
        <f t="shared" si="145"/>
        <v>#REF!</v>
      </c>
      <c r="G462" s="151">
        <v>0</v>
      </c>
      <c r="H462" s="151">
        <v>0</v>
      </c>
      <c r="I462" s="151">
        <v>0</v>
      </c>
      <c r="J462" s="151">
        <v>0</v>
      </c>
      <c r="K462" s="151">
        <v>0</v>
      </c>
      <c r="L462" s="151">
        <v>0</v>
      </c>
      <c r="M462" s="151">
        <v>0</v>
      </c>
      <c r="N462" s="151">
        <v>0</v>
      </c>
      <c r="O462" s="151">
        <v>0</v>
      </c>
      <c r="P462" s="151">
        <v>0</v>
      </c>
      <c r="Q462" s="112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  <c r="AL462" s="113"/>
      <c r="AM462" s="113"/>
      <c r="AN462" s="113"/>
      <c r="AO462" s="113"/>
      <c r="AP462" s="113"/>
      <c r="AQ462" s="113"/>
      <c r="AR462" s="113"/>
      <c r="AS462" s="113"/>
      <c r="AT462" s="113"/>
      <c r="AU462" s="113"/>
      <c r="AV462" s="113"/>
      <c r="AW462" s="113"/>
      <c r="AX462" s="113"/>
      <c r="AY462" s="113"/>
      <c r="AZ462" s="113"/>
      <c r="BA462" s="113"/>
      <c r="BB462" s="113"/>
      <c r="BC462" s="113"/>
      <c r="BD462" s="113"/>
      <c r="BE462" s="113"/>
      <c r="BF462" s="113"/>
      <c r="BG462" s="113"/>
      <c r="BH462" s="113"/>
      <c r="BI462" s="113"/>
      <c r="BJ462" s="113"/>
      <c r="BK462" s="113"/>
      <c r="BL462" s="113"/>
      <c r="BM462" s="113"/>
      <c r="BN462" s="113"/>
      <c r="BO462" s="113"/>
      <c r="BP462" s="113"/>
      <c r="BQ462" s="113"/>
      <c r="BR462" s="113"/>
      <c r="BS462" s="113"/>
      <c r="BT462" s="113"/>
      <c r="BU462" s="113"/>
      <c r="BV462" s="113"/>
      <c r="BW462" s="113"/>
      <c r="BX462" s="113"/>
      <c r="BY462" s="113"/>
      <c r="BZ462" s="113"/>
      <c r="CA462" s="113"/>
      <c r="CB462" s="113"/>
      <c r="CC462" s="113"/>
      <c r="CD462" s="113"/>
      <c r="CE462" s="113"/>
      <c r="CF462" s="113"/>
      <c r="CG462" s="113"/>
      <c r="CH462" s="113"/>
      <c r="CI462" s="113"/>
      <c r="CJ462" s="113"/>
      <c r="CK462" s="113"/>
      <c r="CL462" s="113"/>
      <c r="CM462" s="113"/>
      <c r="CN462" s="113"/>
      <c r="CO462" s="113"/>
      <c r="CP462" s="113"/>
      <c r="CQ462" s="113"/>
      <c r="CR462" s="113"/>
      <c r="CS462" s="113"/>
      <c r="CT462" s="113"/>
      <c r="CU462" s="113"/>
      <c r="CV462" s="113"/>
      <c r="CW462" s="113"/>
      <c r="CX462" s="113"/>
      <c r="CY462" s="113"/>
      <c r="CZ462" s="113"/>
      <c r="DA462" s="113"/>
      <c r="DB462" s="113"/>
      <c r="DC462" s="113"/>
      <c r="DD462" s="113"/>
      <c r="DE462" s="113"/>
      <c r="DF462" s="113"/>
      <c r="DG462" s="113"/>
      <c r="DH462" s="113"/>
      <c r="DI462" s="113"/>
      <c r="DJ462" s="113"/>
      <c r="DK462" s="113"/>
      <c r="DL462" s="113"/>
      <c r="DM462" s="113"/>
      <c r="DN462" s="113"/>
      <c r="DO462" s="113"/>
      <c r="DP462" s="113"/>
      <c r="DQ462" s="113"/>
      <c r="DR462" s="113"/>
      <c r="DS462" s="113"/>
      <c r="DT462" s="113"/>
      <c r="DU462" s="113"/>
      <c r="DV462" s="113"/>
      <c r="DW462" s="113"/>
      <c r="DX462" s="113"/>
      <c r="DY462" s="113"/>
      <c r="DZ462" s="113"/>
      <c r="EA462" s="113"/>
      <c r="EB462" s="113"/>
      <c r="EC462" s="113"/>
      <c r="ED462" s="113"/>
      <c r="EE462" s="113"/>
      <c r="EF462" s="113"/>
      <c r="EG462" s="113"/>
    </row>
    <row r="463" spans="1:137" s="106" customFormat="1" ht="12.95" customHeight="1" x14ac:dyDescent="0.2">
      <c r="A463" s="127">
        <v>17</v>
      </c>
      <c r="B463" s="104" t="e">
        <f>'Приложение № 1'!#REF!</f>
        <v>#REF!</v>
      </c>
      <c r="C463" s="151" t="e">
        <f>'Приложение № 1'!#REF!</f>
        <v>#REF!</v>
      </c>
      <c r="D463" s="151" t="e">
        <f>'Приложение № 1'!#REF!</f>
        <v>#REF!</v>
      </c>
      <c r="E463" s="151" t="e">
        <f t="shared" si="144"/>
        <v>#REF!</v>
      </c>
      <c r="F463" s="151" t="e">
        <f t="shared" si="145"/>
        <v>#REF!</v>
      </c>
      <c r="G463" s="151">
        <v>0</v>
      </c>
      <c r="H463" s="151">
        <v>0</v>
      </c>
      <c r="I463" s="151">
        <v>0</v>
      </c>
      <c r="J463" s="151">
        <v>0</v>
      </c>
      <c r="K463" s="151">
        <v>0</v>
      </c>
      <c r="L463" s="151">
        <v>0</v>
      </c>
      <c r="M463" s="151">
        <v>0</v>
      </c>
      <c r="N463" s="151">
        <v>0</v>
      </c>
      <c r="O463" s="151">
        <v>0</v>
      </c>
      <c r="P463" s="151">
        <v>0</v>
      </c>
      <c r="Q463" s="112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3"/>
      <c r="AQ463" s="113"/>
      <c r="AR463" s="113"/>
      <c r="AS463" s="113"/>
      <c r="AT463" s="113"/>
      <c r="AU463" s="113"/>
      <c r="AV463" s="113"/>
      <c r="AW463" s="113"/>
      <c r="AX463" s="113"/>
      <c r="AY463" s="113"/>
      <c r="AZ463" s="113"/>
      <c r="BA463" s="113"/>
      <c r="BB463" s="113"/>
      <c r="BC463" s="113"/>
      <c r="BD463" s="113"/>
      <c r="BE463" s="113"/>
      <c r="BF463" s="113"/>
      <c r="BG463" s="113"/>
      <c r="BH463" s="113"/>
      <c r="BI463" s="113"/>
      <c r="BJ463" s="113"/>
      <c r="BK463" s="113"/>
      <c r="BL463" s="113"/>
      <c r="BM463" s="113"/>
      <c r="BN463" s="113"/>
      <c r="BO463" s="113"/>
      <c r="BP463" s="113"/>
      <c r="BQ463" s="113"/>
      <c r="BR463" s="113"/>
      <c r="BS463" s="113"/>
      <c r="BT463" s="113"/>
      <c r="BU463" s="113"/>
      <c r="BV463" s="113"/>
      <c r="BW463" s="113"/>
      <c r="BX463" s="113"/>
      <c r="BY463" s="113"/>
      <c r="BZ463" s="113"/>
      <c r="CA463" s="113"/>
      <c r="CB463" s="113"/>
      <c r="CC463" s="113"/>
      <c r="CD463" s="113"/>
      <c r="CE463" s="113"/>
      <c r="CF463" s="113"/>
      <c r="CG463" s="113"/>
      <c r="CH463" s="113"/>
      <c r="CI463" s="113"/>
      <c r="CJ463" s="113"/>
      <c r="CK463" s="113"/>
      <c r="CL463" s="113"/>
      <c r="CM463" s="113"/>
      <c r="CN463" s="113"/>
      <c r="CO463" s="113"/>
      <c r="CP463" s="113"/>
      <c r="CQ463" s="113"/>
      <c r="CR463" s="113"/>
      <c r="CS463" s="113"/>
      <c r="CT463" s="113"/>
      <c r="CU463" s="113"/>
      <c r="CV463" s="113"/>
      <c r="CW463" s="113"/>
      <c r="CX463" s="113"/>
      <c r="CY463" s="113"/>
      <c r="CZ463" s="113"/>
      <c r="DA463" s="113"/>
      <c r="DB463" s="113"/>
      <c r="DC463" s="113"/>
      <c r="DD463" s="113"/>
      <c r="DE463" s="113"/>
      <c r="DF463" s="113"/>
      <c r="DG463" s="113"/>
      <c r="DH463" s="113"/>
      <c r="DI463" s="113"/>
      <c r="DJ463" s="113"/>
      <c r="DK463" s="113"/>
      <c r="DL463" s="113"/>
      <c r="DM463" s="113"/>
      <c r="DN463" s="113"/>
      <c r="DO463" s="113"/>
      <c r="DP463" s="113"/>
      <c r="DQ463" s="113"/>
      <c r="DR463" s="113"/>
      <c r="DS463" s="113"/>
      <c r="DT463" s="113"/>
      <c r="DU463" s="113"/>
      <c r="DV463" s="113"/>
      <c r="DW463" s="113"/>
      <c r="DX463" s="113"/>
      <c r="DY463" s="113"/>
      <c r="DZ463" s="113"/>
      <c r="EA463" s="113"/>
      <c r="EB463" s="113"/>
      <c r="EC463" s="113"/>
      <c r="ED463" s="113"/>
      <c r="EE463" s="113"/>
      <c r="EF463" s="113"/>
      <c r="EG463" s="113"/>
    </row>
    <row r="464" spans="1:137" s="106" customFormat="1" ht="12.95" customHeight="1" x14ac:dyDescent="0.2">
      <c r="A464" s="127">
        <v>18</v>
      </c>
      <c r="B464" s="104" t="e">
        <f>'Приложение № 1'!#REF!</f>
        <v>#REF!</v>
      </c>
      <c r="C464" s="151" t="e">
        <f>'Приложение № 1'!#REF!</f>
        <v>#REF!</v>
      </c>
      <c r="D464" s="151" t="e">
        <f>'Приложение № 1'!#REF!</f>
        <v>#REF!</v>
      </c>
      <c r="E464" s="151" t="e">
        <f t="shared" si="144"/>
        <v>#REF!</v>
      </c>
      <c r="F464" s="151" t="e">
        <f t="shared" si="145"/>
        <v>#REF!</v>
      </c>
      <c r="G464" s="151">
        <v>0</v>
      </c>
      <c r="H464" s="151">
        <v>0</v>
      </c>
      <c r="I464" s="151">
        <v>0</v>
      </c>
      <c r="J464" s="151">
        <v>0</v>
      </c>
      <c r="K464" s="151">
        <v>0</v>
      </c>
      <c r="L464" s="151">
        <v>0</v>
      </c>
      <c r="M464" s="151">
        <v>0</v>
      </c>
      <c r="N464" s="151">
        <v>0</v>
      </c>
      <c r="O464" s="151">
        <v>0</v>
      </c>
      <c r="P464" s="151">
        <v>0</v>
      </c>
      <c r="Q464" s="112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13"/>
      <c r="AT464" s="113"/>
      <c r="AU464" s="113"/>
      <c r="AV464" s="113"/>
      <c r="AW464" s="113"/>
      <c r="AX464" s="113"/>
      <c r="AY464" s="113"/>
      <c r="AZ464" s="113"/>
      <c r="BA464" s="113"/>
      <c r="BB464" s="113"/>
      <c r="BC464" s="113"/>
      <c r="BD464" s="113"/>
      <c r="BE464" s="113"/>
      <c r="BF464" s="113"/>
      <c r="BG464" s="113"/>
      <c r="BH464" s="113"/>
      <c r="BI464" s="113"/>
      <c r="BJ464" s="113"/>
      <c r="BK464" s="113"/>
      <c r="BL464" s="113"/>
      <c r="BM464" s="113"/>
      <c r="BN464" s="113"/>
      <c r="BO464" s="113"/>
      <c r="BP464" s="113"/>
      <c r="BQ464" s="113"/>
      <c r="BR464" s="113"/>
      <c r="BS464" s="113"/>
      <c r="BT464" s="113"/>
      <c r="BU464" s="113"/>
      <c r="BV464" s="113"/>
      <c r="BW464" s="113"/>
      <c r="BX464" s="113"/>
      <c r="BY464" s="113"/>
      <c r="BZ464" s="113"/>
      <c r="CA464" s="113"/>
      <c r="CB464" s="113"/>
      <c r="CC464" s="113"/>
      <c r="CD464" s="113"/>
      <c r="CE464" s="113"/>
      <c r="CF464" s="113"/>
      <c r="CG464" s="113"/>
      <c r="CH464" s="113"/>
      <c r="CI464" s="113"/>
      <c r="CJ464" s="113"/>
      <c r="CK464" s="113"/>
      <c r="CL464" s="113"/>
      <c r="CM464" s="113"/>
      <c r="CN464" s="113"/>
      <c r="CO464" s="113"/>
      <c r="CP464" s="113"/>
      <c r="CQ464" s="113"/>
      <c r="CR464" s="113"/>
      <c r="CS464" s="113"/>
      <c r="CT464" s="113"/>
      <c r="CU464" s="113"/>
      <c r="CV464" s="113"/>
      <c r="CW464" s="113"/>
      <c r="CX464" s="113"/>
      <c r="CY464" s="113"/>
      <c r="CZ464" s="113"/>
      <c r="DA464" s="113"/>
      <c r="DB464" s="113"/>
      <c r="DC464" s="113"/>
      <c r="DD464" s="113"/>
      <c r="DE464" s="113"/>
      <c r="DF464" s="113"/>
      <c r="DG464" s="113"/>
      <c r="DH464" s="113"/>
      <c r="DI464" s="113"/>
      <c r="DJ464" s="113"/>
      <c r="DK464" s="113"/>
      <c r="DL464" s="113"/>
      <c r="DM464" s="113"/>
      <c r="DN464" s="113"/>
      <c r="DO464" s="113"/>
      <c r="DP464" s="113"/>
      <c r="DQ464" s="113"/>
      <c r="DR464" s="113"/>
      <c r="DS464" s="113"/>
      <c r="DT464" s="113"/>
      <c r="DU464" s="113"/>
      <c r="DV464" s="113"/>
      <c r="DW464" s="113"/>
      <c r="DX464" s="113"/>
      <c r="DY464" s="113"/>
      <c r="DZ464" s="113"/>
      <c r="EA464" s="113"/>
      <c r="EB464" s="113"/>
      <c r="EC464" s="113"/>
      <c r="ED464" s="113"/>
      <c r="EE464" s="113"/>
      <c r="EF464" s="113"/>
      <c r="EG464" s="113"/>
    </row>
    <row r="465" spans="1:137" s="106" customFormat="1" ht="12.95" customHeight="1" x14ac:dyDescent="0.2">
      <c r="A465" s="127">
        <v>19</v>
      </c>
      <c r="B465" s="104" t="e">
        <f>'Приложение № 1'!#REF!</f>
        <v>#REF!</v>
      </c>
      <c r="C465" s="151" t="e">
        <f>'Приложение № 1'!#REF!</f>
        <v>#REF!</v>
      </c>
      <c r="D465" s="151" t="e">
        <f>'Приложение № 1'!#REF!</f>
        <v>#REF!</v>
      </c>
      <c r="E465" s="151" t="e">
        <f t="shared" si="144"/>
        <v>#REF!</v>
      </c>
      <c r="F465" s="151" t="e">
        <f t="shared" si="145"/>
        <v>#REF!</v>
      </c>
      <c r="G465" s="151">
        <v>0</v>
      </c>
      <c r="H465" s="151">
        <v>0</v>
      </c>
      <c r="I465" s="151">
        <v>0</v>
      </c>
      <c r="J465" s="151">
        <v>0</v>
      </c>
      <c r="K465" s="151">
        <v>0</v>
      </c>
      <c r="L465" s="151">
        <v>0</v>
      </c>
      <c r="M465" s="151">
        <v>0</v>
      </c>
      <c r="N465" s="151">
        <v>0</v>
      </c>
      <c r="O465" s="151">
        <v>0</v>
      </c>
      <c r="P465" s="151">
        <v>0</v>
      </c>
      <c r="Q465" s="112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3"/>
      <c r="AM465" s="113"/>
      <c r="AN465" s="113"/>
      <c r="AO465" s="113"/>
      <c r="AP465" s="113"/>
      <c r="AQ465" s="113"/>
      <c r="AR465" s="113"/>
      <c r="AS465" s="113"/>
      <c r="AT465" s="113"/>
      <c r="AU465" s="113"/>
      <c r="AV465" s="113"/>
      <c r="AW465" s="113"/>
      <c r="AX465" s="113"/>
      <c r="AY465" s="113"/>
      <c r="AZ465" s="113"/>
      <c r="BA465" s="113"/>
      <c r="BB465" s="113"/>
      <c r="BC465" s="113"/>
      <c r="BD465" s="113"/>
      <c r="BE465" s="113"/>
      <c r="BF465" s="113"/>
      <c r="BG465" s="113"/>
      <c r="BH465" s="113"/>
      <c r="BI465" s="113"/>
      <c r="BJ465" s="113"/>
      <c r="BK465" s="113"/>
      <c r="BL465" s="113"/>
      <c r="BM465" s="113"/>
      <c r="BN465" s="113"/>
      <c r="BO465" s="113"/>
      <c r="BP465" s="113"/>
      <c r="BQ465" s="113"/>
      <c r="BR465" s="113"/>
      <c r="BS465" s="113"/>
      <c r="BT465" s="113"/>
      <c r="BU465" s="113"/>
      <c r="BV465" s="113"/>
      <c r="BW465" s="113"/>
      <c r="BX465" s="113"/>
      <c r="BY465" s="113"/>
      <c r="BZ465" s="113"/>
      <c r="CA465" s="113"/>
      <c r="CB465" s="113"/>
      <c r="CC465" s="113"/>
      <c r="CD465" s="113"/>
      <c r="CE465" s="113"/>
      <c r="CF465" s="113"/>
      <c r="CG465" s="113"/>
      <c r="CH465" s="113"/>
      <c r="CI465" s="113"/>
      <c r="CJ465" s="113"/>
      <c r="CK465" s="113"/>
      <c r="CL465" s="113"/>
      <c r="CM465" s="113"/>
      <c r="CN465" s="113"/>
      <c r="CO465" s="113"/>
      <c r="CP465" s="113"/>
      <c r="CQ465" s="113"/>
      <c r="CR465" s="113"/>
      <c r="CS465" s="113"/>
      <c r="CT465" s="113"/>
      <c r="CU465" s="113"/>
      <c r="CV465" s="113"/>
      <c r="CW465" s="113"/>
      <c r="CX465" s="113"/>
      <c r="CY465" s="113"/>
      <c r="CZ465" s="113"/>
      <c r="DA465" s="113"/>
      <c r="DB465" s="113"/>
      <c r="DC465" s="113"/>
      <c r="DD465" s="113"/>
      <c r="DE465" s="113"/>
      <c r="DF465" s="113"/>
      <c r="DG465" s="113"/>
      <c r="DH465" s="113"/>
      <c r="DI465" s="113"/>
      <c r="DJ465" s="113"/>
      <c r="DK465" s="113"/>
      <c r="DL465" s="113"/>
      <c r="DM465" s="113"/>
      <c r="DN465" s="113"/>
      <c r="DO465" s="113"/>
      <c r="DP465" s="113"/>
      <c r="DQ465" s="113"/>
      <c r="DR465" s="113"/>
      <c r="DS465" s="113"/>
      <c r="DT465" s="113"/>
      <c r="DU465" s="113"/>
      <c r="DV465" s="113"/>
      <c r="DW465" s="113"/>
      <c r="DX465" s="113"/>
      <c r="DY465" s="113"/>
      <c r="DZ465" s="113"/>
      <c r="EA465" s="113"/>
      <c r="EB465" s="113"/>
      <c r="EC465" s="113"/>
      <c r="ED465" s="113"/>
      <c r="EE465" s="113"/>
      <c r="EF465" s="113"/>
      <c r="EG465" s="113"/>
    </row>
    <row r="466" spans="1:137" s="106" customFormat="1" ht="12.95" customHeight="1" x14ac:dyDescent="0.2">
      <c r="A466" s="127">
        <v>20</v>
      </c>
      <c r="B466" s="104" t="e">
        <f>'Приложение № 1'!#REF!</f>
        <v>#REF!</v>
      </c>
      <c r="C466" s="151" t="e">
        <f>'Приложение № 1'!#REF!</f>
        <v>#REF!</v>
      </c>
      <c r="D466" s="151" t="e">
        <f>'Приложение № 1'!#REF!</f>
        <v>#REF!</v>
      </c>
      <c r="E466" s="151" t="e">
        <f t="shared" si="144"/>
        <v>#REF!</v>
      </c>
      <c r="F466" s="151" t="e">
        <f t="shared" si="145"/>
        <v>#REF!</v>
      </c>
      <c r="G466" s="151">
        <v>0</v>
      </c>
      <c r="H466" s="151">
        <v>0</v>
      </c>
      <c r="I466" s="151">
        <v>0</v>
      </c>
      <c r="J466" s="151">
        <v>0</v>
      </c>
      <c r="K466" s="151">
        <v>0</v>
      </c>
      <c r="L466" s="151">
        <v>0</v>
      </c>
      <c r="M466" s="151">
        <v>0</v>
      </c>
      <c r="N466" s="151">
        <v>0</v>
      </c>
      <c r="O466" s="151">
        <v>0</v>
      </c>
      <c r="P466" s="151">
        <v>0</v>
      </c>
      <c r="Q466" s="112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  <c r="AL466" s="113"/>
      <c r="AM466" s="113"/>
      <c r="AN466" s="113"/>
      <c r="AO466" s="113"/>
      <c r="AP466" s="113"/>
      <c r="AQ466" s="113"/>
      <c r="AR466" s="113"/>
      <c r="AS466" s="113"/>
      <c r="AT466" s="113"/>
      <c r="AU466" s="113"/>
      <c r="AV466" s="113"/>
      <c r="AW466" s="113"/>
      <c r="AX466" s="113"/>
      <c r="AY466" s="113"/>
      <c r="AZ466" s="113"/>
      <c r="BA466" s="113"/>
      <c r="BB466" s="113"/>
      <c r="BC466" s="113"/>
      <c r="BD466" s="113"/>
      <c r="BE466" s="113"/>
      <c r="BF466" s="113"/>
      <c r="BG466" s="113"/>
      <c r="BH466" s="113"/>
      <c r="BI466" s="113"/>
      <c r="BJ466" s="113"/>
      <c r="BK466" s="113"/>
      <c r="BL466" s="113"/>
      <c r="BM466" s="113"/>
      <c r="BN466" s="113"/>
      <c r="BO466" s="113"/>
      <c r="BP466" s="113"/>
      <c r="BQ466" s="113"/>
      <c r="BR466" s="113"/>
      <c r="BS466" s="113"/>
      <c r="BT466" s="113"/>
      <c r="BU466" s="113"/>
      <c r="BV466" s="113"/>
      <c r="BW466" s="113"/>
      <c r="BX466" s="113"/>
      <c r="BY466" s="113"/>
      <c r="BZ466" s="113"/>
      <c r="CA466" s="113"/>
      <c r="CB466" s="113"/>
      <c r="CC466" s="113"/>
      <c r="CD466" s="113"/>
      <c r="CE466" s="113"/>
      <c r="CF466" s="113"/>
      <c r="CG466" s="113"/>
      <c r="CH466" s="113"/>
      <c r="CI466" s="113"/>
      <c r="CJ466" s="113"/>
      <c r="CK466" s="113"/>
      <c r="CL466" s="113"/>
      <c r="CM466" s="113"/>
      <c r="CN466" s="113"/>
      <c r="CO466" s="113"/>
      <c r="CP466" s="113"/>
      <c r="CQ466" s="113"/>
      <c r="CR466" s="113"/>
      <c r="CS466" s="113"/>
      <c r="CT466" s="113"/>
      <c r="CU466" s="113"/>
      <c r="CV466" s="113"/>
      <c r="CW466" s="113"/>
      <c r="CX466" s="113"/>
      <c r="CY466" s="113"/>
      <c r="CZ466" s="113"/>
      <c r="DA466" s="113"/>
      <c r="DB466" s="113"/>
      <c r="DC466" s="113"/>
      <c r="DD466" s="113"/>
      <c r="DE466" s="113"/>
      <c r="DF466" s="113"/>
      <c r="DG466" s="113"/>
      <c r="DH466" s="113"/>
      <c r="DI466" s="113"/>
      <c r="DJ466" s="113"/>
      <c r="DK466" s="113"/>
      <c r="DL466" s="113"/>
      <c r="DM466" s="113"/>
      <c r="DN466" s="113"/>
      <c r="DO466" s="113"/>
      <c r="DP466" s="113"/>
      <c r="DQ466" s="113"/>
      <c r="DR466" s="113"/>
      <c r="DS466" s="113"/>
      <c r="DT466" s="113"/>
      <c r="DU466" s="113"/>
      <c r="DV466" s="113"/>
      <c r="DW466" s="113"/>
      <c r="DX466" s="113"/>
      <c r="DY466" s="113"/>
      <c r="DZ466" s="113"/>
      <c r="EA466" s="113"/>
      <c r="EB466" s="113"/>
      <c r="EC466" s="113"/>
      <c r="ED466" s="113"/>
      <c r="EE466" s="113"/>
      <c r="EF466" s="113"/>
      <c r="EG466" s="113"/>
    </row>
    <row r="467" spans="1:137" s="106" customFormat="1" ht="12.95" customHeight="1" x14ac:dyDescent="0.2">
      <c r="A467" s="127">
        <v>21</v>
      </c>
      <c r="B467" s="104" t="e">
        <f>'Приложение № 1'!#REF!</f>
        <v>#REF!</v>
      </c>
      <c r="C467" s="151" t="e">
        <f>'Приложение № 1'!#REF!</f>
        <v>#REF!</v>
      </c>
      <c r="D467" s="151" t="e">
        <f>'Приложение № 1'!#REF!</f>
        <v>#REF!</v>
      </c>
      <c r="E467" s="151" t="e">
        <f t="shared" si="144"/>
        <v>#REF!</v>
      </c>
      <c r="F467" s="151" t="e">
        <f t="shared" si="145"/>
        <v>#REF!</v>
      </c>
      <c r="G467" s="151">
        <v>0</v>
      </c>
      <c r="H467" s="151">
        <v>0</v>
      </c>
      <c r="I467" s="151">
        <v>0</v>
      </c>
      <c r="J467" s="151">
        <v>0</v>
      </c>
      <c r="K467" s="151">
        <v>0</v>
      </c>
      <c r="L467" s="151">
        <v>0</v>
      </c>
      <c r="M467" s="151">
        <v>0</v>
      </c>
      <c r="N467" s="151">
        <v>0</v>
      </c>
      <c r="O467" s="151">
        <v>0</v>
      </c>
      <c r="P467" s="151">
        <v>0</v>
      </c>
      <c r="Q467" s="112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  <c r="AL467" s="113"/>
      <c r="AM467" s="113"/>
      <c r="AN467" s="113"/>
      <c r="AO467" s="113"/>
      <c r="AP467" s="113"/>
      <c r="AQ467" s="113"/>
      <c r="AR467" s="113"/>
      <c r="AS467" s="113"/>
      <c r="AT467" s="113"/>
      <c r="AU467" s="113"/>
      <c r="AV467" s="113"/>
      <c r="AW467" s="113"/>
      <c r="AX467" s="113"/>
      <c r="AY467" s="113"/>
      <c r="AZ467" s="113"/>
      <c r="BA467" s="113"/>
      <c r="BB467" s="113"/>
      <c r="BC467" s="113"/>
      <c r="BD467" s="113"/>
      <c r="BE467" s="113"/>
      <c r="BF467" s="113"/>
      <c r="BG467" s="113"/>
      <c r="BH467" s="113"/>
      <c r="BI467" s="113"/>
      <c r="BJ467" s="113"/>
      <c r="BK467" s="113"/>
      <c r="BL467" s="113"/>
      <c r="BM467" s="113"/>
      <c r="BN467" s="113"/>
      <c r="BO467" s="113"/>
      <c r="BP467" s="113"/>
      <c r="BQ467" s="113"/>
      <c r="BR467" s="113"/>
      <c r="BS467" s="113"/>
      <c r="BT467" s="113"/>
      <c r="BU467" s="113"/>
      <c r="BV467" s="113"/>
      <c r="BW467" s="113"/>
      <c r="BX467" s="113"/>
      <c r="BY467" s="113"/>
      <c r="BZ467" s="113"/>
      <c r="CA467" s="113"/>
      <c r="CB467" s="113"/>
      <c r="CC467" s="113"/>
      <c r="CD467" s="113"/>
      <c r="CE467" s="113"/>
      <c r="CF467" s="113"/>
      <c r="CG467" s="113"/>
      <c r="CH467" s="113"/>
      <c r="CI467" s="113"/>
      <c r="CJ467" s="113"/>
      <c r="CK467" s="113"/>
      <c r="CL467" s="113"/>
      <c r="CM467" s="113"/>
      <c r="CN467" s="113"/>
      <c r="CO467" s="113"/>
      <c r="CP467" s="113"/>
      <c r="CQ467" s="113"/>
      <c r="CR467" s="113"/>
      <c r="CS467" s="113"/>
      <c r="CT467" s="113"/>
      <c r="CU467" s="113"/>
      <c r="CV467" s="113"/>
      <c r="CW467" s="113"/>
      <c r="CX467" s="113"/>
      <c r="CY467" s="113"/>
      <c r="CZ467" s="113"/>
      <c r="DA467" s="113"/>
      <c r="DB467" s="113"/>
      <c r="DC467" s="113"/>
      <c r="DD467" s="113"/>
      <c r="DE467" s="113"/>
      <c r="DF467" s="113"/>
      <c r="DG467" s="113"/>
      <c r="DH467" s="113"/>
      <c r="DI467" s="113"/>
      <c r="DJ467" s="113"/>
      <c r="DK467" s="113"/>
      <c r="DL467" s="113"/>
      <c r="DM467" s="113"/>
      <c r="DN467" s="113"/>
      <c r="DO467" s="113"/>
      <c r="DP467" s="113"/>
      <c r="DQ467" s="113"/>
      <c r="DR467" s="113"/>
      <c r="DS467" s="113"/>
      <c r="DT467" s="113"/>
      <c r="DU467" s="113"/>
      <c r="DV467" s="113"/>
      <c r="DW467" s="113"/>
      <c r="DX467" s="113"/>
      <c r="DY467" s="113"/>
      <c r="DZ467" s="113"/>
      <c r="EA467" s="113"/>
      <c r="EB467" s="113"/>
      <c r="EC467" s="113"/>
      <c r="ED467" s="113"/>
      <c r="EE467" s="113"/>
      <c r="EF467" s="113"/>
      <c r="EG467" s="113"/>
    </row>
    <row r="468" spans="1:137" s="106" customFormat="1" ht="12.95" customHeight="1" x14ac:dyDescent="0.2">
      <c r="A468" s="127">
        <v>22</v>
      </c>
      <c r="B468" s="104" t="e">
        <f>'Приложение № 1'!#REF!</f>
        <v>#REF!</v>
      </c>
      <c r="C468" s="151" t="e">
        <f>'Приложение № 1'!#REF!</f>
        <v>#REF!</v>
      </c>
      <c r="D468" s="151" t="e">
        <f>'Приложение № 1'!#REF!</f>
        <v>#REF!</v>
      </c>
      <c r="E468" s="151" t="e">
        <f t="shared" si="144"/>
        <v>#REF!</v>
      </c>
      <c r="F468" s="151" t="e">
        <f t="shared" si="145"/>
        <v>#REF!</v>
      </c>
      <c r="G468" s="151">
        <v>0</v>
      </c>
      <c r="H468" s="151">
        <v>0</v>
      </c>
      <c r="I468" s="151">
        <v>0</v>
      </c>
      <c r="J468" s="151">
        <v>0</v>
      </c>
      <c r="K468" s="151">
        <v>0</v>
      </c>
      <c r="L468" s="151">
        <v>0</v>
      </c>
      <c r="M468" s="151">
        <v>0</v>
      </c>
      <c r="N468" s="151">
        <v>0</v>
      </c>
      <c r="O468" s="151">
        <v>0</v>
      </c>
      <c r="P468" s="151">
        <v>0</v>
      </c>
      <c r="Q468" s="112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  <c r="AL468" s="113"/>
      <c r="AM468" s="113"/>
      <c r="AN468" s="113"/>
      <c r="AO468" s="113"/>
      <c r="AP468" s="113"/>
      <c r="AQ468" s="113"/>
      <c r="AR468" s="113"/>
      <c r="AS468" s="113"/>
      <c r="AT468" s="113"/>
      <c r="AU468" s="113"/>
      <c r="AV468" s="113"/>
      <c r="AW468" s="113"/>
      <c r="AX468" s="113"/>
      <c r="AY468" s="113"/>
      <c r="AZ468" s="113"/>
      <c r="BA468" s="113"/>
      <c r="BB468" s="113"/>
      <c r="BC468" s="113"/>
      <c r="BD468" s="113"/>
      <c r="BE468" s="113"/>
      <c r="BF468" s="113"/>
      <c r="BG468" s="113"/>
      <c r="BH468" s="113"/>
      <c r="BI468" s="113"/>
      <c r="BJ468" s="113"/>
      <c r="BK468" s="113"/>
      <c r="BL468" s="113"/>
      <c r="BM468" s="113"/>
      <c r="BN468" s="113"/>
      <c r="BO468" s="113"/>
      <c r="BP468" s="113"/>
      <c r="BQ468" s="113"/>
      <c r="BR468" s="113"/>
      <c r="BS468" s="113"/>
      <c r="BT468" s="113"/>
      <c r="BU468" s="113"/>
      <c r="BV468" s="113"/>
      <c r="BW468" s="113"/>
      <c r="BX468" s="113"/>
      <c r="BY468" s="113"/>
      <c r="BZ468" s="113"/>
      <c r="CA468" s="113"/>
      <c r="CB468" s="113"/>
      <c r="CC468" s="113"/>
      <c r="CD468" s="113"/>
      <c r="CE468" s="113"/>
      <c r="CF468" s="113"/>
      <c r="CG468" s="113"/>
      <c r="CH468" s="113"/>
      <c r="CI468" s="113"/>
      <c r="CJ468" s="113"/>
      <c r="CK468" s="113"/>
      <c r="CL468" s="113"/>
      <c r="CM468" s="113"/>
      <c r="CN468" s="113"/>
      <c r="CO468" s="113"/>
      <c r="CP468" s="113"/>
      <c r="CQ468" s="113"/>
      <c r="CR468" s="113"/>
      <c r="CS468" s="113"/>
      <c r="CT468" s="113"/>
      <c r="CU468" s="113"/>
      <c r="CV468" s="113"/>
      <c r="CW468" s="113"/>
      <c r="CX468" s="113"/>
      <c r="CY468" s="113"/>
      <c r="CZ468" s="113"/>
      <c r="DA468" s="113"/>
      <c r="DB468" s="113"/>
      <c r="DC468" s="113"/>
      <c r="DD468" s="113"/>
      <c r="DE468" s="113"/>
      <c r="DF468" s="113"/>
      <c r="DG468" s="113"/>
      <c r="DH468" s="113"/>
      <c r="DI468" s="113"/>
      <c r="DJ468" s="113"/>
      <c r="DK468" s="113"/>
      <c r="DL468" s="113"/>
      <c r="DM468" s="113"/>
      <c r="DN468" s="113"/>
      <c r="DO468" s="113"/>
      <c r="DP468" s="113"/>
      <c r="DQ468" s="113"/>
      <c r="DR468" s="113"/>
      <c r="DS468" s="113"/>
      <c r="DT468" s="113"/>
      <c r="DU468" s="113"/>
      <c r="DV468" s="113"/>
      <c r="DW468" s="113"/>
      <c r="DX468" s="113"/>
      <c r="DY468" s="113"/>
      <c r="DZ468" s="113"/>
      <c r="EA468" s="113"/>
      <c r="EB468" s="113"/>
      <c r="EC468" s="113"/>
      <c r="ED468" s="113"/>
      <c r="EE468" s="113"/>
      <c r="EF468" s="113"/>
      <c r="EG468" s="113"/>
    </row>
    <row r="469" spans="1:137" s="106" customFormat="1" ht="12.95" customHeight="1" x14ac:dyDescent="0.2">
      <c r="A469" s="127">
        <v>23</v>
      </c>
      <c r="B469" s="104" t="e">
        <f>'Приложение № 1'!#REF!</f>
        <v>#REF!</v>
      </c>
      <c r="C469" s="151" t="e">
        <f>'Приложение № 1'!#REF!</f>
        <v>#REF!</v>
      </c>
      <c r="D469" s="151" t="e">
        <f>'Приложение № 1'!#REF!</f>
        <v>#REF!</v>
      </c>
      <c r="E469" s="151" t="e">
        <f t="shared" si="144"/>
        <v>#REF!</v>
      </c>
      <c r="F469" s="151" t="e">
        <f t="shared" si="145"/>
        <v>#REF!</v>
      </c>
      <c r="G469" s="151">
        <v>0</v>
      </c>
      <c r="H469" s="151">
        <v>0</v>
      </c>
      <c r="I469" s="151">
        <v>0</v>
      </c>
      <c r="J469" s="151">
        <v>0</v>
      </c>
      <c r="K469" s="151">
        <v>0</v>
      </c>
      <c r="L469" s="151">
        <v>0</v>
      </c>
      <c r="M469" s="151">
        <v>0</v>
      </c>
      <c r="N469" s="151">
        <v>0</v>
      </c>
      <c r="O469" s="151">
        <v>0</v>
      </c>
      <c r="P469" s="151">
        <v>0</v>
      </c>
      <c r="Q469" s="112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  <c r="AL469" s="113"/>
      <c r="AM469" s="113"/>
      <c r="AN469" s="113"/>
      <c r="AO469" s="113"/>
      <c r="AP469" s="113"/>
      <c r="AQ469" s="113"/>
      <c r="AR469" s="113"/>
      <c r="AS469" s="113"/>
      <c r="AT469" s="113"/>
      <c r="AU469" s="113"/>
      <c r="AV469" s="113"/>
      <c r="AW469" s="113"/>
      <c r="AX469" s="113"/>
      <c r="AY469" s="113"/>
      <c r="AZ469" s="113"/>
      <c r="BA469" s="113"/>
      <c r="BB469" s="113"/>
      <c r="BC469" s="113"/>
      <c r="BD469" s="113"/>
      <c r="BE469" s="113"/>
      <c r="BF469" s="113"/>
      <c r="BG469" s="113"/>
      <c r="BH469" s="113"/>
      <c r="BI469" s="113"/>
      <c r="BJ469" s="113"/>
      <c r="BK469" s="113"/>
      <c r="BL469" s="113"/>
      <c r="BM469" s="113"/>
      <c r="BN469" s="113"/>
      <c r="BO469" s="113"/>
      <c r="BP469" s="113"/>
      <c r="BQ469" s="113"/>
      <c r="BR469" s="113"/>
      <c r="BS469" s="113"/>
      <c r="BT469" s="113"/>
      <c r="BU469" s="113"/>
      <c r="BV469" s="113"/>
      <c r="BW469" s="113"/>
      <c r="BX469" s="113"/>
      <c r="BY469" s="113"/>
      <c r="BZ469" s="113"/>
      <c r="CA469" s="113"/>
      <c r="CB469" s="113"/>
      <c r="CC469" s="113"/>
      <c r="CD469" s="113"/>
      <c r="CE469" s="113"/>
      <c r="CF469" s="113"/>
      <c r="CG469" s="113"/>
      <c r="CH469" s="113"/>
      <c r="CI469" s="113"/>
      <c r="CJ469" s="113"/>
      <c r="CK469" s="113"/>
      <c r="CL469" s="113"/>
      <c r="CM469" s="113"/>
      <c r="CN469" s="113"/>
      <c r="CO469" s="113"/>
      <c r="CP469" s="113"/>
      <c r="CQ469" s="113"/>
      <c r="CR469" s="113"/>
      <c r="CS469" s="113"/>
      <c r="CT469" s="113"/>
      <c r="CU469" s="113"/>
      <c r="CV469" s="113"/>
      <c r="CW469" s="113"/>
      <c r="CX469" s="113"/>
      <c r="CY469" s="113"/>
      <c r="CZ469" s="113"/>
      <c r="DA469" s="113"/>
      <c r="DB469" s="113"/>
      <c r="DC469" s="113"/>
      <c r="DD469" s="113"/>
      <c r="DE469" s="113"/>
      <c r="DF469" s="113"/>
      <c r="DG469" s="113"/>
      <c r="DH469" s="113"/>
      <c r="DI469" s="113"/>
      <c r="DJ469" s="113"/>
      <c r="DK469" s="113"/>
      <c r="DL469" s="113"/>
      <c r="DM469" s="113"/>
      <c r="DN469" s="113"/>
      <c r="DO469" s="113"/>
      <c r="DP469" s="113"/>
      <c r="DQ469" s="113"/>
      <c r="DR469" s="113"/>
      <c r="DS469" s="113"/>
      <c r="DT469" s="113"/>
      <c r="DU469" s="113"/>
      <c r="DV469" s="113"/>
      <c r="DW469" s="113"/>
      <c r="DX469" s="113"/>
      <c r="DY469" s="113"/>
      <c r="DZ469" s="113"/>
      <c r="EA469" s="113"/>
      <c r="EB469" s="113"/>
      <c r="EC469" s="113"/>
      <c r="ED469" s="113"/>
      <c r="EE469" s="113"/>
      <c r="EF469" s="113"/>
      <c r="EG469" s="113"/>
    </row>
    <row r="470" spans="1:137" s="150" customFormat="1" ht="39.950000000000003" customHeight="1" x14ac:dyDescent="0.2">
      <c r="A470" s="822" t="e">
        <f>'Приложение № 1'!#REF!</f>
        <v>#REF!</v>
      </c>
      <c r="B470" s="823"/>
      <c r="C470" s="101" t="e">
        <f>SUM(C471:C477)</f>
        <v>#REF!</v>
      </c>
      <c r="D470" s="101" t="e">
        <f t="shared" ref="D470:P470" si="146">SUM(D471:D477)</f>
        <v>#REF!</v>
      </c>
      <c r="E470" s="101" t="e">
        <f t="shared" si="146"/>
        <v>#REF!</v>
      </c>
      <c r="F470" s="101" t="e">
        <f t="shared" si="146"/>
        <v>#REF!</v>
      </c>
      <c r="G470" s="101">
        <f t="shared" si="146"/>
        <v>0</v>
      </c>
      <c r="H470" s="101">
        <f t="shared" si="146"/>
        <v>0</v>
      </c>
      <c r="I470" s="101">
        <f t="shared" si="146"/>
        <v>0</v>
      </c>
      <c r="J470" s="101">
        <f t="shared" si="146"/>
        <v>0</v>
      </c>
      <c r="K470" s="101">
        <f t="shared" si="146"/>
        <v>0</v>
      </c>
      <c r="L470" s="101">
        <f t="shared" si="146"/>
        <v>0</v>
      </c>
      <c r="M470" s="101">
        <f t="shared" si="146"/>
        <v>0</v>
      </c>
      <c r="N470" s="101">
        <f t="shared" si="146"/>
        <v>0</v>
      </c>
      <c r="O470" s="101">
        <f t="shared" si="146"/>
        <v>0</v>
      </c>
      <c r="P470" s="101">
        <f t="shared" si="146"/>
        <v>0</v>
      </c>
      <c r="Q470" s="123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124"/>
      <c r="AP470" s="124"/>
      <c r="AQ470" s="124"/>
      <c r="AR470" s="124"/>
      <c r="AS470" s="124"/>
      <c r="AT470" s="124"/>
      <c r="AU470" s="124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24"/>
      <c r="CD470" s="124"/>
      <c r="CE470" s="124"/>
      <c r="CF470" s="124"/>
      <c r="CG470" s="124"/>
      <c r="CH470" s="124"/>
      <c r="CI470" s="124"/>
      <c r="CJ470" s="124"/>
      <c r="CK470" s="124"/>
      <c r="CL470" s="124"/>
      <c r="CM470" s="124"/>
      <c r="CN470" s="124"/>
      <c r="CO470" s="124"/>
      <c r="CP470" s="124"/>
      <c r="CQ470" s="124"/>
      <c r="CR470" s="124"/>
      <c r="CS470" s="124"/>
      <c r="CT470" s="124"/>
      <c r="CU470" s="124"/>
      <c r="CV470" s="124"/>
      <c r="CW470" s="124"/>
      <c r="CX470" s="124"/>
      <c r="CY470" s="124"/>
      <c r="CZ470" s="124"/>
      <c r="DA470" s="124"/>
      <c r="DB470" s="124"/>
      <c r="DC470" s="124"/>
      <c r="DD470" s="124"/>
      <c r="DE470" s="124"/>
      <c r="DF470" s="124"/>
      <c r="DG470" s="124"/>
      <c r="DH470" s="124"/>
      <c r="DI470" s="124"/>
      <c r="DJ470" s="124"/>
      <c r="DK470" s="124"/>
      <c r="DL470" s="124"/>
      <c r="DM470" s="124"/>
      <c r="DN470" s="124"/>
      <c r="DO470" s="124"/>
      <c r="DP470" s="124"/>
      <c r="DQ470" s="124"/>
      <c r="DR470" s="124"/>
      <c r="DS470" s="124"/>
      <c r="DT470" s="124"/>
      <c r="DU470" s="124"/>
      <c r="DV470" s="124"/>
      <c r="DW470" s="124"/>
      <c r="DX470" s="124"/>
      <c r="DY470" s="124"/>
      <c r="DZ470" s="124"/>
      <c r="EA470" s="124"/>
      <c r="EB470" s="124"/>
      <c r="EC470" s="124"/>
      <c r="ED470" s="124"/>
      <c r="EE470" s="124"/>
      <c r="EF470" s="124"/>
      <c r="EG470" s="124"/>
    </row>
    <row r="471" spans="1:137" s="106" customFormat="1" ht="12.95" customHeight="1" x14ac:dyDescent="0.2">
      <c r="A471" s="127">
        <v>1</v>
      </c>
      <c r="B471" s="130" t="e">
        <f>'Приложение № 1'!#REF!</f>
        <v>#REF!</v>
      </c>
      <c r="C471" s="126" t="e">
        <f>'Приложение № 1'!#REF!</f>
        <v>#REF!</v>
      </c>
      <c r="D471" s="151" t="e">
        <f>'Приложение № 1'!#REF!</f>
        <v>#REF!</v>
      </c>
      <c r="E471" s="151" t="e">
        <f>C471</f>
        <v>#REF!</v>
      </c>
      <c r="F471" s="151" t="e">
        <f>D471</f>
        <v>#REF!</v>
      </c>
      <c r="G471" s="151">
        <v>0</v>
      </c>
      <c r="H471" s="151">
        <v>0</v>
      </c>
      <c r="I471" s="151">
        <v>0</v>
      </c>
      <c r="J471" s="151">
        <v>0</v>
      </c>
      <c r="K471" s="151">
        <v>0</v>
      </c>
      <c r="L471" s="151">
        <v>0</v>
      </c>
      <c r="M471" s="151">
        <v>0</v>
      </c>
      <c r="N471" s="151">
        <v>0</v>
      </c>
      <c r="O471" s="151">
        <v>0</v>
      </c>
      <c r="P471" s="151">
        <v>0</v>
      </c>
      <c r="Q471" s="112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  <c r="AK471" s="113"/>
      <c r="AL471" s="113"/>
      <c r="AM471" s="113"/>
      <c r="AN471" s="113"/>
      <c r="AO471" s="113"/>
      <c r="AP471" s="113"/>
      <c r="AQ471" s="113"/>
      <c r="AR471" s="113"/>
      <c r="AS471" s="113"/>
      <c r="AT471" s="113"/>
      <c r="AU471" s="113"/>
      <c r="AV471" s="113"/>
      <c r="AW471" s="113"/>
      <c r="AX471" s="113"/>
      <c r="AY471" s="113"/>
      <c r="AZ471" s="113"/>
      <c r="BA471" s="113"/>
      <c r="BB471" s="113"/>
      <c r="BC471" s="113"/>
      <c r="BD471" s="113"/>
      <c r="BE471" s="113"/>
      <c r="BF471" s="113"/>
      <c r="BG471" s="113"/>
      <c r="BH471" s="113"/>
      <c r="BI471" s="113"/>
      <c r="BJ471" s="113"/>
      <c r="BK471" s="113"/>
      <c r="BL471" s="113"/>
      <c r="BM471" s="113"/>
      <c r="BN471" s="113"/>
      <c r="BO471" s="113"/>
      <c r="BP471" s="113"/>
      <c r="BQ471" s="113"/>
      <c r="BR471" s="113"/>
      <c r="BS471" s="113"/>
      <c r="BT471" s="113"/>
      <c r="BU471" s="113"/>
      <c r="BV471" s="113"/>
      <c r="BW471" s="113"/>
      <c r="BX471" s="113"/>
      <c r="BY471" s="113"/>
      <c r="BZ471" s="113"/>
      <c r="CA471" s="113"/>
      <c r="CB471" s="113"/>
      <c r="CC471" s="113"/>
      <c r="CD471" s="113"/>
      <c r="CE471" s="113"/>
      <c r="CF471" s="113"/>
      <c r="CG471" s="113"/>
      <c r="CH471" s="113"/>
      <c r="CI471" s="113"/>
      <c r="CJ471" s="113"/>
      <c r="CK471" s="113"/>
      <c r="CL471" s="113"/>
      <c r="CM471" s="113"/>
      <c r="CN471" s="113"/>
      <c r="CO471" s="113"/>
      <c r="CP471" s="113"/>
      <c r="CQ471" s="113"/>
      <c r="CR471" s="113"/>
      <c r="CS471" s="113"/>
      <c r="CT471" s="113"/>
      <c r="CU471" s="113"/>
      <c r="CV471" s="113"/>
      <c r="CW471" s="113"/>
      <c r="CX471" s="113"/>
      <c r="CY471" s="113"/>
      <c r="CZ471" s="113"/>
      <c r="DA471" s="113"/>
      <c r="DB471" s="113"/>
      <c r="DC471" s="113"/>
      <c r="DD471" s="113"/>
      <c r="DE471" s="113"/>
      <c r="DF471" s="113"/>
      <c r="DG471" s="113"/>
      <c r="DH471" s="113"/>
      <c r="DI471" s="113"/>
      <c r="DJ471" s="113"/>
      <c r="DK471" s="113"/>
      <c r="DL471" s="113"/>
      <c r="DM471" s="113"/>
      <c r="DN471" s="113"/>
      <c r="DO471" s="113"/>
      <c r="DP471" s="113"/>
      <c r="DQ471" s="113"/>
      <c r="DR471" s="113"/>
      <c r="DS471" s="113"/>
      <c r="DT471" s="113"/>
      <c r="DU471" s="113"/>
      <c r="DV471" s="113"/>
      <c r="DW471" s="113"/>
      <c r="DX471" s="113"/>
      <c r="DY471" s="113"/>
      <c r="DZ471" s="113"/>
      <c r="EA471" s="113"/>
      <c r="EB471" s="113"/>
      <c r="EC471" s="113"/>
      <c r="ED471" s="113"/>
      <c r="EE471" s="113"/>
      <c r="EF471" s="113"/>
      <c r="EG471" s="113"/>
    </row>
    <row r="472" spans="1:137" s="106" customFormat="1" ht="12.95" customHeight="1" x14ac:dyDescent="0.2">
      <c r="A472" s="127">
        <v>2</v>
      </c>
      <c r="B472" s="130" t="e">
        <f>'Приложение № 1'!#REF!</f>
        <v>#REF!</v>
      </c>
      <c r="C472" s="126" t="e">
        <f>'Приложение № 1'!#REF!</f>
        <v>#REF!</v>
      </c>
      <c r="D472" s="151" t="e">
        <f>'Приложение № 1'!#REF!</f>
        <v>#REF!</v>
      </c>
      <c r="E472" s="151" t="e">
        <f t="shared" ref="E472:E477" si="147">C472</f>
        <v>#REF!</v>
      </c>
      <c r="F472" s="151" t="e">
        <f t="shared" ref="F472:F477" si="148">D472</f>
        <v>#REF!</v>
      </c>
      <c r="G472" s="151">
        <v>0</v>
      </c>
      <c r="H472" s="151">
        <v>0</v>
      </c>
      <c r="I472" s="151">
        <v>0</v>
      </c>
      <c r="J472" s="151">
        <v>0</v>
      </c>
      <c r="K472" s="151">
        <v>0</v>
      </c>
      <c r="L472" s="151">
        <v>0</v>
      </c>
      <c r="M472" s="151">
        <v>0</v>
      </c>
      <c r="N472" s="151">
        <v>0</v>
      </c>
      <c r="O472" s="151">
        <v>0</v>
      </c>
      <c r="P472" s="151">
        <v>0</v>
      </c>
      <c r="Q472" s="112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  <c r="AK472" s="113"/>
      <c r="AL472" s="113"/>
      <c r="AM472" s="113"/>
      <c r="AN472" s="113"/>
      <c r="AO472" s="113"/>
      <c r="AP472" s="113"/>
      <c r="AQ472" s="113"/>
      <c r="AR472" s="113"/>
      <c r="AS472" s="113"/>
      <c r="AT472" s="113"/>
      <c r="AU472" s="113"/>
      <c r="AV472" s="113"/>
      <c r="AW472" s="113"/>
      <c r="AX472" s="113"/>
      <c r="AY472" s="113"/>
      <c r="AZ472" s="113"/>
      <c r="BA472" s="113"/>
      <c r="BB472" s="113"/>
      <c r="BC472" s="113"/>
      <c r="BD472" s="113"/>
      <c r="BE472" s="113"/>
      <c r="BF472" s="113"/>
      <c r="BG472" s="113"/>
      <c r="BH472" s="113"/>
      <c r="BI472" s="113"/>
      <c r="BJ472" s="113"/>
      <c r="BK472" s="113"/>
      <c r="BL472" s="113"/>
      <c r="BM472" s="113"/>
      <c r="BN472" s="113"/>
      <c r="BO472" s="113"/>
      <c r="BP472" s="113"/>
      <c r="BQ472" s="113"/>
      <c r="BR472" s="113"/>
      <c r="BS472" s="113"/>
      <c r="BT472" s="113"/>
      <c r="BU472" s="113"/>
      <c r="BV472" s="113"/>
      <c r="BW472" s="113"/>
      <c r="BX472" s="113"/>
      <c r="BY472" s="113"/>
      <c r="BZ472" s="113"/>
      <c r="CA472" s="113"/>
      <c r="CB472" s="113"/>
      <c r="CC472" s="113"/>
      <c r="CD472" s="113"/>
      <c r="CE472" s="113"/>
      <c r="CF472" s="113"/>
      <c r="CG472" s="113"/>
      <c r="CH472" s="113"/>
      <c r="CI472" s="113"/>
      <c r="CJ472" s="113"/>
      <c r="CK472" s="113"/>
      <c r="CL472" s="113"/>
      <c r="CM472" s="113"/>
      <c r="CN472" s="113"/>
      <c r="CO472" s="113"/>
      <c r="CP472" s="113"/>
      <c r="CQ472" s="113"/>
      <c r="CR472" s="113"/>
      <c r="CS472" s="113"/>
      <c r="CT472" s="113"/>
      <c r="CU472" s="113"/>
      <c r="CV472" s="113"/>
      <c r="CW472" s="113"/>
      <c r="CX472" s="113"/>
      <c r="CY472" s="113"/>
      <c r="CZ472" s="113"/>
      <c r="DA472" s="113"/>
      <c r="DB472" s="113"/>
      <c r="DC472" s="113"/>
      <c r="DD472" s="113"/>
      <c r="DE472" s="113"/>
      <c r="DF472" s="113"/>
      <c r="DG472" s="113"/>
      <c r="DH472" s="113"/>
      <c r="DI472" s="113"/>
      <c r="DJ472" s="113"/>
      <c r="DK472" s="113"/>
      <c r="DL472" s="113"/>
      <c r="DM472" s="113"/>
      <c r="DN472" s="113"/>
      <c r="DO472" s="113"/>
      <c r="DP472" s="113"/>
      <c r="DQ472" s="113"/>
      <c r="DR472" s="113"/>
      <c r="DS472" s="113"/>
      <c r="DT472" s="113"/>
      <c r="DU472" s="113"/>
      <c r="DV472" s="113"/>
      <c r="DW472" s="113"/>
      <c r="DX472" s="113"/>
      <c r="DY472" s="113"/>
      <c r="DZ472" s="113"/>
      <c r="EA472" s="113"/>
      <c r="EB472" s="113"/>
      <c r="EC472" s="113"/>
      <c r="ED472" s="113"/>
      <c r="EE472" s="113"/>
      <c r="EF472" s="113"/>
      <c r="EG472" s="113"/>
    </row>
    <row r="473" spans="1:137" s="106" customFormat="1" ht="12.95" customHeight="1" x14ac:dyDescent="0.2">
      <c r="A473" s="127">
        <v>3</v>
      </c>
      <c r="B473" s="130" t="e">
        <f>'Приложение № 1'!#REF!</f>
        <v>#REF!</v>
      </c>
      <c r="C473" s="126" t="e">
        <f>'Приложение № 1'!#REF!</f>
        <v>#REF!</v>
      </c>
      <c r="D473" s="151" t="e">
        <f>'Приложение № 1'!#REF!</f>
        <v>#REF!</v>
      </c>
      <c r="E473" s="151" t="e">
        <f t="shared" si="147"/>
        <v>#REF!</v>
      </c>
      <c r="F473" s="151" t="e">
        <f t="shared" si="148"/>
        <v>#REF!</v>
      </c>
      <c r="G473" s="151">
        <v>0</v>
      </c>
      <c r="H473" s="151">
        <v>0</v>
      </c>
      <c r="I473" s="151">
        <v>0</v>
      </c>
      <c r="J473" s="151">
        <v>0</v>
      </c>
      <c r="K473" s="151">
        <v>0</v>
      </c>
      <c r="L473" s="151">
        <v>0</v>
      </c>
      <c r="M473" s="151">
        <v>0</v>
      </c>
      <c r="N473" s="151">
        <v>0</v>
      </c>
      <c r="O473" s="151">
        <v>0</v>
      </c>
      <c r="P473" s="151">
        <v>0</v>
      </c>
      <c r="Q473" s="112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  <c r="AL473" s="113"/>
      <c r="AM473" s="113"/>
      <c r="AN473" s="113"/>
      <c r="AO473" s="113"/>
      <c r="AP473" s="113"/>
      <c r="AQ473" s="113"/>
      <c r="AR473" s="113"/>
      <c r="AS473" s="113"/>
      <c r="AT473" s="113"/>
      <c r="AU473" s="113"/>
      <c r="AV473" s="113"/>
      <c r="AW473" s="113"/>
      <c r="AX473" s="113"/>
      <c r="AY473" s="113"/>
      <c r="AZ473" s="113"/>
      <c r="BA473" s="113"/>
      <c r="BB473" s="113"/>
      <c r="BC473" s="113"/>
      <c r="BD473" s="113"/>
      <c r="BE473" s="113"/>
      <c r="BF473" s="113"/>
      <c r="BG473" s="113"/>
      <c r="BH473" s="113"/>
      <c r="BI473" s="113"/>
      <c r="BJ473" s="113"/>
      <c r="BK473" s="113"/>
      <c r="BL473" s="113"/>
      <c r="BM473" s="113"/>
      <c r="BN473" s="113"/>
      <c r="BO473" s="113"/>
      <c r="BP473" s="113"/>
      <c r="BQ473" s="113"/>
      <c r="BR473" s="113"/>
      <c r="BS473" s="113"/>
      <c r="BT473" s="113"/>
      <c r="BU473" s="113"/>
      <c r="BV473" s="113"/>
      <c r="BW473" s="113"/>
      <c r="BX473" s="113"/>
      <c r="BY473" s="113"/>
      <c r="BZ473" s="113"/>
      <c r="CA473" s="113"/>
      <c r="CB473" s="113"/>
      <c r="CC473" s="113"/>
      <c r="CD473" s="113"/>
      <c r="CE473" s="113"/>
      <c r="CF473" s="113"/>
      <c r="CG473" s="113"/>
      <c r="CH473" s="113"/>
      <c r="CI473" s="113"/>
      <c r="CJ473" s="113"/>
      <c r="CK473" s="113"/>
      <c r="CL473" s="113"/>
      <c r="CM473" s="113"/>
      <c r="CN473" s="113"/>
      <c r="CO473" s="113"/>
      <c r="CP473" s="113"/>
      <c r="CQ473" s="113"/>
      <c r="CR473" s="113"/>
      <c r="CS473" s="113"/>
      <c r="CT473" s="113"/>
      <c r="CU473" s="113"/>
      <c r="CV473" s="113"/>
      <c r="CW473" s="113"/>
      <c r="CX473" s="113"/>
      <c r="CY473" s="113"/>
      <c r="CZ473" s="113"/>
      <c r="DA473" s="113"/>
      <c r="DB473" s="113"/>
      <c r="DC473" s="113"/>
      <c r="DD473" s="113"/>
      <c r="DE473" s="113"/>
      <c r="DF473" s="113"/>
      <c r="DG473" s="113"/>
      <c r="DH473" s="113"/>
      <c r="DI473" s="113"/>
      <c r="DJ473" s="113"/>
      <c r="DK473" s="113"/>
      <c r="DL473" s="113"/>
      <c r="DM473" s="113"/>
      <c r="DN473" s="113"/>
      <c r="DO473" s="113"/>
      <c r="DP473" s="113"/>
      <c r="DQ473" s="113"/>
      <c r="DR473" s="113"/>
      <c r="DS473" s="113"/>
      <c r="DT473" s="113"/>
      <c r="DU473" s="113"/>
      <c r="DV473" s="113"/>
      <c r="DW473" s="113"/>
      <c r="DX473" s="113"/>
      <c r="DY473" s="113"/>
      <c r="DZ473" s="113"/>
      <c r="EA473" s="113"/>
      <c r="EB473" s="113"/>
      <c r="EC473" s="113"/>
      <c r="ED473" s="113"/>
      <c r="EE473" s="113"/>
      <c r="EF473" s="113"/>
      <c r="EG473" s="113"/>
    </row>
    <row r="474" spans="1:137" s="106" customFormat="1" ht="12.95" customHeight="1" x14ac:dyDescent="0.2">
      <c r="A474" s="127">
        <v>4</v>
      </c>
      <c r="B474" s="130" t="e">
        <f>'Приложение № 1'!#REF!</f>
        <v>#REF!</v>
      </c>
      <c r="C474" s="126" t="e">
        <f>'Приложение № 1'!#REF!</f>
        <v>#REF!</v>
      </c>
      <c r="D474" s="151" t="e">
        <f>'Приложение № 1'!#REF!</f>
        <v>#REF!</v>
      </c>
      <c r="E474" s="151" t="e">
        <f t="shared" si="147"/>
        <v>#REF!</v>
      </c>
      <c r="F474" s="151" t="e">
        <f t="shared" si="148"/>
        <v>#REF!</v>
      </c>
      <c r="G474" s="151">
        <v>0</v>
      </c>
      <c r="H474" s="151">
        <v>0</v>
      </c>
      <c r="I474" s="151">
        <v>0</v>
      </c>
      <c r="J474" s="151">
        <v>0</v>
      </c>
      <c r="K474" s="151">
        <v>0</v>
      </c>
      <c r="L474" s="151">
        <v>0</v>
      </c>
      <c r="M474" s="151">
        <v>0</v>
      </c>
      <c r="N474" s="151">
        <v>0</v>
      </c>
      <c r="O474" s="151">
        <v>0</v>
      </c>
      <c r="P474" s="151">
        <v>0</v>
      </c>
      <c r="Q474" s="112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  <c r="AL474" s="113"/>
      <c r="AM474" s="113"/>
      <c r="AN474" s="113"/>
      <c r="AO474" s="113"/>
      <c r="AP474" s="113"/>
      <c r="AQ474" s="113"/>
      <c r="AR474" s="113"/>
      <c r="AS474" s="113"/>
      <c r="AT474" s="113"/>
      <c r="AU474" s="113"/>
      <c r="AV474" s="113"/>
      <c r="AW474" s="113"/>
      <c r="AX474" s="113"/>
      <c r="AY474" s="113"/>
      <c r="AZ474" s="113"/>
      <c r="BA474" s="113"/>
      <c r="BB474" s="113"/>
      <c r="BC474" s="113"/>
      <c r="BD474" s="113"/>
      <c r="BE474" s="113"/>
      <c r="BF474" s="113"/>
      <c r="BG474" s="113"/>
      <c r="BH474" s="113"/>
      <c r="BI474" s="113"/>
      <c r="BJ474" s="113"/>
      <c r="BK474" s="113"/>
      <c r="BL474" s="113"/>
      <c r="BM474" s="113"/>
      <c r="BN474" s="113"/>
      <c r="BO474" s="113"/>
      <c r="BP474" s="113"/>
      <c r="BQ474" s="113"/>
      <c r="BR474" s="113"/>
      <c r="BS474" s="113"/>
      <c r="BT474" s="113"/>
      <c r="BU474" s="113"/>
      <c r="BV474" s="113"/>
      <c r="BW474" s="113"/>
      <c r="BX474" s="113"/>
      <c r="BY474" s="113"/>
      <c r="BZ474" s="113"/>
      <c r="CA474" s="113"/>
      <c r="CB474" s="113"/>
      <c r="CC474" s="113"/>
      <c r="CD474" s="113"/>
      <c r="CE474" s="113"/>
      <c r="CF474" s="113"/>
      <c r="CG474" s="113"/>
      <c r="CH474" s="113"/>
      <c r="CI474" s="113"/>
      <c r="CJ474" s="113"/>
      <c r="CK474" s="113"/>
      <c r="CL474" s="113"/>
      <c r="CM474" s="113"/>
      <c r="CN474" s="113"/>
      <c r="CO474" s="113"/>
      <c r="CP474" s="113"/>
      <c r="CQ474" s="113"/>
      <c r="CR474" s="113"/>
      <c r="CS474" s="113"/>
      <c r="CT474" s="113"/>
      <c r="CU474" s="113"/>
      <c r="CV474" s="113"/>
      <c r="CW474" s="113"/>
      <c r="CX474" s="113"/>
      <c r="CY474" s="113"/>
      <c r="CZ474" s="113"/>
      <c r="DA474" s="113"/>
      <c r="DB474" s="113"/>
      <c r="DC474" s="113"/>
      <c r="DD474" s="113"/>
      <c r="DE474" s="113"/>
      <c r="DF474" s="113"/>
      <c r="DG474" s="113"/>
      <c r="DH474" s="113"/>
      <c r="DI474" s="113"/>
      <c r="DJ474" s="113"/>
      <c r="DK474" s="113"/>
      <c r="DL474" s="113"/>
      <c r="DM474" s="113"/>
      <c r="DN474" s="113"/>
      <c r="DO474" s="113"/>
      <c r="DP474" s="113"/>
      <c r="DQ474" s="113"/>
      <c r="DR474" s="113"/>
      <c r="DS474" s="113"/>
      <c r="DT474" s="113"/>
      <c r="DU474" s="113"/>
      <c r="DV474" s="113"/>
      <c r="DW474" s="113"/>
      <c r="DX474" s="113"/>
      <c r="DY474" s="113"/>
      <c r="DZ474" s="113"/>
      <c r="EA474" s="113"/>
      <c r="EB474" s="113"/>
      <c r="EC474" s="113"/>
      <c r="ED474" s="113"/>
      <c r="EE474" s="113"/>
      <c r="EF474" s="113"/>
      <c r="EG474" s="113"/>
    </row>
    <row r="475" spans="1:137" s="150" customFormat="1" ht="12.95" customHeight="1" x14ac:dyDescent="0.2">
      <c r="A475" s="127">
        <v>5</v>
      </c>
      <c r="B475" s="130" t="e">
        <f>'Приложение № 1'!#REF!</f>
        <v>#REF!</v>
      </c>
      <c r="C475" s="126" t="e">
        <f>'Приложение № 1'!#REF!</f>
        <v>#REF!</v>
      </c>
      <c r="D475" s="151" t="e">
        <f>'Приложение № 1'!#REF!</f>
        <v>#REF!</v>
      </c>
      <c r="E475" s="151" t="e">
        <f t="shared" si="147"/>
        <v>#REF!</v>
      </c>
      <c r="F475" s="151" t="e">
        <f t="shared" si="148"/>
        <v>#REF!</v>
      </c>
      <c r="G475" s="151">
        <v>0</v>
      </c>
      <c r="H475" s="151">
        <v>0</v>
      </c>
      <c r="I475" s="151">
        <v>0</v>
      </c>
      <c r="J475" s="151">
        <v>0</v>
      </c>
      <c r="K475" s="151">
        <v>0</v>
      </c>
      <c r="L475" s="151">
        <v>0</v>
      </c>
      <c r="M475" s="151">
        <v>0</v>
      </c>
      <c r="N475" s="151">
        <v>0</v>
      </c>
      <c r="O475" s="151">
        <v>0</v>
      </c>
      <c r="P475" s="151">
        <v>0</v>
      </c>
      <c r="Q475" s="123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4"/>
      <c r="CH475" s="124"/>
      <c r="CI475" s="124"/>
      <c r="CJ475" s="124"/>
      <c r="CK475" s="124"/>
      <c r="CL475" s="124"/>
      <c r="CM475" s="124"/>
      <c r="CN475" s="124"/>
      <c r="CO475" s="124"/>
      <c r="CP475" s="124"/>
      <c r="CQ475" s="124"/>
      <c r="CR475" s="124"/>
      <c r="CS475" s="124"/>
      <c r="CT475" s="124"/>
      <c r="CU475" s="124"/>
      <c r="CV475" s="124"/>
      <c r="CW475" s="124"/>
      <c r="CX475" s="124"/>
      <c r="CY475" s="124"/>
      <c r="CZ475" s="124"/>
      <c r="DA475" s="124"/>
      <c r="DB475" s="124"/>
      <c r="DC475" s="124"/>
      <c r="DD475" s="124"/>
      <c r="DE475" s="124"/>
      <c r="DF475" s="124"/>
      <c r="DG475" s="124"/>
      <c r="DH475" s="124"/>
      <c r="DI475" s="124"/>
      <c r="DJ475" s="124"/>
      <c r="DK475" s="124"/>
      <c r="DL475" s="124"/>
      <c r="DM475" s="124"/>
      <c r="DN475" s="124"/>
      <c r="DO475" s="124"/>
      <c r="DP475" s="124"/>
      <c r="DQ475" s="124"/>
      <c r="DR475" s="124"/>
      <c r="DS475" s="124"/>
      <c r="DT475" s="124"/>
      <c r="DU475" s="124"/>
      <c r="DV475" s="124"/>
      <c r="DW475" s="124"/>
      <c r="DX475" s="124"/>
      <c r="DY475" s="124"/>
      <c r="DZ475" s="124"/>
      <c r="EA475" s="124"/>
      <c r="EB475" s="124"/>
      <c r="EC475" s="124"/>
      <c r="ED475" s="124"/>
      <c r="EE475" s="124"/>
      <c r="EF475" s="124"/>
      <c r="EG475" s="124"/>
    </row>
    <row r="476" spans="1:137" s="106" customFormat="1" ht="12.95" customHeight="1" x14ac:dyDescent="0.2">
      <c r="A476" s="127">
        <v>6</v>
      </c>
      <c r="B476" s="130" t="e">
        <f>'Приложение № 1'!#REF!</f>
        <v>#REF!</v>
      </c>
      <c r="C476" s="126" t="e">
        <f>'Приложение № 1'!#REF!</f>
        <v>#REF!</v>
      </c>
      <c r="D476" s="151" t="e">
        <f>'Приложение № 1'!#REF!</f>
        <v>#REF!</v>
      </c>
      <c r="E476" s="151" t="e">
        <f t="shared" si="147"/>
        <v>#REF!</v>
      </c>
      <c r="F476" s="151" t="e">
        <f t="shared" si="148"/>
        <v>#REF!</v>
      </c>
      <c r="G476" s="151">
        <v>0</v>
      </c>
      <c r="H476" s="151">
        <v>0</v>
      </c>
      <c r="I476" s="151">
        <v>0</v>
      </c>
      <c r="J476" s="151">
        <v>0</v>
      </c>
      <c r="K476" s="151">
        <v>0</v>
      </c>
      <c r="L476" s="151">
        <v>0</v>
      </c>
      <c r="M476" s="151">
        <v>0</v>
      </c>
      <c r="N476" s="151">
        <v>0</v>
      </c>
      <c r="O476" s="151">
        <v>0</v>
      </c>
      <c r="P476" s="151">
        <v>0</v>
      </c>
      <c r="Q476" s="112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  <c r="AK476" s="113"/>
      <c r="AL476" s="113"/>
      <c r="AM476" s="113"/>
      <c r="AN476" s="113"/>
      <c r="AO476" s="113"/>
      <c r="AP476" s="113"/>
      <c r="AQ476" s="113"/>
      <c r="AR476" s="113"/>
      <c r="AS476" s="113"/>
      <c r="AT476" s="113"/>
      <c r="AU476" s="113"/>
      <c r="AV476" s="113"/>
      <c r="AW476" s="113"/>
      <c r="AX476" s="113"/>
      <c r="AY476" s="113"/>
      <c r="AZ476" s="113"/>
      <c r="BA476" s="113"/>
      <c r="BB476" s="113"/>
      <c r="BC476" s="113"/>
      <c r="BD476" s="113"/>
      <c r="BE476" s="113"/>
      <c r="BF476" s="113"/>
      <c r="BG476" s="113"/>
      <c r="BH476" s="113"/>
      <c r="BI476" s="113"/>
      <c r="BJ476" s="113"/>
      <c r="BK476" s="113"/>
      <c r="BL476" s="113"/>
      <c r="BM476" s="113"/>
      <c r="BN476" s="113"/>
      <c r="BO476" s="113"/>
      <c r="BP476" s="113"/>
      <c r="BQ476" s="113"/>
      <c r="BR476" s="113"/>
      <c r="BS476" s="113"/>
      <c r="BT476" s="113"/>
      <c r="BU476" s="113"/>
      <c r="BV476" s="113"/>
      <c r="BW476" s="113"/>
      <c r="BX476" s="113"/>
      <c r="BY476" s="113"/>
      <c r="BZ476" s="113"/>
      <c r="CA476" s="113"/>
      <c r="CB476" s="113"/>
      <c r="CC476" s="113"/>
      <c r="CD476" s="113"/>
      <c r="CE476" s="113"/>
      <c r="CF476" s="113"/>
      <c r="CG476" s="113"/>
      <c r="CH476" s="113"/>
      <c r="CI476" s="113"/>
      <c r="CJ476" s="113"/>
      <c r="CK476" s="113"/>
      <c r="CL476" s="113"/>
      <c r="CM476" s="113"/>
      <c r="CN476" s="113"/>
      <c r="CO476" s="113"/>
      <c r="CP476" s="113"/>
      <c r="CQ476" s="113"/>
      <c r="CR476" s="113"/>
      <c r="CS476" s="113"/>
      <c r="CT476" s="113"/>
      <c r="CU476" s="113"/>
      <c r="CV476" s="113"/>
      <c r="CW476" s="113"/>
      <c r="CX476" s="113"/>
      <c r="CY476" s="113"/>
      <c r="CZ476" s="113"/>
      <c r="DA476" s="113"/>
      <c r="DB476" s="113"/>
      <c r="DC476" s="113"/>
      <c r="DD476" s="113"/>
      <c r="DE476" s="113"/>
      <c r="DF476" s="113"/>
      <c r="DG476" s="113"/>
      <c r="DH476" s="113"/>
      <c r="DI476" s="113"/>
      <c r="DJ476" s="113"/>
      <c r="DK476" s="113"/>
      <c r="DL476" s="113"/>
      <c r="DM476" s="113"/>
      <c r="DN476" s="113"/>
      <c r="DO476" s="113"/>
      <c r="DP476" s="113"/>
      <c r="DQ476" s="113"/>
      <c r="DR476" s="113"/>
      <c r="DS476" s="113"/>
      <c r="DT476" s="113"/>
      <c r="DU476" s="113"/>
      <c r="DV476" s="113"/>
      <c r="DW476" s="113"/>
      <c r="DX476" s="113"/>
      <c r="DY476" s="113"/>
      <c r="DZ476" s="113"/>
      <c r="EA476" s="113"/>
      <c r="EB476" s="113"/>
      <c r="EC476" s="113"/>
      <c r="ED476" s="113"/>
      <c r="EE476" s="113"/>
      <c r="EF476" s="113"/>
      <c r="EG476" s="113"/>
    </row>
    <row r="477" spans="1:137" s="150" customFormat="1" ht="12.95" customHeight="1" x14ac:dyDescent="0.2">
      <c r="A477" s="127">
        <v>7</v>
      </c>
      <c r="B477" s="130" t="e">
        <f>'Приложение № 1'!#REF!</f>
        <v>#REF!</v>
      </c>
      <c r="C477" s="126" t="e">
        <f>'Приложение № 1'!#REF!</f>
        <v>#REF!</v>
      </c>
      <c r="D477" s="151" t="e">
        <f>'Приложение № 1'!#REF!</f>
        <v>#REF!</v>
      </c>
      <c r="E477" s="151" t="e">
        <f t="shared" si="147"/>
        <v>#REF!</v>
      </c>
      <c r="F477" s="151" t="e">
        <f t="shared" si="148"/>
        <v>#REF!</v>
      </c>
      <c r="G477" s="151">
        <v>0</v>
      </c>
      <c r="H477" s="151">
        <v>0</v>
      </c>
      <c r="I477" s="151">
        <v>0</v>
      </c>
      <c r="J477" s="151">
        <v>0</v>
      </c>
      <c r="K477" s="151">
        <v>0</v>
      </c>
      <c r="L477" s="151">
        <v>0</v>
      </c>
      <c r="M477" s="151">
        <v>0</v>
      </c>
      <c r="N477" s="151">
        <v>0</v>
      </c>
      <c r="O477" s="151">
        <v>0</v>
      </c>
      <c r="P477" s="151">
        <v>0</v>
      </c>
      <c r="Q477" s="123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24"/>
      <c r="CD477" s="124"/>
      <c r="CE477" s="124"/>
      <c r="CF477" s="124"/>
      <c r="CG477" s="124"/>
      <c r="CH477" s="124"/>
      <c r="CI477" s="124"/>
      <c r="CJ477" s="124"/>
      <c r="CK477" s="124"/>
      <c r="CL477" s="124"/>
      <c r="CM477" s="124"/>
      <c r="CN477" s="124"/>
      <c r="CO477" s="124"/>
      <c r="CP477" s="124"/>
      <c r="CQ477" s="124"/>
      <c r="CR477" s="124"/>
      <c r="CS477" s="124"/>
      <c r="CT477" s="124"/>
      <c r="CU477" s="124"/>
      <c r="CV477" s="124"/>
      <c r="CW477" s="124"/>
      <c r="CX477" s="124"/>
      <c r="CY477" s="124"/>
      <c r="CZ477" s="124"/>
      <c r="DA477" s="124"/>
      <c r="DB477" s="124"/>
      <c r="DC477" s="124"/>
      <c r="DD477" s="124"/>
      <c r="DE477" s="124"/>
      <c r="DF477" s="124"/>
      <c r="DG477" s="124"/>
      <c r="DH477" s="124"/>
      <c r="DI477" s="124"/>
      <c r="DJ477" s="124"/>
      <c r="DK477" s="124"/>
      <c r="DL477" s="124"/>
      <c r="DM477" s="124"/>
      <c r="DN477" s="124"/>
      <c r="DO477" s="124"/>
      <c r="DP477" s="124"/>
      <c r="DQ477" s="124"/>
      <c r="DR477" s="124"/>
      <c r="DS477" s="124"/>
      <c r="DT477" s="124"/>
      <c r="DU477" s="124"/>
      <c r="DV477" s="124"/>
      <c r="DW477" s="124"/>
      <c r="DX477" s="124"/>
      <c r="DY477" s="124"/>
      <c r="DZ477" s="124"/>
      <c r="EA477" s="124"/>
      <c r="EB477" s="124"/>
      <c r="EC477" s="124"/>
      <c r="ED477" s="124"/>
      <c r="EE477" s="124"/>
      <c r="EF477" s="124"/>
      <c r="EG477" s="124"/>
    </row>
    <row r="478" spans="1:137" s="106" customFormat="1" ht="39.950000000000003" customHeight="1" x14ac:dyDescent="0.2">
      <c r="A478" s="822" t="e">
        <f>'Приложение № 1'!#REF!</f>
        <v>#REF!</v>
      </c>
      <c r="B478" s="823"/>
      <c r="C478" s="101" t="e">
        <f>C479+C480</f>
        <v>#REF!</v>
      </c>
      <c r="D478" s="101" t="e">
        <f t="shared" ref="D478:P478" si="149">D479+D480</f>
        <v>#REF!</v>
      </c>
      <c r="E478" s="101">
        <f t="shared" si="149"/>
        <v>0</v>
      </c>
      <c r="F478" s="101">
        <f t="shared" si="149"/>
        <v>0</v>
      </c>
      <c r="G478" s="101" t="e">
        <f t="shared" si="149"/>
        <v>#REF!</v>
      </c>
      <c r="H478" s="101" t="e">
        <f t="shared" si="149"/>
        <v>#REF!</v>
      </c>
      <c r="I478" s="101">
        <f t="shared" si="149"/>
        <v>0</v>
      </c>
      <c r="J478" s="101">
        <f t="shared" si="149"/>
        <v>0</v>
      </c>
      <c r="K478" s="101">
        <f t="shared" si="149"/>
        <v>0</v>
      </c>
      <c r="L478" s="101">
        <f t="shared" si="149"/>
        <v>0</v>
      </c>
      <c r="M478" s="101">
        <f t="shared" si="149"/>
        <v>0</v>
      </c>
      <c r="N478" s="101">
        <f t="shared" si="149"/>
        <v>0</v>
      </c>
      <c r="O478" s="101">
        <f t="shared" si="149"/>
        <v>0</v>
      </c>
      <c r="P478" s="101">
        <f t="shared" si="149"/>
        <v>0</v>
      </c>
      <c r="Q478" s="112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3"/>
      <c r="AM478" s="113"/>
      <c r="AN478" s="113"/>
      <c r="AO478" s="113"/>
      <c r="AP478" s="113"/>
      <c r="AQ478" s="113"/>
      <c r="AR478" s="113"/>
      <c r="AS478" s="113"/>
      <c r="AT478" s="113"/>
      <c r="AU478" s="113"/>
      <c r="AV478" s="113"/>
      <c r="AW478" s="113"/>
      <c r="AX478" s="113"/>
      <c r="AY478" s="113"/>
      <c r="AZ478" s="113"/>
      <c r="BA478" s="113"/>
      <c r="BB478" s="113"/>
      <c r="BC478" s="113"/>
      <c r="BD478" s="113"/>
      <c r="BE478" s="113"/>
      <c r="BF478" s="113"/>
      <c r="BG478" s="113"/>
      <c r="BH478" s="113"/>
      <c r="BI478" s="113"/>
      <c r="BJ478" s="113"/>
      <c r="BK478" s="113"/>
      <c r="BL478" s="113"/>
      <c r="BM478" s="113"/>
      <c r="BN478" s="113"/>
      <c r="BO478" s="113"/>
      <c r="BP478" s="113"/>
      <c r="BQ478" s="113"/>
      <c r="BR478" s="113"/>
      <c r="BS478" s="113"/>
      <c r="BT478" s="113"/>
      <c r="BU478" s="113"/>
      <c r="BV478" s="113"/>
      <c r="BW478" s="113"/>
      <c r="BX478" s="113"/>
      <c r="BY478" s="113"/>
      <c r="BZ478" s="113"/>
      <c r="CA478" s="113"/>
      <c r="CB478" s="113"/>
      <c r="CC478" s="113"/>
      <c r="CD478" s="113"/>
      <c r="CE478" s="113"/>
      <c r="CF478" s="113"/>
      <c r="CG478" s="113"/>
      <c r="CH478" s="113"/>
      <c r="CI478" s="113"/>
      <c r="CJ478" s="113"/>
      <c r="CK478" s="113"/>
      <c r="CL478" s="113"/>
      <c r="CM478" s="113"/>
      <c r="CN478" s="113"/>
      <c r="CO478" s="113"/>
      <c r="CP478" s="113"/>
      <c r="CQ478" s="113"/>
      <c r="CR478" s="113"/>
      <c r="CS478" s="113"/>
      <c r="CT478" s="113"/>
      <c r="CU478" s="113"/>
      <c r="CV478" s="113"/>
      <c r="CW478" s="113"/>
      <c r="CX478" s="113"/>
      <c r="CY478" s="113"/>
      <c r="CZ478" s="113"/>
      <c r="DA478" s="113"/>
      <c r="DB478" s="113"/>
      <c r="DC478" s="113"/>
      <c r="DD478" s="113"/>
      <c r="DE478" s="113"/>
      <c r="DF478" s="113"/>
      <c r="DG478" s="113"/>
      <c r="DH478" s="113"/>
      <c r="DI478" s="113"/>
      <c r="DJ478" s="113"/>
      <c r="DK478" s="113"/>
      <c r="DL478" s="113"/>
      <c r="DM478" s="113"/>
      <c r="DN478" s="113"/>
      <c r="DO478" s="113"/>
      <c r="DP478" s="113"/>
      <c r="DQ478" s="113"/>
      <c r="DR478" s="113"/>
      <c r="DS478" s="113"/>
      <c r="DT478" s="113"/>
      <c r="DU478" s="113"/>
      <c r="DV478" s="113"/>
      <c r="DW478" s="113"/>
      <c r="DX478" s="113"/>
      <c r="DY478" s="113"/>
      <c r="DZ478" s="113"/>
      <c r="EA478" s="113"/>
      <c r="EB478" s="113"/>
      <c r="EC478" s="113"/>
      <c r="ED478" s="113"/>
      <c r="EE478" s="113"/>
      <c r="EF478" s="113"/>
      <c r="EG478" s="113"/>
    </row>
    <row r="479" spans="1:137" s="150" customFormat="1" ht="12.95" customHeight="1" x14ac:dyDescent="0.2">
      <c r="A479" s="127" t="e">
        <f>'Приложение № 1'!#REF!</f>
        <v>#REF!</v>
      </c>
      <c r="B479" s="104" t="e">
        <f>'Приложение № 1'!#REF!</f>
        <v>#REF!</v>
      </c>
      <c r="C479" s="126" t="e">
        <f>'Приложение № 1'!#REF!</f>
        <v>#REF!</v>
      </c>
      <c r="D479" s="151" t="e">
        <f>'Приложение № 1'!#REF!</f>
        <v>#REF!</v>
      </c>
      <c r="E479" s="151">
        <v>0</v>
      </c>
      <c r="F479" s="151">
        <v>0</v>
      </c>
      <c r="G479" s="151" t="e">
        <f>C479</f>
        <v>#REF!</v>
      </c>
      <c r="H479" s="151" t="e">
        <f>D479</f>
        <v>#REF!</v>
      </c>
      <c r="I479" s="151">
        <v>0</v>
      </c>
      <c r="J479" s="151">
        <v>0</v>
      </c>
      <c r="K479" s="151">
        <v>0</v>
      </c>
      <c r="L479" s="151">
        <v>0</v>
      </c>
      <c r="M479" s="151">
        <v>0</v>
      </c>
      <c r="N479" s="151">
        <v>0</v>
      </c>
      <c r="O479" s="151">
        <v>0</v>
      </c>
      <c r="P479" s="151">
        <v>0</v>
      </c>
      <c r="Q479" s="123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4"/>
      <c r="CH479" s="124"/>
      <c r="CI479" s="124"/>
      <c r="CJ479" s="124"/>
      <c r="CK479" s="124"/>
      <c r="CL479" s="124"/>
      <c r="CM479" s="124"/>
      <c r="CN479" s="124"/>
      <c r="CO479" s="124"/>
      <c r="CP479" s="124"/>
      <c r="CQ479" s="124"/>
      <c r="CR479" s="124"/>
      <c r="CS479" s="124"/>
      <c r="CT479" s="124"/>
      <c r="CU479" s="124"/>
      <c r="CV479" s="124"/>
      <c r="CW479" s="124"/>
      <c r="CX479" s="124"/>
      <c r="CY479" s="124"/>
      <c r="CZ479" s="124"/>
      <c r="DA479" s="124"/>
      <c r="DB479" s="124"/>
      <c r="DC479" s="124"/>
      <c r="DD479" s="124"/>
      <c r="DE479" s="124"/>
      <c r="DF479" s="124"/>
      <c r="DG479" s="124"/>
      <c r="DH479" s="124"/>
      <c r="DI479" s="124"/>
      <c r="DJ479" s="124"/>
      <c r="DK479" s="124"/>
      <c r="DL479" s="124"/>
      <c r="DM479" s="124"/>
      <c r="DN479" s="124"/>
      <c r="DO479" s="124"/>
      <c r="DP479" s="124"/>
      <c r="DQ479" s="124"/>
      <c r="DR479" s="124"/>
      <c r="DS479" s="124"/>
      <c r="DT479" s="124"/>
      <c r="DU479" s="124"/>
      <c r="DV479" s="124"/>
      <c r="DW479" s="124"/>
      <c r="DX479" s="124"/>
      <c r="DY479" s="124"/>
      <c r="DZ479" s="124"/>
      <c r="EA479" s="124"/>
      <c r="EB479" s="124"/>
      <c r="EC479" s="124"/>
      <c r="ED479" s="124"/>
      <c r="EE479" s="124"/>
      <c r="EF479" s="124"/>
      <c r="EG479" s="124"/>
    </row>
    <row r="480" spans="1:137" s="106" customFormat="1" ht="12.95" customHeight="1" x14ac:dyDescent="0.2">
      <c r="A480" s="127">
        <v>2</v>
      </c>
      <c r="B480" s="104" t="e">
        <f>'Приложение № 1'!#REF!</f>
        <v>#REF!</v>
      </c>
      <c r="C480" s="126" t="e">
        <f>'Приложение № 1'!#REF!</f>
        <v>#REF!</v>
      </c>
      <c r="D480" s="151" t="e">
        <f>'Приложение № 1'!#REF!</f>
        <v>#REF!</v>
      </c>
      <c r="E480" s="151">
        <v>0</v>
      </c>
      <c r="F480" s="151">
        <v>0</v>
      </c>
      <c r="G480" s="151" t="e">
        <f>C480</f>
        <v>#REF!</v>
      </c>
      <c r="H480" s="151" t="e">
        <f>D480</f>
        <v>#REF!</v>
      </c>
      <c r="I480" s="151">
        <v>0</v>
      </c>
      <c r="J480" s="151">
        <v>0</v>
      </c>
      <c r="K480" s="151">
        <v>0</v>
      </c>
      <c r="L480" s="151">
        <v>0</v>
      </c>
      <c r="M480" s="151">
        <v>0</v>
      </c>
      <c r="N480" s="151">
        <v>0</v>
      </c>
      <c r="O480" s="151">
        <v>0</v>
      </c>
      <c r="P480" s="151">
        <v>0</v>
      </c>
      <c r="Q480" s="112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  <c r="AL480" s="113"/>
      <c r="AM480" s="113"/>
      <c r="AN480" s="113"/>
      <c r="AO480" s="113"/>
      <c r="AP480" s="113"/>
      <c r="AQ480" s="113"/>
      <c r="AR480" s="113"/>
      <c r="AS480" s="113"/>
      <c r="AT480" s="113"/>
      <c r="AU480" s="113"/>
      <c r="AV480" s="113"/>
      <c r="AW480" s="113"/>
      <c r="AX480" s="113"/>
      <c r="AY480" s="113"/>
      <c r="AZ480" s="113"/>
      <c r="BA480" s="113"/>
      <c r="BB480" s="113"/>
      <c r="BC480" s="113"/>
      <c r="BD480" s="113"/>
      <c r="BE480" s="113"/>
      <c r="BF480" s="113"/>
      <c r="BG480" s="113"/>
      <c r="BH480" s="113"/>
      <c r="BI480" s="113"/>
      <c r="BJ480" s="113"/>
      <c r="BK480" s="113"/>
      <c r="BL480" s="113"/>
      <c r="BM480" s="113"/>
      <c r="BN480" s="113"/>
      <c r="BO480" s="113"/>
      <c r="BP480" s="113"/>
      <c r="BQ480" s="113"/>
      <c r="BR480" s="113"/>
      <c r="BS480" s="113"/>
      <c r="BT480" s="113"/>
      <c r="BU480" s="113"/>
      <c r="BV480" s="113"/>
      <c r="BW480" s="113"/>
      <c r="BX480" s="113"/>
      <c r="BY480" s="113"/>
      <c r="BZ480" s="113"/>
      <c r="CA480" s="113"/>
      <c r="CB480" s="113"/>
      <c r="CC480" s="113"/>
      <c r="CD480" s="113"/>
      <c r="CE480" s="113"/>
      <c r="CF480" s="113"/>
      <c r="CG480" s="113"/>
      <c r="CH480" s="113"/>
      <c r="CI480" s="113"/>
      <c r="CJ480" s="113"/>
      <c r="CK480" s="113"/>
      <c r="CL480" s="113"/>
      <c r="CM480" s="113"/>
      <c r="CN480" s="113"/>
      <c r="CO480" s="113"/>
      <c r="CP480" s="113"/>
      <c r="CQ480" s="113"/>
      <c r="CR480" s="113"/>
      <c r="CS480" s="113"/>
      <c r="CT480" s="113"/>
      <c r="CU480" s="113"/>
      <c r="CV480" s="113"/>
      <c r="CW480" s="113"/>
      <c r="CX480" s="113"/>
      <c r="CY480" s="113"/>
      <c r="CZ480" s="113"/>
      <c r="DA480" s="113"/>
      <c r="DB480" s="113"/>
      <c r="DC480" s="113"/>
      <c r="DD480" s="113"/>
      <c r="DE480" s="113"/>
      <c r="DF480" s="113"/>
      <c r="DG480" s="113"/>
      <c r="DH480" s="113"/>
      <c r="DI480" s="113"/>
      <c r="DJ480" s="113"/>
      <c r="DK480" s="113"/>
      <c r="DL480" s="113"/>
      <c r="DM480" s="113"/>
      <c r="DN480" s="113"/>
      <c r="DO480" s="113"/>
      <c r="DP480" s="113"/>
      <c r="DQ480" s="113"/>
      <c r="DR480" s="113"/>
      <c r="DS480" s="113"/>
      <c r="DT480" s="113"/>
      <c r="DU480" s="113"/>
      <c r="DV480" s="113"/>
      <c r="DW480" s="113"/>
      <c r="DX480" s="113"/>
      <c r="DY480" s="113"/>
      <c r="DZ480" s="113"/>
      <c r="EA480" s="113"/>
      <c r="EB480" s="113"/>
      <c r="EC480" s="113"/>
      <c r="ED480" s="113"/>
      <c r="EE480" s="113"/>
      <c r="EF480" s="113"/>
      <c r="EG480" s="113"/>
    </row>
    <row r="481" spans="1:137" s="106" customFormat="1" ht="62.25" customHeight="1" x14ac:dyDescent="0.2">
      <c r="A481" s="822" t="e">
        <f>'Приложение № 1'!#REF!</f>
        <v>#REF!</v>
      </c>
      <c r="B481" s="823"/>
      <c r="C481" s="129" t="e">
        <f>C482</f>
        <v>#REF!</v>
      </c>
      <c r="D481" s="129" t="e">
        <f t="shared" ref="D481:P481" si="150">D482</f>
        <v>#REF!</v>
      </c>
      <c r="E481" s="129">
        <f t="shared" si="150"/>
        <v>0</v>
      </c>
      <c r="F481" s="129">
        <f t="shared" si="150"/>
        <v>0</v>
      </c>
      <c r="G481" s="129">
        <f t="shared" si="150"/>
        <v>0</v>
      </c>
      <c r="H481" s="129">
        <f t="shared" si="150"/>
        <v>0</v>
      </c>
      <c r="I481" s="129">
        <f t="shared" si="150"/>
        <v>0</v>
      </c>
      <c r="J481" s="129">
        <f t="shared" si="150"/>
        <v>0</v>
      </c>
      <c r="K481" s="129">
        <f t="shared" si="150"/>
        <v>0</v>
      </c>
      <c r="L481" s="129">
        <f t="shared" si="150"/>
        <v>0</v>
      </c>
      <c r="M481" s="129">
        <f t="shared" si="150"/>
        <v>0</v>
      </c>
      <c r="N481" s="129">
        <f t="shared" si="150"/>
        <v>0</v>
      </c>
      <c r="O481" s="129" t="e">
        <f t="shared" si="150"/>
        <v>#REF!</v>
      </c>
      <c r="P481" s="129" t="e">
        <f t="shared" si="150"/>
        <v>#REF!</v>
      </c>
      <c r="Q481" s="112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  <c r="AK481" s="113"/>
      <c r="AL481" s="113"/>
      <c r="AM481" s="113"/>
      <c r="AN481" s="113"/>
      <c r="AO481" s="113"/>
      <c r="AP481" s="113"/>
      <c r="AQ481" s="113"/>
      <c r="AR481" s="113"/>
      <c r="AS481" s="113"/>
      <c r="AT481" s="113"/>
      <c r="AU481" s="113"/>
      <c r="AV481" s="113"/>
      <c r="AW481" s="113"/>
      <c r="AX481" s="113"/>
      <c r="AY481" s="113"/>
      <c r="AZ481" s="113"/>
      <c r="BA481" s="113"/>
      <c r="BB481" s="113"/>
      <c r="BC481" s="113"/>
      <c r="BD481" s="113"/>
      <c r="BE481" s="113"/>
      <c r="BF481" s="113"/>
      <c r="BG481" s="113"/>
      <c r="BH481" s="113"/>
      <c r="BI481" s="113"/>
      <c r="BJ481" s="113"/>
      <c r="BK481" s="113"/>
      <c r="BL481" s="113"/>
      <c r="BM481" s="113"/>
      <c r="BN481" s="113"/>
      <c r="BO481" s="113"/>
      <c r="BP481" s="113"/>
      <c r="BQ481" s="113"/>
      <c r="BR481" s="113"/>
      <c r="BS481" s="113"/>
      <c r="BT481" s="113"/>
      <c r="BU481" s="113"/>
      <c r="BV481" s="113"/>
      <c r="BW481" s="113"/>
      <c r="BX481" s="113"/>
      <c r="BY481" s="113"/>
      <c r="BZ481" s="113"/>
      <c r="CA481" s="113"/>
      <c r="CB481" s="113"/>
      <c r="CC481" s="113"/>
      <c r="CD481" s="113"/>
      <c r="CE481" s="113"/>
      <c r="CF481" s="113"/>
      <c r="CG481" s="113"/>
      <c r="CH481" s="113"/>
      <c r="CI481" s="113"/>
      <c r="CJ481" s="113"/>
      <c r="CK481" s="113"/>
      <c r="CL481" s="113"/>
      <c r="CM481" s="113"/>
      <c r="CN481" s="113"/>
      <c r="CO481" s="113"/>
      <c r="CP481" s="113"/>
      <c r="CQ481" s="113"/>
      <c r="CR481" s="113"/>
      <c r="CS481" s="113"/>
      <c r="CT481" s="113"/>
      <c r="CU481" s="113"/>
      <c r="CV481" s="113"/>
      <c r="CW481" s="113"/>
      <c r="CX481" s="113"/>
      <c r="CY481" s="113"/>
      <c r="CZ481" s="113"/>
      <c r="DA481" s="113"/>
      <c r="DB481" s="113"/>
      <c r="DC481" s="113"/>
      <c r="DD481" s="113"/>
      <c r="DE481" s="113"/>
      <c r="DF481" s="113"/>
      <c r="DG481" s="113"/>
      <c r="DH481" s="113"/>
      <c r="DI481" s="113"/>
      <c r="DJ481" s="113"/>
      <c r="DK481" s="113"/>
      <c r="DL481" s="113"/>
      <c r="DM481" s="113"/>
      <c r="DN481" s="113"/>
      <c r="DO481" s="113"/>
      <c r="DP481" s="113"/>
      <c r="DQ481" s="113"/>
      <c r="DR481" s="113"/>
      <c r="DS481" s="113"/>
      <c r="DT481" s="113"/>
      <c r="DU481" s="113"/>
      <c r="DV481" s="113"/>
      <c r="DW481" s="113"/>
      <c r="DX481" s="113"/>
      <c r="DY481" s="113"/>
      <c r="DZ481" s="113"/>
      <c r="EA481" s="113"/>
      <c r="EB481" s="113"/>
      <c r="EC481" s="113"/>
      <c r="ED481" s="113"/>
      <c r="EE481" s="113"/>
      <c r="EF481" s="113"/>
      <c r="EG481" s="113"/>
    </row>
    <row r="482" spans="1:137" s="150" customFormat="1" ht="21" customHeight="1" x14ac:dyDescent="0.2">
      <c r="A482" s="822" t="e">
        <f>'Приложение № 1'!#REF!</f>
        <v>#REF!</v>
      </c>
      <c r="B482" s="823"/>
      <c r="C482" s="129" t="e">
        <f>SUM(C483:C491)</f>
        <v>#REF!</v>
      </c>
      <c r="D482" s="129" t="e">
        <f t="shared" ref="D482:P482" si="151">SUM(D483:D491)</f>
        <v>#REF!</v>
      </c>
      <c r="E482" s="129">
        <f t="shared" si="151"/>
        <v>0</v>
      </c>
      <c r="F482" s="129">
        <f t="shared" si="151"/>
        <v>0</v>
      </c>
      <c r="G482" s="129">
        <f t="shared" si="151"/>
        <v>0</v>
      </c>
      <c r="H482" s="129">
        <f t="shared" si="151"/>
        <v>0</v>
      </c>
      <c r="I482" s="129">
        <f t="shared" si="151"/>
        <v>0</v>
      </c>
      <c r="J482" s="129">
        <f t="shared" si="151"/>
        <v>0</v>
      </c>
      <c r="K482" s="129">
        <f t="shared" si="151"/>
        <v>0</v>
      </c>
      <c r="L482" s="129">
        <f t="shared" si="151"/>
        <v>0</v>
      </c>
      <c r="M482" s="129">
        <f t="shared" si="151"/>
        <v>0</v>
      </c>
      <c r="N482" s="129">
        <f t="shared" si="151"/>
        <v>0</v>
      </c>
      <c r="O482" s="129" t="e">
        <f t="shared" si="151"/>
        <v>#REF!</v>
      </c>
      <c r="P482" s="129" t="e">
        <f t="shared" si="151"/>
        <v>#REF!</v>
      </c>
      <c r="Q482" s="123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  <c r="CI482" s="124"/>
      <c r="CJ482" s="124"/>
      <c r="CK482" s="124"/>
      <c r="CL482" s="124"/>
      <c r="CM482" s="124"/>
      <c r="CN482" s="124"/>
      <c r="CO482" s="124"/>
      <c r="CP482" s="124"/>
      <c r="CQ482" s="124"/>
      <c r="CR482" s="124"/>
      <c r="CS482" s="124"/>
      <c r="CT482" s="124"/>
      <c r="CU482" s="124"/>
      <c r="CV482" s="124"/>
      <c r="CW482" s="124"/>
      <c r="CX482" s="124"/>
      <c r="CY482" s="124"/>
      <c r="CZ482" s="124"/>
      <c r="DA482" s="124"/>
      <c r="DB482" s="124"/>
      <c r="DC482" s="124"/>
      <c r="DD482" s="124"/>
      <c r="DE482" s="124"/>
      <c r="DF482" s="124"/>
      <c r="DG482" s="124"/>
      <c r="DH482" s="124"/>
      <c r="DI482" s="124"/>
      <c r="DJ482" s="124"/>
      <c r="DK482" s="124"/>
      <c r="DL482" s="124"/>
      <c r="DM482" s="124"/>
      <c r="DN482" s="124"/>
      <c r="DO482" s="124"/>
      <c r="DP482" s="124"/>
      <c r="DQ482" s="124"/>
      <c r="DR482" s="124"/>
      <c r="DS482" s="124"/>
      <c r="DT482" s="124"/>
      <c r="DU482" s="124"/>
      <c r="DV482" s="124"/>
      <c r="DW482" s="124"/>
      <c r="DX482" s="124"/>
      <c r="DY482" s="124"/>
      <c r="DZ482" s="124"/>
      <c r="EA482" s="124"/>
      <c r="EB482" s="124"/>
      <c r="EC482" s="124"/>
      <c r="ED482" s="124"/>
      <c r="EE482" s="124"/>
      <c r="EF482" s="124"/>
      <c r="EG482" s="124"/>
    </row>
    <row r="483" spans="1:137" s="106" customFormat="1" ht="12.75" customHeight="1" x14ac:dyDescent="0.2">
      <c r="A483" s="100" t="e">
        <f>'Приложение № 1'!#REF!</f>
        <v>#REF!</v>
      </c>
      <c r="B483" s="119" t="e">
        <f>'Приложение № 1'!#REF!</f>
        <v>#REF!</v>
      </c>
      <c r="C483" s="126" t="e">
        <f>'Приложение № 1'!#REF!</f>
        <v>#REF!</v>
      </c>
      <c r="D483" s="151" t="e">
        <f>'Приложение № 1'!#REF!</f>
        <v>#REF!</v>
      </c>
      <c r="E483" s="151">
        <v>0</v>
      </c>
      <c r="F483" s="151">
        <v>0</v>
      </c>
      <c r="G483" s="151">
        <v>0</v>
      </c>
      <c r="H483" s="151">
        <v>0</v>
      </c>
      <c r="I483" s="151">
        <v>0</v>
      </c>
      <c r="J483" s="151">
        <v>0</v>
      </c>
      <c r="K483" s="151">
        <v>0</v>
      </c>
      <c r="L483" s="151">
        <v>0</v>
      </c>
      <c r="M483" s="151">
        <v>0</v>
      </c>
      <c r="N483" s="151">
        <v>0</v>
      </c>
      <c r="O483" s="151" t="e">
        <f>C483</f>
        <v>#REF!</v>
      </c>
      <c r="P483" s="151" t="e">
        <f>D483</f>
        <v>#REF!</v>
      </c>
      <c r="Q483" s="112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  <c r="AK483" s="113"/>
      <c r="AL483" s="113"/>
      <c r="AM483" s="113"/>
      <c r="AN483" s="113"/>
      <c r="AO483" s="113"/>
      <c r="AP483" s="113"/>
      <c r="AQ483" s="113"/>
      <c r="AR483" s="113"/>
      <c r="AS483" s="113"/>
      <c r="AT483" s="113"/>
      <c r="AU483" s="113"/>
      <c r="AV483" s="113"/>
      <c r="AW483" s="113"/>
      <c r="AX483" s="113"/>
      <c r="AY483" s="113"/>
      <c r="AZ483" s="113"/>
      <c r="BA483" s="113"/>
      <c r="BB483" s="113"/>
      <c r="BC483" s="113"/>
      <c r="BD483" s="113"/>
      <c r="BE483" s="113"/>
      <c r="BF483" s="113"/>
      <c r="BG483" s="113"/>
      <c r="BH483" s="113"/>
      <c r="BI483" s="113"/>
      <c r="BJ483" s="113"/>
      <c r="BK483" s="113"/>
      <c r="BL483" s="113"/>
      <c r="BM483" s="113"/>
      <c r="BN483" s="113"/>
      <c r="BO483" s="113"/>
      <c r="BP483" s="113"/>
      <c r="BQ483" s="113"/>
      <c r="BR483" s="113"/>
      <c r="BS483" s="113"/>
      <c r="BT483" s="113"/>
      <c r="BU483" s="113"/>
      <c r="BV483" s="113"/>
      <c r="BW483" s="113"/>
      <c r="BX483" s="113"/>
      <c r="BY483" s="113"/>
      <c r="BZ483" s="113"/>
      <c r="CA483" s="113"/>
      <c r="CB483" s="113"/>
      <c r="CC483" s="113"/>
      <c r="CD483" s="113"/>
      <c r="CE483" s="113"/>
      <c r="CF483" s="113"/>
      <c r="CG483" s="113"/>
      <c r="CH483" s="113"/>
      <c r="CI483" s="113"/>
      <c r="CJ483" s="113"/>
      <c r="CK483" s="113"/>
      <c r="CL483" s="113"/>
      <c r="CM483" s="113"/>
      <c r="CN483" s="113"/>
      <c r="CO483" s="113"/>
      <c r="CP483" s="113"/>
      <c r="CQ483" s="113"/>
      <c r="CR483" s="113"/>
      <c r="CS483" s="113"/>
      <c r="CT483" s="113"/>
      <c r="CU483" s="113"/>
      <c r="CV483" s="113"/>
      <c r="CW483" s="113"/>
      <c r="CX483" s="113"/>
      <c r="CY483" s="113"/>
      <c r="CZ483" s="113"/>
      <c r="DA483" s="113"/>
      <c r="DB483" s="113"/>
      <c r="DC483" s="113"/>
      <c r="DD483" s="113"/>
      <c r="DE483" s="113"/>
      <c r="DF483" s="113"/>
      <c r="DG483" s="113"/>
      <c r="DH483" s="113"/>
      <c r="DI483" s="113"/>
      <c r="DJ483" s="113"/>
      <c r="DK483" s="113"/>
      <c r="DL483" s="113"/>
      <c r="DM483" s="113"/>
      <c r="DN483" s="113"/>
      <c r="DO483" s="113"/>
      <c r="DP483" s="113"/>
      <c r="DQ483" s="113"/>
      <c r="DR483" s="113"/>
      <c r="DS483" s="113"/>
      <c r="DT483" s="113"/>
      <c r="DU483" s="113"/>
      <c r="DV483" s="113"/>
      <c r="DW483" s="113"/>
      <c r="DX483" s="113"/>
      <c r="DY483" s="113"/>
      <c r="DZ483" s="113"/>
      <c r="EA483" s="113"/>
      <c r="EB483" s="113"/>
      <c r="EC483" s="113"/>
      <c r="ED483" s="113"/>
      <c r="EE483" s="113"/>
      <c r="EF483" s="113"/>
      <c r="EG483" s="113"/>
    </row>
    <row r="484" spans="1:137" s="106" customFormat="1" ht="12.75" customHeight="1" x14ac:dyDescent="0.2">
      <c r="A484" s="100" t="e">
        <f>'Приложение № 1'!#REF!</f>
        <v>#REF!</v>
      </c>
      <c r="B484" s="119" t="e">
        <f>'Приложение № 1'!#REF!</f>
        <v>#REF!</v>
      </c>
      <c r="C484" s="126" t="e">
        <f>'Приложение № 1'!#REF!</f>
        <v>#REF!</v>
      </c>
      <c r="D484" s="151" t="e">
        <f>'Приложение № 1'!#REF!</f>
        <v>#REF!</v>
      </c>
      <c r="E484" s="151">
        <v>0</v>
      </c>
      <c r="F484" s="151">
        <v>0</v>
      </c>
      <c r="G484" s="151">
        <v>0</v>
      </c>
      <c r="H484" s="151">
        <v>0</v>
      </c>
      <c r="I484" s="151">
        <v>0</v>
      </c>
      <c r="J484" s="151">
        <v>0</v>
      </c>
      <c r="K484" s="151">
        <v>0</v>
      </c>
      <c r="L484" s="151">
        <v>0</v>
      </c>
      <c r="M484" s="151">
        <v>0</v>
      </c>
      <c r="N484" s="151">
        <v>0</v>
      </c>
      <c r="O484" s="151" t="e">
        <f t="shared" ref="O484:O491" si="152">C484</f>
        <v>#REF!</v>
      </c>
      <c r="P484" s="151" t="e">
        <f t="shared" ref="P484:P491" si="153">D484</f>
        <v>#REF!</v>
      </c>
      <c r="Q484" s="112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  <c r="AL484" s="113"/>
      <c r="AM484" s="113"/>
      <c r="AN484" s="113"/>
      <c r="AO484" s="113"/>
      <c r="AP484" s="113"/>
      <c r="AQ484" s="113"/>
      <c r="AR484" s="113"/>
      <c r="AS484" s="113"/>
      <c r="AT484" s="113"/>
      <c r="AU484" s="113"/>
      <c r="AV484" s="113"/>
      <c r="AW484" s="113"/>
      <c r="AX484" s="113"/>
      <c r="AY484" s="113"/>
      <c r="AZ484" s="113"/>
      <c r="BA484" s="113"/>
      <c r="BB484" s="113"/>
      <c r="BC484" s="113"/>
      <c r="BD484" s="113"/>
      <c r="BE484" s="113"/>
      <c r="BF484" s="113"/>
      <c r="BG484" s="113"/>
      <c r="BH484" s="113"/>
      <c r="BI484" s="113"/>
      <c r="BJ484" s="113"/>
      <c r="BK484" s="113"/>
      <c r="BL484" s="113"/>
      <c r="BM484" s="113"/>
      <c r="BN484" s="113"/>
      <c r="BO484" s="113"/>
      <c r="BP484" s="113"/>
      <c r="BQ484" s="113"/>
      <c r="BR484" s="113"/>
      <c r="BS484" s="113"/>
      <c r="BT484" s="113"/>
      <c r="BU484" s="113"/>
      <c r="BV484" s="113"/>
      <c r="BW484" s="113"/>
      <c r="BX484" s="113"/>
      <c r="BY484" s="113"/>
      <c r="BZ484" s="113"/>
      <c r="CA484" s="113"/>
      <c r="CB484" s="113"/>
      <c r="CC484" s="113"/>
      <c r="CD484" s="113"/>
      <c r="CE484" s="113"/>
      <c r="CF484" s="113"/>
      <c r="CG484" s="113"/>
      <c r="CH484" s="113"/>
      <c r="CI484" s="113"/>
      <c r="CJ484" s="113"/>
      <c r="CK484" s="113"/>
      <c r="CL484" s="113"/>
      <c r="CM484" s="113"/>
      <c r="CN484" s="113"/>
      <c r="CO484" s="113"/>
      <c r="CP484" s="113"/>
      <c r="CQ484" s="113"/>
      <c r="CR484" s="113"/>
      <c r="CS484" s="113"/>
      <c r="CT484" s="113"/>
      <c r="CU484" s="113"/>
      <c r="CV484" s="113"/>
      <c r="CW484" s="113"/>
      <c r="CX484" s="113"/>
      <c r="CY484" s="113"/>
      <c r="CZ484" s="113"/>
      <c r="DA484" s="113"/>
      <c r="DB484" s="113"/>
      <c r="DC484" s="113"/>
      <c r="DD484" s="113"/>
      <c r="DE484" s="113"/>
      <c r="DF484" s="113"/>
      <c r="DG484" s="113"/>
      <c r="DH484" s="113"/>
      <c r="DI484" s="113"/>
      <c r="DJ484" s="113"/>
      <c r="DK484" s="113"/>
      <c r="DL484" s="113"/>
      <c r="DM484" s="113"/>
      <c r="DN484" s="113"/>
      <c r="DO484" s="113"/>
      <c r="DP484" s="113"/>
      <c r="DQ484" s="113"/>
      <c r="DR484" s="113"/>
      <c r="DS484" s="113"/>
      <c r="DT484" s="113"/>
      <c r="DU484" s="113"/>
      <c r="DV484" s="113"/>
      <c r="DW484" s="113"/>
      <c r="DX484" s="113"/>
      <c r="DY484" s="113"/>
      <c r="DZ484" s="113"/>
      <c r="EA484" s="113"/>
      <c r="EB484" s="113"/>
      <c r="EC484" s="113"/>
      <c r="ED484" s="113"/>
      <c r="EE484" s="113"/>
      <c r="EF484" s="113"/>
      <c r="EG484" s="113"/>
    </row>
    <row r="485" spans="1:137" s="106" customFormat="1" ht="12.75" customHeight="1" x14ac:dyDescent="0.2">
      <c r="A485" s="100" t="e">
        <f>'Приложение № 1'!#REF!</f>
        <v>#REF!</v>
      </c>
      <c r="B485" s="119" t="e">
        <f>'Приложение № 1'!#REF!</f>
        <v>#REF!</v>
      </c>
      <c r="C485" s="126" t="e">
        <f>'Приложение № 1'!#REF!</f>
        <v>#REF!</v>
      </c>
      <c r="D485" s="151" t="e">
        <f>'Приложение № 1'!#REF!</f>
        <v>#REF!</v>
      </c>
      <c r="E485" s="151">
        <v>0</v>
      </c>
      <c r="F485" s="151">
        <v>0</v>
      </c>
      <c r="G485" s="151">
        <v>0</v>
      </c>
      <c r="H485" s="151">
        <v>0</v>
      </c>
      <c r="I485" s="151">
        <v>0</v>
      </c>
      <c r="J485" s="151">
        <v>0</v>
      </c>
      <c r="K485" s="151">
        <v>0</v>
      </c>
      <c r="L485" s="151">
        <v>0</v>
      </c>
      <c r="M485" s="151">
        <v>0</v>
      </c>
      <c r="N485" s="151">
        <v>0</v>
      </c>
      <c r="O485" s="151" t="e">
        <f t="shared" si="152"/>
        <v>#REF!</v>
      </c>
      <c r="P485" s="151" t="e">
        <f t="shared" si="153"/>
        <v>#REF!</v>
      </c>
      <c r="Q485" s="112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  <c r="AL485" s="113"/>
      <c r="AM485" s="113"/>
      <c r="AN485" s="113"/>
      <c r="AO485" s="113"/>
      <c r="AP485" s="113"/>
      <c r="AQ485" s="113"/>
      <c r="AR485" s="113"/>
      <c r="AS485" s="113"/>
      <c r="AT485" s="113"/>
      <c r="AU485" s="113"/>
      <c r="AV485" s="113"/>
      <c r="AW485" s="113"/>
      <c r="AX485" s="113"/>
      <c r="AY485" s="113"/>
      <c r="AZ485" s="113"/>
      <c r="BA485" s="113"/>
      <c r="BB485" s="113"/>
      <c r="BC485" s="113"/>
      <c r="BD485" s="113"/>
      <c r="BE485" s="113"/>
      <c r="BF485" s="113"/>
      <c r="BG485" s="113"/>
      <c r="BH485" s="113"/>
      <c r="BI485" s="113"/>
      <c r="BJ485" s="113"/>
      <c r="BK485" s="113"/>
      <c r="BL485" s="113"/>
      <c r="BM485" s="113"/>
      <c r="BN485" s="113"/>
      <c r="BO485" s="113"/>
      <c r="BP485" s="113"/>
      <c r="BQ485" s="113"/>
      <c r="BR485" s="113"/>
      <c r="BS485" s="113"/>
      <c r="BT485" s="113"/>
      <c r="BU485" s="113"/>
      <c r="BV485" s="113"/>
      <c r="BW485" s="113"/>
      <c r="BX485" s="113"/>
      <c r="BY485" s="113"/>
      <c r="BZ485" s="113"/>
      <c r="CA485" s="113"/>
      <c r="CB485" s="113"/>
      <c r="CC485" s="113"/>
      <c r="CD485" s="113"/>
      <c r="CE485" s="113"/>
      <c r="CF485" s="113"/>
      <c r="CG485" s="113"/>
      <c r="CH485" s="113"/>
      <c r="CI485" s="113"/>
      <c r="CJ485" s="113"/>
      <c r="CK485" s="113"/>
      <c r="CL485" s="113"/>
      <c r="CM485" s="113"/>
      <c r="CN485" s="113"/>
      <c r="CO485" s="113"/>
      <c r="CP485" s="113"/>
      <c r="CQ485" s="113"/>
      <c r="CR485" s="113"/>
      <c r="CS485" s="113"/>
      <c r="CT485" s="113"/>
      <c r="CU485" s="113"/>
      <c r="CV485" s="113"/>
      <c r="CW485" s="113"/>
      <c r="CX485" s="113"/>
      <c r="CY485" s="113"/>
      <c r="CZ485" s="113"/>
      <c r="DA485" s="113"/>
      <c r="DB485" s="113"/>
      <c r="DC485" s="113"/>
      <c r="DD485" s="113"/>
      <c r="DE485" s="113"/>
      <c r="DF485" s="113"/>
      <c r="DG485" s="113"/>
      <c r="DH485" s="113"/>
      <c r="DI485" s="113"/>
      <c r="DJ485" s="113"/>
      <c r="DK485" s="113"/>
      <c r="DL485" s="113"/>
      <c r="DM485" s="113"/>
      <c r="DN485" s="113"/>
      <c r="DO485" s="113"/>
      <c r="DP485" s="113"/>
      <c r="DQ485" s="113"/>
      <c r="DR485" s="113"/>
      <c r="DS485" s="113"/>
      <c r="DT485" s="113"/>
      <c r="DU485" s="113"/>
      <c r="DV485" s="113"/>
      <c r="DW485" s="113"/>
      <c r="DX485" s="113"/>
      <c r="DY485" s="113"/>
      <c r="DZ485" s="113"/>
      <c r="EA485" s="113"/>
      <c r="EB485" s="113"/>
      <c r="EC485" s="113"/>
      <c r="ED485" s="113"/>
      <c r="EE485" s="113"/>
      <c r="EF485" s="113"/>
      <c r="EG485" s="113"/>
    </row>
    <row r="486" spans="1:137" s="106" customFormat="1" ht="12.75" customHeight="1" x14ac:dyDescent="0.2">
      <c r="A486" s="100" t="e">
        <f>'Приложение № 1'!#REF!</f>
        <v>#REF!</v>
      </c>
      <c r="B486" s="119" t="e">
        <f>'Приложение № 1'!#REF!</f>
        <v>#REF!</v>
      </c>
      <c r="C486" s="126" t="e">
        <f>'Приложение № 1'!#REF!</f>
        <v>#REF!</v>
      </c>
      <c r="D486" s="151" t="e">
        <f>'Приложение № 1'!#REF!</f>
        <v>#REF!</v>
      </c>
      <c r="E486" s="151">
        <v>0</v>
      </c>
      <c r="F486" s="151">
        <v>0</v>
      </c>
      <c r="G486" s="151">
        <v>0</v>
      </c>
      <c r="H486" s="151">
        <v>0</v>
      </c>
      <c r="I486" s="151">
        <v>0</v>
      </c>
      <c r="J486" s="151">
        <v>0</v>
      </c>
      <c r="K486" s="151">
        <v>0</v>
      </c>
      <c r="L486" s="151">
        <v>0</v>
      </c>
      <c r="M486" s="151">
        <v>0</v>
      </c>
      <c r="N486" s="151">
        <v>0</v>
      </c>
      <c r="O486" s="151" t="e">
        <f t="shared" si="152"/>
        <v>#REF!</v>
      </c>
      <c r="P486" s="151" t="e">
        <f t="shared" si="153"/>
        <v>#REF!</v>
      </c>
      <c r="Q486" s="112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  <c r="AL486" s="113"/>
      <c r="AM486" s="113"/>
      <c r="AN486" s="113"/>
      <c r="AO486" s="113"/>
      <c r="AP486" s="113"/>
      <c r="AQ486" s="113"/>
      <c r="AR486" s="113"/>
      <c r="AS486" s="113"/>
      <c r="AT486" s="113"/>
      <c r="AU486" s="113"/>
      <c r="AV486" s="113"/>
      <c r="AW486" s="113"/>
      <c r="AX486" s="113"/>
      <c r="AY486" s="113"/>
      <c r="AZ486" s="113"/>
      <c r="BA486" s="113"/>
      <c r="BB486" s="113"/>
      <c r="BC486" s="113"/>
      <c r="BD486" s="113"/>
      <c r="BE486" s="113"/>
      <c r="BF486" s="113"/>
      <c r="BG486" s="113"/>
      <c r="BH486" s="113"/>
      <c r="BI486" s="113"/>
      <c r="BJ486" s="113"/>
      <c r="BK486" s="113"/>
      <c r="BL486" s="113"/>
      <c r="BM486" s="113"/>
      <c r="BN486" s="113"/>
      <c r="BO486" s="113"/>
      <c r="BP486" s="113"/>
      <c r="BQ486" s="113"/>
      <c r="BR486" s="113"/>
      <c r="BS486" s="113"/>
      <c r="BT486" s="113"/>
      <c r="BU486" s="113"/>
      <c r="BV486" s="113"/>
      <c r="BW486" s="113"/>
      <c r="BX486" s="113"/>
      <c r="BY486" s="113"/>
      <c r="BZ486" s="113"/>
      <c r="CA486" s="113"/>
      <c r="CB486" s="113"/>
      <c r="CC486" s="113"/>
      <c r="CD486" s="113"/>
      <c r="CE486" s="113"/>
      <c r="CF486" s="113"/>
      <c r="CG486" s="113"/>
      <c r="CH486" s="113"/>
      <c r="CI486" s="113"/>
      <c r="CJ486" s="113"/>
      <c r="CK486" s="113"/>
      <c r="CL486" s="113"/>
      <c r="CM486" s="113"/>
      <c r="CN486" s="113"/>
      <c r="CO486" s="113"/>
      <c r="CP486" s="113"/>
      <c r="CQ486" s="113"/>
      <c r="CR486" s="113"/>
      <c r="CS486" s="113"/>
      <c r="CT486" s="113"/>
      <c r="CU486" s="113"/>
      <c r="CV486" s="113"/>
      <c r="CW486" s="113"/>
      <c r="CX486" s="113"/>
      <c r="CY486" s="113"/>
      <c r="CZ486" s="113"/>
      <c r="DA486" s="113"/>
      <c r="DB486" s="113"/>
      <c r="DC486" s="113"/>
      <c r="DD486" s="113"/>
      <c r="DE486" s="113"/>
      <c r="DF486" s="113"/>
      <c r="DG486" s="113"/>
      <c r="DH486" s="113"/>
      <c r="DI486" s="113"/>
      <c r="DJ486" s="113"/>
      <c r="DK486" s="113"/>
      <c r="DL486" s="113"/>
      <c r="DM486" s="113"/>
      <c r="DN486" s="113"/>
      <c r="DO486" s="113"/>
      <c r="DP486" s="113"/>
      <c r="DQ486" s="113"/>
      <c r="DR486" s="113"/>
      <c r="DS486" s="113"/>
      <c r="DT486" s="113"/>
      <c r="DU486" s="113"/>
      <c r="DV486" s="113"/>
      <c r="DW486" s="113"/>
      <c r="DX486" s="113"/>
      <c r="DY486" s="113"/>
      <c r="DZ486" s="113"/>
      <c r="EA486" s="113"/>
      <c r="EB486" s="113"/>
      <c r="EC486" s="113"/>
      <c r="ED486" s="113"/>
      <c r="EE486" s="113"/>
      <c r="EF486" s="113"/>
      <c r="EG486" s="113"/>
    </row>
    <row r="487" spans="1:137" s="106" customFormat="1" ht="12.75" customHeight="1" x14ac:dyDescent="0.2">
      <c r="A487" s="100" t="e">
        <f>'Приложение № 1'!#REF!</f>
        <v>#REF!</v>
      </c>
      <c r="B487" s="119" t="e">
        <f>'Приложение № 1'!#REF!</f>
        <v>#REF!</v>
      </c>
      <c r="C487" s="126" t="e">
        <f>'Приложение № 1'!#REF!</f>
        <v>#REF!</v>
      </c>
      <c r="D487" s="151" t="e">
        <f>'Приложение № 1'!#REF!</f>
        <v>#REF!</v>
      </c>
      <c r="E487" s="151">
        <v>0</v>
      </c>
      <c r="F487" s="151">
        <v>0</v>
      </c>
      <c r="G487" s="151">
        <v>0</v>
      </c>
      <c r="H487" s="151">
        <v>0</v>
      </c>
      <c r="I487" s="151">
        <v>0</v>
      </c>
      <c r="J487" s="151">
        <v>0</v>
      </c>
      <c r="K487" s="151">
        <v>0</v>
      </c>
      <c r="L487" s="151">
        <v>0</v>
      </c>
      <c r="M487" s="151">
        <v>0</v>
      </c>
      <c r="N487" s="151">
        <v>0</v>
      </c>
      <c r="O487" s="151" t="e">
        <f t="shared" si="152"/>
        <v>#REF!</v>
      </c>
      <c r="P487" s="151" t="e">
        <f t="shared" si="153"/>
        <v>#REF!</v>
      </c>
      <c r="Q487" s="112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  <c r="AL487" s="113"/>
      <c r="AM487" s="113"/>
      <c r="AN487" s="113"/>
      <c r="AO487" s="113"/>
      <c r="AP487" s="113"/>
      <c r="AQ487" s="113"/>
      <c r="AR487" s="113"/>
      <c r="AS487" s="113"/>
      <c r="AT487" s="113"/>
      <c r="AU487" s="113"/>
      <c r="AV487" s="113"/>
      <c r="AW487" s="113"/>
      <c r="AX487" s="113"/>
      <c r="AY487" s="113"/>
      <c r="AZ487" s="113"/>
      <c r="BA487" s="113"/>
      <c r="BB487" s="113"/>
      <c r="BC487" s="113"/>
      <c r="BD487" s="113"/>
      <c r="BE487" s="113"/>
      <c r="BF487" s="113"/>
      <c r="BG487" s="113"/>
      <c r="BH487" s="113"/>
      <c r="BI487" s="113"/>
      <c r="BJ487" s="113"/>
      <c r="BK487" s="113"/>
      <c r="BL487" s="113"/>
      <c r="BM487" s="113"/>
      <c r="BN487" s="113"/>
      <c r="BO487" s="113"/>
      <c r="BP487" s="113"/>
      <c r="BQ487" s="113"/>
      <c r="BR487" s="113"/>
      <c r="BS487" s="113"/>
      <c r="BT487" s="113"/>
      <c r="BU487" s="113"/>
      <c r="BV487" s="113"/>
      <c r="BW487" s="113"/>
      <c r="BX487" s="113"/>
      <c r="BY487" s="113"/>
      <c r="BZ487" s="113"/>
      <c r="CA487" s="113"/>
      <c r="CB487" s="113"/>
      <c r="CC487" s="113"/>
      <c r="CD487" s="113"/>
      <c r="CE487" s="113"/>
      <c r="CF487" s="113"/>
      <c r="CG487" s="113"/>
      <c r="CH487" s="113"/>
      <c r="CI487" s="113"/>
      <c r="CJ487" s="113"/>
      <c r="CK487" s="113"/>
      <c r="CL487" s="113"/>
      <c r="CM487" s="113"/>
      <c r="CN487" s="113"/>
      <c r="CO487" s="113"/>
      <c r="CP487" s="113"/>
      <c r="CQ487" s="113"/>
      <c r="CR487" s="113"/>
      <c r="CS487" s="113"/>
      <c r="CT487" s="113"/>
      <c r="CU487" s="113"/>
      <c r="CV487" s="113"/>
      <c r="CW487" s="113"/>
      <c r="CX487" s="113"/>
      <c r="CY487" s="113"/>
      <c r="CZ487" s="113"/>
      <c r="DA487" s="113"/>
      <c r="DB487" s="113"/>
      <c r="DC487" s="113"/>
      <c r="DD487" s="113"/>
      <c r="DE487" s="113"/>
      <c r="DF487" s="113"/>
      <c r="DG487" s="113"/>
      <c r="DH487" s="113"/>
      <c r="DI487" s="113"/>
      <c r="DJ487" s="113"/>
      <c r="DK487" s="113"/>
      <c r="DL487" s="113"/>
      <c r="DM487" s="113"/>
      <c r="DN487" s="113"/>
      <c r="DO487" s="113"/>
      <c r="DP487" s="113"/>
      <c r="DQ487" s="113"/>
      <c r="DR487" s="113"/>
      <c r="DS487" s="113"/>
      <c r="DT487" s="113"/>
      <c r="DU487" s="113"/>
      <c r="DV487" s="113"/>
      <c r="DW487" s="113"/>
      <c r="DX487" s="113"/>
      <c r="DY487" s="113"/>
      <c r="DZ487" s="113"/>
      <c r="EA487" s="113"/>
      <c r="EB487" s="113"/>
      <c r="EC487" s="113"/>
      <c r="ED487" s="113"/>
      <c r="EE487" s="113"/>
      <c r="EF487" s="113"/>
      <c r="EG487" s="113"/>
    </row>
    <row r="488" spans="1:137" s="106" customFormat="1" ht="12.75" customHeight="1" x14ac:dyDescent="0.2">
      <c r="A488" s="100" t="e">
        <f>'Приложение № 1'!#REF!</f>
        <v>#REF!</v>
      </c>
      <c r="B488" s="119" t="e">
        <f>'Приложение № 1'!#REF!</f>
        <v>#REF!</v>
      </c>
      <c r="C488" s="126" t="e">
        <f>'Приложение № 1'!#REF!</f>
        <v>#REF!</v>
      </c>
      <c r="D488" s="151" t="e">
        <f>'Приложение № 1'!#REF!</f>
        <v>#REF!</v>
      </c>
      <c r="E488" s="151">
        <v>0</v>
      </c>
      <c r="F488" s="151">
        <v>0</v>
      </c>
      <c r="G488" s="151">
        <v>0</v>
      </c>
      <c r="H488" s="151">
        <v>0</v>
      </c>
      <c r="I488" s="151">
        <v>0</v>
      </c>
      <c r="J488" s="151">
        <v>0</v>
      </c>
      <c r="K488" s="151">
        <v>0</v>
      </c>
      <c r="L488" s="151">
        <v>0</v>
      </c>
      <c r="M488" s="151">
        <v>0</v>
      </c>
      <c r="N488" s="151">
        <v>0</v>
      </c>
      <c r="O488" s="151" t="e">
        <f t="shared" si="152"/>
        <v>#REF!</v>
      </c>
      <c r="P488" s="151" t="e">
        <f t="shared" si="153"/>
        <v>#REF!</v>
      </c>
      <c r="Q488" s="112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13"/>
      <c r="AT488" s="113"/>
      <c r="AU488" s="113"/>
      <c r="AV488" s="113"/>
      <c r="AW488" s="113"/>
      <c r="AX488" s="113"/>
      <c r="AY488" s="113"/>
      <c r="AZ488" s="113"/>
      <c r="BA488" s="113"/>
      <c r="BB488" s="113"/>
      <c r="BC488" s="113"/>
      <c r="BD488" s="113"/>
      <c r="BE488" s="113"/>
      <c r="BF488" s="113"/>
      <c r="BG488" s="113"/>
      <c r="BH488" s="113"/>
      <c r="BI488" s="113"/>
      <c r="BJ488" s="113"/>
      <c r="BK488" s="113"/>
      <c r="BL488" s="113"/>
      <c r="BM488" s="113"/>
      <c r="BN488" s="113"/>
      <c r="BO488" s="113"/>
      <c r="BP488" s="113"/>
      <c r="BQ488" s="113"/>
      <c r="BR488" s="113"/>
      <c r="BS488" s="113"/>
      <c r="BT488" s="113"/>
      <c r="BU488" s="113"/>
      <c r="BV488" s="113"/>
      <c r="BW488" s="113"/>
      <c r="BX488" s="113"/>
      <c r="BY488" s="113"/>
      <c r="BZ488" s="113"/>
      <c r="CA488" s="113"/>
      <c r="CB488" s="113"/>
      <c r="CC488" s="113"/>
      <c r="CD488" s="113"/>
      <c r="CE488" s="113"/>
      <c r="CF488" s="113"/>
      <c r="CG488" s="113"/>
      <c r="CH488" s="113"/>
      <c r="CI488" s="113"/>
      <c r="CJ488" s="113"/>
      <c r="CK488" s="113"/>
      <c r="CL488" s="113"/>
      <c r="CM488" s="113"/>
      <c r="CN488" s="113"/>
      <c r="CO488" s="113"/>
      <c r="CP488" s="113"/>
      <c r="CQ488" s="113"/>
      <c r="CR488" s="113"/>
      <c r="CS488" s="113"/>
      <c r="CT488" s="113"/>
      <c r="CU488" s="113"/>
      <c r="CV488" s="113"/>
      <c r="CW488" s="113"/>
      <c r="CX488" s="113"/>
      <c r="CY488" s="113"/>
      <c r="CZ488" s="113"/>
      <c r="DA488" s="113"/>
      <c r="DB488" s="113"/>
      <c r="DC488" s="113"/>
      <c r="DD488" s="113"/>
      <c r="DE488" s="113"/>
      <c r="DF488" s="113"/>
      <c r="DG488" s="113"/>
      <c r="DH488" s="113"/>
      <c r="DI488" s="113"/>
      <c r="DJ488" s="113"/>
      <c r="DK488" s="113"/>
      <c r="DL488" s="113"/>
      <c r="DM488" s="113"/>
      <c r="DN488" s="113"/>
      <c r="DO488" s="113"/>
      <c r="DP488" s="113"/>
      <c r="DQ488" s="113"/>
      <c r="DR488" s="113"/>
      <c r="DS488" s="113"/>
      <c r="DT488" s="113"/>
      <c r="DU488" s="113"/>
      <c r="DV488" s="113"/>
      <c r="DW488" s="113"/>
      <c r="DX488" s="113"/>
      <c r="DY488" s="113"/>
      <c r="DZ488" s="113"/>
      <c r="EA488" s="113"/>
      <c r="EB488" s="113"/>
      <c r="EC488" s="113"/>
      <c r="ED488" s="113"/>
      <c r="EE488" s="113"/>
      <c r="EF488" s="113"/>
      <c r="EG488" s="113"/>
    </row>
    <row r="489" spans="1:137" s="106" customFormat="1" ht="12.75" customHeight="1" x14ac:dyDescent="0.2">
      <c r="A489" s="100" t="e">
        <f>'Приложение № 1'!#REF!</f>
        <v>#REF!</v>
      </c>
      <c r="B489" s="119" t="e">
        <f>'Приложение № 1'!#REF!</f>
        <v>#REF!</v>
      </c>
      <c r="C489" s="126" t="e">
        <f>'Приложение № 1'!#REF!</f>
        <v>#REF!</v>
      </c>
      <c r="D489" s="151" t="e">
        <f>'Приложение № 1'!#REF!</f>
        <v>#REF!</v>
      </c>
      <c r="E489" s="151">
        <v>0</v>
      </c>
      <c r="F489" s="151">
        <v>0</v>
      </c>
      <c r="G489" s="151">
        <v>0</v>
      </c>
      <c r="H489" s="151">
        <v>0</v>
      </c>
      <c r="I489" s="151">
        <v>0</v>
      </c>
      <c r="J489" s="151">
        <v>0</v>
      </c>
      <c r="K489" s="151">
        <v>0</v>
      </c>
      <c r="L489" s="151">
        <v>0</v>
      </c>
      <c r="M489" s="151">
        <v>0</v>
      </c>
      <c r="N489" s="151">
        <v>0</v>
      </c>
      <c r="O489" s="151" t="e">
        <f t="shared" si="152"/>
        <v>#REF!</v>
      </c>
      <c r="P489" s="151" t="e">
        <f t="shared" si="153"/>
        <v>#REF!</v>
      </c>
      <c r="Q489" s="112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13"/>
      <c r="AT489" s="113"/>
      <c r="AU489" s="113"/>
      <c r="AV489" s="113"/>
      <c r="AW489" s="113"/>
      <c r="AX489" s="113"/>
      <c r="AY489" s="113"/>
      <c r="AZ489" s="113"/>
      <c r="BA489" s="113"/>
      <c r="BB489" s="113"/>
      <c r="BC489" s="113"/>
      <c r="BD489" s="113"/>
      <c r="BE489" s="113"/>
      <c r="BF489" s="113"/>
      <c r="BG489" s="113"/>
      <c r="BH489" s="113"/>
      <c r="BI489" s="113"/>
      <c r="BJ489" s="113"/>
      <c r="BK489" s="113"/>
      <c r="BL489" s="113"/>
      <c r="BM489" s="113"/>
      <c r="BN489" s="113"/>
      <c r="BO489" s="113"/>
      <c r="BP489" s="113"/>
      <c r="BQ489" s="113"/>
      <c r="BR489" s="113"/>
      <c r="BS489" s="113"/>
      <c r="BT489" s="113"/>
      <c r="BU489" s="113"/>
      <c r="BV489" s="113"/>
      <c r="BW489" s="113"/>
      <c r="BX489" s="113"/>
      <c r="BY489" s="113"/>
      <c r="BZ489" s="113"/>
      <c r="CA489" s="113"/>
      <c r="CB489" s="113"/>
      <c r="CC489" s="113"/>
      <c r="CD489" s="113"/>
      <c r="CE489" s="113"/>
      <c r="CF489" s="113"/>
      <c r="CG489" s="113"/>
      <c r="CH489" s="113"/>
      <c r="CI489" s="113"/>
      <c r="CJ489" s="113"/>
      <c r="CK489" s="113"/>
      <c r="CL489" s="113"/>
      <c r="CM489" s="113"/>
      <c r="CN489" s="113"/>
      <c r="CO489" s="113"/>
      <c r="CP489" s="113"/>
      <c r="CQ489" s="113"/>
      <c r="CR489" s="113"/>
      <c r="CS489" s="113"/>
      <c r="CT489" s="113"/>
      <c r="CU489" s="113"/>
      <c r="CV489" s="113"/>
      <c r="CW489" s="113"/>
      <c r="CX489" s="113"/>
      <c r="CY489" s="113"/>
      <c r="CZ489" s="113"/>
      <c r="DA489" s="113"/>
      <c r="DB489" s="113"/>
      <c r="DC489" s="113"/>
      <c r="DD489" s="113"/>
      <c r="DE489" s="113"/>
      <c r="DF489" s="113"/>
      <c r="DG489" s="113"/>
      <c r="DH489" s="113"/>
      <c r="DI489" s="113"/>
      <c r="DJ489" s="113"/>
      <c r="DK489" s="113"/>
      <c r="DL489" s="113"/>
      <c r="DM489" s="113"/>
      <c r="DN489" s="113"/>
      <c r="DO489" s="113"/>
      <c r="DP489" s="113"/>
      <c r="DQ489" s="113"/>
      <c r="DR489" s="113"/>
      <c r="DS489" s="113"/>
      <c r="DT489" s="113"/>
      <c r="DU489" s="113"/>
      <c r="DV489" s="113"/>
      <c r="DW489" s="113"/>
      <c r="DX489" s="113"/>
      <c r="DY489" s="113"/>
      <c r="DZ489" s="113"/>
      <c r="EA489" s="113"/>
      <c r="EB489" s="113"/>
      <c r="EC489" s="113"/>
      <c r="ED489" s="113"/>
      <c r="EE489" s="113"/>
      <c r="EF489" s="113"/>
      <c r="EG489" s="113"/>
    </row>
    <row r="490" spans="1:137" s="106" customFormat="1" ht="12.95" customHeight="1" x14ac:dyDescent="0.2">
      <c r="A490" s="100" t="e">
        <f>'Приложение № 1'!#REF!</f>
        <v>#REF!</v>
      </c>
      <c r="B490" s="119" t="e">
        <f>'Приложение № 1'!#REF!</f>
        <v>#REF!</v>
      </c>
      <c r="C490" s="126" t="e">
        <f>'Приложение № 1'!#REF!</f>
        <v>#REF!</v>
      </c>
      <c r="D490" s="151" t="e">
        <f>'Приложение № 1'!#REF!</f>
        <v>#REF!</v>
      </c>
      <c r="E490" s="151">
        <v>0</v>
      </c>
      <c r="F490" s="151">
        <v>0</v>
      </c>
      <c r="G490" s="151">
        <v>0</v>
      </c>
      <c r="H490" s="151">
        <v>0</v>
      </c>
      <c r="I490" s="151">
        <v>0</v>
      </c>
      <c r="J490" s="151">
        <v>0</v>
      </c>
      <c r="K490" s="151">
        <v>0</v>
      </c>
      <c r="L490" s="151">
        <v>0</v>
      </c>
      <c r="M490" s="151">
        <v>0</v>
      </c>
      <c r="N490" s="151">
        <v>0</v>
      </c>
      <c r="O490" s="151" t="e">
        <f t="shared" si="152"/>
        <v>#REF!</v>
      </c>
      <c r="P490" s="151" t="e">
        <f t="shared" si="153"/>
        <v>#REF!</v>
      </c>
      <c r="Q490" s="112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13"/>
      <c r="AT490" s="113"/>
      <c r="AU490" s="113"/>
      <c r="AV490" s="113"/>
      <c r="AW490" s="113"/>
      <c r="AX490" s="113"/>
      <c r="AY490" s="113"/>
      <c r="AZ490" s="113"/>
      <c r="BA490" s="113"/>
      <c r="BB490" s="113"/>
      <c r="BC490" s="113"/>
      <c r="BD490" s="113"/>
      <c r="BE490" s="113"/>
      <c r="BF490" s="113"/>
      <c r="BG490" s="113"/>
      <c r="BH490" s="113"/>
      <c r="BI490" s="113"/>
      <c r="BJ490" s="113"/>
      <c r="BK490" s="113"/>
      <c r="BL490" s="113"/>
      <c r="BM490" s="113"/>
      <c r="BN490" s="113"/>
      <c r="BO490" s="113"/>
      <c r="BP490" s="113"/>
      <c r="BQ490" s="113"/>
      <c r="BR490" s="113"/>
      <c r="BS490" s="113"/>
      <c r="BT490" s="113"/>
      <c r="BU490" s="113"/>
      <c r="BV490" s="113"/>
      <c r="BW490" s="113"/>
      <c r="BX490" s="113"/>
      <c r="BY490" s="113"/>
      <c r="BZ490" s="113"/>
      <c r="CA490" s="113"/>
      <c r="CB490" s="113"/>
      <c r="CC490" s="113"/>
      <c r="CD490" s="113"/>
      <c r="CE490" s="113"/>
      <c r="CF490" s="113"/>
      <c r="CG490" s="113"/>
      <c r="CH490" s="113"/>
      <c r="CI490" s="113"/>
      <c r="CJ490" s="113"/>
      <c r="CK490" s="113"/>
      <c r="CL490" s="113"/>
      <c r="CM490" s="113"/>
      <c r="CN490" s="113"/>
      <c r="CO490" s="113"/>
      <c r="CP490" s="113"/>
      <c r="CQ490" s="113"/>
      <c r="CR490" s="113"/>
      <c r="CS490" s="113"/>
      <c r="CT490" s="113"/>
      <c r="CU490" s="113"/>
      <c r="CV490" s="113"/>
      <c r="CW490" s="113"/>
      <c r="CX490" s="113"/>
      <c r="CY490" s="113"/>
      <c r="CZ490" s="113"/>
      <c r="DA490" s="113"/>
      <c r="DB490" s="113"/>
      <c r="DC490" s="113"/>
      <c r="DD490" s="113"/>
      <c r="DE490" s="113"/>
      <c r="DF490" s="113"/>
      <c r="DG490" s="113"/>
      <c r="DH490" s="113"/>
      <c r="DI490" s="113"/>
      <c r="DJ490" s="113"/>
      <c r="DK490" s="113"/>
      <c r="DL490" s="113"/>
      <c r="DM490" s="113"/>
      <c r="DN490" s="113"/>
      <c r="DO490" s="113"/>
      <c r="DP490" s="113"/>
      <c r="DQ490" s="113"/>
      <c r="DR490" s="113"/>
      <c r="DS490" s="113"/>
      <c r="DT490" s="113"/>
      <c r="DU490" s="113"/>
      <c r="DV490" s="113"/>
      <c r="DW490" s="113"/>
      <c r="DX490" s="113"/>
      <c r="DY490" s="113"/>
      <c r="DZ490" s="113"/>
      <c r="EA490" s="113"/>
      <c r="EB490" s="113"/>
      <c r="EC490" s="113"/>
      <c r="ED490" s="113"/>
      <c r="EE490" s="113"/>
      <c r="EF490" s="113"/>
      <c r="EG490" s="113"/>
    </row>
    <row r="491" spans="1:137" s="106" customFormat="1" ht="12.75" customHeight="1" x14ac:dyDescent="0.2">
      <c r="A491" s="100" t="e">
        <f>'Приложение № 1'!#REF!</f>
        <v>#REF!</v>
      </c>
      <c r="B491" s="119" t="e">
        <f>'Приложение № 1'!#REF!</f>
        <v>#REF!</v>
      </c>
      <c r="C491" s="126" t="e">
        <f>'Приложение № 1'!#REF!</f>
        <v>#REF!</v>
      </c>
      <c r="D491" s="151" t="e">
        <f>'Приложение № 1'!#REF!</f>
        <v>#REF!</v>
      </c>
      <c r="E491" s="151">
        <v>0</v>
      </c>
      <c r="F491" s="151">
        <v>0</v>
      </c>
      <c r="G491" s="151">
        <v>0</v>
      </c>
      <c r="H491" s="151">
        <v>0</v>
      </c>
      <c r="I491" s="151">
        <v>0</v>
      </c>
      <c r="J491" s="151">
        <v>0</v>
      </c>
      <c r="K491" s="151">
        <v>0</v>
      </c>
      <c r="L491" s="151">
        <v>0</v>
      </c>
      <c r="M491" s="151">
        <v>0</v>
      </c>
      <c r="N491" s="151">
        <v>0</v>
      </c>
      <c r="O491" s="151" t="e">
        <f t="shared" si="152"/>
        <v>#REF!</v>
      </c>
      <c r="P491" s="151" t="e">
        <f t="shared" si="153"/>
        <v>#REF!</v>
      </c>
      <c r="Q491" s="112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3"/>
      <c r="AT491" s="113"/>
      <c r="AU491" s="113"/>
      <c r="AV491" s="113"/>
      <c r="AW491" s="113"/>
      <c r="AX491" s="113"/>
      <c r="AY491" s="113"/>
      <c r="AZ491" s="113"/>
      <c r="BA491" s="113"/>
      <c r="BB491" s="113"/>
      <c r="BC491" s="113"/>
      <c r="BD491" s="113"/>
      <c r="BE491" s="113"/>
      <c r="BF491" s="113"/>
      <c r="BG491" s="113"/>
      <c r="BH491" s="113"/>
      <c r="BI491" s="113"/>
      <c r="BJ491" s="113"/>
      <c r="BK491" s="113"/>
      <c r="BL491" s="113"/>
      <c r="BM491" s="113"/>
      <c r="BN491" s="113"/>
      <c r="BO491" s="113"/>
      <c r="BP491" s="113"/>
      <c r="BQ491" s="113"/>
      <c r="BR491" s="113"/>
      <c r="BS491" s="113"/>
      <c r="BT491" s="113"/>
      <c r="BU491" s="113"/>
      <c r="BV491" s="113"/>
      <c r="BW491" s="113"/>
      <c r="BX491" s="113"/>
      <c r="BY491" s="113"/>
      <c r="BZ491" s="113"/>
      <c r="CA491" s="113"/>
      <c r="CB491" s="113"/>
      <c r="CC491" s="113"/>
      <c r="CD491" s="113"/>
      <c r="CE491" s="113"/>
      <c r="CF491" s="113"/>
      <c r="CG491" s="113"/>
      <c r="CH491" s="113"/>
      <c r="CI491" s="113"/>
      <c r="CJ491" s="113"/>
      <c r="CK491" s="113"/>
      <c r="CL491" s="113"/>
      <c r="CM491" s="113"/>
      <c r="CN491" s="113"/>
      <c r="CO491" s="113"/>
      <c r="CP491" s="113"/>
      <c r="CQ491" s="113"/>
      <c r="CR491" s="113"/>
      <c r="CS491" s="113"/>
      <c r="CT491" s="113"/>
      <c r="CU491" s="113"/>
      <c r="CV491" s="113"/>
      <c r="CW491" s="113"/>
      <c r="CX491" s="113"/>
      <c r="CY491" s="113"/>
      <c r="CZ491" s="113"/>
      <c r="DA491" s="113"/>
      <c r="DB491" s="113"/>
      <c r="DC491" s="113"/>
      <c r="DD491" s="113"/>
      <c r="DE491" s="113"/>
      <c r="DF491" s="113"/>
      <c r="DG491" s="113"/>
      <c r="DH491" s="113"/>
      <c r="DI491" s="113"/>
      <c r="DJ491" s="113"/>
      <c r="DK491" s="113"/>
      <c r="DL491" s="113"/>
      <c r="DM491" s="113"/>
      <c r="DN491" s="113"/>
      <c r="DO491" s="113"/>
      <c r="DP491" s="113"/>
      <c r="DQ491" s="113"/>
      <c r="DR491" s="113"/>
      <c r="DS491" s="113"/>
      <c r="DT491" s="113"/>
      <c r="DU491" s="113"/>
      <c r="DV491" s="113"/>
      <c r="DW491" s="113"/>
      <c r="DX491" s="113"/>
      <c r="DY491" s="113"/>
      <c r="DZ491" s="113"/>
      <c r="EA491" s="113"/>
      <c r="EB491" s="113"/>
      <c r="EC491" s="113"/>
      <c r="ED491" s="113"/>
      <c r="EE491" s="113"/>
      <c r="EF491" s="113"/>
      <c r="EG491" s="113"/>
    </row>
    <row r="492" spans="1:137" s="106" customFormat="1" ht="39" customHeight="1" x14ac:dyDescent="0.2">
      <c r="A492" s="822" t="e">
        <f>'Приложение № 1'!#REF!</f>
        <v>#REF!</v>
      </c>
      <c r="B492" s="823"/>
      <c r="C492" s="129" t="e">
        <f>C493+'Приложение № 3'!C667</f>
        <v>#REF!</v>
      </c>
      <c r="D492" s="129" t="e">
        <f>D493+'Приложение № 3'!D667</f>
        <v>#REF!</v>
      </c>
      <c r="E492" s="129" t="e">
        <f>E493+'Приложение № 3'!E667</f>
        <v>#REF!</v>
      </c>
      <c r="F492" s="129" t="e">
        <f>F493+'Приложение № 3'!F667</f>
        <v>#REF!</v>
      </c>
      <c r="G492" s="129" t="e">
        <f>G493+'Приложение № 3'!G667</f>
        <v>#REF!</v>
      </c>
      <c r="H492" s="129" t="e">
        <f>H493+'Приложение № 3'!H667</f>
        <v>#REF!</v>
      </c>
      <c r="I492" s="129" t="e">
        <f>I493+'Приложение № 3'!I667</f>
        <v>#REF!</v>
      </c>
      <c r="J492" s="129" t="e">
        <f>J493+'Приложение № 3'!J667</f>
        <v>#REF!</v>
      </c>
      <c r="K492" s="129">
        <f>K493+'Приложение № 3'!K667</f>
        <v>0</v>
      </c>
      <c r="L492" s="129">
        <f>L493+'Приложение № 3'!L667</f>
        <v>0</v>
      </c>
      <c r="M492" s="129">
        <f>M493+'Приложение № 3'!M667</f>
        <v>0</v>
      </c>
      <c r="N492" s="129">
        <f>N493+'Приложение № 3'!N667</f>
        <v>0</v>
      </c>
      <c r="O492" s="129" t="e">
        <f>O493+'Приложение № 3'!O667</f>
        <v>#REF!</v>
      </c>
      <c r="P492" s="129" t="e">
        <f>P493+'Приложение № 3'!P667</f>
        <v>#REF!</v>
      </c>
      <c r="Q492" s="112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3"/>
      <c r="AT492" s="113"/>
      <c r="AU492" s="113"/>
      <c r="AV492" s="113"/>
      <c r="AW492" s="113"/>
      <c r="AX492" s="113"/>
      <c r="AY492" s="113"/>
      <c r="AZ492" s="113"/>
      <c r="BA492" s="113"/>
      <c r="BB492" s="113"/>
      <c r="BC492" s="113"/>
      <c r="BD492" s="113"/>
      <c r="BE492" s="113"/>
      <c r="BF492" s="113"/>
      <c r="BG492" s="113"/>
      <c r="BH492" s="113"/>
      <c r="BI492" s="113"/>
      <c r="BJ492" s="113"/>
      <c r="BK492" s="113"/>
      <c r="BL492" s="113"/>
      <c r="BM492" s="113"/>
      <c r="BN492" s="113"/>
      <c r="BO492" s="113"/>
      <c r="BP492" s="113"/>
      <c r="BQ492" s="113"/>
      <c r="BR492" s="113"/>
      <c r="BS492" s="113"/>
      <c r="BT492" s="113"/>
      <c r="BU492" s="113"/>
      <c r="BV492" s="113"/>
      <c r="BW492" s="113"/>
      <c r="BX492" s="113"/>
      <c r="BY492" s="113"/>
      <c r="BZ492" s="113"/>
      <c r="CA492" s="113"/>
      <c r="CB492" s="113"/>
      <c r="CC492" s="113"/>
      <c r="CD492" s="113"/>
      <c r="CE492" s="113"/>
      <c r="CF492" s="113"/>
      <c r="CG492" s="113"/>
      <c r="CH492" s="113"/>
      <c r="CI492" s="113"/>
      <c r="CJ492" s="113"/>
      <c r="CK492" s="113"/>
      <c r="CL492" s="113"/>
      <c r="CM492" s="113"/>
      <c r="CN492" s="113"/>
      <c r="CO492" s="113"/>
      <c r="CP492" s="113"/>
      <c r="CQ492" s="113"/>
      <c r="CR492" s="113"/>
      <c r="CS492" s="113"/>
      <c r="CT492" s="113"/>
      <c r="CU492" s="113"/>
      <c r="CV492" s="113"/>
      <c r="CW492" s="113"/>
      <c r="CX492" s="113"/>
      <c r="CY492" s="113"/>
      <c r="CZ492" s="113"/>
      <c r="DA492" s="113"/>
      <c r="DB492" s="113"/>
      <c r="DC492" s="113"/>
      <c r="DD492" s="113"/>
      <c r="DE492" s="113"/>
      <c r="DF492" s="113"/>
      <c r="DG492" s="113"/>
      <c r="DH492" s="113"/>
      <c r="DI492" s="113"/>
      <c r="DJ492" s="113"/>
      <c r="DK492" s="113"/>
      <c r="DL492" s="113"/>
      <c r="DM492" s="113"/>
      <c r="DN492" s="113"/>
      <c r="DO492" s="113"/>
      <c r="DP492" s="113"/>
      <c r="DQ492" s="113"/>
      <c r="DR492" s="113"/>
      <c r="DS492" s="113"/>
      <c r="DT492" s="113"/>
      <c r="DU492" s="113"/>
      <c r="DV492" s="113"/>
      <c r="DW492" s="113"/>
      <c r="DX492" s="113"/>
      <c r="DY492" s="113"/>
      <c r="DZ492" s="113"/>
      <c r="EA492" s="113"/>
      <c r="EB492" s="113"/>
      <c r="EC492" s="113"/>
      <c r="ED492" s="113"/>
      <c r="EE492" s="113"/>
      <c r="EF492" s="113"/>
      <c r="EG492" s="113"/>
    </row>
    <row r="493" spans="1:137" s="106" customFormat="1" ht="57.75" customHeight="1" x14ac:dyDescent="0.2">
      <c r="A493" s="822" t="e">
        <f>'Приложение № 1'!#REF!</f>
        <v>#REF!</v>
      </c>
      <c r="B493" s="823"/>
      <c r="C493" s="101" t="e">
        <f>C494+C496+C499+C505+C512+C518+C521+C527+C533+C536+C538+C545+C550+C554+C558+C560+C562+C572+C575+C589+C611+C618+C622+C627+C642+C653+C656+C659+C661</f>
        <v>#REF!</v>
      </c>
      <c r="D493" s="101" t="e">
        <f t="shared" ref="D493:P493" si="154">D494+D496+D499+D505+D512+D518+D521+D527+D533+D536+D538+D545+D550+D554+D558+D560+D562+D572+D575+D589+D611+D618+D622+D627+D642+D653+D656+D659+D661</f>
        <v>#REF!</v>
      </c>
      <c r="E493" s="101" t="e">
        <f t="shared" si="154"/>
        <v>#REF!</v>
      </c>
      <c r="F493" s="101" t="e">
        <f t="shared" si="154"/>
        <v>#REF!</v>
      </c>
      <c r="G493" s="101" t="e">
        <f t="shared" si="154"/>
        <v>#REF!</v>
      </c>
      <c r="H493" s="101" t="e">
        <f t="shared" si="154"/>
        <v>#REF!</v>
      </c>
      <c r="I493" s="101" t="e">
        <f t="shared" si="154"/>
        <v>#REF!</v>
      </c>
      <c r="J493" s="101" t="e">
        <f t="shared" si="154"/>
        <v>#REF!</v>
      </c>
      <c r="K493" s="101">
        <f t="shared" si="154"/>
        <v>0</v>
      </c>
      <c r="L493" s="101">
        <f t="shared" si="154"/>
        <v>0</v>
      </c>
      <c r="M493" s="101">
        <f t="shared" si="154"/>
        <v>0</v>
      </c>
      <c r="N493" s="101">
        <f t="shared" si="154"/>
        <v>0</v>
      </c>
      <c r="O493" s="101">
        <f t="shared" si="154"/>
        <v>0</v>
      </c>
      <c r="P493" s="101">
        <f t="shared" si="154"/>
        <v>0</v>
      </c>
      <c r="Q493" s="112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3"/>
      <c r="AT493" s="113"/>
      <c r="AU493" s="113"/>
      <c r="AV493" s="113"/>
      <c r="AW493" s="113"/>
      <c r="AX493" s="113"/>
      <c r="AY493" s="113"/>
      <c r="AZ493" s="113"/>
      <c r="BA493" s="113"/>
      <c r="BB493" s="113"/>
      <c r="BC493" s="113"/>
      <c r="BD493" s="113"/>
      <c r="BE493" s="113"/>
      <c r="BF493" s="113"/>
      <c r="BG493" s="113"/>
      <c r="BH493" s="113"/>
      <c r="BI493" s="113"/>
      <c r="BJ493" s="113"/>
      <c r="BK493" s="113"/>
      <c r="BL493" s="113"/>
      <c r="BM493" s="113"/>
      <c r="BN493" s="113"/>
      <c r="BO493" s="113"/>
      <c r="BP493" s="113"/>
      <c r="BQ493" s="113"/>
      <c r="BR493" s="113"/>
      <c r="BS493" s="113"/>
      <c r="BT493" s="113"/>
      <c r="BU493" s="113"/>
      <c r="BV493" s="113"/>
      <c r="BW493" s="113"/>
      <c r="BX493" s="113"/>
      <c r="BY493" s="113"/>
      <c r="BZ493" s="113"/>
      <c r="CA493" s="113"/>
      <c r="CB493" s="113"/>
      <c r="CC493" s="113"/>
      <c r="CD493" s="113"/>
      <c r="CE493" s="113"/>
      <c r="CF493" s="113"/>
      <c r="CG493" s="113"/>
      <c r="CH493" s="113"/>
      <c r="CI493" s="113"/>
      <c r="CJ493" s="113"/>
      <c r="CK493" s="113"/>
      <c r="CL493" s="113"/>
      <c r="CM493" s="113"/>
      <c r="CN493" s="113"/>
      <c r="CO493" s="113"/>
      <c r="CP493" s="113"/>
      <c r="CQ493" s="113"/>
      <c r="CR493" s="113"/>
      <c r="CS493" s="113"/>
      <c r="CT493" s="113"/>
      <c r="CU493" s="113"/>
      <c r="CV493" s="113"/>
      <c r="CW493" s="113"/>
      <c r="CX493" s="113"/>
      <c r="CY493" s="113"/>
      <c r="CZ493" s="113"/>
      <c r="DA493" s="113"/>
      <c r="DB493" s="113"/>
      <c r="DC493" s="113"/>
      <c r="DD493" s="113"/>
      <c r="DE493" s="113"/>
      <c r="DF493" s="113"/>
      <c r="DG493" s="113"/>
      <c r="DH493" s="113"/>
      <c r="DI493" s="113"/>
      <c r="DJ493" s="113"/>
      <c r="DK493" s="113"/>
      <c r="DL493" s="113"/>
      <c r="DM493" s="113"/>
      <c r="DN493" s="113"/>
      <c r="DO493" s="113"/>
      <c r="DP493" s="113"/>
      <c r="DQ493" s="113"/>
      <c r="DR493" s="113"/>
      <c r="DS493" s="113"/>
      <c r="DT493" s="113"/>
      <c r="DU493" s="113"/>
      <c r="DV493" s="113"/>
      <c r="DW493" s="113"/>
      <c r="DX493" s="113"/>
      <c r="DY493" s="113"/>
      <c r="DZ493" s="113"/>
      <c r="EA493" s="113"/>
      <c r="EB493" s="113"/>
      <c r="EC493" s="113"/>
      <c r="ED493" s="113"/>
      <c r="EE493" s="113"/>
      <c r="EF493" s="113"/>
      <c r="EG493" s="113"/>
    </row>
    <row r="494" spans="1:137" s="106" customFormat="1" ht="39.950000000000003" customHeight="1" x14ac:dyDescent="0.2">
      <c r="A494" s="822" t="e">
        <f>'Приложение № 1'!#REF!</f>
        <v>#REF!</v>
      </c>
      <c r="B494" s="823"/>
      <c r="C494" s="101" t="e">
        <f>C495</f>
        <v>#REF!</v>
      </c>
      <c r="D494" s="101" t="e">
        <f t="shared" ref="D494:P494" si="155">D495</f>
        <v>#REF!</v>
      </c>
      <c r="E494" s="101">
        <f t="shared" si="155"/>
        <v>0</v>
      </c>
      <c r="F494" s="101">
        <f t="shared" si="155"/>
        <v>0</v>
      </c>
      <c r="G494" s="101" t="e">
        <f t="shared" si="155"/>
        <v>#REF!</v>
      </c>
      <c r="H494" s="101" t="e">
        <f t="shared" si="155"/>
        <v>#REF!</v>
      </c>
      <c r="I494" s="101">
        <f t="shared" si="155"/>
        <v>0</v>
      </c>
      <c r="J494" s="101">
        <f t="shared" si="155"/>
        <v>0</v>
      </c>
      <c r="K494" s="101">
        <f t="shared" si="155"/>
        <v>0</v>
      </c>
      <c r="L494" s="101">
        <f t="shared" si="155"/>
        <v>0</v>
      </c>
      <c r="M494" s="101">
        <f t="shared" si="155"/>
        <v>0</v>
      </c>
      <c r="N494" s="101">
        <f t="shared" si="155"/>
        <v>0</v>
      </c>
      <c r="O494" s="101">
        <f t="shared" si="155"/>
        <v>0</v>
      </c>
      <c r="P494" s="101">
        <f t="shared" si="155"/>
        <v>0</v>
      </c>
      <c r="Q494" s="112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/>
      <c r="AT494" s="113"/>
      <c r="AU494" s="113"/>
      <c r="AV494" s="113"/>
      <c r="AW494" s="113"/>
      <c r="AX494" s="113"/>
      <c r="AY494" s="113"/>
      <c r="AZ494" s="113"/>
      <c r="BA494" s="113"/>
      <c r="BB494" s="113"/>
      <c r="BC494" s="113"/>
      <c r="BD494" s="113"/>
      <c r="BE494" s="113"/>
      <c r="BF494" s="113"/>
      <c r="BG494" s="113"/>
      <c r="BH494" s="113"/>
      <c r="BI494" s="113"/>
      <c r="BJ494" s="113"/>
      <c r="BK494" s="113"/>
      <c r="BL494" s="113"/>
      <c r="BM494" s="113"/>
      <c r="BN494" s="113"/>
      <c r="BO494" s="113"/>
      <c r="BP494" s="113"/>
      <c r="BQ494" s="113"/>
      <c r="BR494" s="113"/>
      <c r="BS494" s="113"/>
      <c r="BT494" s="113"/>
      <c r="BU494" s="113"/>
      <c r="BV494" s="113"/>
      <c r="BW494" s="113"/>
      <c r="BX494" s="113"/>
      <c r="BY494" s="113"/>
      <c r="BZ494" s="113"/>
      <c r="CA494" s="113"/>
      <c r="CB494" s="113"/>
      <c r="CC494" s="113"/>
      <c r="CD494" s="113"/>
      <c r="CE494" s="113"/>
      <c r="CF494" s="113"/>
      <c r="CG494" s="113"/>
      <c r="CH494" s="113"/>
      <c r="CI494" s="113"/>
      <c r="CJ494" s="113"/>
      <c r="CK494" s="113"/>
      <c r="CL494" s="113"/>
      <c r="CM494" s="113"/>
      <c r="CN494" s="113"/>
      <c r="CO494" s="113"/>
      <c r="CP494" s="113"/>
      <c r="CQ494" s="113"/>
      <c r="CR494" s="113"/>
      <c r="CS494" s="113"/>
      <c r="CT494" s="113"/>
      <c r="CU494" s="113"/>
      <c r="CV494" s="113"/>
      <c r="CW494" s="113"/>
      <c r="CX494" s="113"/>
      <c r="CY494" s="113"/>
      <c r="CZ494" s="113"/>
      <c r="DA494" s="113"/>
      <c r="DB494" s="113"/>
      <c r="DC494" s="113"/>
      <c r="DD494" s="113"/>
      <c r="DE494" s="113"/>
      <c r="DF494" s="113"/>
      <c r="DG494" s="113"/>
      <c r="DH494" s="113"/>
      <c r="DI494" s="113"/>
      <c r="DJ494" s="113"/>
      <c r="DK494" s="113"/>
      <c r="DL494" s="113"/>
      <c r="DM494" s="113"/>
      <c r="DN494" s="113"/>
      <c r="DO494" s="113"/>
      <c r="DP494" s="113"/>
      <c r="DQ494" s="113"/>
      <c r="DR494" s="113"/>
      <c r="DS494" s="113"/>
      <c r="DT494" s="113"/>
      <c r="DU494" s="113"/>
      <c r="DV494" s="113"/>
      <c r="DW494" s="113"/>
      <c r="DX494" s="113"/>
      <c r="DY494" s="113"/>
      <c r="DZ494" s="113"/>
      <c r="EA494" s="113"/>
      <c r="EB494" s="113"/>
      <c r="EC494" s="113"/>
      <c r="ED494" s="113"/>
      <c r="EE494" s="113"/>
      <c r="EF494" s="113"/>
      <c r="EG494" s="113"/>
    </row>
    <row r="495" spans="1:137" s="106" customFormat="1" ht="16.5" customHeight="1" x14ac:dyDescent="0.2">
      <c r="A495" s="109">
        <v>1</v>
      </c>
      <c r="B495" s="119" t="e">
        <f>'Приложение № 1'!#REF!</f>
        <v>#REF!</v>
      </c>
      <c r="C495" s="151" t="e">
        <f>'Приложение № 1'!#REF!</f>
        <v>#REF!</v>
      </c>
      <c r="D495" s="151" t="e">
        <f>'Приложение № 1'!#REF!</f>
        <v>#REF!</v>
      </c>
      <c r="E495" s="151">
        <v>0</v>
      </c>
      <c r="F495" s="151">
        <v>0</v>
      </c>
      <c r="G495" s="151" t="e">
        <f>C495</f>
        <v>#REF!</v>
      </c>
      <c r="H495" s="151" t="e">
        <f>D495</f>
        <v>#REF!</v>
      </c>
      <c r="I495" s="151">
        <v>0</v>
      </c>
      <c r="J495" s="151">
        <v>0</v>
      </c>
      <c r="K495" s="151">
        <v>0</v>
      </c>
      <c r="L495" s="151">
        <v>0</v>
      </c>
      <c r="M495" s="151">
        <v>0</v>
      </c>
      <c r="N495" s="151">
        <v>0</v>
      </c>
      <c r="O495" s="151">
        <v>0</v>
      </c>
      <c r="P495" s="151">
        <v>0</v>
      </c>
      <c r="Q495" s="112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113"/>
      <c r="AS495" s="113"/>
      <c r="AT495" s="113"/>
      <c r="AU495" s="113"/>
      <c r="AV495" s="113"/>
      <c r="AW495" s="113"/>
      <c r="AX495" s="113"/>
      <c r="AY495" s="113"/>
      <c r="AZ495" s="113"/>
      <c r="BA495" s="113"/>
      <c r="BB495" s="113"/>
      <c r="BC495" s="113"/>
      <c r="BD495" s="113"/>
      <c r="BE495" s="113"/>
      <c r="BF495" s="113"/>
      <c r="BG495" s="113"/>
      <c r="BH495" s="113"/>
      <c r="BI495" s="113"/>
      <c r="BJ495" s="113"/>
      <c r="BK495" s="113"/>
      <c r="BL495" s="113"/>
      <c r="BM495" s="113"/>
      <c r="BN495" s="113"/>
      <c r="BO495" s="113"/>
      <c r="BP495" s="113"/>
      <c r="BQ495" s="113"/>
      <c r="BR495" s="113"/>
      <c r="BS495" s="113"/>
      <c r="BT495" s="113"/>
      <c r="BU495" s="113"/>
      <c r="BV495" s="113"/>
      <c r="BW495" s="113"/>
      <c r="BX495" s="113"/>
      <c r="BY495" s="113"/>
      <c r="BZ495" s="113"/>
      <c r="CA495" s="113"/>
      <c r="CB495" s="113"/>
      <c r="CC495" s="113"/>
      <c r="CD495" s="113"/>
      <c r="CE495" s="113"/>
      <c r="CF495" s="113"/>
      <c r="CG495" s="113"/>
      <c r="CH495" s="113"/>
      <c r="CI495" s="113"/>
      <c r="CJ495" s="113"/>
      <c r="CK495" s="113"/>
      <c r="CL495" s="113"/>
      <c r="CM495" s="113"/>
      <c r="CN495" s="113"/>
      <c r="CO495" s="113"/>
      <c r="CP495" s="113"/>
      <c r="CQ495" s="113"/>
      <c r="CR495" s="113"/>
      <c r="CS495" s="113"/>
      <c r="CT495" s="113"/>
      <c r="CU495" s="113"/>
      <c r="CV495" s="113"/>
      <c r="CW495" s="113"/>
      <c r="CX495" s="113"/>
      <c r="CY495" s="113"/>
      <c r="CZ495" s="113"/>
      <c r="DA495" s="113"/>
      <c r="DB495" s="113"/>
      <c r="DC495" s="113"/>
      <c r="DD495" s="113"/>
      <c r="DE495" s="113"/>
      <c r="DF495" s="113"/>
      <c r="DG495" s="113"/>
      <c r="DH495" s="113"/>
      <c r="DI495" s="113"/>
      <c r="DJ495" s="113"/>
      <c r="DK495" s="113"/>
      <c r="DL495" s="113"/>
      <c r="DM495" s="113"/>
      <c r="DN495" s="113"/>
      <c r="DO495" s="113"/>
      <c r="DP495" s="113"/>
      <c r="DQ495" s="113"/>
      <c r="DR495" s="113"/>
      <c r="DS495" s="113"/>
      <c r="DT495" s="113"/>
      <c r="DU495" s="113"/>
      <c r="DV495" s="113"/>
      <c r="DW495" s="113"/>
      <c r="DX495" s="113"/>
      <c r="DY495" s="113"/>
      <c r="DZ495" s="113"/>
      <c r="EA495" s="113"/>
      <c r="EB495" s="113"/>
      <c r="EC495" s="113"/>
      <c r="ED495" s="113"/>
      <c r="EE495" s="113"/>
      <c r="EF495" s="113"/>
      <c r="EG495" s="113"/>
    </row>
    <row r="496" spans="1:137" s="106" customFormat="1" ht="39.950000000000003" customHeight="1" x14ac:dyDescent="0.2">
      <c r="A496" s="822" t="e">
        <f>'Приложение № 1'!#REF!</f>
        <v>#REF!</v>
      </c>
      <c r="B496" s="823"/>
      <c r="C496" s="101" t="e">
        <f>C497+C498</f>
        <v>#REF!</v>
      </c>
      <c r="D496" s="101" t="e">
        <f t="shared" ref="D496:P496" si="156">D497+D498</f>
        <v>#REF!</v>
      </c>
      <c r="E496" s="101">
        <f t="shared" si="156"/>
        <v>0</v>
      </c>
      <c r="F496" s="101">
        <f t="shared" si="156"/>
        <v>0</v>
      </c>
      <c r="G496" s="101" t="e">
        <f t="shared" si="156"/>
        <v>#REF!</v>
      </c>
      <c r="H496" s="101" t="e">
        <f t="shared" si="156"/>
        <v>#REF!</v>
      </c>
      <c r="I496" s="101">
        <f t="shared" si="156"/>
        <v>0</v>
      </c>
      <c r="J496" s="101">
        <f t="shared" si="156"/>
        <v>0</v>
      </c>
      <c r="K496" s="101">
        <f t="shared" si="156"/>
        <v>0</v>
      </c>
      <c r="L496" s="101">
        <f t="shared" si="156"/>
        <v>0</v>
      </c>
      <c r="M496" s="101">
        <f t="shared" si="156"/>
        <v>0</v>
      </c>
      <c r="N496" s="101">
        <f t="shared" si="156"/>
        <v>0</v>
      </c>
      <c r="O496" s="101">
        <f t="shared" si="156"/>
        <v>0</v>
      </c>
      <c r="P496" s="101">
        <f t="shared" si="156"/>
        <v>0</v>
      </c>
      <c r="Q496" s="112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  <c r="AL496" s="113"/>
      <c r="AM496" s="113"/>
      <c r="AN496" s="113"/>
      <c r="AO496" s="113"/>
      <c r="AP496" s="113"/>
      <c r="AQ496" s="113"/>
      <c r="AR496" s="113"/>
      <c r="AS496" s="113"/>
      <c r="AT496" s="113"/>
      <c r="AU496" s="113"/>
      <c r="AV496" s="113"/>
      <c r="AW496" s="113"/>
      <c r="AX496" s="113"/>
      <c r="AY496" s="113"/>
      <c r="AZ496" s="113"/>
      <c r="BA496" s="113"/>
      <c r="BB496" s="113"/>
      <c r="BC496" s="113"/>
      <c r="BD496" s="113"/>
      <c r="BE496" s="113"/>
      <c r="BF496" s="113"/>
      <c r="BG496" s="113"/>
      <c r="BH496" s="113"/>
      <c r="BI496" s="113"/>
      <c r="BJ496" s="113"/>
      <c r="BK496" s="113"/>
      <c r="BL496" s="113"/>
      <c r="BM496" s="113"/>
      <c r="BN496" s="113"/>
      <c r="BO496" s="113"/>
      <c r="BP496" s="113"/>
      <c r="BQ496" s="113"/>
      <c r="BR496" s="113"/>
      <c r="BS496" s="113"/>
      <c r="BT496" s="113"/>
      <c r="BU496" s="113"/>
      <c r="BV496" s="113"/>
      <c r="BW496" s="113"/>
      <c r="BX496" s="113"/>
      <c r="BY496" s="113"/>
      <c r="BZ496" s="113"/>
      <c r="CA496" s="113"/>
      <c r="CB496" s="113"/>
      <c r="CC496" s="113"/>
      <c r="CD496" s="113"/>
      <c r="CE496" s="113"/>
      <c r="CF496" s="113"/>
      <c r="CG496" s="113"/>
      <c r="CH496" s="113"/>
      <c r="CI496" s="113"/>
      <c r="CJ496" s="113"/>
      <c r="CK496" s="113"/>
      <c r="CL496" s="113"/>
      <c r="CM496" s="113"/>
      <c r="CN496" s="113"/>
      <c r="CO496" s="113"/>
      <c r="CP496" s="113"/>
      <c r="CQ496" s="113"/>
      <c r="CR496" s="113"/>
      <c r="CS496" s="113"/>
      <c r="CT496" s="113"/>
      <c r="CU496" s="113"/>
      <c r="CV496" s="113"/>
      <c r="CW496" s="113"/>
      <c r="CX496" s="113"/>
      <c r="CY496" s="113"/>
      <c r="CZ496" s="113"/>
      <c r="DA496" s="113"/>
      <c r="DB496" s="113"/>
      <c r="DC496" s="113"/>
      <c r="DD496" s="113"/>
      <c r="DE496" s="113"/>
      <c r="DF496" s="113"/>
      <c r="DG496" s="113"/>
      <c r="DH496" s="113"/>
      <c r="DI496" s="113"/>
      <c r="DJ496" s="113"/>
      <c r="DK496" s="113"/>
      <c r="DL496" s="113"/>
      <c r="DM496" s="113"/>
      <c r="DN496" s="113"/>
      <c r="DO496" s="113"/>
      <c r="DP496" s="113"/>
      <c r="DQ496" s="113"/>
      <c r="DR496" s="113"/>
      <c r="DS496" s="113"/>
      <c r="DT496" s="113"/>
      <c r="DU496" s="113"/>
      <c r="DV496" s="113"/>
      <c r="DW496" s="113"/>
      <c r="DX496" s="113"/>
      <c r="DY496" s="113"/>
      <c r="DZ496" s="113"/>
      <c r="EA496" s="113"/>
      <c r="EB496" s="113"/>
      <c r="EC496" s="113"/>
      <c r="ED496" s="113"/>
      <c r="EE496" s="113"/>
      <c r="EF496" s="113"/>
      <c r="EG496" s="113"/>
    </row>
    <row r="497" spans="1:137" s="106" customFormat="1" ht="16.5" customHeight="1" x14ac:dyDescent="0.2">
      <c r="A497" s="109" t="e">
        <f>'Приложение № 1'!#REF!</f>
        <v>#REF!</v>
      </c>
      <c r="B497" s="108" t="e">
        <f>'Приложение № 1'!#REF!</f>
        <v>#REF!</v>
      </c>
      <c r="C497" s="151" t="e">
        <f>'Приложение № 1'!#REF!</f>
        <v>#REF!</v>
      </c>
      <c r="D497" s="151" t="e">
        <f>'Приложение № 1'!#REF!</f>
        <v>#REF!</v>
      </c>
      <c r="E497" s="151">
        <v>0</v>
      </c>
      <c r="F497" s="151">
        <v>0</v>
      </c>
      <c r="G497" s="151" t="e">
        <f>C497</f>
        <v>#REF!</v>
      </c>
      <c r="H497" s="151" t="e">
        <f>D497</f>
        <v>#REF!</v>
      </c>
      <c r="I497" s="151">
        <v>0</v>
      </c>
      <c r="J497" s="151">
        <v>0</v>
      </c>
      <c r="K497" s="151">
        <v>0</v>
      </c>
      <c r="L497" s="151">
        <v>0</v>
      </c>
      <c r="M497" s="151">
        <v>0</v>
      </c>
      <c r="N497" s="151">
        <v>0</v>
      </c>
      <c r="O497" s="151">
        <v>0</v>
      </c>
      <c r="P497" s="151">
        <v>0</v>
      </c>
      <c r="Q497" s="112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  <c r="AL497" s="113"/>
      <c r="AM497" s="113"/>
      <c r="AN497" s="113"/>
      <c r="AO497" s="113"/>
      <c r="AP497" s="113"/>
      <c r="AQ497" s="113"/>
      <c r="AR497" s="113"/>
      <c r="AS497" s="113"/>
      <c r="AT497" s="113"/>
      <c r="AU497" s="113"/>
      <c r="AV497" s="113"/>
      <c r="AW497" s="113"/>
      <c r="AX497" s="113"/>
      <c r="AY497" s="113"/>
      <c r="AZ497" s="113"/>
      <c r="BA497" s="113"/>
      <c r="BB497" s="113"/>
      <c r="BC497" s="113"/>
      <c r="BD497" s="113"/>
      <c r="BE497" s="113"/>
      <c r="BF497" s="113"/>
      <c r="BG497" s="113"/>
      <c r="BH497" s="113"/>
      <c r="BI497" s="113"/>
      <c r="BJ497" s="113"/>
      <c r="BK497" s="113"/>
      <c r="BL497" s="113"/>
      <c r="BM497" s="113"/>
      <c r="BN497" s="113"/>
      <c r="BO497" s="113"/>
      <c r="BP497" s="113"/>
      <c r="BQ497" s="113"/>
      <c r="BR497" s="113"/>
      <c r="BS497" s="113"/>
      <c r="BT497" s="113"/>
      <c r="BU497" s="113"/>
      <c r="BV497" s="113"/>
      <c r="BW497" s="113"/>
      <c r="BX497" s="113"/>
      <c r="BY497" s="113"/>
      <c r="BZ497" s="113"/>
      <c r="CA497" s="113"/>
      <c r="CB497" s="113"/>
      <c r="CC497" s="113"/>
      <c r="CD497" s="113"/>
      <c r="CE497" s="113"/>
      <c r="CF497" s="113"/>
      <c r="CG497" s="113"/>
      <c r="CH497" s="113"/>
      <c r="CI497" s="113"/>
      <c r="CJ497" s="113"/>
      <c r="CK497" s="113"/>
      <c r="CL497" s="113"/>
      <c r="CM497" s="113"/>
      <c r="CN497" s="113"/>
      <c r="CO497" s="113"/>
      <c r="CP497" s="113"/>
      <c r="CQ497" s="113"/>
      <c r="CR497" s="113"/>
      <c r="CS497" s="113"/>
      <c r="CT497" s="113"/>
      <c r="CU497" s="113"/>
      <c r="CV497" s="113"/>
      <c r="CW497" s="113"/>
      <c r="CX497" s="113"/>
      <c r="CY497" s="113"/>
      <c r="CZ497" s="113"/>
      <c r="DA497" s="113"/>
      <c r="DB497" s="113"/>
      <c r="DC497" s="113"/>
      <c r="DD497" s="113"/>
      <c r="DE497" s="113"/>
      <c r="DF497" s="113"/>
      <c r="DG497" s="113"/>
      <c r="DH497" s="113"/>
      <c r="DI497" s="113"/>
      <c r="DJ497" s="113"/>
      <c r="DK497" s="113"/>
      <c r="DL497" s="113"/>
      <c r="DM497" s="113"/>
      <c r="DN497" s="113"/>
      <c r="DO497" s="113"/>
      <c r="DP497" s="113"/>
      <c r="DQ497" s="113"/>
      <c r="DR497" s="113"/>
      <c r="DS497" s="113"/>
      <c r="DT497" s="113"/>
      <c r="DU497" s="113"/>
      <c r="DV497" s="113"/>
      <c r="DW497" s="113"/>
      <c r="DX497" s="113"/>
      <c r="DY497" s="113"/>
      <c r="DZ497" s="113"/>
      <c r="EA497" s="113"/>
      <c r="EB497" s="113"/>
      <c r="EC497" s="113"/>
      <c r="ED497" s="113"/>
      <c r="EE497" s="113"/>
      <c r="EF497" s="113"/>
      <c r="EG497" s="113"/>
    </row>
    <row r="498" spans="1:137" s="106" customFormat="1" ht="18.75" customHeight="1" x14ac:dyDescent="0.2">
      <c r="A498" s="109" t="e">
        <f>'Приложение № 1'!#REF!</f>
        <v>#REF!</v>
      </c>
      <c r="B498" s="108" t="e">
        <f>'Приложение № 1'!#REF!</f>
        <v>#REF!</v>
      </c>
      <c r="C498" s="151" t="e">
        <f>'Приложение № 1'!#REF!</f>
        <v>#REF!</v>
      </c>
      <c r="D498" s="151" t="e">
        <f>'Приложение № 1'!#REF!</f>
        <v>#REF!</v>
      </c>
      <c r="E498" s="151">
        <v>0</v>
      </c>
      <c r="F498" s="151">
        <v>0</v>
      </c>
      <c r="G498" s="151" t="e">
        <f>C498</f>
        <v>#REF!</v>
      </c>
      <c r="H498" s="151" t="e">
        <f>D498</f>
        <v>#REF!</v>
      </c>
      <c r="I498" s="151">
        <v>0</v>
      </c>
      <c r="J498" s="151">
        <v>0</v>
      </c>
      <c r="K498" s="151">
        <v>0</v>
      </c>
      <c r="L498" s="151">
        <v>0</v>
      </c>
      <c r="M498" s="151">
        <v>0</v>
      </c>
      <c r="N498" s="151">
        <v>0</v>
      </c>
      <c r="O498" s="151">
        <v>0</v>
      </c>
      <c r="P498" s="151">
        <v>0</v>
      </c>
      <c r="Q498" s="112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  <c r="AL498" s="113"/>
      <c r="AM498" s="113"/>
      <c r="AN498" s="113"/>
      <c r="AO498" s="113"/>
      <c r="AP498" s="113"/>
      <c r="AQ498" s="113"/>
      <c r="AR498" s="113"/>
      <c r="AS498" s="113"/>
      <c r="AT498" s="113"/>
      <c r="AU498" s="113"/>
      <c r="AV498" s="113"/>
      <c r="AW498" s="113"/>
      <c r="AX498" s="113"/>
      <c r="AY498" s="113"/>
      <c r="AZ498" s="113"/>
      <c r="BA498" s="113"/>
      <c r="BB498" s="113"/>
      <c r="BC498" s="113"/>
      <c r="BD498" s="113"/>
      <c r="BE498" s="113"/>
      <c r="BF498" s="113"/>
      <c r="BG498" s="113"/>
      <c r="BH498" s="113"/>
      <c r="BI498" s="113"/>
      <c r="BJ498" s="113"/>
      <c r="BK498" s="113"/>
      <c r="BL498" s="113"/>
      <c r="BM498" s="113"/>
      <c r="BN498" s="113"/>
      <c r="BO498" s="113"/>
      <c r="BP498" s="113"/>
      <c r="BQ498" s="113"/>
      <c r="BR498" s="113"/>
      <c r="BS498" s="113"/>
      <c r="BT498" s="113"/>
      <c r="BU498" s="113"/>
      <c r="BV498" s="113"/>
      <c r="BW498" s="113"/>
      <c r="BX498" s="113"/>
      <c r="BY498" s="113"/>
      <c r="BZ498" s="113"/>
      <c r="CA498" s="113"/>
      <c r="CB498" s="113"/>
      <c r="CC498" s="113"/>
      <c r="CD498" s="113"/>
      <c r="CE498" s="113"/>
      <c r="CF498" s="113"/>
      <c r="CG498" s="113"/>
      <c r="CH498" s="113"/>
      <c r="CI498" s="113"/>
      <c r="CJ498" s="113"/>
      <c r="CK498" s="113"/>
      <c r="CL498" s="113"/>
      <c r="CM498" s="113"/>
      <c r="CN498" s="113"/>
      <c r="CO498" s="113"/>
      <c r="CP498" s="113"/>
      <c r="CQ498" s="113"/>
      <c r="CR498" s="113"/>
      <c r="CS498" s="113"/>
      <c r="CT498" s="113"/>
      <c r="CU498" s="113"/>
      <c r="CV498" s="113"/>
      <c r="CW498" s="113"/>
      <c r="CX498" s="113"/>
      <c r="CY498" s="113"/>
      <c r="CZ498" s="113"/>
      <c r="DA498" s="113"/>
      <c r="DB498" s="113"/>
      <c r="DC498" s="113"/>
      <c r="DD498" s="113"/>
      <c r="DE498" s="113"/>
      <c r="DF498" s="113"/>
      <c r="DG498" s="113"/>
      <c r="DH498" s="113"/>
      <c r="DI498" s="113"/>
      <c r="DJ498" s="113"/>
      <c r="DK498" s="113"/>
      <c r="DL498" s="113"/>
      <c r="DM498" s="113"/>
      <c r="DN498" s="113"/>
      <c r="DO498" s="113"/>
      <c r="DP498" s="113"/>
      <c r="DQ498" s="113"/>
      <c r="DR498" s="113"/>
      <c r="DS498" s="113"/>
      <c r="DT498" s="113"/>
      <c r="DU498" s="113"/>
      <c r="DV498" s="113"/>
      <c r="DW498" s="113"/>
      <c r="DX498" s="113"/>
      <c r="DY498" s="113"/>
      <c r="DZ498" s="113"/>
      <c r="EA498" s="113"/>
      <c r="EB498" s="113"/>
      <c r="EC498" s="113"/>
      <c r="ED498" s="113"/>
      <c r="EE498" s="113"/>
      <c r="EF498" s="113"/>
      <c r="EG498" s="113"/>
    </row>
    <row r="499" spans="1:137" s="106" customFormat="1" ht="39.950000000000003" customHeight="1" x14ac:dyDescent="0.2">
      <c r="A499" s="822" t="e">
        <f>'Приложение № 1'!#REF!</f>
        <v>#REF!</v>
      </c>
      <c r="B499" s="823"/>
      <c r="C499" s="101" t="e">
        <f>SUM(C500:C504)</f>
        <v>#REF!</v>
      </c>
      <c r="D499" s="101" t="e">
        <f t="shared" ref="D499:P499" si="157">SUM(D500:D504)</f>
        <v>#REF!</v>
      </c>
      <c r="E499" s="101">
        <f t="shared" si="157"/>
        <v>0</v>
      </c>
      <c r="F499" s="101">
        <f t="shared" si="157"/>
        <v>0</v>
      </c>
      <c r="G499" s="101" t="e">
        <f t="shared" si="157"/>
        <v>#REF!</v>
      </c>
      <c r="H499" s="101" t="e">
        <f t="shared" si="157"/>
        <v>#REF!</v>
      </c>
      <c r="I499" s="101">
        <f t="shared" si="157"/>
        <v>0</v>
      </c>
      <c r="J499" s="101">
        <f t="shared" si="157"/>
        <v>0</v>
      </c>
      <c r="K499" s="101">
        <f t="shared" si="157"/>
        <v>0</v>
      </c>
      <c r="L499" s="101">
        <f t="shared" si="157"/>
        <v>0</v>
      </c>
      <c r="M499" s="101">
        <f t="shared" si="157"/>
        <v>0</v>
      </c>
      <c r="N499" s="101">
        <f t="shared" si="157"/>
        <v>0</v>
      </c>
      <c r="O499" s="101">
        <f t="shared" si="157"/>
        <v>0</v>
      </c>
      <c r="P499" s="101">
        <f t="shared" si="157"/>
        <v>0</v>
      </c>
      <c r="Q499" s="112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3"/>
      <c r="AQ499" s="113"/>
      <c r="AR499" s="113"/>
      <c r="AS499" s="113"/>
      <c r="AT499" s="113"/>
      <c r="AU499" s="113"/>
      <c r="AV499" s="113"/>
      <c r="AW499" s="113"/>
      <c r="AX499" s="113"/>
      <c r="AY499" s="113"/>
      <c r="AZ499" s="113"/>
      <c r="BA499" s="113"/>
      <c r="BB499" s="113"/>
      <c r="BC499" s="113"/>
      <c r="BD499" s="113"/>
      <c r="BE499" s="113"/>
      <c r="BF499" s="113"/>
      <c r="BG499" s="113"/>
      <c r="BH499" s="113"/>
      <c r="BI499" s="113"/>
      <c r="BJ499" s="113"/>
      <c r="BK499" s="113"/>
      <c r="BL499" s="113"/>
      <c r="BM499" s="113"/>
      <c r="BN499" s="113"/>
      <c r="BO499" s="113"/>
      <c r="BP499" s="113"/>
      <c r="BQ499" s="113"/>
      <c r="BR499" s="113"/>
      <c r="BS499" s="113"/>
      <c r="BT499" s="113"/>
      <c r="BU499" s="113"/>
      <c r="BV499" s="113"/>
      <c r="BW499" s="113"/>
      <c r="BX499" s="113"/>
      <c r="BY499" s="113"/>
      <c r="BZ499" s="113"/>
      <c r="CA499" s="113"/>
      <c r="CB499" s="113"/>
      <c r="CC499" s="113"/>
      <c r="CD499" s="113"/>
      <c r="CE499" s="113"/>
      <c r="CF499" s="113"/>
      <c r="CG499" s="113"/>
      <c r="CH499" s="113"/>
      <c r="CI499" s="113"/>
      <c r="CJ499" s="113"/>
      <c r="CK499" s="113"/>
      <c r="CL499" s="113"/>
      <c r="CM499" s="113"/>
      <c r="CN499" s="113"/>
      <c r="CO499" s="113"/>
      <c r="CP499" s="113"/>
      <c r="CQ499" s="113"/>
      <c r="CR499" s="113"/>
      <c r="CS499" s="113"/>
      <c r="CT499" s="113"/>
      <c r="CU499" s="113"/>
      <c r="CV499" s="113"/>
      <c r="CW499" s="113"/>
      <c r="CX499" s="113"/>
      <c r="CY499" s="113"/>
      <c r="CZ499" s="113"/>
      <c r="DA499" s="113"/>
      <c r="DB499" s="113"/>
      <c r="DC499" s="113"/>
      <c r="DD499" s="113"/>
      <c r="DE499" s="113"/>
      <c r="DF499" s="113"/>
      <c r="DG499" s="113"/>
      <c r="DH499" s="113"/>
      <c r="DI499" s="113"/>
      <c r="DJ499" s="113"/>
      <c r="DK499" s="113"/>
      <c r="DL499" s="113"/>
      <c r="DM499" s="113"/>
      <c r="DN499" s="113"/>
      <c r="DO499" s="113"/>
      <c r="DP499" s="113"/>
      <c r="DQ499" s="113"/>
      <c r="DR499" s="113"/>
      <c r="DS499" s="113"/>
      <c r="DT499" s="113"/>
      <c r="DU499" s="113"/>
      <c r="DV499" s="113"/>
      <c r="DW499" s="113"/>
      <c r="DX499" s="113"/>
      <c r="DY499" s="113"/>
      <c r="DZ499" s="113"/>
      <c r="EA499" s="113"/>
      <c r="EB499" s="113"/>
      <c r="EC499" s="113"/>
      <c r="ED499" s="113"/>
      <c r="EE499" s="113"/>
      <c r="EF499" s="113"/>
      <c r="EG499" s="113"/>
    </row>
    <row r="500" spans="1:137" s="106" customFormat="1" ht="12.95" customHeight="1" x14ac:dyDescent="0.2">
      <c r="A500" s="152">
        <v>1</v>
      </c>
      <c r="B500" s="147" t="e">
        <f>'Приложение № 1'!#REF!</f>
        <v>#REF!</v>
      </c>
      <c r="C500" s="151" t="e">
        <f>'Приложение № 1'!#REF!</f>
        <v>#REF!</v>
      </c>
      <c r="D500" s="151" t="e">
        <f>'Приложение № 1'!#REF!</f>
        <v>#REF!</v>
      </c>
      <c r="E500" s="151">
        <v>0</v>
      </c>
      <c r="F500" s="151">
        <v>0</v>
      </c>
      <c r="G500" s="151" t="e">
        <f t="shared" ref="G500:H504" si="158">C500</f>
        <v>#REF!</v>
      </c>
      <c r="H500" s="151" t="e">
        <f t="shared" si="158"/>
        <v>#REF!</v>
      </c>
      <c r="I500" s="151">
        <v>0</v>
      </c>
      <c r="J500" s="151">
        <v>0</v>
      </c>
      <c r="K500" s="151">
        <v>0</v>
      </c>
      <c r="L500" s="151">
        <v>0</v>
      </c>
      <c r="M500" s="151">
        <v>0</v>
      </c>
      <c r="N500" s="151">
        <v>0</v>
      </c>
      <c r="O500" s="151">
        <v>0</v>
      </c>
      <c r="P500" s="151">
        <v>0</v>
      </c>
      <c r="Q500" s="112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13"/>
      <c r="AT500" s="113"/>
      <c r="AU500" s="113"/>
      <c r="AV500" s="113"/>
      <c r="AW500" s="113"/>
      <c r="AX500" s="113"/>
      <c r="AY500" s="113"/>
      <c r="AZ500" s="113"/>
      <c r="BA500" s="113"/>
      <c r="BB500" s="113"/>
      <c r="BC500" s="113"/>
      <c r="BD500" s="113"/>
      <c r="BE500" s="113"/>
      <c r="BF500" s="113"/>
      <c r="BG500" s="113"/>
      <c r="BH500" s="113"/>
      <c r="BI500" s="113"/>
      <c r="BJ500" s="113"/>
      <c r="BK500" s="113"/>
      <c r="BL500" s="113"/>
      <c r="BM500" s="113"/>
      <c r="BN500" s="113"/>
      <c r="BO500" s="113"/>
      <c r="BP500" s="113"/>
      <c r="BQ500" s="113"/>
      <c r="BR500" s="113"/>
      <c r="BS500" s="113"/>
      <c r="BT500" s="113"/>
      <c r="BU500" s="113"/>
      <c r="BV500" s="113"/>
      <c r="BW500" s="113"/>
      <c r="BX500" s="113"/>
      <c r="BY500" s="113"/>
      <c r="BZ500" s="113"/>
      <c r="CA500" s="113"/>
      <c r="CB500" s="113"/>
      <c r="CC500" s="113"/>
      <c r="CD500" s="113"/>
      <c r="CE500" s="113"/>
      <c r="CF500" s="113"/>
      <c r="CG500" s="113"/>
      <c r="CH500" s="113"/>
      <c r="CI500" s="113"/>
      <c r="CJ500" s="113"/>
      <c r="CK500" s="113"/>
      <c r="CL500" s="113"/>
      <c r="CM500" s="113"/>
      <c r="CN500" s="113"/>
      <c r="CO500" s="113"/>
      <c r="CP500" s="113"/>
      <c r="CQ500" s="113"/>
      <c r="CR500" s="113"/>
      <c r="CS500" s="113"/>
      <c r="CT500" s="113"/>
      <c r="CU500" s="113"/>
      <c r="CV500" s="113"/>
      <c r="CW500" s="113"/>
      <c r="CX500" s="113"/>
      <c r="CY500" s="113"/>
      <c r="CZ500" s="113"/>
      <c r="DA500" s="113"/>
      <c r="DB500" s="113"/>
      <c r="DC500" s="113"/>
      <c r="DD500" s="113"/>
      <c r="DE500" s="113"/>
      <c r="DF500" s="113"/>
      <c r="DG500" s="113"/>
      <c r="DH500" s="113"/>
      <c r="DI500" s="113"/>
      <c r="DJ500" s="113"/>
      <c r="DK500" s="113"/>
      <c r="DL500" s="113"/>
      <c r="DM500" s="113"/>
      <c r="DN500" s="113"/>
      <c r="DO500" s="113"/>
      <c r="DP500" s="113"/>
      <c r="DQ500" s="113"/>
      <c r="DR500" s="113"/>
      <c r="DS500" s="113"/>
      <c r="DT500" s="113"/>
      <c r="DU500" s="113"/>
      <c r="DV500" s="113"/>
      <c r="DW500" s="113"/>
      <c r="DX500" s="113"/>
      <c r="DY500" s="113"/>
      <c r="DZ500" s="113"/>
      <c r="EA500" s="113"/>
      <c r="EB500" s="113"/>
      <c r="EC500" s="113"/>
      <c r="ED500" s="113"/>
      <c r="EE500" s="113"/>
      <c r="EF500" s="113"/>
      <c r="EG500" s="113"/>
    </row>
    <row r="501" spans="1:137" s="106" customFormat="1" ht="12.95" customHeight="1" x14ac:dyDescent="0.2">
      <c r="A501" s="152">
        <v>2</v>
      </c>
      <c r="B501" s="147" t="e">
        <f>'Приложение № 1'!#REF!</f>
        <v>#REF!</v>
      </c>
      <c r="C501" s="151" t="e">
        <f>'Приложение № 1'!#REF!</f>
        <v>#REF!</v>
      </c>
      <c r="D501" s="151" t="e">
        <f>'Приложение № 1'!#REF!</f>
        <v>#REF!</v>
      </c>
      <c r="E501" s="151">
        <v>0</v>
      </c>
      <c r="F501" s="151">
        <v>0</v>
      </c>
      <c r="G501" s="151" t="e">
        <f t="shared" si="158"/>
        <v>#REF!</v>
      </c>
      <c r="H501" s="151" t="e">
        <f t="shared" si="158"/>
        <v>#REF!</v>
      </c>
      <c r="I501" s="151">
        <v>0</v>
      </c>
      <c r="J501" s="151">
        <v>0</v>
      </c>
      <c r="K501" s="151">
        <v>0</v>
      </c>
      <c r="L501" s="151">
        <v>0</v>
      </c>
      <c r="M501" s="151">
        <v>0</v>
      </c>
      <c r="N501" s="151">
        <v>0</v>
      </c>
      <c r="O501" s="151">
        <v>0</v>
      </c>
      <c r="P501" s="151">
        <v>0</v>
      </c>
      <c r="Q501" s="112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3"/>
      <c r="AT501" s="113"/>
      <c r="AU501" s="113"/>
      <c r="AV501" s="113"/>
      <c r="AW501" s="113"/>
      <c r="AX501" s="113"/>
      <c r="AY501" s="113"/>
      <c r="AZ501" s="113"/>
      <c r="BA501" s="113"/>
      <c r="BB501" s="113"/>
      <c r="BC501" s="113"/>
      <c r="BD501" s="113"/>
      <c r="BE501" s="113"/>
      <c r="BF501" s="113"/>
      <c r="BG501" s="113"/>
      <c r="BH501" s="113"/>
      <c r="BI501" s="113"/>
      <c r="BJ501" s="113"/>
      <c r="BK501" s="113"/>
      <c r="BL501" s="113"/>
      <c r="BM501" s="113"/>
      <c r="BN501" s="113"/>
      <c r="BO501" s="113"/>
      <c r="BP501" s="113"/>
      <c r="BQ501" s="113"/>
      <c r="BR501" s="113"/>
      <c r="BS501" s="113"/>
      <c r="BT501" s="113"/>
      <c r="BU501" s="113"/>
      <c r="BV501" s="113"/>
      <c r="BW501" s="113"/>
      <c r="BX501" s="113"/>
      <c r="BY501" s="113"/>
      <c r="BZ501" s="113"/>
      <c r="CA501" s="113"/>
      <c r="CB501" s="113"/>
      <c r="CC501" s="113"/>
      <c r="CD501" s="113"/>
      <c r="CE501" s="113"/>
      <c r="CF501" s="113"/>
      <c r="CG501" s="113"/>
      <c r="CH501" s="113"/>
      <c r="CI501" s="113"/>
      <c r="CJ501" s="113"/>
      <c r="CK501" s="113"/>
      <c r="CL501" s="113"/>
      <c r="CM501" s="113"/>
      <c r="CN501" s="113"/>
      <c r="CO501" s="113"/>
      <c r="CP501" s="113"/>
      <c r="CQ501" s="113"/>
      <c r="CR501" s="113"/>
      <c r="CS501" s="113"/>
      <c r="CT501" s="113"/>
      <c r="CU501" s="113"/>
      <c r="CV501" s="113"/>
      <c r="CW501" s="113"/>
      <c r="CX501" s="113"/>
      <c r="CY501" s="113"/>
      <c r="CZ501" s="113"/>
      <c r="DA501" s="113"/>
      <c r="DB501" s="113"/>
      <c r="DC501" s="113"/>
      <c r="DD501" s="113"/>
      <c r="DE501" s="113"/>
      <c r="DF501" s="113"/>
      <c r="DG501" s="113"/>
      <c r="DH501" s="113"/>
      <c r="DI501" s="113"/>
      <c r="DJ501" s="113"/>
      <c r="DK501" s="113"/>
      <c r="DL501" s="113"/>
      <c r="DM501" s="113"/>
      <c r="DN501" s="113"/>
      <c r="DO501" s="113"/>
      <c r="DP501" s="113"/>
      <c r="DQ501" s="113"/>
      <c r="DR501" s="113"/>
      <c r="DS501" s="113"/>
      <c r="DT501" s="113"/>
      <c r="DU501" s="113"/>
      <c r="DV501" s="113"/>
      <c r="DW501" s="113"/>
      <c r="DX501" s="113"/>
      <c r="DY501" s="113"/>
      <c r="DZ501" s="113"/>
      <c r="EA501" s="113"/>
      <c r="EB501" s="113"/>
      <c r="EC501" s="113"/>
      <c r="ED501" s="113"/>
      <c r="EE501" s="113"/>
      <c r="EF501" s="113"/>
      <c r="EG501" s="113"/>
    </row>
    <row r="502" spans="1:137" s="106" customFormat="1" ht="12.95" customHeight="1" x14ac:dyDescent="0.2">
      <c r="A502" s="152">
        <v>3</v>
      </c>
      <c r="B502" s="147" t="e">
        <f>'Приложение № 1'!#REF!</f>
        <v>#REF!</v>
      </c>
      <c r="C502" s="151" t="e">
        <f>'Приложение № 1'!#REF!</f>
        <v>#REF!</v>
      </c>
      <c r="D502" s="151" t="e">
        <f>'Приложение № 1'!#REF!</f>
        <v>#REF!</v>
      </c>
      <c r="E502" s="151">
        <v>0</v>
      </c>
      <c r="F502" s="151">
        <v>0</v>
      </c>
      <c r="G502" s="151" t="e">
        <f t="shared" si="158"/>
        <v>#REF!</v>
      </c>
      <c r="H502" s="151" t="e">
        <f t="shared" si="158"/>
        <v>#REF!</v>
      </c>
      <c r="I502" s="151">
        <v>0</v>
      </c>
      <c r="J502" s="151">
        <v>0</v>
      </c>
      <c r="K502" s="151">
        <v>0</v>
      </c>
      <c r="L502" s="151">
        <v>0</v>
      </c>
      <c r="M502" s="151">
        <v>0</v>
      </c>
      <c r="N502" s="151">
        <v>0</v>
      </c>
      <c r="O502" s="151">
        <v>0</v>
      </c>
      <c r="P502" s="151">
        <v>0</v>
      </c>
      <c r="Q502" s="112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3"/>
      <c r="DK502" s="113"/>
      <c r="DL502" s="113"/>
      <c r="DM502" s="113"/>
      <c r="DN502" s="113"/>
      <c r="DO502" s="113"/>
      <c r="DP502" s="113"/>
      <c r="DQ502" s="113"/>
      <c r="DR502" s="113"/>
      <c r="DS502" s="113"/>
      <c r="DT502" s="113"/>
      <c r="DU502" s="113"/>
      <c r="DV502" s="113"/>
      <c r="DW502" s="113"/>
      <c r="DX502" s="113"/>
      <c r="DY502" s="113"/>
      <c r="DZ502" s="113"/>
      <c r="EA502" s="113"/>
      <c r="EB502" s="113"/>
      <c r="EC502" s="113"/>
      <c r="ED502" s="113"/>
      <c r="EE502" s="113"/>
      <c r="EF502" s="113"/>
      <c r="EG502" s="113"/>
    </row>
    <row r="503" spans="1:137" s="106" customFormat="1" ht="12.95" customHeight="1" x14ac:dyDescent="0.2">
      <c r="A503" s="152">
        <v>4</v>
      </c>
      <c r="B503" s="147" t="e">
        <f>'Приложение № 1'!#REF!</f>
        <v>#REF!</v>
      </c>
      <c r="C503" s="151" t="e">
        <f>'Приложение № 1'!#REF!</f>
        <v>#REF!</v>
      </c>
      <c r="D503" s="151" t="e">
        <f>'Приложение № 1'!#REF!</f>
        <v>#REF!</v>
      </c>
      <c r="E503" s="151">
        <v>0</v>
      </c>
      <c r="F503" s="151">
        <v>0</v>
      </c>
      <c r="G503" s="151" t="e">
        <f t="shared" si="158"/>
        <v>#REF!</v>
      </c>
      <c r="H503" s="151" t="e">
        <f t="shared" si="158"/>
        <v>#REF!</v>
      </c>
      <c r="I503" s="151">
        <v>0</v>
      </c>
      <c r="J503" s="151">
        <v>0</v>
      </c>
      <c r="K503" s="151">
        <v>0</v>
      </c>
      <c r="L503" s="151">
        <v>0</v>
      </c>
      <c r="M503" s="151">
        <v>0</v>
      </c>
      <c r="N503" s="151">
        <v>0</v>
      </c>
      <c r="O503" s="151">
        <v>0</v>
      </c>
      <c r="P503" s="151">
        <v>0</v>
      </c>
      <c r="Q503" s="112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  <c r="AL503" s="113"/>
      <c r="AM503" s="113"/>
      <c r="AN503" s="113"/>
      <c r="AO503" s="113"/>
      <c r="AP503" s="113"/>
      <c r="AQ503" s="113"/>
      <c r="AR503" s="113"/>
      <c r="AS503" s="113"/>
      <c r="AT503" s="113"/>
      <c r="AU503" s="113"/>
      <c r="AV503" s="113"/>
      <c r="AW503" s="113"/>
      <c r="AX503" s="113"/>
      <c r="AY503" s="113"/>
      <c r="AZ503" s="113"/>
      <c r="BA503" s="113"/>
      <c r="BB503" s="113"/>
      <c r="BC503" s="113"/>
      <c r="BD503" s="113"/>
      <c r="BE503" s="113"/>
      <c r="BF503" s="113"/>
      <c r="BG503" s="113"/>
      <c r="BH503" s="113"/>
      <c r="BI503" s="113"/>
      <c r="BJ503" s="113"/>
      <c r="BK503" s="113"/>
      <c r="BL503" s="113"/>
      <c r="BM503" s="113"/>
      <c r="BN503" s="113"/>
      <c r="BO503" s="113"/>
      <c r="BP503" s="113"/>
      <c r="BQ503" s="113"/>
      <c r="BR503" s="113"/>
      <c r="BS503" s="113"/>
      <c r="BT503" s="113"/>
      <c r="BU503" s="113"/>
      <c r="BV503" s="113"/>
      <c r="BW503" s="113"/>
      <c r="BX503" s="113"/>
      <c r="BY503" s="113"/>
      <c r="BZ503" s="113"/>
      <c r="CA503" s="113"/>
      <c r="CB503" s="113"/>
      <c r="CC503" s="113"/>
      <c r="CD503" s="113"/>
      <c r="CE503" s="113"/>
      <c r="CF503" s="113"/>
      <c r="CG503" s="113"/>
      <c r="CH503" s="113"/>
      <c r="CI503" s="113"/>
      <c r="CJ503" s="113"/>
      <c r="CK503" s="113"/>
      <c r="CL503" s="113"/>
      <c r="CM503" s="113"/>
      <c r="CN503" s="113"/>
      <c r="CO503" s="113"/>
      <c r="CP503" s="113"/>
      <c r="CQ503" s="113"/>
      <c r="CR503" s="113"/>
      <c r="CS503" s="113"/>
      <c r="CT503" s="113"/>
      <c r="CU503" s="113"/>
      <c r="CV503" s="113"/>
      <c r="CW503" s="113"/>
      <c r="CX503" s="113"/>
      <c r="CY503" s="113"/>
      <c r="CZ503" s="113"/>
      <c r="DA503" s="113"/>
      <c r="DB503" s="113"/>
      <c r="DC503" s="113"/>
      <c r="DD503" s="113"/>
      <c r="DE503" s="113"/>
      <c r="DF503" s="113"/>
      <c r="DG503" s="113"/>
      <c r="DH503" s="113"/>
      <c r="DI503" s="113"/>
      <c r="DJ503" s="113"/>
      <c r="DK503" s="113"/>
      <c r="DL503" s="113"/>
      <c r="DM503" s="113"/>
      <c r="DN503" s="113"/>
      <c r="DO503" s="113"/>
      <c r="DP503" s="113"/>
      <c r="DQ503" s="113"/>
      <c r="DR503" s="113"/>
      <c r="DS503" s="113"/>
      <c r="DT503" s="113"/>
      <c r="DU503" s="113"/>
      <c r="DV503" s="113"/>
      <c r="DW503" s="113"/>
      <c r="DX503" s="113"/>
      <c r="DY503" s="113"/>
      <c r="DZ503" s="113"/>
      <c r="EA503" s="113"/>
      <c r="EB503" s="113"/>
      <c r="EC503" s="113"/>
      <c r="ED503" s="113"/>
      <c r="EE503" s="113"/>
      <c r="EF503" s="113"/>
      <c r="EG503" s="113"/>
    </row>
    <row r="504" spans="1:137" s="106" customFormat="1" ht="12.95" customHeight="1" x14ac:dyDescent="0.2">
      <c r="A504" s="152">
        <v>5</v>
      </c>
      <c r="B504" s="147" t="e">
        <f>'Приложение № 1'!#REF!</f>
        <v>#REF!</v>
      </c>
      <c r="C504" s="151" t="e">
        <f>'Приложение № 1'!#REF!</f>
        <v>#REF!</v>
      </c>
      <c r="D504" s="151" t="e">
        <f>'Приложение № 1'!#REF!</f>
        <v>#REF!</v>
      </c>
      <c r="E504" s="151">
        <v>0</v>
      </c>
      <c r="F504" s="151">
        <v>0</v>
      </c>
      <c r="G504" s="151" t="e">
        <f t="shared" si="158"/>
        <v>#REF!</v>
      </c>
      <c r="H504" s="151" t="e">
        <f t="shared" si="158"/>
        <v>#REF!</v>
      </c>
      <c r="I504" s="151">
        <v>0</v>
      </c>
      <c r="J504" s="151">
        <v>0</v>
      </c>
      <c r="K504" s="151">
        <v>0</v>
      </c>
      <c r="L504" s="151">
        <v>0</v>
      </c>
      <c r="M504" s="151">
        <v>0</v>
      </c>
      <c r="N504" s="151">
        <v>0</v>
      </c>
      <c r="O504" s="151">
        <v>0</v>
      </c>
      <c r="P504" s="151">
        <v>0</v>
      </c>
      <c r="Q504" s="112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  <c r="AL504" s="113"/>
      <c r="AM504" s="113"/>
      <c r="AN504" s="113"/>
      <c r="AO504" s="113"/>
      <c r="AP504" s="113"/>
      <c r="AQ504" s="113"/>
      <c r="AR504" s="113"/>
      <c r="AS504" s="113"/>
      <c r="AT504" s="113"/>
      <c r="AU504" s="113"/>
      <c r="AV504" s="113"/>
      <c r="AW504" s="113"/>
      <c r="AX504" s="113"/>
      <c r="AY504" s="113"/>
      <c r="AZ504" s="113"/>
      <c r="BA504" s="113"/>
      <c r="BB504" s="113"/>
      <c r="BC504" s="113"/>
      <c r="BD504" s="113"/>
      <c r="BE504" s="113"/>
      <c r="BF504" s="113"/>
      <c r="BG504" s="113"/>
      <c r="BH504" s="113"/>
      <c r="BI504" s="113"/>
      <c r="BJ504" s="113"/>
      <c r="BK504" s="113"/>
      <c r="BL504" s="113"/>
      <c r="BM504" s="113"/>
      <c r="BN504" s="113"/>
      <c r="BO504" s="113"/>
      <c r="BP504" s="113"/>
      <c r="BQ504" s="113"/>
      <c r="BR504" s="113"/>
      <c r="BS504" s="113"/>
      <c r="BT504" s="113"/>
      <c r="BU504" s="113"/>
      <c r="BV504" s="113"/>
      <c r="BW504" s="113"/>
      <c r="BX504" s="113"/>
      <c r="BY504" s="113"/>
      <c r="BZ504" s="113"/>
      <c r="CA504" s="113"/>
      <c r="CB504" s="113"/>
      <c r="CC504" s="113"/>
      <c r="CD504" s="113"/>
      <c r="CE504" s="113"/>
      <c r="CF504" s="113"/>
      <c r="CG504" s="113"/>
      <c r="CH504" s="113"/>
      <c r="CI504" s="113"/>
      <c r="CJ504" s="113"/>
      <c r="CK504" s="113"/>
      <c r="CL504" s="113"/>
      <c r="CM504" s="113"/>
      <c r="CN504" s="113"/>
      <c r="CO504" s="113"/>
      <c r="CP504" s="113"/>
      <c r="CQ504" s="113"/>
      <c r="CR504" s="113"/>
      <c r="CS504" s="113"/>
      <c r="CT504" s="113"/>
      <c r="CU504" s="113"/>
      <c r="CV504" s="113"/>
      <c r="CW504" s="113"/>
      <c r="CX504" s="113"/>
      <c r="CY504" s="113"/>
      <c r="CZ504" s="113"/>
      <c r="DA504" s="113"/>
      <c r="DB504" s="113"/>
      <c r="DC504" s="113"/>
      <c r="DD504" s="113"/>
      <c r="DE504" s="113"/>
      <c r="DF504" s="113"/>
      <c r="DG504" s="113"/>
      <c r="DH504" s="113"/>
      <c r="DI504" s="113"/>
      <c r="DJ504" s="113"/>
      <c r="DK504" s="113"/>
      <c r="DL504" s="113"/>
      <c r="DM504" s="113"/>
      <c r="DN504" s="113"/>
      <c r="DO504" s="113"/>
      <c r="DP504" s="113"/>
      <c r="DQ504" s="113"/>
      <c r="DR504" s="113"/>
      <c r="DS504" s="113"/>
      <c r="DT504" s="113"/>
      <c r="DU504" s="113"/>
      <c r="DV504" s="113"/>
      <c r="DW504" s="113"/>
      <c r="DX504" s="113"/>
      <c r="DY504" s="113"/>
      <c r="DZ504" s="113"/>
      <c r="EA504" s="113"/>
      <c r="EB504" s="113"/>
      <c r="EC504" s="113"/>
      <c r="ED504" s="113"/>
      <c r="EE504" s="113"/>
      <c r="EF504" s="113"/>
      <c r="EG504" s="113"/>
    </row>
    <row r="505" spans="1:137" s="150" customFormat="1" ht="39.950000000000003" customHeight="1" x14ac:dyDescent="0.2">
      <c r="A505" s="822" t="e">
        <f>'Приложение № 1'!#REF!</f>
        <v>#REF!</v>
      </c>
      <c r="B505" s="823"/>
      <c r="C505" s="101" t="e">
        <f>SUM(C506:C511)</f>
        <v>#REF!</v>
      </c>
      <c r="D505" s="101" t="e">
        <f t="shared" ref="D505:P505" si="159">SUM(D506:D511)</f>
        <v>#REF!</v>
      </c>
      <c r="E505" s="101" t="e">
        <f t="shared" si="159"/>
        <v>#REF!</v>
      </c>
      <c r="F505" s="101" t="e">
        <f t="shared" si="159"/>
        <v>#REF!</v>
      </c>
      <c r="G505" s="101">
        <f t="shared" si="159"/>
        <v>0</v>
      </c>
      <c r="H505" s="101">
        <f t="shared" si="159"/>
        <v>0</v>
      </c>
      <c r="I505" s="101">
        <f t="shared" si="159"/>
        <v>0</v>
      </c>
      <c r="J505" s="101">
        <f t="shared" si="159"/>
        <v>0</v>
      </c>
      <c r="K505" s="101">
        <f t="shared" si="159"/>
        <v>0</v>
      </c>
      <c r="L505" s="101">
        <f t="shared" si="159"/>
        <v>0</v>
      </c>
      <c r="M505" s="101">
        <f t="shared" si="159"/>
        <v>0</v>
      </c>
      <c r="N505" s="101">
        <f t="shared" si="159"/>
        <v>0</v>
      </c>
      <c r="O505" s="101">
        <f t="shared" si="159"/>
        <v>0</v>
      </c>
      <c r="P505" s="101">
        <f t="shared" si="159"/>
        <v>0</v>
      </c>
      <c r="Q505" s="123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4"/>
      <c r="AM505" s="124"/>
      <c r="AN505" s="124"/>
      <c r="AO505" s="124"/>
      <c r="AP505" s="124"/>
      <c r="AQ505" s="124"/>
      <c r="AR505" s="124"/>
      <c r="AS505" s="124"/>
      <c r="AT505" s="124"/>
      <c r="AU505" s="124"/>
      <c r="AV505" s="124"/>
      <c r="AW505" s="124"/>
      <c r="AX505" s="124"/>
      <c r="AY505" s="124"/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4"/>
      <c r="BK505" s="124"/>
      <c r="BL505" s="124"/>
      <c r="BM505" s="124"/>
      <c r="BN505" s="124"/>
      <c r="BO505" s="124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  <c r="CC505" s="124"/>
      <c r="CD505" s="124"/>
      <c r="CE505" s="124"/>
      <c r="CF505" s="124"/>
      <c r="CG505" s="124"/>
      <c r="CH505" s="124"/>
      <c r="CI505" s="124"/>
      <c r="CJ505" s="124"/>
      <c r="CK505" s="124"/>
      <c r="CL505" s="124"/>
      <c r="CM505" s="124"/>
      <c r="CN505" s="124"/>
      <c r="CO505" s="124"/>
      <c r="CP505" s="124"/>
      <c r="CQ505" s="124"/>
      <c r="CR505" s="124"/>
      <c r="CS505" s="124"/>
      <c r="CT505" s="124"/>
      <c r="CU505" s="124"/>
      <c r="CV505" s="124"/>
      <c r="CW505" s="124"/>
      <c r="CX505" s="124"/>
      <c r="CY505" s="124"/>
      <c r="CZ505" s="124"/>
      <c r="DA505" s="124"/>
      <c r="DB505" s="124"/>
      <c r="DC505" s="124"/>
      <c r="DD505" s="124"/>
      <c r="DE505" s="124"/>
      <c r="DF505" s="124"/>
      <c r="DG505" s="124"/>
      <c r="DH505" s="124"/>
      <c r="DI505" s="124"/>
      <c r="DJ505" s="124"/>
      <c r="DK505" s="124"/>
      <c r="DL505" s="124"/>
      <c r="DM505" s="124"/>
      <c r="DN505" s="124"/>
      <c r="DO505" s="124"/>
      <c r="DP505" s="124"/>
      <c r="DQ505" s="124"/>
      <c r="DR505" s="124"/>
      <c r="DS505" s="124"/>
      <c r="DT505" s="124"/>
      <c r="DU505" s="124"/>
      <c r="DV505" s="124"/>
      <c r="DW505" s="124"/>
      <c r="DX505" s="124"/>
      <c r="DY505" s="124"/>
      <c r="DZ505" s="124"/>
      <c r="EA505" s="124"/>
      <c r="EB505" s="124"/>
      <c r="EC505" s="124"/>
      <c r="ED505" s="124"/>
      <c r="EE505" s="124"/>
      <c r="EF505" s="124"/>
      <c r="EG505" s="124"/>
    </row>
    <row r="506" spans="1:137" s="150" customFormat="1" ht="12.95" customHeight="1" x14ac:dyDescent="0.2">
      <c r="A506" s="127" t="e">
        <f>'Приложение № 1'!#REF!</f>
        <v>#REF!</v>
      </c>
      <c r="B506" s="104" t="e">
        <f>'Приложение № 1'!#REF!</f>
        <v>#REF!</v>
      </c>
      <c r="C506" s="126" t="e">
        <f>'Приложение № 1'!#REF!</f>
        <v>#REF!</v>
      </c>
      <c r="D506" s="151" t="e">
        <f>'Приложение № 1'!#REF!</f>
        <v>#REF!</v>
      </c>
      <c r="E506" s="151" t="e">
        <f t="shared" ref="E506:F511" si="160">C506</f>
        <v>#REF!</v>
      </c>
      <c r="F506" s="151" t="e">
        <f t="shared" si="160"/>
        <v>#REF!</v>
      </c>
      <c r="G506" s="151">
        <v>0</v>
      </c>
      <c r="H506" s="151">
        <v>0</v>
      </c>
      <c r="I506" s="151">
        <v>0</v>
      </c>
      <c r="J506" s="151">
        <v>0</v>
      </c>
      <c r="K506" s="151">
        <v>0</v>
      </c>
      <c r="L506" s="151">
        <v>0</v>
      </c>
      <c r="M506" s="151">
        <v>0</v>
      </c>
      <c r="N506" s="151">
        <v>0</v>
      </c>
      <c r="O506" s="151">
        <v>0</v>
      </c>
      <c r="P506" s="151">
        <v>0</v>
      </c>
      <c r="Q506" s="123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  <c r="CI506" s="124"/>
      <c r="CJ506" s="124"/>
      <c r="CK506" s="124"/>
      <c r="CL506" s="124"/>
      <c r="CM506" s="124"/>
      <c r="CN506" s="124"/>
      <c r="CO506" s="124"/>
      <c r="CP506" s="124"/>
      <c r="CQ506" s="124"/>
      <c r="CR506" s="124"/>
      <c r="CS506" s="124"/>
      <c r="CT506" s="124"/>
      <c r="CU506" s="124"/>
      <c r="CV506" s="124"/>
      <c r="CW506" s="124"/>
      <c r="CX506" s="124"/>
      <c r="CY506" s="124"/>
      <c r="CZ506" s="124"/>
      <c r="DA506" s="124"/>
      <c r="DB506" s="124"/>
      <c r="DC506" s="124"/>
      <c r="DD506" s="124"/>
      <c r="DE506" s="124"/>
      <c r="DF506" s="124"/>
      <c r="DG506" s="124"/>
      <c r="DH506" s="124"/>
      <c r="DI506" s="124"/>
      <c r="DJ506" s="124"/>
      <c r="DK506" s="124"/>
      <c r="DL506" s="124"/>
      <c r="DM506" s="124"/>
      <c r="DN506" s="124"/>
      <c r="DO506" s="124"/>
      <c r="DP506" s="124"/>
      <c r="DQ506" s="124"/>
      <c r="DR506" s="124"/>
      <c r="DS506" s="124"/>
      <c r="DT506" s="124"/>
      <c r="DU506" s="124"/>
      <c r="DV506" s="124"/>
      <c r="DW506" s="124"/>
      <c r="DX506" s="124"/>
      <c r="DY506" s="124"/>
      <c r="DZ506" s="124"/>
      <c r="EA506" s="124"/>
      <c r="EB506" s="124"/>
      <c r="EC506" s="124"/>
      <c r="ED506" s="124"/>
      <c r="EE506" s="124"/>
      <c r="EF506" s="124"/>
      <c r="EG506" s="124"/>
    </row>
    <row r="507" spans="1:137" s="150" customFormat="1" ht="12.95" customHeight="1" x14ac:dyDescent="0.2">
      <c r="A507" s="127" t="e">
        <f>'Приложение № 1'!#REF!</f>
        <v>#REF!</v>
      </c>
      <c r="B507" s="104" t="e">
        <f>'Приложение № 1'!#REF!</f>
        <v>#REF!</v>
      </c>
      <c r="C507" s="126" t="e">
        <f>'Приложение № 1'!#REF!</f>
        <v>#REF!</v>
      </c>
      <c r="D507" s="151" t="e">
        <f>'Приложение № 1'!#REF!</f>
        <v>#REF!</v>
      </c>
      <c r="E507" s="151" t="e">
        <f t="shared" si="160"/>
        <v>#REF!</v>
      </c>
      <c r="F507" s="151" t="e">
        <f t="shared" si="160"/>
        <v>#REF!</v>
      </c>
      <c r="G507" s="151">
        <v>0</v>
      </c>
      <c r="H507" s="151">
        <v>0</v>
      </c>
      <c r="I507" s="151">
        <v>0</v>
      </c>
      <c r="J507" s="151">
        <v>0</v>
      </c>
      <c r="K507" s="151">
        <v>0</v>
      </c>
      <c r="L507" s="151">
        <v>0</v>
      </c>
      <c r="M507" s="151">
        <v>0</v>
      </c>
      <c r="N507" s="151">
        <v>0</v>
      </c>
      <c r="O507" s="151">
        <v>0</v>
      </c>
      <c r="P507" s="151">
        <v>0</v>
      </c>
      <c r="Q507" s="123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124"/>
      <c r="AP507" s="124"/>
      <c r="AQ507" s="124"/>
      <c r="AR507" s="124"/>
      <c r="AS507" s="124"/>
      <c r="AT507" s="124"/>
      <c r="AU507" s="124"/>
      <c r="AV507" s="124"/>
      <c r="AW507" s="124"/>
      <c r="AX507" s="124"/>
      <c r="AY507" s="124"/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4"/>
      <c r="BK507" s="124"/>
      <c r="BL507" s="124"/>
      <c r="BM507" s="124"/>
      <c r="BN507" s="124"/>
      <c r="BO507" s="124"/>
      <c r="BP507" s="124"/>
      <c r="BQ507" s="124"/>
      <c r="BR507" s="124"/>
      <c r="BS507" s="124"/>
      <c r="BT507" s="124"/>
      <c r="BU507" s="124"/>
      <c r="BV507" s="124"/>
      <c r="BW507" s="124"/>
      <c r="BX507" s="124"/>
      <c r="BY507" s="124"/>
      <c r="BZ507" s="124"/>
      <c r="CA507" s="124"/>
      <c r="CB507" s="124"/>
      <c r="CC507" s="124"/>
      <c r="CD507" s="124"/>
      <c r="CE507" s="124"/>
      <c r="CF507" s="124"/>
      <c r="CG507" s="124"/>
      <c r="CH507" s="124"/>
      <c r="CI507" s="124"/>
      <c r="CJ507" s="124"/>
      <c r="CK507" s="124"/>
      <c r="CL507" s="124"/>
      <c r="CM507" s="124"/>
      <c r="CN507" s="124"/>
      <c r="CO507" s="124"/>
      <c r="CP507" s="124"/>
      <c r="CQ507" s="124"/>
      <c r="CR507" s="124"/>
      <c r="CS507" s="124"/>
      <c r="CT507" s="124"/>
      <c r="CU507" s="124"/>
      <c r="CV507" s="124"/>
      <c r="CW507" s="124"/>
      <c r="CX507" s="124"/>
      <c r="CY507" s="124"/>
      <c r="CZ507" s="124"/>
      <c r="DA507" s="124"/>
      <c r="DB507" s="124"/>
      <c r="DC507" s="124"/>
      <c r="DD507" s="124"/>
      <c r="DE507" s="124"/>
      <c r="DF507" s="124"/>
      <c r="DG507" s="124"/>
      <c r="DH507" s="124"/>
      <c r="DI507" s="124"/>
      <c r="DJ507" s="124"/>
      <c r="DK507" s="124"/>
      <c r="DL507" s="124"/>
      <c r="DM507" s="124"/>
      <c r="DN507" s="124"/>
      <c r="DO507" s="124"/>
      <c r="DP507" s="124"/>
      <c r="DQ507" s="124"/>
      <c r="DR507" s="124"/>
      <c r="DS507" s="124"/>
      <c r="DT507" s="124"/>
      <c r="DU507" s="124"/>
      <c r="DV507" s="124"/>
      <c r="DW507" s="124"/>
      <c r="DX507" s="124"/>
      <c r="DY507" s="124"/>
      <c r="DZ507" s="124"/>
      <c r="EA507" s="124"/>
      <c r="EB507" s="124"/>
      <c r="EC507" s="124"/>
      <c r="ED507" s="124"/>
      <c r="EE507" s="124"/>
      <c r="EF507" s="124"/>
      <c r="EG507" s="124"/>
    </row>
    <row r="508" spans="1:137" s="150" customFormat="1" ht="12.95" customHeight="1" x14ac:dyDescent="0.2">
      <c r="A508" s="127" t="e">
        <f>'Приложение № 1'!#REF!</f>
        <v>#REF!</v>
      </c>
      <c r="B508" s="104" t="e">
        <f>'Приложение № 1'!#REF!</f>
        <v>#REF!</v>
      </c>
      <c r="C508" s="126" t="e">
        <f>'Приложение № 1'!#REF!</f>
        <v>#REF!</v>
      </c>
      <c r="D508" s="151" t="e">
        <f>'Приложение № 1'!#REF!</f>
        <v>#REF!</v>
      </c>
      <c r="E508" s="151" t="e">
        <f t="shared" si="160"/>
        <v>#REF!</v>
      </c>
      <c r="F508" s="151" t="e">
        <f t="shared" si="160"/>
        <v>#REF!</v>
      </c>
      <c r="G508" s="151">
        <v>0</v>
      </c>
      <c r="H508" s="151">
        <v>0</v>
      </c>
      <c r="I508" s="151">
        <v>0</v>
      </c>
      <c r="J508" s="151">
        <v>0</v>
      </c>
      <c r="K508" s="151">
        <v>0</v>
      </c>
      <c r="L508" s="151">
        <v>0</v>
      </c>
      <c r="M508" s="151">
        <v>0</v>
      </c>
      <c r="N508" s="151">
        <v>0</v>
      </c>
      <c r="O508" s="151">
        <v>0</v>
      </c>
      <c r="P508" s="151">
        <v>0</v>
      </c>
      <c r="Q508" s="123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4"/>
      <c r="BK508" s="124"/>
      <c r="BL508" s="124"/>
      <c r="BM508" s="124"/>
      <c r="BN508" s="124"/>
      <c r="BO508" s="124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  <c r="CC508" s="124"/>
      <c r="CD508" s="124"/>
      <c r="CE508" s="124"/>
      <c r="CF508" s="124"/>
      <c r="CG508" s="124"/>
      <c r="CH508" s="124"/>
      <c r="CI508" s="124"/>
      <c r="CJ508" s="124"/>
      <c r="CK508" s="124"/>
      <c r="CL508" s="124"/>
      <c r="CM508" s="124"/>
      <c r="CN508" s="124"/>
      <c r="CO508" s="124"/>
      <c r="CP508" s="124"/>
      <c r="CQ508" s="124"/>
      <c r="CR508" s="124"/>
      <c r="CS508" s="124"/>
      <c r="CT508" s="124"/>
      <c r="CU508" s="124"/>
      <c r="CV508" s="124"/>
      <c r="CW508" s="124"/>
      <c r="CX508" s="124"/>
      <c r="CY508" s="124"/>
      <c r="CZ508" s="124"/>
      <c r="DA508" s="124"/>
      <c r="DB508" s="124"/>
      <c r="DC508" s="124"/>
      <c r="DD508" s="124"/>
      <c r="DE508" s="124"/>
      <c r="DF508" s="124"/>
      <c r="DG508" s="124"/>
      <c r="DH508" s="124"/>
      <c r="DI508" s="124"/>
      <c r="DJ508" s="124"/>
      <c r="DK508" s="124"/>
      <c r="DL508" s="124"/>
      <c r="DM508" s="124"/>
      <c r="DN508" s="124"/>
      <c r="DO508" s="124"/>
      <c r="DP508" s="124"/>
      <c r="DQ508" s="124"/>
      <c r="DR508" s="124"/>
      <c r="DS508" s="124"/>
      <c r="DT508" s="124"/>
      <c r="DU508" s="124"/>
      <c r="DV508" s="124"/>
      <c r="DW508" s="124"/>
      <c r="DX508" s="124"/>
      <c r="DY508" s="124"/>
      <c r="DZ508" s="124"/>
      <c r="EA508" s="124"/>
      <c r="EB508" s="124"/>
      <c r="EC508" s="124"/>
      <c r="ED508" s="124"/>
      <c r="EE508" s="124"/>
      <c r="EF508" s="124"/>
      <c r="EG508" s="124"/>
    </row>
    <row r="509" spans="1:137" s="150" customFormat="1" ht="12.95" customHeight="1" x14ac:dyDescent="0.2">
      <c r="A509" s="127" t="e">
        <f>'Приложение № 1'!#REF!</f>
        <v>#REF!</v>
      </c>
      <c r="B509" s="104" t="e">
        <f>'Приложение № 1'!#REF!</f>
        <v>#REF!</v>
      </c>
      <c r="C509" s="126" t="e">
        <f>'Приложение № 1'!#REF!</f>
        <v>#REF!</v>
      </c>
      <c r="D509" s="151" t="e">
        <f>'Приложение № 1'!#REF!</f>
        <v>#REF!</v>
      </c>
      <c r="E509" s="151" t="e">
        <f t="shared" si="160"/>
        <v>#REF!</v>
      </c>
      <c r="F509" s="151" t="e">
        <f t="shared" si="160"/>
        <v>#REF!</v>
      </c>
      <c r="G509" s="151">
        <v>0</v>
      </c>
      <c r="H509" s="151">
        <v>0</v>
      </c>
      <c r="I509" s="151">
        <v>0</v>
      </c>
      <c r="J509" s="151">
        <v>0</v>
      </c>
      <c r="K509" s="151">
        <v>0</v>
      </c>
      <c r="L509" s="151">
        <v>0</v>
      </c>
      <c r="M509" s="151">
        <v>0</v>
      </c>
      <c r="N509" s="151">
        <v>0</v>
      </c>
      <c r="O509" s="151">
        <v>0</v>
      </c>
      <c r="P509" s="151">
        <v>0</v>
      </c>
      <c r="Q509" s="123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4"/>
      <c r="CA509" s="124"/>
      <c r="CB509" s="124"/>
      <c r="CC509" s="124"/>
      <c r="CD509" s="124"/>
      <c r="CE509" s="124"/>
      <c r="CF509" s="124"/>
      <c r="CG509" s="124"/>
      <c r="CH509" s="124"/>
      <c r="CI509" s="124"/>
      <c r="CJ509" s="124"/>
      <c r="CK509" s="124"/>
      <c r="CL509" s="124"/>
      <c r="CM509" s="124"/>
      <c r="CN509" s="124"/>
      <c r="CO509" s="124"/>
      <c r="CP509" s="124"/>
      <c r="CQ509" s="124"/>
      <c r="CR509" s="124"/>
      <c r="CS509" s="124"/>
      <c r="CT509" s="124"/>
      <c r="CU509" s="124"/>
      <c r="CV509" s="124"/>
      <c r="CW509" s="124"/>
      <c r="CX509" s="124"/>
      <c r="CY509" s="124"/>
      <c r="CZ509" s="124"/>
      <c r="DA509" s="124"/>
      <c r="DB509" s="124"/>
      <c r="DC509" s="124"/>
      <c r="DD509" s="124"/>
      <c r="DE509" s="124"/>
      <c r="DF509" s="124"/>
      <c r="DG509" s="124"/>
      <c r="DH509" s="124"/>
      <c r="DI509" s="124"/>
      <c r="DJ509" s="124"/>
      <c r="DK509" s="124"/>
      <c r="DL509" s="124"/>
      <c r="DM509" s="124"/>
      <c r="DN509" s="124"/>
      <c r="DO509" s="124"/>
      <c r="DP509" s="124"/>
      <c r="DQ509" s="124"/>
      <c r="DR509" s="124"/>
      <c r="DS509" s="124"/>
      <c r="DT509" s="124"/>
      <c r="DU509" s="124"/>
      <c r="DV509" s="124"/>
      <c r="DW509" s="124"/>
      <c r="DX509" s="124"/>
      <c r="DY509" s="124"/>
      <c r="DZ509" s="124"/>
      <c r="EA509" s="124"/>
      <c r="EB509" s="124"/>
      <c r="EC509" s="124"/>
      <c r="ED509" s="124"/>
      <c r="EE509" s="124"/>
      <c r="EF509" s="124"/>
      <c r="EG509" s="124"/>
    </row>
    <row r="510" spans="1:137" s="150" customFormat="1" ht="12.95" customHeight="1" x14ac:dyDescent="0.2">
      <c r="A510" s="127" t="e">
        <f>'Приложение № 1'!#REF!</f>
        <v>#REF!</v>
      </c>
      <c r="B510" s="104" t="e">
        <f>'Приложение № 1'!#REF!</f>
        <v>#REF!</v>
      </c>
      <c r="C510" s="126" t="e">
        <f>'Приложение № 1'!#REF!</f>
        <v>#REF!</v>
      </c>
      <c r="D510" s="151" t="e">
        <f>'Приложение № 1'!#REF!</f>
        <v>#REF!</v>
      </c>
      <c r="E510" s="151" t="e">
        <f t="shared" si="160"/>
        <v>#REF!</v>
      </c>
      <c r="F510" s="151" t="e">
        <f t="shared" si="160"/>
        <v>#REF!</v>
      </c>
      <c r="G510" s="151">
        <v>0</v>
      </c>
      <c r="H510" s="151">
        <v>0</v>
      </c>
      <c r="I510" s="151">
        <v>0</v>
      </c>
      <c r="J510" s="151">
        <v>0</v>
      </c>
      <c r="K510" s="151">
        <v>0</v>
      </c>
      <c r="L510" s="151">
        <v>0</v>
      </c>
      <c r="M510" s="151">
        <v>0</v>
      </c>
      <c r="N510" s="151">
        <v>0</v>
      </c>
      <c r="O510" s="151">
        <v>0</v>
      </c>
      <c r="P510" s="151">
        <v>0</v>
      </c>
      <c r="Q510" s="123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  <c r="CC510" s="124"/>
      <c r="CD510" s="124"/>
      <c r="CE510" s="124"/>
      <c r="CF510" s="124"/>
      <c r="CG510" s="124"/>
      <c r="CH510" s="124"/>
      <c r="CI510" s="124"/>
      <c r="CJ510" s="124"/>
      <c r="CK510" s="124"/>
      <c r="CL510" s="124"/>
      <c r="CM510" s="124"/>
      <c r="CN510" s="124"/>
      <c r="CO510" s="124"/>
      <c r="CP510" s="124"/>
      <c r="CQ510" s="124"/>
      <c r="CR510" s="124"/>
      <c r="CS510" s="124"/>
      <c r="CT510" s="124"/>
      <c r="CU510" s="124"/>
      <c r="CV510" s="124"/>
      <c r="CW510" s="124"/>
      <c r="CX510" s="124"/>
      <c r="CY510" s="124"/>
      <c r="CZ510" s="124"/>
      <c r="DA510" s="124"/>
      <c r="DB510" s="124"/>
      <c r="DC510" s="124"/>
      <c r="DD510" s="124"/>
      <c r="DE510" s="124"/>
      <c r="DF510" s="124"/>
      <c r="DG510" s="124"/>
      <c r="DH510" s="124"/>
      <c r="DI510" s="124"/>
      <c r="DJ510" s="124"/>
      <c r="DK510" s="124"/>
      <c r="DL510" s="124"/>
      <c r="DM510" s="124"/>
      <c r="DN510" s="124"/>
      <c r="DO510" s="124"/>
      <c r="DP510" s="124"/>
      <c r="DQ510" s="124"/>
      <c r="DR510" s="124"/>
      <c r="DS510" s="124"/>
      <c r="DT510" s="124"/>
      <c r="DU510" s="124"/>
      <c r="DV510" s="124"/>
      <c r="DW510" s="124"/>
      <c r="DX510" s="124"/>
      <c r="DY510" s="124"/>
      <c r="DZ510" s="124"/>
      <c r="EA510" s="124"/>
      <c r="EB510" s="124"/>
      <c r="EC510" s="124"/>
      <c r="ED510" s="124"/>
      <c r="EE510" s="124"/>
      <c r="EF510" s="124"/>
      <c r="EG510" s="124"/>
    </row>
    <row r="511" spans="1:137" s="150" customFormat="1" ht="12.95" customHeight="1" x14ac:dyDescent="0.2">
      <c r="A511" s="127" t="e">
        <f>'Приложение № 1'!#REF!</f>
        <v>#REF!</v>
      </c>
      <c r="B511" s="104" t="e">
        <f>'Приложение № 1'!#REF!</f>
        <v>#REF!</v>
      </c>
      <c r="C511" s="126" t="e">
        <f>'Приложение № 1'!#REF!</f>
        <v>#REF!</v>
      </c>
      <c r="D511" s="151" t="e">
        <f>'Приложение № 1'!#REF!</f>
        <v>#REF!</v>
      </c>
      <c r="E511" s="151" t="e">
        <f t="shared" si="160"/>
        <v>#REF!</v>
      </c>
      <c r="F511" s="151" t="e">
        <f t="shared" si="160"/>
        <v>#REF!</v>
      </c>
      <c r="G511" s="151">
        <v>0</v>
      </c>
      <c r="H511" s="151">
        <v>0</v>
      </c>
      <c r="I511" s="151">
        <v>0</v>
      </c>
      <c r="J511" s="151">
        <v>0</v>
      </c>
      <c r="K511" s="151">
        <v>0</v>
      </c>
      <c r="L511" s="151">
        <v>0</v>
      </c>
      <c r="M511" s="151">
        <v>0</v>
      </c>
      <c r="N511" s="151">
        <v>0</v>
      </c>
      <c r="O511" s="151">
        <v>0</v>
      </c>
      <c r="P511" s="151">
        <v>0</v>
      </c>
      <c r="Q511" s="123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  <c r="CD511" s="124"/>
      <c r="CE511" s="124"/>
      <c r="CF511" s="124"/>
      <c r="CG511" s="124"/>
      <c r="CH511" s="124"/>
      <c r="CI511" s="124"/>
      <c r="CJ511" s="124"/>
      <c r="CK511" s="124"/>
      <c r="CL511" s="124"/>
      <c r="CM511" s="124"/>
      <c r="CN511" s="124"/>
      <c r="CO511" s="124"/>
      <c r="CP511" s="124"/>
      <c r="CQ511" s="124"/>
      <c r="CR511" s="124"/>
      <c r="CS511" s="124"/>
      <c r="CT511" s="124"/>
      <c r="CU511" s="124"/>
      <c r="CV511" s="124"/>
      <c r="CW511" s="124"/>
      <c r="CX511" s="124"/>
      <c r="CY511" s="124"/>
      <c r="CZ511" s="124"/>
      <c r="DA511" s="124"/>
      <c r="DB511" s="124"/>
      <c r="DC511" s="124"/>
      <c r="DD511" s="124"/>
      <c r="DE511" s="124"/>
      <c r="DF511" s="124"/>
      <c r="DG511" s="124"/>
      <c r="DH511" s="124"/>
      <c r="DI511" s="124"/>
      <c r="DJ511" s="124"/>
      <c r="DK511" s="124"/>
      <c r="DL511" s="124"/>
      <c r="DM511" s="124"/>
      <c r="DN511" s="124"/>
      <c r="DO511" s="124"/>
      <c r="DP511" s="124"/>
      <c r="DQ511" s="124"/>
      <c r="DR511" s="124"/>
      <c r="DS511" s="124"/>
      <c r="DT511" s="124"/>
      <c r="DU511" s="124"/>
      <c r="DV511" s="124"/>
      <c r="DW511" s="124"/>
      <c r="DX511" s="124"/>
      <c r="DY511" s="124"/>
      <c r="DZ511" s="124"/>
      <c r="EA511" s="124"/>
      <c r="EB511" s="124"/>
      <c r="EC511" s="124"/>
      <c r="ED511" s="124"/>
      <c r="EE511" s="124"/>
      <c r="EF511" s="124"/>
      <c r="EG511" s="124"/>
    </row>
    <row r="512" spans="1:137" s="150" customFormat="1" ht="39.950000000000003" customHeight="1" x14ac:dyDescent="0.2">
      <c r="A512" s="822" t="e">
        <f>'Приложение № 1'!#REF!</f>
        <v>#REF!</v>
      </c>
      <c r="B512" s="823"/>
      <c r="C512" s="101" t="e">
        <f>SUM(C513:C517)</f>
        <v>#REF!</v>
      </c>
      <c r="D512" s="101" t="e">
        <f t="shared" ref="D512:P512" si="161">SUM(D513:D517)</f>
        <v>#REF!</v>
      </c>
      <c r="E512" s="101" t="e">
        <f t="shared" si="161"/>
        <v>#REF!</v>
      </c>
      <c r="F512" s="101" t="e">
        <f t="shared" si="161"/>
        <v>#REF!</v>
      </c>
      <c r="G512" s="101">
        <f t="shared" si="161"/>
        <v>0</v>
      </c>
      <c r="H512" s="101">
        <f t="shared" si="161"/>
        <v>0</v>
      </c>
      <c r="I512" s="101">
        <f t="shared" si="161"/>
        <v>0</v>
      </c>
      <c r="J512" s="101">
        <f t="shared" si="161"/>
        <v>0</v>
      </c>
      <c r="K512" s="101">
        <f t="shared" si="161"/>
        <v>0</v>
      </c>
      <c r="L512" s="101">
        <f t="shared" si="161"/>
        <v>0</v>
      </c>
      <c r="M512" s="101">
        <f t="shared" si="161"/>
        <v>0</v>
      </c>
      <c r="N512" s="101">
        <f t="shared" si="161"/>
        <v>0</v>
      </c>
      <c r="O512" s="101">
        <f t="shared" si="161"/>
        <v>0</v>
      </c>
      <c r="P512" s="101">
        <f t="shared" si="161"/>
        <v>0</v>
      </c>
      <c r="Q512" s="123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  <c r="CC512" s="124"/>
      <c r="CD512" s="124"/>
      <c r="CE512" s="124"/>
      <c r="CF512" s="124"/>
      <c r="CG512" s="124"/>
      <c r="CH512" s="124"/>
      <c r="CI512" s="124"/>
      <c r="CJ512" s="124"/>
      <c r="CK512" s="124"/>
      <c r="CL512" s="124"/>
      <c r="CM512" s="124"/>
      <c r="CN512" s="124"/>
      <c r="CO512" s="124"/>
      <c r="CP512" s="124"/>
      <c r="CQ512" s="124"/>
      <c r="CR512" s="124"/>
      <c r="CS512" s="124"/>
      <c r="CT512" s="124"/>
      <c r="CU512" s="124"/>
      <c r="CV512" s="124"/>
      <c r="CW512" s="124"/>
      <c r="CX512" s="124"/>
      <c r="CY512" s="124"/>
      <c r="CZ512" s="124"/>
      <c r="DA512" s="124"/>
      <c r="DB512" s="124"/>
      <c r="DC512" s="124"/>
      <c r="DD512" s="124"/>
      <c r="DE512" s="124"/>
      <c r="DF512" s="124"/>
      <c r="DG512" s="124"/>
      <c r="DH512" s="124"/>
      <c r="DI512" s="124"/>
      <c r="DJ512" s="124"/>
      <c r="DK512" s="124"/>
      <c r="DL512" s="124"/>
      <c r="DM512" s="124"/>
      <c r="DN512" s="124"/>
      <c r="DO512" s="124"/>
      <c r="DP512" s="124"/>
      <c r="DQ512" s="124"/>
      <c r="DR512" s="124"/>
      <c r="DS512" s="124"/>
      <c r="DT512" s="124"/>
      <c r="DU512" s="124"/>
      <c r="DV512" s="124"/>
      <c r="DW512" s="124"/>
      <c r="DX512" s="124"/>
      <c r="DY512" s="124"/>
      <c r="DZ512" s="124"/>
      <c r="EA512" s="124"/>
      <c r="EB512" s="124"/>
      <c r="EC512" s="124"/>
      <c r="ED512" s="124"/>
      <c r="EE512" s="124"/>
      <c r="EF512" s="124"/>
      <c r="EG512" s="124"/>
    </row>
    <row r="513" spans="1:137" s="106" customFormat="1" ht="12.95" customHeight="1" x14ac:dyDescent="0.2">
      <c r="A513" s="127">
        <v>1</v>
      </c>
      <c r="B513" s="130" t="e">
        <f>'Приложение № 1'!#REF!</f>
        <v>#REF!</v>
      </c>
      <c r="C513" s="126" t="e">
        <f>'Приложение № 1'!#REF!</f>
        <v>#REF!</v>
      </c>
      <c r="D513" s="151" t="e">
        <f>'Приложение № 1'!#REF!</f>
        <v>#REF!</v>
      </c>
      <c r="E513" s="151" t="e">
        <f t="shared" ref="E513:F517" si="162">C513</f>
        <v>#REF!</v>
      </c>
      <c r="F513" s="151" t="e">
        <f t="shared" si="162"/>
        <v>#REF!</v>
      </c>
      <c r="G513" s="151">
        <v>0</v>
      </c>
      <c r="H513" s="151">
        <v>0</v>
      </c>
      <c r="I513" s="151">
        <v>0</v>
      </c>
      <c r="J513" s="151">
        <v>0</v>
      </c>
      <c r="K513" s="151">
        <v>0</v>
      </c>
      <c r="L513" s="151">
        <v>0</v>
      </c>
      <c r="M513" s="151">
        <v>0</v>
      </c>
      <c r="N513" s="151">
        <v>0</v>
      </c>
      <c r="O513" s="151">
        <v>0</v>
      </c>
      <c r="P513" s="151">
        <v>0</v>
      </c>
      <c r="Q513" s="112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  <c r="AK513" s="113"/>
      <c r="AL513" s="113"/>
      <c r="AM513" s="113"/>
      <c r="AN513" s="113"/>
      <c r="AO513" s="113"/>
      <c r="AP513" s="113"/>
      <c r="AQ513" s="113"/>
      <c r="AR513" s="113"/>
      <c r="AS513" s="113"/>
      <c r="AT513" s="113"/>
      <c r="AU513" s="113"/>
      <c r="AV513" s="113"/>
      <c r="AW513" s="113"/>
      <c r="AX513" s="113"/>
      <c r="AY513" s="113"/>
      <c r="AZ513" s="113"/>
      <c r="BA513" s="113"/>
      <c r="BB513" s="113"/>
      <c r="BC513" s="113"/>
      <c r="BD513" s="113"/>
      <c r="BE513" s="113"/>
      <c r="BF513" s="113"/>
      <c r="BG513" s="113"/>
      <c r="BH513" s="113"/>
      <c r="BI513" s="113"/>
      <c r="BJ513" s="113"/>
      <c r="BK513" s="113"/>
      <c r="BL513" s="113"/>
      <c r="BM513" s="113"/>
      <c r="BN513" s="113"/>
      <c r="BO513" s="113"/>
      <c r="BP513" s="113"/>
      <c r="BQ513" s="113"/>
      <c r="BR513" s="113"/>
      <c r="BS513" s="113"/>
      <c r="BT513" s="113"/>
      <c r="BU513" s="113"/>
      <c r="BV513" s="113"/>
      <c r="BW513" s="113"/>
      <c r="BX513" s="113"/>
      <c r="BY513" s="113"/>
      <c r="BZ513" s="113"/>
      <c r="CA513" s="113"/>
      <c r="CB513" s="113"/>
      <c r="CC513" s="113"/>
      <c r="CD513" s="113"/>
      <c r="CE513" s="113"/>
      <c r="CF513" s="113"/>
      <c r="CG513" s="113"/>
      <c r="CH513" s="113"/>
      <c r="CI513" s="113"/>
      <c r="CJ513" s="113"/>
      <c r="CK513" s="113"/>
      <c r="CL513" s="113"/>
      <c r="CM513" s="113"/>
      <c r="CN513" s="113"/>
      <c r="CO513" s="113"/>
      <c r="CP513" s="113"/>
      <c r="CQ513" s="113"/>
      <c r="CR513" s="113"/>
      <c r="CS513" s="113"/>
      <c r="CT513" s="113"/>
      <c r="CU513" s="113"/>
      <c r="CV513" s="113"/>
      <c r="CW513" s="113"/>
      <c r="CX513" s="113"/>
      <c r="CY513" s="113"/>
      <c r="CZ513" s="113"/>
      <c r="DA513" s="113"/>
      <c r="DB513" s="113"/>
      <c r="DC513" s="113"/>
      <c r="DD513" s="113"/>
      <c r="DE513" s="113"/>
      <c r="DF513" s="113"/>
      <c r="DG513" s="113"/>
      <c r="DH513" s="113"/>
      <c r="DI513" s="113"/>
      <c r="DJ513" s="113"/>
      <c r="DK513" s="113"/>
      <c r="DL513" s="113"/>
      <c r="DM513" s="113"/>
      <c r="DN513" s="113"/>
      <c r="DO513" s="113"/>
      <c r="DP513" s="113"/>
      <c r="DQ513" s="113"/>
      <c r="DR513" s="113"/>
      <c r="DS513" s="113"/>
      <c r="DT513" s="113"/>
      <c r="DU513" s="113"/>
      <c r="DV513" s="113"/>
      <c r="DW513" s="113"/>
      <c r="DX513" s="113"/>
      <c r="DY513" s="113"/>
      <c r="DZ513" s="113"/>
      <c r="EA513" s="113"/>
      <c r="EB513" s="113"/>
      <c r="EC513" s="113"/>
      <c r="ED513" s="113"/>
      <c r="EE513" s="113"/>
      <c r="EF513" s="113"/>
      <c r="EG513" s="113"/>
    </row>
    <row r="514" spans="1:137" s="106" customFormat="1" ht="12.95" customHeight="1" x14ac:dyDescent="0.2">
      <c r="A514" s="127">
        <v>2</v>
      </c>
      <c r="B514" s="130" t="e">
        <f>'Приложение № 1'!#REF!</f>
        <v>#REF!</v>
      </c>
      <c r="C514" s="126" t="e">
        <f>'Приложение № 1'!#REF!</f>
        <v>#REF!</v>
      </c>
      <c r="D514" s="151" t="e">
        <f>'Приложение № 1'!#REF!</f>
        <v>#REF!</v>
      </c>
      <c r="E514" s="151" t="e">
        <f t="shared" si="162"/>
        <v>#REF!</v>
      </c>
      <c r="F514" s="151" t="e">
        <f t="shared" si="162"/>
        <v>#REF!</v>
      </c>
      <c r="G514" s="151">
        <v>0</v>
      </c>
      <c r="H514" s="151">
        <v>0</v>
      </c>
      <c r="I514" s="151">
        <v>0</v>
      </c>
      <c r="J514" s="151">
        <v>0</v>
      </c>
      <c r="K514" s="151">
        <v>0</v>
      </c>
      <c r="L514" s="151">
        <v>0</v>
      </c>
      <c r="M514" s="151">
        <v>0</v>
      </c>
      <c r="N514" s="151">
        <v>0</v>
      </c>
      <c r="O514" s="151">
        <v>0</v>
      </c>
      <c r="P514" s="151">
        <v>0</v>
      </c>
      <c r="Q514" s="112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  <c r="AK514" s="113"/>
      <c r="AL514" s="113"/>
      <c r="AM514" s="113"/>
      <c r="AN514" s="113"/>
      <c r="AO514" s="113"/>
      <c r="AP514" s="113"/>
      <c r="AQ514" s="113"/>
      <c r="AR514" s="113"/>
      <c r="AS514" s="113"/>
      <c r="AT514" s="113"/>
      <c r="AU514" s="113"/>
      <c r="AV514" s="113"/>
      <c r="AW514" s="113"/>
      <c r="AX514" s="113"/>
      <c r="AY514" s="113"/>
      <c r="AZ514" s="113"/>
      <c r="BA514" s="113"/>
      <c r="BB514" s="113"/>
      <c r="BC514" s="113"/>
      <c r="BD514" s="113"/>
      <c r="BE514" s="113"/>
      <c r="BF514" s="113"/>
      <c r="BG514" s="113"/>
      <c r="BH514" s="113"/>
      <c r="BI514" s="113"/>
      <c r="BJ514" s="113"/>
      <c r="BK514" s="113"/>
      <c r="BL514" s="113"/>
      <c r="BM514" s="113"/>
      <c r="BN514" s="113"/>
      <c r="BO514" s="113"/>
      <c r="BP514" s="113"/>
      <c r="BQ514" s="113"/>
      <c r="BR514" s="113"/>
      <c r="BS514" s="113"/>
      <c r="BT514" s="113"/>
      <c r="BU514" s="113"/>
      <c r="BV514" s="113"/>
      <c r="BW514" s="113"/>
      <c r="BX514" s="113"/>
      <c r="BY514" s="113"/>
      <c r="BZ514" s="113"/>
      <c r="CA514" s="113"/>
      <c r="CB514" s="113"/>
      <c r="CC514" s="113"/>
      <c r="CD514" s="113"/>
      <c r="CE514" s="113"/>
      <c r="CF514" s="113"/>
      <c r="CG514" s="113"/>
      <c r="CH514" s="113"/>
      <c r="CI514" s="113"/>
      <c r="CJ514" s="113"/>
      <c r="CK514" s="113"/>
      <c r="CL514" s="113"/>
      <c r="CM514" s="113"/>
      <c r="CN514" s="113"/>
      <c r="CO514" s="113"/>
      <c r="CP514" s="113"/>
      <c r="CQ514" s="113"/>
      <c r="CR514" s="113"/>
      <c r="CS514" s="113"/>
      <c r="CT514" s="113"/>
      <c r="CU514" s="113"/>
      <c r="CV514" s="113"/>
      <c r="CW514" s="113"/>
      <c r="CX514" s="113"/>
      <c r="CY514" s="113"/>
      <c r="CZ514" s="113"/>
      <c r="DA514" s="113"/>
      <c r="DB514" s="113"/>
      <c r="DC514" s="113"/>
      <c r="DD514" s="113"/>
      <c r="DE514" s="113"/>
      <c r="DF514" s="113"/>
      <c r="DG514" s="113"/>
      <c r="DH514" s="113"/>
      <c r="DI514" s="113"/>
      <c r="DJ514" s="113"/>
      <c r="DK514" s="113"/>
      <c r="DL514" s="113"/>
      <c r="DM514" s="113"/>
      <c r="DN514" s="113"/>
      <c r="DO514" s="113"/>
      <c r="DP514" s="113"/>
      <c r="DQ514" s="113"/>
      <c r="DR514" s="113"/>
      <c r="DS514" s="113"/>
      <c r="DT514" s="113"/>
      <c r="DU514" s="113"/>
      <c r="DV514" s="113"/>
      <c r="DW514" s="113"/>
      <c r="DX514" s="113"/>
      <c r="DY514" s="113"/>
      <c r="DZ514" s="113"/>
      <c r="EA514" s="113"/>
      <c r="EB514" s="113"/>
      <c r="EC514" s="113"/>
      <c r="ED514" s="113"/>
      <c r="EE514" s="113"/>
      <c r="EF514" s="113"/>
      <c r="EG514" s="113"/>
    </row>
    <row r="515" spans="1:137" s="106" customFormat="1" ht="12.95" customHeight="1" x14ac:dyDescent="0.2">
      <c r="A515" s="127">
        <v>3</v>
      </c>
      <c r="B515" s="130" t="e">
        <f>'Приложение № 1'!#REF!</f>
        <v>#REF!</v>
      </c>
      <c r="C515" s="126" t="e">
        <f>'Приложение № 1'!#REF!</f>
        <v>#REF!</v>
      </c>
      <c r="D515" s="151" t="e">
        <f>'Приложение № 1'!#REF!</f>
        <v>#REF!</v>
      </c>
      <c r="E515" s="151" t="e">
        <f t="shared" si="162"/>
        <v>#REF!</v>
      </c>
      <c r="F515" s="151" t="e">
        <f t="shared" si="162"/>
        <v>#REF!</v>
      </c>
      <c r="G515" s="151">
        <v>0</v>
      </c>
      <c r="H515" s="151">
        <v>0</v>
      </c>
      <c r="I515" s="151">
        <v>0</v>
      </c>
      <c r="J515" s="151">
        <v>0</v>
      </c>
      <c r="K515" s="151">
        <v>0</v>
      </c>
      <c r="L515" s="151">
        <v>0</v>
      </c>
      <c r="M515" s="151">
        <v>0</v>
      </c>
      <c r="N515" s="151">
        <v>0</v>
      </c>
      <c r="O515" s="151">
        <v>0</v>
      </c>
      <c r="P515" s="151">
        <v>0</v>
      </c>
      <c r="Q515" s="112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  <c r="AL515" s="113"/>
      <c r="AM515" s="113"/>
      <c r="AN515" s="113"/>
      <c r="AO515" s="113"/>
      <c r="AP515" s="113"/>
      <c r="AQ515" s="113"/>
      <c r="AR515" s="113"/>
      <c r="AS515" s="113"/>
      <c r="AT515" s="113"/>
      <c r="AU515" s="113"/>
      <c r="AV515" s="113"/>
      <c r="AW515" s="113"/>
      <c r="AX515" s="113"/>
      <c r="AY515" s="113"/>
      <c r="AZ515" s="113"/>
      <c r="BA515" s="113"/>
      <c r="BB515" s="113"/>
      <c r="BC515" s="113"/>
      <c r="BD515" s="113"/>
      <c r="BE515" s="113"/>
      <c r="BF515" s="113"/>
      <c r="BG515" s="113"/>
      <c r="BH515" s="113"/>
      <c r="BI515" s="113"/>
      <c r="BJ515" s="113"/>
      <c r="BK515" s="113"/>
      <c r="BL515" s="113"/>
      <c r="BM515" s="113"/>
      <c r="BN515" s="113"/>
      <c r="BO515" s="113"/>
      <c r="BP515" s="113"/>
      <c r="BQ515" s="113"/>
      <c r="BR515" s="113"/>
      <c r="BS515" s="113"/>
      <c r="BT515" s="113"/>
      <c r="BU515" s="113"/>
      <c r="BV515" s="113"/>
      <c r="BW515" s="113"/>
      <c r="BX515" s="113"/>
      <c r="BY515" s="113"/>
      <c r="BZ515" s="113"/>
      <c r="CA515" s="113"/>
      <c r="CB515" s="113"/>
      <c r="CC515" s="113"/>
      <c r="CD515" s="113"/>
      <c r="CE515" s="113"/>
      <c r="CF515" s="113"/>
      <c r="CG515" s="113"/>
      <c r="CH515" s="113"/>
      <c r="CI515" s="113"/>
      <c r="CJ515" s="113"/>
      <c r="CK515" s="113"/>
      <c r="CL515" s="113"/>
      <c r="CM515" s="113"/>
      <c r="CN515" s="113"/>
      <c r="CO515" s="113"/>
      <c r="CP515" s="113"/>
      <c r="CQ515" s="113"/>
      <c r="CR515" s="113"/>
      <c r="CS515" s="113"/>
      <c r="CT515" s="113"/>
      <c r="CU515" s="113"/>
      <c r="CV515" s="113"/>
      <c r="CW515" s="113"/>
      <c r="CX515" s="113"/>
      <c r="CY515" s="113"/>
      <c r="CZ515" s="113"/>
      <c r="DA515" s="113"/>
      <c r="DB515" s="113"/>
      <c r="DC515" s="113"/>
      <c r="DD515" s="113"/>
      <c r="DE515" s="113"/>
      <c r="DF515" s="113"/>
      <c r="DG515" s="113"/>
      <c r="DH515" s="113"/>
      <c r="DI515" s="113"/>
      <c r="DJ515" s="113"/>
      <c r="DK515" s="113"/>
      <c r="DL515" s="113"/>
      <c r="DM515" s="113"/>
      <c r="DN515" s="113"/>
      <c r="DO515" s="113"/>
      <c r="DP515" s="113"/>
      <c r="DQ515" s="113"/>
      <c r="DR515" s="113"/>
      <c r="DS515" s="113"/>
      <c r="DT515" s="113"/>
      <c r="DU515" s="113"/>
      <c r="DV515" s="113"/>
      <c r="DW515" s="113"/>
      <c r="DX515" s="113"/>
      <c r="DY515" s="113"/>
      <c r="DZ515" s="113"/>
      <c r="EA515" s="113"/>
      <c r="EB515" s="113"/>
      <c r="EC515" s="113"/>
      <c r="ED515" s="113"/>
      <c r="EE515" s="113"/>
      <c r="EF515" s="113"/>
      <c r="EG515" s="113"/>
    </row>
    <row r="516" spans="1:137" s="106" customFormat="1" ht="12.95" customHeight="1" x14ac:dyDescent="0.2">
      <c r="A516" s="127">
        <v>4</v>
      </c>
      <c r="B516" s="130" t="e">
        <f>'Приложение № 1'!#REF!</f>
        <v>#REF!</v>
      </c>
      <c r="C516" s="126" t="e">
        <f>'Приложение № 1'!#REF!</f>
        <v>#REF!</v>
      </c>
      <c r="D516" s="151" t="e">
        <f>'Приложение № 1'!#REF!</f>
        <v>#REF!</v>
      </c>
      <c r="E516" s="151" t="e">
        <f t="shared" si="162"/>
        <v>#REF!</v>
      </c>
      <c r="F516" s="151" t="e">
        <f t="shared" si="162"/>
        <v>#REF!</v>
      </c>
      <c r="G516" s="151">
        <v>0</v>
      </c>
      <c r="H516" s="151">
        <v>0</v>
      </c>
      <c r="I516" s="151">
        <v>0</v>
      </c>
      <c r="J516" s="151">
        <v>0</v>
      </c>
      <c r="K516" s="151">
        <v>0</v>
      </c>
      <c r="L516" s="151">
        <v>0</v>
      </c>
      <c r="M516" s="151">
        <v>0</v>
      </c>
      <c r="N516" s="151">
        <v>0</v>
      </c>
      <c r="O516" s="151">
        <v>0</v>
      </c>
      <c r="P516" s="151">
        <v>0</v>
      </c>
      <c r="Q516" s="112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  <c r="AK516" s="113"/>
      <c r="AL516" s="113"/>
      <c r="AM516" s="113"/>
      <c r="AN516" s="113"/>
      <c r="AO516" s="113"/>
      <c r="AP516" s="113"/>
      <c r="AQ516" s="113"/>
      <c r="AR516" s="113"/>
      <c r="AS516" s="113"/>
      <c r="AT516" s="113"/>
      <c r="AU516" s="113"/>
      <c r="AV516" s="113"/>
      <c r="AW516" s="113"/>
      <c r="AX516" s="113"/>
      <c r="AY516" s="113"/>
      <c r="AZ516" s="113"/>
      <c r="BA516" s="113"/>
      <c r="BB516" s="113"/>
      <c r="BC516" s="113"/>
      <c r="BD516" s="113"/>
      <c r="BE516" s="113"/>
      <c r="BF516" s="113"/>
      <c r="BG516" s="113"/>
      <c r="BH516" s="113"/>
      <c r="BI516" s="113"/>
      <c r="BJ516" s="113"/>
      <c r="BK516" s="113"/>
      <c r="BL516" s="113"/>
      <c r="BM516" s="113"/>
      <c r="BN516" s="113"/>
      <c r="BO516" s="113"/>
      <c r="BP516" s="113"/>
      <c r="BQ516" s="113"/>
      <c r="BR516" s="113"/>
      <c r="BS516" s="113"/>
      <c r="BT516" s="113"/>
      <c r="BU516" s="113"/>
      <c r="BV516" s="113"/>
      <c r="BW516" s="113"/>
      <c r="BX516" s="113"/>
      <c r="BY516" s="113"/>
      <c r="BZ516" s="113"/>
      <c r="CA516" s="113"/>
      <c r="CB516" s="113"/>
      <c r="CC516" s="113"/>
      <c r="CD516" s="113"/>
      <c r="CE516" s="113"/>
      <c r="CF516" s="113"/>
      <c r="CG516" s="113"/>
      <c r="CH516" s="113"/>
      <c r="CI516" s="113"/>
      <c r="CJ516" s="113"/>
      <c r="CK516" s="113"/>
      <c r="CL516" s="113"/>
      <c r="CM516" s="113"/>
      <c r="CN516" s="113"/>
      <c r="CO516" s="113"/>
      <c r="CP516" s="113"/>
      <c r="CQ516" s="113"/>
      <c r="CR516" s="113"/>
      <c r="CS516" s="113"/>
      <c r="CT516" s="113"/>
      <c r="CU516" s="113"/>
      <c r="CV516" s="113"/>
      <c r="CW516" s="113"/>
      <c r="CX516" s="113"/>
      <c r="CY516" s="113"/>
      <c r="CZ516" s="113"/>
      <c r="DA516" s="113"/>
      <c r="DB516" s="113"/>
      <c r="DC516" s="113"/>
      <c r="DD516" s="113"/>
      <c r="DE516" s="113"/>
      <c r="DF516" s="113"/>
      <c r="DG516" s="113"/>
      <c r="DH516" s="113"/>
      <c r="DI516" s="113"/>
      <c r="DJ516" s="113"/>
      <c r="DK516" s="113"/>
      <c r="DL516" s="113"/>
      <c r="DM516" s="113"/>
      <c r="DN516" s="113"/>
      <c r="DO516" s="113"/>
      <c r="DP516" s="113"/>
      <c r="DQ516" s="113"/>
      <c r="DR516" s="113"/>
      <c r="DS516" s="113"/>
      <c r="DT516" s="113"/>
      <c r="DU516" s="113"/>
      <c r="DV516" s="113"/>
      <c r="DW516" s="113"/>
      <c r="DX516" s="113"/>
      <c r="DY516" s="113"/>
      <c r="DZ516" s="113"/>
      <c r="EA516" s="113"/>
      <c r="EB516" s="113"/>
      <c r="EC516" s="113"/>
      <c r="ED516" s="113"/>
      <c r="EE516" s="113"/>
      <c r="EF516" s="113"/>
      <c r="EG516" s="113"/>
    </row>
    <row r="517" spans="1:137" s="106" customFormat="1" ht="12.95" customHeight="1" x14ac:dyDescent="0.2">
      <c r="A517" s="127">
        <v>5</v>
      </c>
      <c r="B517" s="130" t="e">
        <f>'Приложение № 1'!#REF!</f>
        <v>#REF!</v>
      </c>
      <c r="C517" s="126" t="e">
        <f>'Приложение № 1'!#REF!</f>
        <v>#REF!</v>
      </c>
      <c r="D517" s="151" t="e">
        <f>'Приложение № 1'!#REF!</f>
        <v>#REF!</v>
      </c>
      <c r="E517" s="151" t="e">
        <f t="shared" si="162"/>
        <v>#REF!</v>
      </c>
      <c r="F517" s="151" t="e">
        <f t="shared" si="162"/>
        <v>#REF!</v>
      </c>
      <c r="G517" s="151">
        <v>0</v>
      </c>
      <c r="H517" s="151">
        <v>0</v>
      </c>
      <c r="I517" s="151">
        <v>0</v>
      </c>
      <c r="J517" s="151">
        <v>0</v>
      </c>
      <c r="K517" s="151">
        <v>0</v>
      </c>
      <c r="L517" s="151">
        <v>0</v>
      </c>
      <c r="M517" s="151">
        <v>0</v>
      </c>
      <c r="N517" s="151">
        <v>0</v>
      </c>
      <c r="O517" s="151">
        <v>0</v>
      </c>
      <c r="P517" s="151">
        <v>0</v>
      </c>
      <c r="Q517" s="112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  <c r="AK517" s="113"/>
      <c r="AL517" s="113"/>
      <c r="AM517" s="113"/>
      <c r="AN517" s="113"/>
      <c r="AO517" s="113"/>
      <c r="AP517" s="113"/>
      <c r="AQ517" s="113"/>
      <c r="AR517" s="113"/>
      <c r="AS517" s="113"/>
      <c r="AT517" s="113"/>
      <c r="AU517" s="113"/>
      <c r="AV517" s="113"/>
      <c r="AW517" s="113"/>
      <c r="AX517" s="113"/>
      <c r="AY517" s="113"/>
      <c r="AZ517" s="113"/>
      <c r="BA517" s="113"/>
      <c r="BB517" s="113"/>
      <c r="BC517" s="113"/>
      <c r="BD517" s="113"/>
      <c r="BE517" s="113"/>
      <c r="BF517" s="113"/>
      <c r="BG517" s="113"/>
      <c r="BH517" s="113"/>
      <c r="BI517" s="113"/>
      <c r="BJ517" s="113"/>
      <c r="BK517" s="113"/>
      <c r="BL517" s="113"/>
      <c r="BM517" s="113"/>
      <c r="BN517" s="113"/>
      <c r="BO517" s="113"/>
      <c r="BP517" s="113"/>
      <c r="BQ517" s="113"/>
      <c r="BR517" s="113"/>
      <c r="BS517" s="113"/>
      <c r="BT517" s="113"/>
      <c r="BU517" s="113"/>
      <c r="BV517" s="113"/>
      <c r="BW517" s="113"/>
      <c r="BX517" s="113"/>
      <c r="BY517" s="113"/>
      <c r="BZ517" s="113"/>
      <c r="CA517" s="113"/>
      <c r="CB517" s="113"/>
      <c r="CC517" s="113"/>
      <c r="CD517" s="113"/>
      <c r="CE517" s="113"/>
      <c r="CF517" s="113"/>
      <c r="CG517" s="113"/>
      <c r="CH517" s="113"/>
      <c r="CI517" s="113"/>
      <c r="CJ517" s="113"/>
      <c r="CK517" s="113"/>
      <c r="CL517" s="113"/>
      <c r="CM517" s="113"/>
      <c r="CN517" s="113"/>
      <c r="CO517" s="113"/>
      <c r="CP517" s="113"/>
      <c r="CQ517" s="113"/>
      <c r="CR517" s="113"/>
      <c r="CS517" s="113"/>
      <c r="CT517" s="113"/>
      <c r="CU517" s="113"/>
      <c r="CV517" s="113"/>
      <c r="CW517" s="113"/>
      <c r="CX517" s="113"/>
      <c r="CY517" s="113"/>
      <c r="CZ517" s="113"/>
      <c r="DA517" s="113"/>
      <c r="DB517" s="113"/>
      <c r="DC517" s="113"/>
      <c r="DD517" s="113"/>
      <c r="DE517" s="113"/>
      <c r="DF517" s="113"/>
      <c r="DG517" s="113"/>
      <c r="DH517" s="113"/>
      <c r="DI517" s="113"/>
      <c r="DJ517" s="113"/>
      <c r="DK517" s="113"/>
      <c r="DL517" s="113"/>
      <c r="DM517" s="113"/>
      <c r="DN517" s="113"/>
      <c r="DO517" s="113"/>
      <c r="DP517" s="113"/>
      <c r="DQ517" s="113"/>
      <c r="DR517" s="113"/>
      <c r="DS517" s="113"/>
      <c r="DT517" s="113"/>
      <c r="DU517" s="113"/>
      <c r="DV517" s="113"/>
      <c r="DW517" s="113"/>
      <c r="DX517" s="113"/>
      <c r="DY517" s="113"/>
      <c r="DZ517" s="113"/>
      <c r="EA517" s="113"/>
      <c r="EB517" s="113"/>
      <c r="EC517" s="113"/>
      <c r="ED517" s="113"/>
      <c r="EE517" s="113"/>
      <c r="EF517" s="113"/>
      <c r="EG517" s="113"/>
    </row>
    <row r="518" spans="1:137" s="150" customFormat="1" ht="39.950000000000003" customHeight="1" x14ac:dyDescent="0.2">
      <c r="A518" s="822" t="e">
        <f>'Приложение № 1'!#REF!</f>
        <v>#REF!</v>
      </c>
      <c r="B518" s="823"/>
      <c r="C518" s="101" t="e">
        <f>C519+C520</f>
        <v>#REF!</v>
      </c>
      <c r="D518" s="101" t="e">
        <f t="shared" ref="D518:P518" si="163">D519+D520</f>
        <v>#REF!</v>
      </c>
      <c r="E518" s="101">
        <f t="shared" si="163"/>
        <v>0</v>
      </c>
      <c r="F518" s="101">
        <f t="shared" si="163"/>
        <v>0</v>
      </c>
      <c r="G518" s="101" t="e">
        <f t="shared" si="163"/>
        <v>#REF!</v>
      </c>
      <c r="H518" s="101" t="e">
        <f t="shared" si="163"/>
        <v>#REF!</v>
      </c>
      <c r="I518" s="101">
        <f t="shared" si="163"/>
        <v>0</v>
      </c>
      <c r="J518" s="101">
        <f t="shared" si="163"/>
        <v>0</v>
      </c>
      <c r="K518" s="101">
        <f t="shared" si="163"/>
        <v>0</v>
      </c>
      <c r="L518" s="101">
        <f t="shared" si="163"/>
        <v>0</v>
      </c>
      <c r="M518" s="101">
        <f t="shared" si="163"/>
        <v>0</v>
      </c>
      <c r="N518" s="101">
        <f t="shared" si="163"/>
        <v>0</v>
      </c>
      <c r="O518" s="101">
        <f t="shared" si="163"/>
        <v>0</v>
      </c>
      <c r="P518" s="101">
        <f t="shared" si="163"/>
        <v>0</v>
      </c>
      <c r="Q518" s="123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  <c r="CC518" s="124"/>
      <c r="CD518" s="124"/>
      <c r="CE518" s="124"/>
      <c r="CF518" s="124"/>
      <c r="CG518" s="124"/>
      <c r="CH518" s="124"/>
      <c r="CI518" s="124"/>
      <c r="CJ518" s="124"/>
      <c r="CK518" s="124"/>
      <c r="CL518" s="124"/>
      <c r="CM518" s="124"/>
      <c r="CN518" s="124"/>
      <c r="CO518" s="124"/>
      <c r="CP518" s="124"/>
      <c r="CQ518" s="124"/>
      <c r="CR518" s="124"/>
      <c r="CS518" s="124"/>
      <c r="CT518" s="124"/>
      <c r="CU518" s="124"/>
      <c r="CV518" s="124"/>
      <c r="CW518" s="124"/>
      <c r="CX518" s="124"/>
      <c r="CY518" s="124"/>
      <c r="CZ518" s="124"/>
      <c r="DA518" s="124"/>
      <c r="DB518" s="124"/>
      <c r="DC518" s="124"/>
      <c r="DD518" s="124"/>
      <c r="DE518" s="124"/>
      <c r="DF518" s="124"/>
      <c r="DG518" s="124"/>
      <c r="DH518" s="124"/>
      <c r="DI518" s="124"/>
      <c r="DJ518" s="124"/>
      <c r="DK518" s="124"/>
      <c r="DL518" s="124"/>
      <c r="DM518" s="124"/>
      <c r="DN518" s="124"/>
      <c r="DO518" s="124"/>
      <c r="DP518" s="124"/>
      <c r="DQ518" s="124"/>
      <c r="DR518" s="124"/>
      <c r="DS518" s="124"/>
      <c r="DT518" s="124"/>
      <c r="DU518" s="124"/>
      <c r="DV518" s="124"/>
      <c r="DW518" s="124"/>
      <c r="DX518" s="124"/>
      <c r="DY518" s="124"/>
      <c r="DZ518" s="124"/>
      <c r="EA518" s="124"/>
      <c r="EB518" s="124"/>
      <c r="EC518" s="124"/>
      <c r="ED518" s="124"/>
      <c r="EE518" s="124"/>
      <c r="EF518" s="124"/>
      <c r="EG518" s="124"/>
    </row>
    <row r="519" spans="1:137" s="150" customFormat="1" ht="12.95" customHeight="1" x14ac:dyDescent="0.2">
      <c r="A519" s="127">
        <v>1</v>
      </c>
      <c r="B519" s="104" t="e">
        <f>'Приложение № 1'!#REF!</f>
        <v>#REF!</v>
      </c>
      <c r="C519" s="126" t="e">
        <f>'Приложение № 1'!#REF!</f>
        <v>#REF!</v>
      </c>
      <c r="D519" s="151" t="e">
        <f>'Приложение № 1'!#REF!</f>
        <v>#REF!</v>
      </c>
      <c r="E519" s="151">
        <v>0</v>
      </c>
      <c r="F519" s="151">
        <v>0</v>
      </c>
      <c r="G519" s="151" t="e">
        <f>C519</f>
        <v>#REF!</v>
      </c>
      <c r="H519" s="151" t="e">
        <f>D519</f>
        <v>#REF!</v>
      </c>
      <c r="I519" s="151">
        <v>0</v>
      </c>
      <c r="J519" s="151">
        <v>0</v>
      </c>
      <c r="K519" s="151">
        <v>0</v>
      </c>
      <c r="L519" s="151">
        <v>0</v>
      </c>
      <c r="M519" s="151">
        <v>0</v>
      </c>
      <c r="N519" s="151">
        <v>0</v>
      </c>
      <c r="O519" s="151">
        <v>0</v>
      </c>
      <c r="P519" s="151">
        <v>0</v>
      </c>
      <c r="Q519" s="123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4"/>
      <c r="CA519" s="124"/>
      <c r="CB519" s="124"/>
      <c r="CC519" s="124"/>
      <c r="CD519" s="124"/>
      <c r="CE519" s="124"/>
      <c r="CF519" s="124"/>
      <c r="CG519" s="124"/>
      <c r="CH519" s="124"/>
      <c r="CI519" s="124"/>
      <c r="CJ519" s="124"/>
      <c r="CK519" s="124"/>
      <c r="CL519" s="124"/>
      <c r="CM519" s="124"/>
      <c r="CN519" s="124"/>
      <c r="CO519" s="124"/>
      <c r="CP519" s="124"/>
      <c r="CQ519" s="124"/>
      <c r="CR519" s="124"/>
      <c r="CS519" s="124"/>
      <c r="CT519" s="124"/>
      <c r="CU519" s="124"/>
      <c r="CV519" s="124"/>
      <c r="CW519" s="124"/>
      <c r="CX519" s="124"/>
      <c r="CY519" s="124"/>
      <c r="CZ519" s="124"/>
      <c r="DA519" s="124"/>
      <c r="DB519" s="124"/>
      <c r="DC519" s="124"/>
      <c r="DD519" s="124"/>
      <c r="DE519" s="124"/>
      <c r="DF519" s="124"/>
      <c r="DG519" s="124"/>
      <c r="DH519" s="124"/>
      <c r="DI519" s="124"/>
      <c r="DJ519" s="124"/>
      <c r="DK519" s="124"/>
      <c r="DL519" s="124"/>
      <c r="DM519" s="124"/>
      <c r="DN519" s="124"/>
      <c r="DO519" s="124"/>
      <c r="DP519" s="124"/>
      <c r="DQ519" s="124"/>
      <c r="DR519" s="124"/>
      <c r="DS519" s="124"/>
      <c r="DT519" s="124"/>
      <c r="DU519" s="124"/>
      <c r="DV519" s="124"/>
      <c r="DW519" s="124"/>
      <c r="DX519" s="124"/>
      <c r="DY519" s="124"/>
      <c r="DZ519" s="124"/>
      <c r="EA519" s="124"/>
      <c r="EB519" s="124"/>
      <c r="EC519" s="124"/>
      <c r="ED519" s="124"/>
      <c r="EE519" s="124"/>
      <c r="EF519" s="124"/>
      <c r="EG519" s="124"/>
    </row>
    <row r="520" spans="1:137" s="106" customFormat="1" ht="12.95" customHeight="1" x14ac:dyDescent="0.2">
      <c r="A520" s="127">
        <v>2</v>
      </c>
      <c r="B520" s="104" t="e">
        <f>'Приложение № 1'!#REF!</f>
        <v>#REF!</v>
      </c>
      <c r="C520" s="126" t="e">
        <f>'Приложение № 1'!#REF!</f>
        <v>#REF!</v>
      </c>
      <c r="D520" s="151" t="e">
        <f>'Приложение № 1'!#REF!</f>
        <v>#REF!</v>
      </c>
      <c r="E520" s="151">
        <v>0</v>
      </c>
      <c r="F520" s="151">
        <v>0</v>
      </c>
      <c r="G520" s="151" t="e">
        <f>C520</f>
        <v>#REF!</v>
      </c>
      <c r="H520" s="151" t="e">
        <f>D520</f>
        <v>#REF!</v>
      </c>
      <c r="I520" s="151">
        <v>0</v>
      </c>
      <c r="J520" s="151">
        <v>0</v>
      </c>
      <c r="K520" s="151">
        <v>0</v>
      </c>
      <c r="L520" s="151">
        <v>0</v>
      </c>
      <c r="M520" s="151">
        <v>0</v>
      </c>
      <c r="N520" s="151">
        <v>0</v>
      </c>
      <c r="O520" s="151">
        <v>0</v>
      </c>
      <c r="P520" s="151">
        <v>0</v>
      </c>
      <c r="Q520" s="112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  <c r="AK520" s="113"/>
      <c r="AL520" s="113"/>
      <c r="AM520" s="113"/>
      <c r="AN520" s="113"/>
      <c r="AO520" s="113"/>
      <c r="AP520" s="113"/>
      <c r="AQ520" s="113"/>
      <c r="AR520" s="113"/>
      <c r="AS520" s="113"/>
      <c r="AT520" s="113"/>
      <c r="AU520" s="113"/>
      <c r="AV520" s="113"/>
      <c r="AW520" s="113"/>
      <c r="AX520" s="113"/>
      <c r="AY520" s="113"/>
      <c r="AZ520" s="113"/>
      <c r="BA520" s="113"/>
      <c r="BB520" s="113"/>
      <c r="BC520" s="113"/>
      <c r="BD520" s="113"/>
      <c r="BE520" s="113"/>
      <c r="BF520" s="113"/>
      <c r="BG520" s="113"/>
      <c r="BH520" s="113"/>
      <c r="BI520" s="113"/>
      <c r="BJ520" s="113"/>
      <c r="BK520" s="113"/>
      <c r="BL520" s="113"/>
      <c r="BM520" s="113"/>
      <c r="BN520" s="113"/>
      <c r="BO520" s="113"/>
      <c r="BP520" s="113"/>
      <c r="BQ520" s="113"/>
      <c r="BR520" s="113"/>
      <c r="BS520" s="113"/>
      <c r="BT520" s="113"/>
      <c r="BU520" s="113"/>
      <c r="BV520" s="113"/>
      <c r="BW520" s="113"/>
      <c r="BX520" s="113"/>
      <c r="BY520" s="113"/>
      <c r="BZ520" s="113"/>
      <c r="CA520" s="113"/>
      <c r="CB520" s="113"/>
      <c r="CC520" s="113"/>
      <c r="CD520" s="113"/>
      <c r="CE520" s="113"/>
      <c r="CF520" s="113"/>
      <c r="CG520" s="113"/>
      <c r="CH520" s="113"/>
      <c r="CI520" s="113"/>
      <c r="CJ520" s="113"/>
      <c r="CK520" s="113"/>
      <c r="CL520" s="113"/>
      <c r="CM520" s="113"/>
      <c r="CN520" s="113"/>
      <c r="CO520" s="113"/>
      <c r="CP520" s="113"/>
      <c r="CQ520" s="113"/>
      <c r="CR520" s="113"/>
      <c r="CS520" s="113"/>
      <c r="CT520" s="113"/>
      <c r="CU520" s="113"/>
      <c r="CV520" s="113"/>
      <c r="CW520" s="113"/>
      <c r="CX520" s="113"/>
      <c r="CY520" s="113"/>
      <c r="CZ520" s="113"/>
      <c r="DA520" s="113"/>
      <c r="DB520" s="113"/>
      <c r="DC520" s="113"/>
      <c r="DD520" s="113"/>
      <c r="DE520" s="113"/>
      <c r="DF520" s="113"/>
      <c r="DG520" s="113"/>
      <c r="DH520" s="113"/>
      <c r="DI520" s="113"/>
      <c r="DJ520" s="113"/>
      <c r="DK520" s="113"/>
      <c r="DL520" s="113"/>
      <c r="DM520" s="113"/>
      <c r="DN520" s="113"/>
      <c r="DO520" s="113"/>
      <c r="DP520" s="113"/>
      <c r="DQ520" s="113"/>
      <c r="DR520" s="113"/>
      <c r="DS520" s="113"/>
      <c r="DT520" s="113"/>
      <c r="DU520" s="113"/>
      <c r="DV520" s="113"/>
      <c r="DW520" s="113"/>
      <c r="DX520" s="113"/>
      <c r="DY520" s="113"/>
      <c r="DZ520" s="113"/>
      <c r="EA520" s="113"/>
      <c r="EB520" s="113"/>
      <c r="EC520" s="113"/>
      <c r="ED520" s="113"/>
      <c r="EE520" s="113"/>
      <c r="EF520" s="113"/>
      <c r="EG520" s="113"/>
    </row>
    <row r="521" spans="1:137" s="106" customFormat="1" ht="39.950000000000003" customHeight="1" x14ac:dyDescent="0.2">
      <c r="A521" s="822" t="e">
        <f>'Приложение № 1'!#REF!</f>
        <v>#REF!</v>
      </c>
      <c r="B521" s="823"/>
      <c r="C521" s="129" t="e">
        <f>SUM(C522:C526)</f>
        <v>#REF!</v>
      </c>
      <c r="D521" s="129" t="e">
        <f t="shared" ref="D521:P521" si="164">SUM(D522:D526)</f>
        <v>#REF!</v>
      </c>
      <c r="E521" s="129" t="e">
        <f t="shared" si="164"/>
        <v>#REF!</v>
      </c>
      <c r="F521" s="129" t="e">
        <f t="shared" si="164"/>
        <v>#REF!</v>
      </c>
      <c r="G521" s="129">
        <f t="shared" si="164"/>
        <v>0</v>
      </c>
      <c r="H521" s="129">
        <f t="shared" si="164"/>
        <v>0</v>
      </c>
      <c r="I521" s="129">
        <f t="shared" si="164"/>
        <v>0</v>
      </c>
      <c r="J521" s="129">
        <f t="shared" si="164"/>
        <v>0</v>
      </c>
      <c r="K521" s="129">
        <f t="shared" si="164"/>
        <v>0</v>
      </c>
      <c r="L521" s="129">
        <f t="shared" si="164"/>
        <v>0</v>
      </c>
      <c r="M521" s="129">
        <f t="shared" si="164"/>
        <v>0</v>
      </c>
      <c r="N521" s="129">
        <f t="shared" si="164"/>
        <v>0</v>
      </c>
      <c r="O521" s="129">
        <f t="shared" si="164"/>
        <v>0</v>
      </c>
      <c r="P521" s="129">
        <f t="shared" si="164"/>
        <v>0</v>
      </c>
      <c r="Q521" s="112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  <c r="AL521" s="113"/>
      <c r="AM521" s="113"/>
      <c r="AN521" s="113"/>
      <c r="AO521" s="113"/>
      <c r="AP521" s="113"/>
      <c r="AQ521" s="113"/>
      <c r="AR521" s="113"/>
      <c r="AS521" s="113"/>
      <c r="AT521" s="113"/>
      <c r="AU521" s="113"/>
      <c r="AV521" s="113"/>
      <c r="AW521" s="113"/>
      <c r="AX521" s="113"/>
      <c r="AY521" s="113"/>
      <c r="AZ521" s="113"/>
      <c r="BA521" s="113"/>
      <c r="BB521" s="113"/>
      <c r="BC521" s="113"/>
      <c r="BD521" s="113"/>
      <c r="BE521" s="113"/>
      <c r="BF521" s="113"/>
      <c r="BG521" s="113"/>
      <c r="BH521" s="113"/>
      <c r="BI521" s="113"/>
      <c r="BJ521" s="113"/>
      <c r="BK521" s="113"/>
      <c r="BL521" s="113"/>
      <c r="BM521" s="113"/>
      <c r="BN521" s="113"/>
      <c r="BO521" s="113"/>
      <c r="BP521" s="113"/>
      <c r="BQ521" s="113"/>
      <c r="BR521" s="113"/>
      <c r="BS521" s="113"/>
      <c r="BT521" s="113"/>
      <c r="BU521" s="113"/>
      <c r="BV521" s="113"/>
      <c r="BW521" s="113"/>
      <c r="BX521" s="113"/>
      <c r="BY521" s="113"/>
      <c r="BZ521" s="113"/>
      <c r="CA521" s="113"/>
      <c r="CB521" s="113"/>
      <c r="CC521" s="113"/>
      <c r="CD521" s="113"/>
      <c r="CE521" s="113"/>
      <c r="CF521" s="113"/>
      <c r="CG521" s="113"/>
      <c r="CH521" s="113"/>
      <c r="CI521" s="113"/>
      <c r="CJ521" s="113"/>
      <c r="CK521" s="113"/>
      <c r="CL521" s="113"/>
      <c r="CM521" s="113"/>
      <c r="CN521" s="113"/>
      <c r="CO521" s="113"/>
      <c r="CP521" s="113"/>
      <c r="CQ521" s="113"/>
      <c r="CR521" s="113"/>
      <c r="CS521" s="113"/>
      <c r="CT521" s="113"/>
      <c r="CU521" s="113"/>
      <c r="CV521" s="113"/>
      <c r="CW521" s="113"/>
      <c r="CX521" s="113"/>
      <c r="CY521" s="113"/>
      <c r="CZ521" s="113"/>
      <c r="DA521" s="113"/>
      <c r="DB521" s="113"/>
      <c r="DC521" s="113"/>
      <c r="DD521" s="113"/>
      <c r="DE521" s="113"/>
      <c r="DF521" s="113"/>
      <c r="DG521" s="113"/>
      <c r="DH521" s="113"/>
      <c r="DI521" s="113"/>
      <c r="DJ521" s="113"/>
      <c r="DK521" s="113"/>
      <c r="DL521" s="113"/>
      <c r="DM521" s="113"/>
      <c r="DN521" s="113"/>
      <c r="DO521" s="113"/>
      <c r="DP521" s="113"/>
      <c r="DQ521" s="113"/>
      <c r="DR521" s="113"/>
      <c r="DS521" s="113"/>
      <c r="DT521" s="113"/>
      <c r="DU521" s="113"/>
      <c r="DV521" s="113"/>
      <c r="DW521" s="113"/>
      <c r="DX521" s="113"/>
      <c r="DY521" s="113"/>
      <c r="DZ521" s="113"/>
      <c r="EA521" s="113"/>
      <c r="EB521" s="113"/>
      <c r="EC521" s="113"/>
      <c r="ED521" s="113"/>
      <c r="EE521" s="113"/>
      <c r="EF521" s="113"/>
      <c r="EG521" s="113"/>
    </row>
    <row r="522" spans="1:137" s="106" customFormat="1" ht="12.95" customHeight="1" x14ac:dyDescent="0.2">
      <c r="A522" s="127">
        <v>1</v>
      </c>
      <c r="B522" s="116" t="e">
        <f>'Приложение № 1'!#REF!</f>
        <v>#REF!</v>
      </c>
      <c r="C522" s="126" t="e">
        <f>'Приложение № 1'!#REF!</f>
        <v>#REF!</v>
      </c>
      <c r="D522" s="151" t="e">
        <f>'Приложение № 1'!#REF!</f>
        <v>#REF!</v>
      </c>
      <c r="E522" s="151" t="e">
        <f t="shared" ref="E522:F526" si="165">C522</f>
        <v>#REF!</v>
      </c>
      <c r="F522" s="151" t="e">
        <f t="shared" si="165"/>
        <v>#REF!</v>
      </c>
      <c r="G522" s="151">
        <v>0</v>
      </c>
      <c r="H522" s="151">
        <v>0</v>
      </c>
      <c r="I522" s="151">
        <v>0</v>
      </c>
      <c r="J522" s="151">
        <v>0</v>
      </c>
      <c r="K522" s="151">
        <v>0</v>
      </c>
      <c r="L522" s="151">
        <v>0</v>
      </c>
      <c r="M522" s="151">
        <v>0</v>
      </c>
      <c r="N522" s="151">
        <v>0</v>
      </c>
      <c r="O522" s="151">
        <v>0</v>
      </c>
      <c r="P522" s="151">
        <v>0</v>
      </c>
      <c r="Q522" s="112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  <c r="AK522" s="113"/>
      <c r="AL522" s="113"/>
      <c r="AM522" s="113"/>
      <c r="AN522" s="113"/>
      <c r="AO522" s="113"/>
      <c r="AP522" s="113"/>
      <c r="AQ522" s="113"/>
      <c r="AR522" s="113"/>
      <c r="AS522" s="113"/>
      <c r="AT522" s="113"/>
      <c r="AU522" s="113"/>
      <c r="AV522" s="113"/>
      <c r="AW522" s="113"/>
      <c r="AX522" s="113"/>
      <c r="AY522" s="113"/>
      <c r="AZ522" s="113"/>
      <c r="BA522" s="113"/>
      <c r="BB522" s="113"/>
      <c r="BC522" s="113"/>
      <c r="BD522" s="113"/>
      <c r="BE522" s="113"/>
      <c r="BF522" s="113"/>
      <c r="BG522" s="113"/>
      <c r="BH522" s="113"/>
      <c r="BI522" s="113"/>
      <c r="BJ522" s="113"/>
      <c r="BK522" s="113"/>
      <c r="BL522" s="113"/>
      <c r="BM522" s="113"/>
      <c r="BN522" s="113"/>
      <c r="BO522" s="113"/>
      <c r="BP522" s="113"/>
      <c r="BQ522" s="113"/>
      <c r="BR522" s="113"/>
      <c r="BS522" s="113"/>
      <c r="BT522" s="113"/>
      <c r="BU522" s="113"/>
      <c r="BV522" s="113"/>
      <c r="BW522" s="113"/>
      <c r="BX522" s="113"/>
      <c r="BY522" s="113"/>
      <c r="BZ522" s="113"/>
      <c r="CA522" s="113"/>
      <c r="CB522" s="113"/>
      <c r="CC522" s="113"/>
      <c r="CD522" s="113"/>
      <c r="CE522" s="113"/>
      <c r="CF522" s="113"/>
      <c r="CG522" s="113"/>
      <c r="CH522" s="113"/>
      <c r="CI522" s="113"/>
      <c r="CJ522" s="113"/>
      <c r="CK522" s="113"/>
      <c r="CL522" s="113"/>
      <c r="CM522" s="113"/>
      <c r="CN522" s="113"/>
      <c r="CO522" s="113"/>
      <c r="CP522" s="113"/>
      <c r="CQ522" s="113"/>
      <c r="CR522" s="113"/>
      <c r="CS522" s="113"/>
      <c r="CT522" s="113"/>
      <c r="CU522" s="113"/>
      <c r="CV522" s="113"/>
      <c r="CW522" s="113"/>
      <c r="CX522" s="113"/>
      <c r="CY522" s="113"/>
      <c r="CZ522" s="113"/>
      <c r="DA522" s="113"/>
      <c r="DB522" s="113"/>
      <c r="DC522" s="113"/>
      <c r="DD522" s="113"/>
      <c r="DE522" s="113"/>
      <c r="DF522" s="113"/>
      <c r="DG522" s="113"/>
      <c r="DH522" s="113"/>
      <c r="DI522" s="113"/>
      <c r="DJ522" s="113"/>
      <c r="DK522" s="113"/>
      <c r="DL522" s="113"/>
      <c r="DM522" s="113"/>
      <c r="DN522" s="113"/>
      <c r="DO522" s="113"/>
      <c r="DP522" s="113"/>
      <c r="DQ522" s="113"/>
      <c r="DR522" s="113"/>
      <c r="DS522" s="113"/>
      <c r="DT522" s="113"/>
      <c r="DU522" s="113"/>
      <c r="DV522" s="113"/>
      <c r="DW522" s="113"/>
      <c r="DX522" s="113"/>
      <c r="DY522" s="113"/>
      <c r="DZ522" s="113"/>
      <c r="EA522" s="113"/>
      <c r="EB522" s="113"/>
      <c r="EC522" s="113"/>
      <c r="ED522" s="113"/>
      <c r="EE522" s="113"/>
      <c r="EF522" s="113"/>
      <c r="EG522" s="113"/>
    </row>
    <row r="523" spans="1:137" s="106" customFormat="1" ht="12.95" customHeight="1" x14ac:dyDescent="0.2">
      <c r="A523" s="127">
        <v>2</v>
      </c>
      <c r="B523" s="116" t="e">
        <f>'Приложение № 1'!#REF!</f>
        <v>#REF!</v>
      </c>
      <c r="C523" s="126" t="e">
        <f>'Приложение № 1'!#REF!</f>
        <v>#REF!</v>
      </c>
      <c r="D523" s="151" t="e">
        <f>'Приложение № 1'!#REF!</f>
        <v>#REF!</v>
      </c>
      <c r="E523" s="151" t="e">
        <f t="shared" si="165"/>
        <v>#REF!</v>
      </c>
      <c r="F523" s="151" t="e">
        <f t="shared" si="165"/>
        <v>#REF!</v>
      </c>
      <c r="G523" s="151">
        <v>0</v>
      </c>
      <c r="H523" s="151">
        <v>0</v>
      </c>
      <c r="I523" s="151">
        <v>0</v>
      </c>
      <c r="J523" s="151">
        <v>0</v>
      </c>
      <c r="K523" s="151">
        <v>0</v>
      </c>
      <c r="L523" s="151">
        <v>0</v>
      </c>
      <c r="M523" s="151">
        <v>0</v>
      </c>
      <c r="N523" s="151">
        <v>0</v>
      </c>
      <c r="O523" s="151">
        <v>0</v>
      </c>
      <c r="P523" s="151">
        <v>0</v>
      </c>
      <c r="Q523" s="112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  <c r="AK523" s="113"/>
      <c r="AL523" s="113"/>
      <c r="AM523" s="113"/>
      <c r="AN523" s="113"/>
      <c r="AO523" s="113"/>
      <c r="AP523" s="113"/>
      <c r="AQ523" s="113"/>
      <c r="AR523" s="113"/>
      <c r="AS523" s="113"/>
      <c r="AT523" s="113"/>
      <c r="AU523" s="113"/>
      <c r="AV523" s="113"/>
      <c r="AW523" s="113"/>
      <c r="AX523" s="113"/>
      <c r="AY523" s="113"/>
      <c r="AZ523" s="113"/>
      <c r="BA523" s="113"/>
      <c r="BB523" s="113"/>
      <c r="BC523" s="113"/>
      <c r="BD523" s="113"/>
      <c r="BE523" s="113"/>
      <c r="BF523" s="113"/>
      <c r="BG523" s="113"/>
      <c r="BH523" s="113"/>
      <c r="BI523" s="113"/>
      <c r="BJ523" s="113"/>
      <c r="BK523" s="113"/>
      <c r="BL523" s="113"/>
      <c r="BM523" s="113"/>
      <c r="BN523" s="113"/>
      <c r="BO523" s="113"/>
      <c r="BP523" s="113"/>
      <c r="BQ523" s="113"/>
      <c r="BR523" s="113"/>
      <c r="BS523" s="113"/>
      <c r="BT523" s="113"/>
      <c r="BU523" s="113"/>
      <c r="BV523" s="113"/>
      <c r="BW523" s="113"/>
      <c r="BX523" s="113"/>
      <c r="BY523" s="113"/>
      <c r="BZ523" s="113"/>
      <c r="CA523" s="113"/>
      <c r="CB523" s="113"/>
      <c r="CC523" s="113"/>
      <c r="CD523" s="113"/>
      <c r="CE523" s="113"/>
      <c r="CF523" s="113"/>
      <c r="CG523" s="113"/>
      <c r="CH523" s="113"/>
      <c r="CI523" s="113"/>
      <c r="CJ523" s="113"/>
      <c r="CK523" s="113"/>
      <c r="CL523" s="113"/>
      <c r="CM523" s="113"/>
      <c r="CN523" s="113"/>
      <c r="CO523" s="113"/>
      <c r="CP523" s="113"/>
      <c r="CQ523" s="113"/>
      <c r="CR523" s="113"/>
      <c r="CS523" s="113"/>
      <c r="CT523" s="113"/>
      <c r="CU523" s="113"/>
      <c r="CV523" s="113"/>
      <c r="CW523" s="113"/>
      <c r="CX523" s="113"/>
      <c r="CY523" s="113"/>
      <c r="CZ523" s="113"/>
      <c r="DA523" s="113"/>
      <c r="DB523" s="113"/>
      <c r="DC523" s="113"/>
      <c r="DD523" s="113"/>
      <c r="DE523" s="113"/>
      <c r="DF523" s="113"/>
      <c r="DG523" s="113"/>
      <c r="DH523" s="113"/>
      <c r="DI523" s="113"/>
      <c r="DJ523" s="113"/>
      <c r="DK523" s="113"/>
      <c r="DL523" s="113"/>
      <c r="DM523" s="113"/>
      <c r="DN523" s="113"/>
      <c r="DO523" s="113"/>
      <c r="DP523" s="113"/>
      <c r="DQ523" s="113"/>
      <c r="DR523" s="113"/>
      <c r="DS523" s="113"/>
      <c r="DT523" s="113"/>
      <c r="DU523" s="113"/>
      <c r="DV523" s="113"/>
      <c r="DW523" s="113"/>
      <c r="DX523" s="113"/>
      <c r="DY523" s="113"/>
      <c r="DZ523" s="113"/>
      <c r="EA523" s="113"/>
      <c r="EB523" s="113"/>
      <c r="EC523" s="113"/>
      <c r="ED523" s="113"/>
      <c r="EE523" s="113"/>
      <c r="EF523" s="113"/>
      <c r="EG523" s="113"/>
    </row>
    <row r="524" spans="1:137" s="106" customFormat="1" ht="12.95" customHeight="1" x14ac:dyDescent="0.2">
      <c r="A524" s="127">
        <v>3</v>
      </c>
      <c r="B524" s="116" t="e">
        <f>'Приложение № 1'!#REF!</f>
        <v>#REF!</v>
      </c>
      <c r="C524" s="126" t="e">
        <f>'Приложение № 1'!#REF!</f>
        <v>#REF!</v>
      </c>
      <c r="D524" s="151" t="e">
        <f>'Приложение № 1'!#REF!</f>
        <v>#REF!</v>
      </c>
      <c r="E524" s="151" t="e">
        <f t="shared" si="165"/>
        <v>#REF!</v>
      </c>
      <c r="F524" s="151" t="e">
        <f t="shared" si="165"/>
        <v>#REF!</v>
      </c>
      <c r="G524" s="151">
        <v>0</v>
      </c>
      <c r="H524" s="151">
        <v>0</v>
      </c>
      <c r="I524" s="151">
        <v>0</v>
      </c>
      <c r="J524" s="151">
        <v>0</v>
      </c>
      <c r="K524" s="151">
        <v>0</v>
      </c>
      <c r="L524" s="151">
        <v>0</v>
      </c>
      <c r="M524" s="151">
        <v>0</v>
      </c>
      <c r="N524" s="151">
        <v>0</v>
      </c>
      <c r="O524" s="151">
        <v>0</v>
      </c>
      <c r="P524" s="151">
        <v>0</v>
      </c>
      <c r="Q524" s="112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  <c r="AK524" s="113"/>
      <c r="AL524" s="113"/>
      <c r="AM524" s="113"/>
      <c r="AN524" s="113"/>
      <c r="AO524" s="113"/>
      <c r="AP524" s="113"/>
      <c r="AQ524" s="113"/>
      <c r="AR524" s="113"/>
      <c r="AS524" s="113"/>
      <c r="AT524" s="113"/>
      <c r="AU524" s="113"/>
      <c r="AV524" s="113"/>
      <c r="AW524" s="113"/>
      <c r="AX524" s="113"/>
      <c r="AY524" s="113"/>
      <c r="AZ524" s="113"/>
      <c r="BA524" s="113"/>
      <c r="BB524" s="113"/>
      <c r="BC524" s="113"/>
      <c r="BD524" s="113"/>
      <c r="BE524" s="113"/>
      <c r="BF524" s="113"/>
      <c r="BG524" s="113"/>
      <c r="BH524" s="113"/>
      <c r="BI524" s="113"/>
      <c r="BJ524" s="113"/>
      <c r="BK524" s="113"/>
      <c r="BL524" s="113"/>
      <c r="BM524" s="113"/>
      <c r="BN524" s="113"/>
      <c r="BO524" s="113"/>
      <c r="BP524" s="113"/>
      <c r="BQ524" s="113"/>
      <c r="BR524" s="113"/>
      <c r="BS524" s="113"/>
      <c r="BT524" s="113"/>
      <c r="BU524" s="113"/>
      <c r="BV524" s="113"/>
      <c r="BW524" s="113"/>
      <c r="BX524" s="113"/>
      <c r="BY524" s="113"/>
      <c r="BZ524" s="113"/>
      <c r="CA524" s="113"/>
      <c r="CB524" s="113"/>
      <c r="CC524" s="113"/>
      <c r="CD524" s="113"/>
      <c r="CE524" s="113"/>
      <c r="CF524" s="113"/>
      <c r="CG524" s="113"/>
      <c r="CH524" s="113"/>
      <c r="CI524" s="113"/>
      <c r="CJ524" s="113"/>
      <c r="CK524" s="113"/>
      <c r="CL524" s="113"/>
      <c r="CM524" s="113"/>
      <c r="CN524" s="113"/>
      <c r="CO524" s="113"/>
      <c r="CP524" s="113"/>
      <c r="CQ524" s="113"/>
      <c r="CR524" s="113"/>
      <c r="CS524" s="113"/>
      <c r="CT524" s="113"/>
      <c r="CU524" s="113"/>
      <c r="CV524" s="113"/>
      <c r="CW524" s="113"/>
      <c r="CX524" s="113"/>
      <c r="CY524" s="113"/>
      <c r="CZ524" s="113"/>
      <c r="DA524" s="113"/>
      <c r="DB524" s="113"/>
      <c r="DC524" s="113"/>
      <c r="DD524" s="113"/>
      <c r="DE524" s="113"/>
      <c r="DF524" s="113"/>
      <c r="DG524" s="113"/>
      <c r="DH524" s="113"/>
      <c r="DI524" s="113"/>
      <c r="DJ524" s="113"/>
      <c r="DK524" s="113"/>
      <c r="DL524" s="113"/>
      <c r="DM524" s="113"/>
      <c r="DN524" s="113"/>
      <c r="DO524" s="113"/>
      <c r="DP524" s="113"/>
      <c r="DQ524" s="113"/>
      <c r="DR524" s="113"/>
      <c r="DS524" s="113"/>
      <c r="DT524" s="113"/>
      <c r="DU524" s="113"/>
      <c r="DV524" s="113"/>
      <c r="DW524" s="113"/>
      <c r="DX524" s="113"/>
      <c r="DY524" s="113"/>
      <c r="DZ524" s="113"/>
      <c r="EA524" s="113"/>
      <c r="EB524" s="113"/>
      <c r="EC524" s="113"/>
      <c r="ED524" s="113"/>
      <c r="EE524" s="113"/>
      <c r="EF524" s="113"/>
      <c r="EG524" s="113"/>
    </row>
    <row r="525" spans="1:137" s="106" customFormat="1" ht="12.95" customHeight="1" x14ac:dyDescent="0.2">
      <c r="A525" s="127">
        <v>4</v>
      </c>
      <c r="B525" s="116" t="e">
        <f>'Приложение № 1'!#REF!</f>
        <v>#REF!</v>
      </c>
      <c r="C525" s="126" t="e">
        <f>'Приложение № 1'!#REF!</f>
        <v>#REF!</v>
      </c>
      <c r="D525" s="151" t="e">
        <f>'Приложение № 1'!#REF!</f>
        <v>#REF!</v>
      </c>
      <c r="E525" s="151" t="e">
        <f t="shared" si="165"/>
        <v>#REF!</v>
      </c>
      <c r="F525" s="151" t="e">
        <f t="shared" si="165"/>
        <v>#REF!</v>
      </c>
      <c r="G525" s="151">
        <v>0</v>
      </c>
      <c r="H525" s="151">
        <v>0</v>
      </c>
      <c r="I525" s="151">
        <v>0</v>
      </c>
      <c r="J525" s="151">
        <v>0</v>
      </c>
      <c r="K525" s="151">
        <v>0</v>
      </c>
      <c r="L525" s="151">
        <v>0</v>
      </c>
      <c r="M525" s="151">
        <v>0</v>
      </c>
      <c r="N525" s="151">
        <v>0</v>
      </c>
      <c r="O525" s="151">
        <v>0</v>
      </c>
      <c r="P525" s="151">
        <v>0</v>
      </c>
      <c r="Q525" s="112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  <c r="AK525" s="113"/>
      <c r="AL525" s="113"/>
      <c r="AM525" s="113"/>
      <c r="AN525" s="113"/>
      <c r="AO525" s="113"/>
      <c r="AP525" s="113"/>
      <c r="AQ525" s="113"/>
      <c r="AR525" s="113"/>
      <c r="AS525" s="113"/>
      <c r="AT525" s="113"/>
      <c r="AU525" s="113"/>
      <c r="AV525" s="113"/>
      <c r="AW525" s="113"/>
      <c r="AX525" s="113"/>
      <c r="AY525" s="113"/>
      <c r="AZ525" s="113"/>
      <c r="BA525" s="113"/>
      <c r="BB525" s="113"/>
      <c r="BC525" s="113"/>
      <c r="BD525" s="113"/>
      <c r="BE525" s="113"/>
      <c r="BF525" s="113"/>
      <c r="BG525" s="113"/>
      <c r="BH525" s="113"/>
      <c r="BI525" s="113"/>
      <c r="BJ525" s="113"/>
      <c r="BK525" s="113"/>
      <c r="BL525" s="113"/>
      <c r="BM525" s="113"/>
      <c r="BN525" s="113"/>
      <c r="BO525" s="113"/>
      <c r="BP525" s="113"/>
      <c r="BQ525" s="113"/>
      <c r="BR525" s="113"/>
      <c r="BS525" s="113"/>
      <c r="BT525" s="113"/>
      <c r="BU525" s="113"/>
      <c r="BV525" s="113"/>
      <c r="BW525" s="113"/>
      <c r="BX525" s="113"/>
      <c r="BY525" s="113"/>
      <c r="BZ525" s="113"/>
      <c r="CA525" s="113"/>
      <c r="CB525" s="113"/>
      <c r="CC525" s="113"/>
      <c r="CD525" s="113"/>
      <c r="CE525" s="113"/>
      <c r="CF525" s="113"/>
      <c r="CG525" s="113"/>
      <c r="CH525" s="113"/>
      <c r="CI525" s="113"/>
      <c r="CJ525" s="113"/>
      <c r="CK525" s="113"/>
      <c r="CL525" s="113"/>
      <c r="CM525" s="113"/>
      <c r="CN525" s="113"/>
      <c r="CO525" s="113"/>
      <c r="CP525" s="113"/>
      <c r="CQ525" s="113"/>
      <c r="CR525" s="113"/>
      <c r="CS525" s="113"/>
      <c r="CT525" s="113"/>
      <c r="CU525" s="113"/>
      <c r="CV525" s="113"/>
      <c r="CW525" s="113"/>
      <c r="CX525" s="113"/>
      <c r="CY525" s="113"/>
      <c r="CZ525" s="113"/>
      <c r="DA525" s="113"/>
      <c r="DB525" s="113"/>
      <c r="DC525" s="113"/>
      <c r="DD525" s="113"/>
      <c r="DE525" s="113"/>
      <c r="DF525" s="113"/>
      <c r="DG525" s="113"/>
      <c r="DH525" s="113"/>
      <c r="DI525" s="113"/>
      <c r="DJ525" s="113"/>
      <c r="DK525" s="113"/>
      <c r="DL525" s="113"/>
      <c r="DM525" s="113"/>
      <c r="DN525" s="113"/>
      <c r="DO525" s="113"/>
      <c r="DP525" s="113"/>
      <c r="DQ525" s="113"/>
      <c r="DR525" s="113"/>
      <c r="DS525" s="113"/>
      <c r="DT525" s="113"/>
      <c r="DU525" s="113"/>
      <c r="DV525" s="113"/>
      <c r="DW525" s="113"/>
      <c r="DX525" s="113"/>
      <c r="DY525" s="113"/>
      <c r="DZ525" s="113"/>
      <c r="EA525" s="113"/>
      <c r="EB525" s="113"/>
      <c r="EC525" s="113"/>
      <c r="ED525" s="113"/>
      <c r="EE525" s="113"/>
      <c r="EF525" s="113"/>
      <c r="EG525" s="113"/>
    </row>
    <row r="526" spans="1:137" s="106" customFormat="1" ht="12.95" customHeight="1" x14ac:dyDescent="0.2">
      <c r="A526" s="127">
        <v>5</v>
      </c>
      <c r="B526" s="116" t="e">
        <f>'Приложение № 1'!#REF!</f>
        <v>#REF!</v>
      </c>
      <c r="C526" s="126" t="e">
        <f>'Приложение № 1'!#REF!</f>
        <v>#REF!</v>
      </c>
      <c r="D526" s="151" t="e">
        <f>'Приложение № 1'!#REF!</f>
        <v>#REF!</v>
      </c>
      <c r="E526" s="151" t="e">
        <f t="shared" si="165"/>
        <v>#REF!</v>
      </c>
      <c r="F526" s="151" t="e">
        <f t="shared" si="165"/>
        <v>#REF!</v>
      </c>
      <c r="G526" s="151">
        <v>0</v>
      </c>
      <c r="H526" s="151">
        <v>0</v>
      </c>
      <c r="I526" s="151">
        <v>0</v>
      </c>
      <c r="J526" s="151">
        <v>0</v>
      </c>
      <c r="K526" s="151">
        <v>0</v>
      </c>
      <c r="L526" s="151">
        <v>0</v>
      </c>
      <c r="M526" s="151">
        <v>0</v>
      </c>
      <c r="N526" s="151">
        <v>0</v>
      </c>
      <c r="O526" s="151">
        <v>0</v>
      </c>
      <c r="P526" s="151">
        <v>0</v>
      </c>
      <c r="Q526" s="112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  <c r="AK526" s="113"/>
      <c r="AL526" s="113"/>
      <c r="AM526" s="113"/>
      <c r="AN526" s="113"/>
      <c r="AO526" s="113"/>
      <c r="AP526" s="113"/>
      <c r="AQ526" s="113"/>
      <c r="AR526" s="113"/>
      <c r="AS526" s="113"/>
      <c r="AT526" s="113"/>
      <c r="AU526" s="113"/>
      <c r="AV526" s="113"/>
      <c r="AW526" s="113"/>
      <c r="AX526" s="113"/>
      <c r="AY526" s="113"/>
      <c r="AZ526" s="113"/>
      <c r="BA526" s="113"/>
      <c r="BB526" s="113"/>
      <c r="BC526" s="113"/>
      <c r="BD526" s="113"/>
      <c r="BE526" s="113"/>
      <c r="BF526" s="113"/>
      <c r="BG526" s="113"/>
      <c r="BH526" s="113"/>
      <c r="BI526" s="113"/>
      <c r="BJ526" s="113"/>
      <c r="BK526" s="113"/>
      <c r="BL526" s="113"/>
      <c r="BM526" s="113"/>
      <c r="BN526" s="113"/>
      <c r="BO526" s="113"/>
      <c r="BP526" s="113"/>
      <c r="BQ526" s="113"/>
      <c r="BR526" s="113"/>
      <c r="BS526" s="113"/>
      <c r="BT526" s="113"/>
      <c r="BU526" s="113"/>
      <c r="BV526" s="113"/>
      <c r="BW526" s="113"/>
      <c r="BX526" s="113"/>
      <c r="BY526" s="113"/>
      <c r="BZ526" s="113"/>
      <c r="CA526" s="113"/>
      <c r="CB526" s="113"/>
      <c r="CC526" s="113"/>
      <c r="CD526" s="113"/>
      <c r="CE526" s="113"/>
      <c r="CF526" s="113"/>
      <c r="CG526" s="113"/>
      <c r="CH526" s="113"/>
      <c r="CI526" s="113"/>
      <c r="CJ526" s="113"/>
      <c r="CK526" s="113"/>
      <c r="CL526" s="113"/>
      <c r="CM526" s="113"/>
      <c r="CN526" s="113"/>
      <c r="CO526" s="113"/>
      <c r="CP526" s="113"/>
      <c r="CQ526" s="113"/>
      <c r="CR526" s="113"/>
      <c r="CS526" s="113"/>
      <c r="CT526" s="113"/>
      <c r="CU526" s="113"/>
      <c r="CV526" s="113"/>
      <c r="CW526" s="113"/>
      <c r="CX526" s="113"/>
      <c r="CY526" s="113"/>
      <c r="CZ526" s="113"/>
      <c r="DA526" s="113"/>
      <c r="DB526" s="113"/>
      <c r="DC526" s="113"/>
      <c r="DD526" s="113"/>
      <c r="DE526" s="113"/>
      <c r="DF526" s="113"/>
      <c r="DG526" s="113"/>
      <c r="DH526" s="113"/>
      <c r="DI526" s="113"/>
      <c r="DJ526" s="113"/>
      <c r="DK526" s="113"/>
      <c r="DL526" s="113"/>
      <c r="DM526" s="113"/>
      <c r="DN526" s="113"/>
      <c r="DO526" s="113"/>
      <c r="DP526" s="113"/>
      <c r="DQ526" s="113"/>
      <c r="DR526" s="113"/>
      <c r="DS526" s="113"/>
      <c r="DT526" s="113"/>
      <c r="DU526" s="113"/>
      <c r="DV526" s="113"/>
      <c r="DW526" s="113"/>
      <c r="DX526" s="113"/>
      <c r="DY526" s="113"/>
      <c r="DZ526" s="113"/>
      <c r="EA526" s="113"/>
      <c r="EB526" s="113"/>
      <c r="EC526" s="113"/>
      <c r="ED526" s="113"/>
      <c r="EE526" s="113"/>
      <c r="EF526" s="113"/>
      <c r="EG526" s="113"/>
    </row>
    <row r="527" spans="1:137" s="106" customFormat="1" ht="39.950000000000003" customHeight="1" x14ac:dyDescent="0.2">
      <c r="A527" s="822" t="e">
        <f>'Приложение № 1'!#REF!</f>
        <v>#REF!</v>
      </c>
      <c r="B527" s="823"/>
      <c r="C527" s="101" t="e">
        <f>SUM(C528:C532)</f>
        <v>#REF!</v>
      </c>
      <c r="D527" s="101" t="e">
        <f t="shared" ref="D527:P527" si="166">SUM(D528:D532)</f>
        <v>#REF!</v>
      </c>
      <c r="E527" s="101" t="e">
        <f t="shared" si="166"/>
        <v>#REF!</v>
      </c>
      <c r="F527" s="101" t="e">
        <f t="shared" si="166"/>
        <v>#REF!</v>
      </c>
      <c r="G527" s="101">
        <f t="shared" si="166"/>
        <v>0</v>
      </c>
      <c r="H527" s="101">
        <f t="shared" si="166"/>
        <v>0</v>
      </c>
      <c r="I527" s="101">
        <f t="shared" si="166"/>
        <v>0</v>
      </c>
      <c r="J527" s="101">
        <f t="shared" si="166"/>
        <v>0</v>
      </c>
      <c r="K527" s="101">
        <f t="shared" si="166"/>
        <v>0</v>
      </c>
      <c r="L527" s="101">
        <f t="shared" si="166"/>
        <v>0</v>
      </c>
      <c r="M527" s="101">
        <f t="shared" si="166"/>
        <v>0</v>
      </c>
      <c r="N527" s="101">
        <f t="shared" si="166"/>
        <v>0</v>
      </c>
      <c r="O527" s="101">
        <f t="shared" si="166"/>
        <v>0</v>
      </c>
      <c r="P527" s="101">
        <f t="shared" si="166"/>
        <v>0</v>
      </c>
      <c r="Q527" s="112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  <c r="AK527" s="113"/>
      <c r="AL527" s="113"/>
      <c r="AM527" s="113"/>
      <c r="AN527" s="113"/>
      <c r="AO527" s="113"/>
      <c r="AP527" s="113"/>
      <c r="AQ527" s="113"/>
      <c r="AR527" s="113"/>
      <c r="AS527" s="113"/>
      <c r="AT527" s="113"/>
      <c r="AU527" s="113"/>
      <c r="AV527" s="113"/>
      <c r="AW527" s="113"/>
      <c r="AX527" s="113"/>
      <c r="AY527" s="113"/>
      <c r="AZ527" s="113"/>
      <c r="BA527" s="113"/>
      <c r="BB527" s="113"/>
      <c r="BC527" s="113"/>
      <c r="BD527" s="113"/>
      <c r="BE527" s="113"/>
      <c r="BF527" s="113"/>
      <c r="BG527" s="113"/>
      <c r="BH527" s="113"/>
      <c r="BI527" s="113"/>
      <c r="BJ527" s="113"/>
      <c r="BK527" s="113"/>
      <c r="BL527" s="113"/>
      <c r="BM527" s="113"/>
      <c r="BN527" s="113"/>
      <c r="BO527" s="113"/>
      <c r="BP527" s="113"/>
      <c r="BQ527" s="113"/>
      <c r="BR527" s="113"/>
      <c r="BS527" s="113"/>
      <c r="BT527" s="113"/>
      <c r="BU527" s="113"/>
      <c r="BV527" s="113"/>
      <c r="BW527" s="113"/>
      <c r="BX527" s="113"/>
      <c r="BY527" s="113"/>
      <c r="BZ527" s="113"/>
      <c r="CA527" s="113"/>
      <c r="CB527" s="113"/>
      <c r="CC527" s="113"/>
      <c r="CD527" s="113"/>
      <c r="CE527" s="113"/>
      <c r="CF527" s="113"/>
      <c r="CG527" s="113"/>
      <c r="CH527" s="113"/>
      <c r="CI527" s="113"/>
      <c r="CJ527" s="113"/>
      <c r="CK527" s="113"/>
      <c r="CL527" s="113"/>
      <c r="CM527" s="113"/>
      <c r="CN527" s="113"/>
      <c r="CO527" s="113"/>
      <c r="CP527" s="113"/>
      <c r="CQ527" s="113"/>
      <c r="CR527" s="113"/>
      <c r="CS527" s="113"/>
      <c r="CT527" s="113"/>
      <c r="CU527" s="113"/>
      <c r="CV527" s="113"/>
      <c r="CW527" s="113"/>
      <c r="CX527" s="113"/>
      <c r="CY527" s="113"/>
      <c r="CZ527" s="113"/>
      <c r="DA527" s="113"/>
      <c r="DB527" s="113"/>
      <c r="DC527" s="113"/>
      <c r="DD527" s="113"/>
      <c r="DE527" s="113"/>
      <c r="DF527" s="113"/>
      <c r="DG527" s="113"/>
      <c r="DH527" s="113"/>
      <c r="DI527" s="113"/>
      <c r="DJ527" s="113"/>
      <c r="DK527" s="113"/>
      <c r="DL527" s="113"/>
      <c r="DM527" s="113"/>
      <c r="DN527" s="113"/>
      <c r="DO527" s="113"/>
      <c r="DP527" s="113"/>
      <c r="DQ527" s="113"/>
      <c r="DR527" s="113"/>
      <c r="DS527" s="113"/>
      <c r="DT527" s="113"/>
      <c r="DU527" s="113"/>
      <c r="DV527" s="113"/>
      <c r="DW527" s="113"/>
      <c r="DX527" s="113"/>
      <c r="DY527" s="113"/>
      <c r="DZ527" s="113"/>
      <c r="EA527" s="113"/>
      <c r="EB527" s="113"/>
      <c r="EC527" s="113"/>
      <c r="ED527" s="113"/>
      <c r="EE527" s="113"/>
      <c r="EF527" s="113"/>
      <c r="EG527" s="113"/>
    </row>
    <row r="528" spans="1:137" s="106" customFormat="1" ht="12.95" customHeight="1" x14ac:dyDescent="0.2">
      <c r="A528" s="127">
        <v>1</v>
      </c>
      <c r="B528" s="130" t="e">
        <f>'Приложение № 1'!#REF!</f>
        <v>#REF!</v>
      </c>
      <c r="C528" s="126" t="e">
        <f>'Приложение № 1'!#REF!</f>
        <v>#REF!</v>
      </c>
      <c r="D528" s="151" t="e">
        <f>'Приложение № 1'!#REF!</f>
        <v>#REF!</v>
      </c>
      <c r="E528" s="151" t="e">
        <f t="shared" ref="E528:F532" si="167">C528</f>
        <v>#REF!</v>
      </c>
      <c r="F528" s="151" t="e">
        <f t="shared" si="167"/>
        <v>#REF!</v>
      </c>
      <c r="G528" s="151">
        <v>0</v>
      </c>
      <c r="H528" s="151">
        <v>0</v>
      </c>
      <c r="I528" s="151">
        <v>0</v>
      </c>
      <c r="J528" s="151">
        <v>0</v>
      </c>
      <c r="K528" s="151">
        <v>0</v>
      </c>
      <c r="L528" s="151">
        <v>0</v>
      </c>
      <c r="M528" s="151">
        <v>0</v>
      </c>
      <c r="N528" s="151">
        <v>0</v>
      </c>
      <c r="O528" s="151">
        <v>0</v>
      </c>
      <c r="P528" s="151">
        <v>0</v>
      </c>
      <c r="Q528" s="112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  <c r="AK528" s="113"/>
      <c r="AL528" s="113"/>
      <c r="AM528" s="113"/>
      <c r="AN528" s="113"/>
      <c r="AO528" s="113"/>
      <c r="AP528" s="113"/>
      <c r="AQ528" s="113"/>
      <c r="AR528" s="113"/>
      <c r="AS528" s="113"/>
      <c r="AT528" s="113"/>
      <c r="AU528" s="113"/>
      <c r="AV528" s="113"/>
      <c r="AW528" s="113"/>
      <c r="AX528" s="113"/>
      <c r="AY528" s="113"/>
      <c r="AZ528" s="113"/>
      <c r="BA528" s="113"/>
      <c r="BB528" s="113"/>
      <c r="BC528" s="113"/>
      <c r="BD528" s="113"/>
      <c r="BE528" s="113"/>
      <c r="BF528" s="113"/>
      <c r="BG528" s="113"/>
      <c r="BH528" s="113"/>
      <c r="BI528" s="113"/>
      <c r="BJ528" s="113"/>
      <c r="BK528" s="113"/>
      <c r="BL528" s="113"/>
      <c r="BM528" s="113"/>
      <c r="BN528" s="113"/>
      <c r="BO528" s="113"/>
      <c r="BP528" s="113"/>
      <c r="BQ528" s="113"/>
      <c r="BR528" s="113"/>
      <c r="BS528" s="113"/>
      <c r="BT528" s="113"/>
      <c r="BU528" s="113"/>
      <c r="BV528" s="113"/>
      <c r="BW528" s="113"/>
      <c r="BX528" s="113"/>
      <c r="BY528" s="113"/>
      <c r="BZ528" s="113"/>
      <c r="CA528" s="113"/>
      <c r="CB528" s="113"/>
      <c r="CC528" s="113"/>
      <c r="CD528" s="113"/>
      <c r="CE528" s="113"/>
      <c r="CF528" s="113"/>
      <c r="CG528" s="113"/>
      <c r="CH528" s="113"/>
      <c r="CI528" s="113"/>
      <c r="CJ528" s="113"/>
      <c r="CK528" s="113"/>
      <c r="CL528" s="113"/>
      <c r="CM528" s="113"/>
      <c r="CN528" s="113"/>
      <c r="CO528" s="113"/>
      <c r="CP528" s="113"/>
      <c r="CQ528" s="113"/>
      <c r="CR528" s="113"/>
      <c r="CS528" s="113"/>
      <c r="CT528" s="113"/>
      <c r="CU528" s="113"/>
      <c r="CV528" s="113"/>
      <c r="CW528" s="113"/>
      <c r="CX528" s="113"/>
      <c r="CY528" s="113"/>
      <c r="CZ528" s="113"/>
      <c r="DA528" s="113"/>
      <c r="DB528" s="113"/>
      <c r="DC528" s="113"/>
      <c r="DD528" s="113"/>
      <c r="DE528" s="113"/>
      <c r="DF528" s="113"/>
      <c r="DG528" s="113"/>
      <c r="DH528" s="113"/>
      <c r="DI528" s="113"/>
      <c r="DJ528" s="113"/>
      <c r="DK528" s="113"/>
      <c r="DL528" s="113"/>
      <c r="DM528" s="113"/>
      <c r="DN528" s="113"/>
      <c r="DO528" s="113"/>
      <c r="DP528" s="113"/>
      <c r="DQ528" s="113"/>
      <c r="DR528" s="113"/>
      <c r="DS528" s="113"/>
      <c r="DT528" s="113"/>
      <c r="DU528" s="113"/>
      <c r="DV528" s="113"/>
      <c r="DW528" s="113"/>
      <c r="DX528" s="113"/>
      <c r="DY528" s="113"/>
      <c r="DZ528" s="113"/>
      <c r="EA528" s="113"/>
      <c r="EB528" s="113"/>
      <c r="EC528" s="113"/>
      <c r="ED528" s="113"/>
      <c r="EE528" s="113"/>
      <c r="EF528" s="113"/>
      <c r="EG528" s="113"/>
    </row>
    <row r="529" spans="1:137" s="106" customFormat="1" ht="12.95" customHeight="1" x14ac:dyDescent="0.2">
      <c r="A529" s="127">
        <v>2</v>
      </c>
      <c r="B529" s="130" t="e">
        <f>'Приложение № 1'!#REF!</f>
        <v>#REF!</v>
      </c>
      <c r="C529" s="126" t="e">
        <f>'Приложение № 1'!#REF!</f>
        <v>#REF!</v>
      </c>
      <c r="D529" s="151" t="e">
        <f>'Приложение № 1'!#REF!</f>
        <v>#REF!</v>
      </c>
      <c r="E529" s="151" t="e">
        <f t="shared" si="167"/>
        <v>#REF!</v>
      </c>
      <c r="F529" s="151" t="e">
        <f t="shared" si="167"/>
        <v>#REF!</v>
      </c>
      <c r="G529" s="151">
        <v>0</v>
      </c>
      <c r="H529" s="151">
        <v>0</v>
      </c>
      <c r="I529" s="151">
        <v>0</v>
      </c>
      <c r="J529" s="151">
        <v>0</v>
      </c>
      <c r="K529" s="151">
        <v>0</v>
      </c>
      <c r="L529" s="151">
        <v>0</v>
      </c>
      <c r="M529" s="151">
        <v>0</v>
      </c>
      <c r="N529" s="151">
        <v>0</v>
      </c>
      <c r="O529" s="151">
        <v>0</v>
      </c>
      <c r="P529" s="151">
        <v>0</v>
      </c>
      <c r="Q529" s="112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  <c r="AK529" s="113"/>
      <c r="AL529" s="113"/>
      <c r="AM529" s="113"/>
      <c r="AN529" s="113"/>
      <c r="AO529" s="113"/>
      <c r="AP529" s="113"/>
      <c r="AQ529" s="113"/>
      <c r="AR529" s="113"/>
      <c r="AS529" s="113"/>
      <c r="AT529" s="113"/>
      <c r="AU529" s="113"/>
      <c r="AV529" s="113"/>
      <c r="AW529" s="113"/>
      <c r="AX529" s="113"/>
      <c r="AY529" s="113"/>
      <c r="AZ529" s="113"/>
      <c r="BA529" s="113"/>
      <c r="BB529" s="113"/>
      <c r="BC529" s="113"/>
      <c r="BD529" s="113"/>
      <c r="BE529" s="113"/>
      <c r="BF529" s="113"/>
      <c r="BG529" s="113"/>
      <c r="BH529" s="113"/>
      <c r="BI529" s="113"/>
      <c r="BJ529" s="113"/>
      <c r="BK529" s="113"/>
      <c r="BL529" s="113"/>
      <c r="BM529" s="113"/>
      <c r="BN529" s="113"/>
      <c r="BO529" s="113"/>
      <c r="BP529" s="113"/>
      <c r="BQ529" s="113"/>
      <c r="BR529" s="113"/>
      <c r="BS529" s="113"/>
      <c r="BT529" s="113"/>
      <c r="BU529" s="113"/>
      <c r="BV529" s="113"/>
      <c r="BW529" s="113"/>
      <c r="BX529" s="113"/>
      <c r="BY529" s="113"/>
      <c r="BZ529" s="113"/>
      <c r="CA529" s="113"/>
      <c r="CB529" s="113"/>
      <c r="CC529" s="113"/>
      <c r="CD529" s="113"/>
      <c r="CE529" s="113"/>
      <c r="CF529" s="113"/>
      <c r="CG529" s="113"/>
      <c r="CH529" s="113"/>
      <c r="CI529" s="113"/>
      <c r="CJ529" s="113"/>
      <c r="CK529" s="113"/>
      <c r="CL529" s="113"/>
      <c r="CM529" s="113"/>
      <c r="CN529" s="113"/>
      <c r="CO529" s="113"/>
      <c r="CP529" s="113"/>
      <c r="CQ529" s="113"/>
      <c r="CR529" s="113"/>
      <c r="CS529" s="113"/>
      <c r="CT529" s="113"/>
      <c r="CU529" s="113"/>
      <c r="CV529" s="113"/>
      <c r="CW529" s="113"/>
      <c r="CX529" s="113"/>
      <c r="CY529" s="113"/>
      <c r="CZ529" s="113"/>
      <c r="DA529" s="113"/>
      <c r="DB529" s="113"/>
      <c r="DC529" s="113"/>
      <c r="DD529" s="113"/>
      <c r="DE529" s="113"/>
      <c r="DF529" s="113"/>
      <c r="DG529" s="113"/>
      <c r="DH529" s="113"/>
      <c r="DI529" s="113"/>
      <c r="DJ529" s="113"/>
      <c r="DK529" s="113"/>
      <c r="DL529" s="113"/>
      <c r="DM529" s="113"/>
      <c r="DN529" s="113"/>
      <c r="DO529" s="113"/>
      <c r="DP529" s="113"/>
      <c r="DQ529" s="113"/>
      <c r="DR529" s="113"/>
      <c r="DS529" s="113"/>
      <c r="DT529" s="113"/>
      <c r="DU529" s="113"/>
      <c r="DV529" s="113"/>
      <c r="DW529" s="113"/>
      <c r="DX529" s="113"/>
      <c r="DY529" s="113"/>
      <c r="DZ529" s="113"/>
      <c r="EA529" s="113"/>
      <c r="EB529" s="113"/>
      <c r="EC529" s="113"/>
      <c r="ED529" s="113"/>
      <c r="EE529" s="113"/>
      <c r="EF529" s="113"/>
      <c r="EG529" s="113"/>
    </row>
    <row r="530" spans="1:137" s="106" customFormat="1" ht="12.95" customHeight="1" x14ac:dyDescent="0.2">
      <c r="A530" s="127">
        <v>3</v>
      </c>
      <c r="B530" s="130" t="e">
        <f>'Приложение № 1'!#REF!</f>
        <v>#REF!</v>
      </c>
      <c r="C530" s="126" t="e">
        <f>'Приложение № 1'!#REF!</f>
        <v>#REF!</v>
      </c>
      <c r="D530" s="151" t="e">
        <f>'Приложение № 1'!#REF!</f>
        <v>#REF!</v>
      </c>
      <c r="E530" s="151" t="e">
        <f t="shared" si="167"/>
        <v>#REF!</v>
      </c>
      <c r="F530" s="151" t="e">
        <f t="shared" si="167"/>
        <v>#REF!</v>
      </c>
      <c r="G530" s="151">
        <v>0</v>
      </c>
      <c r="H530" s="151">
        <v>0</v>
      </c>
      <c r="I530" s="151">
        <v>0</v>
      </c>
      <c r="J530" s="151">
        <v>0</v>
      </c>
      <c r="K530" s="151">
        <v>0</v>
      </c>
      <c r="L530" s="151">
        <v>0</v>
      </c>
      <c r="M530" s="151">
        <v>0</v>
      </c>
      <c r="N530" s="151">
        <v>0</v>
      </c>
      <c r="O530" s="151">
        <v>0</v>
      </c>
      <c r="P530" s="151">
        <v>0</v>
      </c>
      <c r="Q530" s="112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  <c r="AK530" s="113"/>
      <c r="AL530" s="113"/>
      <c r="AM530" s="113"/>
      <c r="AN530" s="113"/>
      <c r="AO530" s="113"/>
      <c r="AP530" s="113"/>
      <c r="AQ530" s="113"/>
      <c r="AR530" s="113"/>
      <c r="AS530" s="113"/>
      <c r="AT530" s="113"/>
      <c r="AU530" s="113"/>
      <c r="AV530" s="113"/>
      <c r="AW530" s="113"/>
      <c r="AX530" s="113"/>
      <c r="AY530" s="113"/>
      <c r="AZ530" s="113"/>
      <c r="BA530" s="113"/>
      <c r="BB530" s="113"/>
      <c r="BC530" s="113"/>
      <c r="BD530" s="113"/>
      <c r="BE530" s="113"/>
      <c r="BF530" s="113"/>
      <c r="BG530" s="113"/>
      <c r="BH530" s="113"/>
      <c r="BI530" s="113"/>
      <c r="BJ530" s="113"/>
      <c r="BK530" s="113"/>
      <c r="BL530" s="113"/>
      <c r="BM530" s="113"/>
      <c r="BN530" s="113"/>
      <c r="BO530" s="113"/>
      <c r="BP530" s="113"/>
      <c r="BQ530" s="113"/>
      <c r="BR530" s="113"/>
      <c r="BS530" s="113"/>
      <c r="BT530" s="113"/>
      <c r="BU530" s="113"/>
      <c r="BV530" s="113"/>
      <c r="BW530" s="113"/>
      <c r="BX530" s="113"/>
      <c r="BY530" s="113"/>
      <c r="BZ530" s="113"/>
      <c r="CA530" s="113"/>
      <c r="CB530" s="113"/>
      <c r="CC530" s="113"/>
      <c r="CD530" s="113"/>
      <c r="CE530" s="113"/>
      <c r="CF530" s="113"/>
      <c r="CG530" s="113"/>
      <c r="CH530" s="113"/>
      <c r="CI530" s="113"/>
      <c r="CJ530" s="113"/>
      <c r="CK530" s="113"/>
      <c r="CL530" s="113"/>
      <c r="CM530" s="113"/>
      <c r="CN530" s="113"/>
      <c r="CO530" s="113"/>
      <c r="CP530" s="113"/>
      <c r="CQ530" s="113"/>
      <c r="CR530" s="113"/>
      <c r="CS530" s="113"/>
      <c r="CT530" s="113"/>
      <c r="CU530" s="113"/>
      <c r="CV530" s="113"/>
      <c r="CW530" s="113"/>
      <c r="CX530" s="113"/>
      <c r="CY530" s="113"/>
      <c r="CZ530" s="113"/>
      <c r="DA530" s="113"/>
      <c r="DB530" s="113"/>
      <c r="DC530" s="113"/>
      <c r="DD530" s="113"/>
      <c r="DE530" s="113"/>
      <c r="DF530" s="113"/>
      <c r="DG530" s="113"/>
      <c r="DH530" s="113"/>
      <c r="DI530" s="113"/>
      <c r="DJ530" s="113"/>
      <c r="DK530" s="113"/>
      <c r="DL530" s="113"/>
      <c r="DM530" s="113"/>
      <c r="DN530" s="113"/>
      <c r="DO530" s="113"/>
      <c r="DP530" s="113"/>
      <c r="DQ530" s="113"/>
      <c r="DR530" s="113"/>
      <c r="DS530" s="113"/>
      <c r="DT530" s="113"/>
      <c r="DU530" s="113"/>
      <c r="DV530" s="113"/>
      <c r="DW530" s="113"/>
      <c r="DX530" s="113"/>
      <c r="DY530" s="113"/>
      <c r="DZ530" s="113"/>
      <c r="EA530" s="113"/>
      <c r="EB530" s="113"/>
      <c r="EC530" s="113"/>
      <c r="ED530" s="113"/>
      <c r="EE530" s="113"/>
      <c r="EF530" s="113"/>
      <c r="EG530" s="113"/>
    </row>
    <row r="531" spans="1:137" s="106" customFormat="1" ht="12.95" customHeight="1" x14ac:dyDescent="0.2">
      <c r="A531" s="127">
        <v>4</v>
      </c>
      <c r="B531" s="130" t="e">
        <f>'Приложение № 1'!#REF!</f>
        <v>#REF!</v>
      </c>
      <c r="C531" s="126" t="e">
        <f>'Приложение № 1'!#REF!</f>
        <v>#REF!</v>
      </c>
      <c r="D531" s="151" t="e">
        <f>'Приложение № 1'!#REF!</f>
        <v>#REF!</v>
      </c>
      <c r="E531" s="151" t="e">
        <f t="shared" si="167"/>
        <v>#REF!</v>
      </c>
      <c r="F531" s="151" t="e">
        <f t="shared" si="167"/>
        <v>#REF!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1">
        <v>0</v>
      </c>
      <c r="O531" s="151">
        <v>0</v>
      </c>
      <c r="P531" s="151">
        <v>0</v>
      </c>
      <c r="Q531" s="112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  <c r="AK531" s="113"/>
      <c r="AL531" s="113"/>
      <c r="AM531" s="113"/>
      <c r="AN531" s="113"/>
      <c r="AO531" s="113"/>
      <c r="AP531" s="113"/>
      <c r="AQ531" s="113"/>
      <c r="AR531" s="113"/>
      <c r="AS531" s="113"/>
      <c r="AT531" s="113"/>
      <c r="AU531" s="113"/>
      <c r="AV531" s="113"/>
      <c r="AW531" s="113"/>
      <c r="AX531" s="113"/>
      <c r="AY531" s="113"/>
      <c r="AZ531" s="113"/>
      <c r="BA531" s="113"/>
      <c r="BB531" s="113"/>
      <c r="BC531" s="113"/>
      <c r="BD531" s="113"/>
      <c r="BE531" s="113"/>
      <c r="BF531" s="113"/>
      <c r="BG531" s="113"/>
      <c r="BH531" s="113"/>
      <c r="BI531" s="113"/>
      <c r="BJ531" s="113"/>
      <c r="BK531" s="113"/>
      <c r="BL531" s="113"/>
      <c r="BM531" s="113"/>
      <c r="BN531" s="113"/>
      <c r="BO531" s="113"/>
      <c r="BP531" s="113"/>
      <c r="BQ531" s="113"/>
      <c r="BR531" s="113"/>
      <c r="BS531" s="113"/>
      <c r="BT531" s="113"/>
      <c r="BU531" s="113"/>
      <c r="BV531" s="113"/>
      <c r="BW531" s="113"/>
      <c r="BX531" s="113"/>
      <c r="BY531" s="113"/>
      <c r="BZ531" s="113"/>
      <c r="CA531" s="113"/>
      <c r="CB531" s="113"/>
      <c r="CC531" s="113"/>
      <c r="CD531" s="113"/>
      <c r="CE531" s="113"/>
      <c r="CF531" s="113"/>
      <c r="CG531" s="113"/>
      <c r="CH531" s="113"/>
      <c r="CI531" s="113"/>
      <c r="CJ531" s="113"/>
      <c r="CK531" s="113"/>
      <c r="CL531" s="113"/>
      <c r="CM531" s="113"/>
      <c r="CN531" s="113"/>
      <c r="CO531" s="113"/>
      <c r="CP531" s="113"/>
      <c r="CQ531" s="113"/>
      <c r="CR531" s="113"/>
      <c r="CS531" s="113"/>
      <c r="CT531" s="113"/>
      <c r="CU531" s="113"/>
      <c r="CV531" s="113"/>
      <c r="CW531" s="113"/>
      <c r="CX531" s="113"/>
      <c r="CY531" s="113"/>
      <c r="CZ531" s="113"/>
      <c r="DA531" s="113"/>
      <c r="DB531" s="113"/>
      <c r="DC531" s="113"/>
      <c r="DD531" s="113"/>
      <c r="DE531" s="113"/>
      <c r="DF531" s="113"/>
      <c r="DG531" s="113"/>
      <c r="DH531" s="113"/>
      <c r="DI531" s="113"/>
      <c r="DJ531" s="113"/>
      <c r="DK531" s="113"/>
      <c r="DL531" s="113"/>
      <c r="DM531" s="113"/>
      <c r="DN531" s="113"/>
      <c r="DO531" s="113"/>
      <c r="DP531" s="113"/>
      <c r="DQ531" s="113"/>
      <c r="DR531" s="113"/>
      <c r="DS531" s="113"/>
      <c r="DT531" s="113"/>
      <c r="DU531" s="113"/>
      <c r="DV531" s="113"/>
      <c r="DW531" s="113"/>
      <c r="DX531" s="113"/>
      <c r="DY531" s="113"/>
      <c r="DZ531" s="113"/>
      <c r="EA531" s="113"/>
      <c r="EB531" s="113"/>
      <c r="EC531" s="113"/>
      <c r="ED531" s="113"/>
      <c r="EE531" s="113"/>
      <c r="EF531" s="113"/>
      <c r="EG531" s="113"/>
    </row>
    <row r="532" spans="1:137" s="106" customFormat="1" ht="12.95" customHeight="1" x14ac:dyDescent="0.2">
      <c r="A532" s="127">
        <v>5</v>
      </c>
      <c r="B532" s="130" t="e">
        <f>'Приложение № 1'!#REF!</f>
        <v>#REF!</v>
      </c>
      <c r="C532" s="126" t="e">
        <f>'Приложение № 1'!#REF!</f>
        <v>#REF!</v>
      </c>
      <c r="D532" s="151" t="e">
        <f>'Приложение № 1'!#REF!</f>
        <v>#REF!</v>
      </c>
      <c r="E532" s="151" t="e">
        <f t="shared" si="167"/>
        <v>#REF!</v>
      </c>
      <c r="F532" s="151" t="e">
        <f t="shared" si="167"/>
        <v>#REF!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1">
        <v>0</v>
      </c>
      <c r="O532" s="151">
        <v>0</v>
      </c>
      <c r="P532" s="151">
        <v>0</v>
      </c>
      <c r="Q532" s="112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  <c r="AK532" s="113"/>
      <c r="AL532" s="113"/>
      <c r="AM532" s="113"/>
      <c r="AN532" s="113"/>
      <c r="AO532" s="113"/>
      <c r="AP532" s="113"/>
      <c r="AQ532" s="113"/>
      <c r="AR532" s="113"/>
      <c r="AS532" s="113"/>
      <c r="AT532" s="113"/>
      <c r="AU532" s="113"/>
      <c r="AV532" s="113"/>
      <c r="AW532" s="113"/>
      <c r="AX532" s="113"/>
      <c r="AY532" s="113"/>
      <c r="AZ532" s="113"/>
      <c r="BA532" s="113"/>
      <c r="BB532" s="113"/>
      <c r="BC532" s="113"/>
      <c r="BD532" s="113"/>
      <c r="BE532" s="113"/>
      <c r="BF532" s="113"/>
      <c r="BG532" s="113"/>
      <c r="BH532" s="113"/>
      <c r="BI532" s="113"/>
      <c r="BJ532" s="113"/>
      <c r="BK532" s="113"/>
      <c r="BL532" s="113"/>
      <c r="BM532" s="113"/>
      <c r="BN532" s="113"/>
      <c r="BO532" s="113"/>
      <c r="BP532" s="113"/>
      <c r="BQ532" s="113"/>
      <c r="BR532" s="113"/>
      <c r="BS532" s="113"/>
      <c r="BT532" s="113"/>
      <c r="BU532" s="113"/>
      <c r="BV532" s="113"/>
      <c r="BW532" s="113"/>
      <c r="BX532" s="113"/>
      <c r="BY532" s="113"/>
      <c r="BZ532" s="113"/>
      <c r="CA532" s="113"/>
      <c r="CB532" s="113"/>
      <c r="CC532" s="113"/>
      <c r="CD532" s="113"/>
      <c r="CE532" s="113"/>
      <c r="CF532" s="113"/>
      <c r="CG532" s="113"/>
      <c r="CH532" s="113"/>
      <c r="CI532" s="113"/>
      <c r="CJ532" s="113"/>
      <c r="CK532" s="113"/>
      <c r="CL532" s="113"/>
      <c r="CM532" s="113"/>
      <c r="CN532" s="113"/>
      <c r="CO532" s="113"/>
      <c r="CP532" s="113"/>
      <c r="CQ532" s="113"/>
      <c r="CR532" s="113"/>
      <c r="CS532" s="113"/>
      <c r="CT532" s="113"/>
      <c r="CU532" s="113"/>
      <c r="CV532" s="113"/>
      <c r="CW532" s="113"/>
      <c r="CX532" s="113"/>
      <c r="CY532" s="113"/>
      <c r="CZ532" s="113"/>
      <c r="DA532" s="113"/>
      <c r="DB532" s="113"/>
      <c r="DC532" s="113"/>
      <c r="DD532" s="113"/>
      <c r="DE532" s="113"/>
      <c r="DF532" s="113"/>
      <c r="DG532" s="113"/>
      <c r="DH532" s="113"/>
      <c r="DI532" s="113"/>
      <c r="DJ532" s="113"/>
      <c r="DK532" s="113"/>
      <c r="DL532" s="113"/>
      <c r="DM532" s="113"/>
      <c r="DN532" s="113"/>
      <c r="DO532" s="113"/>
      <c r="DP532" s="113"/>
      <c r="DQ532" s="113"/>
      <c r="DR532" s="113"/>
      <c r="DS532" s="113"/>
      <c r="DT532" s="113"/>
      <c r="DU532" s="113"/>
      <c r="DV532" s="113"/>
      <c r="DW532" s="113"/>
      <c r="DX532" s="113"/>
      <c r="DY532" s="113"/>
      <c r="DZ532" s="113"/>
      <c r="EA532" s="113"/>
      <c r="EB532" s="113"/>
      <c r="EC532" s="113"/>
      <c r="ED532" s="113"/>
      <c r="EE532" s="113"/>
      <c r="EF532" s="113"/>
      <c r="EG532" s="113"/>
    </row>
    <row r="533" spans="1:137" s="150" customFormat="1" ht="39.950000000000003" customHeight="1" x14ac:dyDescent="0.2">
      <c r="A533" s="822" t="e">
        <f>'Приложение № 1'!#REF!</f>
        <v>#REF!</v>
      </c>
      <c r="B533" s="823"/>
      <c r="C533" s="101" t="e">
        <f>C534+C535</f>
        <v>#REF!</v>
      </c>
      <c r="D533" s="101" t="e">
        <f t="shared" ref="D533:P533" si="168">D534+D535</f>
        <v>#REF!</v>
      </c>
      <c r="E533" s="101" t="e">
        <f t="shared" si="168"/>
        <v>#REF!</v>
      </c>
      <c r="F533" s="101" t="e">
        <f t="shared" si="168"/>
        <v>#REF!</v>
      </c>
      <c r="G533" s="101">
        <f t="shared" si="168"/>
        <v>0</v>
      </c>
      <c r="H533" s="101">
        <f t="shared" si="168"/>
        <v>0</v>
      </c>
      <c r="I533" s="101">
        <f t="shared" si="168"/>
        <v>0</v>
      </c>
      <c r="J533" s="101">
        <f t="shared" si="168"/>
        <v>0</v>
      </c>
      <c r="K533" s="101">
        <f t="shared" si="168"/>
        <v>0</v>
      </c>
      <c r="L533" s="101">
        <f t="shared" si="168"/>
        <v>0</v>
      </c>
      <c r="M533" s="101">
        <f t="shared" si="168"/>
        <v>0</v>
      </c>
      <c r="N533" s="101">
        <f t="shared" si="168"/>
        <v>0</v>
      </c>
      <c r="O533" s="101">
        <f t="shared" si="168"/>
        <v>0</v>
      </c>
      <c r="P533" s="101">
        <f t="shared" si="168"/>
        <v>0</v>
      </c>
      <c r="Q533" s="123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  <c r="CI533" s="124"/>
      <c r="CJ533" s="124"/>
      <c r="CK533" s="124"/>
      <c r="CL533" s="124"/>
      <c r="CM533" s="124"/>
      <c r="CN533" s="124"/>
      <c r="CO533" s="124"/>
      <c r="CP533" s="124"/>
      <c r="CQ533" s="124"/>
      <c r="CR533" s="124"/>
      <c r="CS533" s="124"/>
      <c r="CT533" s="124"/>
      <c r="CU533" s="124"/>
      <c r="CV533" s="124"/>
      <c r="CW533" s="124"/>
      <c r="CX533" s="124"/>
      <c r="CY533" s="124"/>
      <c r="CZ533" s="124"/>
      <c r="DA533" s="124"/>
      <c r="DB533" s="124"/>
      <c r="DC533" s="124"/>
      <c r="DD533" s="124"/>
      <c r="DE533" s="124"/>
      <c r="DF533" s="124"/>
      <c r="DG533" s="124"/>
      <c r="DH533" s="124"/>
      <c r="DI533" s="124"/>
      <c r="DJ533" s="124"/>
      <c r="DK533" s="124"/>
      <c r="DL533" s="124"/>
      <c r="DM533" s="124"/>
      <c r="DN533" s="124"/>
      <c r="DO533" s="124"/>
      <c r="DP533" s="124"/>
      <c r="DQ533" s="124"/>
      <c r="DR533" s="124"/>
      <c r="DS533" s="124"/>
      <c r="DT533" s="124"/>
      <c r="DU533" s="124"/>
      <c r="DV533" s="124"/>
      <c r="DW533" s="124"/>
      <c r="DX533" s="124"/>
      <c r="DY533" s="124"/>
      <c r="DZ533" s="124"/>
      <c r="EA533" s="124"/>
      <c r="EB533" s="124"/>
      <c r="EC533" s="124"/>
      <c r="ED533" s="124"/>
      <c r="EE533" s="124"/>
      <c r="EF533" s="124"/>
      <c r="EG533" s="124"/>
    </row>
    <row r="534" spans="1:137" s="106" customFormat="1" ht="12.95" customHeight="1" x14ac:dyDescent="0.2">
      <c r="A534" s="127" t="e">
        <f>'Приложение № 1'!#REF!</f>
        <v>#REF!</v>
      </c>
      <c r="B534" s="104" t="e">
        <f>'Приложение № 1'!#REF!</f>
        <v>#REF!</v>
      </c>
      <c r="C534" s="126" t="e">
        <f>'Приложение № 1'!#REF!</f>
        <v>#REF!</v>
      </c>
      <c r="D534" s="151" t="e">
        <f>'Приложение № 1'!#REF!</f>
        <v>#REF!</v>
      </c>
      <c r="E534" s="151" t="e">
        <f>C534</f>
        <v>#REF!</v>
      </c>
      <c r="F534" s="151" t="e">
        <f>D534</f>
        <v>#REF!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1">
        <v>0</v>
      </c>
      <c r="O534" s="151">
        <v>0</v>
      </c>
      <c r="P534" s="151">
        <v>0</v>
      </c>
      <c r="Q534" s="112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  <c r="AK534" s="113"/>
      <c r="AL534" s="113"/>
      <c r="AM534" s="113"/>
      <c r="AN534" s="113"/>
      <c r="AO534" s="113"/>
      <c r="AP534" s="113"/>
      <c r="AQ534" s="113"/>
      <c r="AR534" s="113"/>
      <c r="AS534" s="113"/>
      <c r="AT534" s="113"/>
      <c r="AU534" s="113"/>
      <c r="AV534" s="113"/>
      <c r="AW534" s="113"/>
      <c r="AX534" s="113"/>
      <c r="AY534" s="113"/>
      <c r="AZ534" s="113"/>
      <c r="BA534" s="113"/>
      <c r="BB534" s="113"/>
      <c r="BC534" s="113"/>
      <c r="BD534" s="113"/>
      <c r="BE534" s="113"/>
      <c r="BF534" s="113"/>
      <c r="BG534" s="113"/>
      <c r="BH534" s="113"/>
      <c r="BI534" s="113"/>
      <c r="BJ534" s="113"/>
      <c r="BK534" s="113"/>
      <c r="BL534" s="113"/>
      <c r="BM534" s="113"/>
      <c r="BN534" s="113"/>
      <c r="BO534" s="113"/>
      <c r="BP534" s="113"/>
      <c r="BQ534" s="113"/>
      <c r="BR534" s="113"/>
      <c r="BS534" s="113"/>
      <c r="BT534" s="113"/>
      <c r="BU534" s="113"/>
      <c r="BV534" s="113"/>
      <c r="BW534" s="113"/>
      <c r="BX534" s="113"/>
      <c r="BY534" s="113"/>
      <c r="BZ534" s="113"/>
      <c r="CA534" s="113"/>
      <c r="CB534" s="113"/>
      <c r="CC534" s="113"/>
      <c r="CD534" s="113"/>
      <c r="CE534" s="113"/>
      <c r="CF534" s="113"/>
      <c r="CG534" s="113"/>
      <c r="CH534" s="113"/>
      <c r="CI534" s="113"/>
      <c r="CJ534" s="113"/>
      <c r="CK534" s="113"/>
      <c r="CL534" s="113"/>
      <c r="CM534" s="113"/>
      <c r="CN534" s="113"/>
      <c r="CO534" s="113"/>
      <c r="CP534" s="113"/>
      <c r="CQ534" s="113"/>
      <c r="CR534" s="113"/>
      <c r="CS534" s="113"/>
      <c r="CT534" s="113"/>
      <c r="CU534" s="113"/>
      <c r="CV534" s="113"/>
      <c r="CW534" s="113"/>
      <c r="CX534" s="113"/>
      <c r="CY534" s="113"/>
      <c r="CZ534" s="113"/>
      <c r="DA534" s="113"/>
      <c r="DB534" s="113"/>
      <c r="DC534" s="113"/>
      <c r="DD534" s="113"/>
      <c r="DE534" s="113"/>
      <c r="DF534" s="113"/>
      <c r="DG534" s="113"/>
      <c r="DH534" s="113"/>
      <c r="DI534" s="113"/>
      <c r="DJ534" s="113"/>
      <c r="DK534" s="113"/>
      <c r="DL534" s="113"/>
      <c r="DM534" s="113"/>
      <c r="DN534" s="113"/>
      <c r="DO534" s="113"/>
      <c r="DP534" s="113"/>
      <c r="DQ534" s="113"/>
      <c r="DR534" s="113"/>
      <c r="DS534" s="113"/>
      <c r="DT534" s="113"/>
      <c r="DU534" s="113"/>
      <c r="DV534" s="113"/>
      <c r="DW534" s="113"/>
      <c r="DX534" s="113"/>
      <c r="DY534" s="113"/>
      <c r="DZ534" s="113"/>
      <c r="EA534" s="113"/>
      <c r="EB534" s="113"/>
      <c r="EC534" s="113"/>
      <c r="ED534" s="113"/>
      <c r="EE534" s="113"/>
      <c r="EF534" s="113"/>
      <c r="EG534" s="113"/>
    </row>
    <row r="535" spans="1:137" s="106" customFormat="1" ht="12.95" customHeight="1" x14ac:dyDescent="0.2">
      <c r="A535" s="100">
        <v>2</v>
      </c>
      <c r="B535" s="104" t="e">
        <f>'Приложение № 1'!#REF!</f>
        <v>#REF!</v>
      </c>
      <c r="C535" s="126" t="e">
        <f>'Приложение № 1'!#REF!</f>
        <v>#REF!</v>
      </c>
      <c r="D535" s="151" t="e">
        <f>'Приложение № 1'!#REF!</f>
        <v>#REF!</v>
      </c>
      <c r="E535" s="151" t="e">
        <f>C535</f>
        <v>#REF!</v>
      </c>
      <c r="F535" s="151" t="e">
        <f>D535</f>
        <v>#REF!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1">
        <v>0</v>
      </c>
      <c r="O535" s="151">
        <v>0</v>
      </c>
      <c r="P535" s="151">
        <v>0</v>
      </c>
      <c r="Q535" s="112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  <c r="AK535" s="113"/>
      <c r="AL535" s="113"/>
      <c r="AM535" s="113"/>
      <c r="AN535" s="113"/>
      <c r="AO535" s="113"/>
      <c r="AP535" s="113"/>
      <c r="AQ535" s="113"/>
      <c r="AR535" s="113"/>
      <c r="AS535" s="113"/>
      <c r="AT535" s="113"/>
      <c r="AU535" s="113"/>
      <c r="AV535" s="113"/>
      <c r="AW535" s="113"/>
      <c r="AX535" s="113"/>
      <c r="AY535" s="113"/>
      <c r="AZ535" s="113"/>
      <c r="BA535" s="113"/>
      <c r="BB535" s="113"/>
      <c r="BC535" s="113"/>
      <c r="BD535" s="113"/>
      <c r="BE535" s="113"/>
      <c r="BF535" s="113"/>
      <c r="BG535" s="113"/>
      <c r="BH535" s="113"/>
      <c r="BI535" s="113"/>
      <c r="BJ535" s="113"/>
      <c r="BK535" s="113"/>
      <c r="BL535" s="113"/>
      <c r="BM535" s="113"/>
      <c r="BN535" s="113"/>
      <c r="BO535" s="113"/>
      <c r="BP535" s="113"/>
      <c r="BQ535" s="113"/>
      <c r="BR535" s="113"/>
      <c r="BS535" s="113"/>
      <c r="BT535" s="113"/>
      <c r="BU535" s="113"/>
      <c r="BV535" s="113"/>
      <c r="BW535" s="113"/>
      <c r="BX535" s="113"/>
      <c r="BY535" s="113"/>
      <c r="BZ535" s="113"/>
      <c r="CA535" s="113"/>
      <c r="CB535" s="113"/>
      <c r="CC535" s="113"/>
      <c r="CD535" s="113"/>
      <c r="CE535" s="113"/>
      <c r="CF535" s="113"/>
      <c r="CG535" s="113"/>
      <c r="CH535" s="113"/>
      <c r="CI535" s="113"/>
      <c r="CJ535" s="113"/>
      <c r="CK535" s="113"/>
      <c r="CL535" s="113"/>
      <c r="CM535" s="113"/>
      <c r="CN535" s="113"/>
      <c r="CO535" s="113"/>
      <c r="CP535" s="113"/>
      <c r="CQ535" s="113"/>
      <c r="CR535" s="113"/>
      <c r="CS535" s="113"/>
      <c r="CT535" s="113"/>
      <c r="CU535" s="113"/>
      <c r="CV535" s="113"/>
      <c r="CW535" s="113"/>
      <c r="CX535" s="113"/>
      <c r="CY535" s="113"/>
      <c r="CZ535" s="113"/>
      <c r="DA535" s="113"/>
      <c r="DB535" s="113"/>
      <c r="DC535" s="113"/>
      <c r="DD535" s="113"/>
      <c r="DE535" s="113"/>
      <c r="DF535" s="113"/>
      <c r="DG535" s="113"/>
      <c r="DH535" s="113"/>
      <c r="DI535" s="113"/>
      <c r="DJ535" s="113"/>
      <c r="DK535" s="113"/>
      <c r="DL535" s="113"/>
      <c r="DM535" s="113"/>
      <c r="DN535" s="113"/>
      <c r="DO535" s="113"/>
      <c r="DP535" s="113"/>
      <c r="DQ535" s="113"/>
      <c r="DR535" s="113"/>
      <c r="DS535" s="113"/>
      <c r="DT535" s="113"/>
      <c r="DU535" s="113"/>
      <c r="DV535" s="113"/>
      <c r="DW535" s="113"/>
      <c r="DX535" s="113"/>
      <c r="DY535" s="113"/>
      <c r="DZ535" s="113"/>
      <c r="EA535" s="113"/>
      <c r="EB535" s="113"/>
      <c r="EC535" s="113"/>
      <c r="ED535" s="113"/>
      <c r="EE535" s="113"/>
      <c r="EF535" s="113"/>
      <c r="EG535" s="113"/>
    </row>
    <row r="536" spans="1:137" s="106" customFormat="1" ht="22.5" customHeight="1" x14ac:dyDescent="0.2">
      <c r="A536" s="822" t="e">
        <f>'Приложение № 1'!#REF!</f>
        <v>#REF!</v>
      </c>
      <c r="B536" s="823"/>
      <c r="C536" s="129" t="e">
        <f>C537</f>
        <v>#REF!</v>
      </c>
      <c r="D536" s="129" t="e">
        <f t="shared" ref="D536:P536" si="169">D537</f>
        <v>#REF!</v>
      </c>
      <c r="E536" s="129" t="e">
        <f t="shared" si="169"/>
        <v>#REF!</v>
      </c>
      <c r="F536" s="129" t="e">
        <f t="shared" si="169"/>
        <v>#REF!</v>
      </c>
      <c r="G536" s="129">
        <f t="shared" si="169"/>
        <v>0</v>
      </c>
      <c r="H536" s="129">
        <f t="shared" si="169"/>
        <v>0</v>
      </c>
      <c r="I536" s="129">
        <f t="shared" si="169"/>
        <v>0</v>
      </c>
      <c r="J536" s="129">
        <f t="shared" si="169"/>
        <v>0</v>
      </c>
      <c r="K536" s="129">
        <f t="shared" si="169"/>
        <v>0</v>
      </c>
      <c r="L536" s="129">
        <f t="shared" si="169"/>
        <v>0</v>
      </c>
      <c r="M536" s="129">
        <f t="shared" si="169"/>
        <v>0</v>
      </c>
      <c r="N536" s="129">
        <f t="shared" si="169"/>
        <v>0</v>
      </c>
      <c r="O536" s="129">
        <f t="shared" si="169"/>
        <v>0</v>
      </c>
      <c r="P536" s="129">
        <f t="shared" si="169"/>
        <v>0</v>
      </c>
      <c r="Q536" s="112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  <c r="AJ536" s="113"/>
      <c r="AK536" s="113"/>
      <c r="AL536" s="113"/>
      <c r="AM536" s="113"/>
      <c r="AN536" s="113"/>
      <c r="AO536" s="113"/>
      <c r="AP536" s="113"/>
      <c r="AQ536" s="113"/>
      <c r="AR536" s="113"/>
      <c r="AS536" s="113"/>
      <c r="AT536" s="113"/>
      <c r="AU536" s="113"/>
      <c r="AV536" s="113"/>
      <c r="AW536" s="113"/>
      <c r="AX536" s="113"/>
      <c r="AY536" s="113"/>
      <c r="AZ536" s="113"/>
      <c r="BA536" s="113"/>
      <c r="BB536" s="113"/>
      <c r="BC536" s="113"/>
      <c r="BD536" s="113"/>
      <c r="BE536" s="113"/>
      <c r="BF536" s="113"/>
      <c r="BG536" s="113"/>
      <c r="BH536" s="113"/>
      <c r="BI536" s="113"/>
      <c r="BJ536" s="113"/>
      <c r="BK536" s="113"/>
      <c r="BL536" s="113"/>
      <c r="BM536" s="113"/>
      <c r="BN536" s="113"/>
      <c r="BO536" s="113"/>
      <c r="BP536" s="113"/>
      <c r="BQ536" s="113"/>
      <c r="BR536" s="113"/>
      <c r="BS536" s="113"/>
      <c r="BT536" s="113"/>
      <c r="BU536" s="113"/>
      <c r="BV536" s="113"/>
      <c r="BW536" s="113"/>
      <c r="BX536" s="113"/>
      <c r="BY536" s="113"/>
      <c r="BZ536" s="113"/>
      <c r="CA536" s="113"/>
      <c r="CB536" s="113"/>
      <c r="CC536" s="113"/>
      <c r="CD536" s="113"/>
      <c r="CE536" s="113"/>
      <c r="CF536" s="113"/>
      <c r="CG536" s="113"/>
      <c r="CH536" s="113"/>
      <c r="CI536" s="113"/>
      <c r="CJ536" s="113"/>
      <c r="CK536" s="113"/>
      <c r="CL536" s="113"/>
      <c r="CM536" s="113"/>
      <c r="CN536" s="113"/>
      <c r="CO536" s="113"/>
      <c r="CP536" s="113"/>
      <c r="CQ536" s="113"/>
      <c r="CR536" s="113"/>
      <c r="CS536" s="113"/>
      <c r="CT536" s="113"/>
      <c r="CU536" s="113"/>
      <c r="CV536" s="113"/>
      <c r="CW536" s="113"/>
      <c r="CX536" s="113"/>
      <c r="CY536" s="113"/>
      <c r="CZ536" s="113"/>
      <c r="DA536" s="113"/>
      <c r="DB536" s="113"/>
      <c r="DC536" s="113"/>
      <c r="DD536" s="113"/>
      <c r="DE536" s="113"/>
      <c r="DF536" s="113"/>
      <c r="DG536" s="113"/>
      <c r="DH536" s="113"/>
      <c r="DI536" s="113"/>
      <c r="DJ536" s="113"/>
      <c r="DK536" s="113"/>
      <c r="DL536" s="113"/>
      <c r="DM536" s="113"/>
      <c r="DN536" s="113"/>
      <c r="DO536" s="113"/>
      <c r="DP536" s="113"/>
      <c r="DQ536" s="113"/>
      <c r="DR536" s="113"/>
      <c r="DS536" s="113"/>
      <c r="DT536" s="113"/>
      <c r="DU536" s="113"/>
      <c r="DV536" s="113"/>
      <c r="DW536" s="113"/>
      <c r="DX536" s="113"/>
      <c r="DY536" s="113"/>
      <c r="DZ536" s="113"/>
      <c r="EA536" s="113"/>
      <c r="EB536" s="113"/>
      <c r="EC536" s="113"/>
      <c r="ED536" s="113"/>
      <c r="EE536" s="113"/>
      <c r="EF536" s="113"/>
      <c r="EG536" s="113"/>
    </row>
    <row r="537" spans="1:137" s="106" customFormat="1" ht="12.95" customHeight="1" x14ac:dyDescent="0.2">
      <c r="A537" s="100" t="e">
        <f>'Приложение № 1'!#REF!</f>
        <v>#REF!</v>
      </c>
      <c r="B537" s="119" t="e">
        <f>'Приложение № 1'!#REF!</f>
        <v>#REF!</v>
      </c>
      <c r="C537" s="126" t="e">
        <f>'Приложение № 1'!#REF!</f>
        <v>#REF!</v>
      </c>
      <c r="D537" s="151" t="e">
        <f>'Приложение № 1'!#REF!</f>
        <v>#REF!</v>
      </c>
      <c r="E537" s="151" t="e">
        <f>C537</f>
        <v>#REF!</v>
      </c>
      <c r="F537" s="151" t="e">
        <f>D537</f>
        <v>#REF!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0</v>
      </c>
      <c r="M537" s="151">
        <v>0</v>
      </c>
      <c r="N537" s="151">
        <v>0</v>
      </c>
      <c r="O537" s="151">
        <v>0</v>
      </c>
      <c r="P537" s="151">
        <v>0</v>
      </c>
      <c r="Q537" s="112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  <c r="AK537" s="113"/>
      <c r="AL537" s="113"/>
      <c r="AM537" s="113"/>
      <c r="AN537" s="113"/>
      <c r="AO537" s="113"/>
      <c r="AP537" s="113"/>
      <c r="AQ537" s="113"/>
      <c r="AR537" s="113"/>
      <c r="AS537" s="113"/>
      <c r="AT537" s="113"/>
      <c r="AU537" s="113"/>
      <c r="AV537" s="113"/>
      <c r="AW537" s="113"/>
      <c r="AX537" s="113"/>
      <c r="AY537" s="113"/>
      <c r="AZ537" s="113"/>
      <c r="BA537" s="113"/>
      <c r="BB537" s="113"/>
      <c r="BC537" s="113"/>
      <c r="BD537" s="113"/>
      <c r="BE537" s="113"/>
      <c r="BF537" s="113"/>
      <c r="BG537" s="113"/>
      <c r="BH537" s="113"/>
      <c r="BI537" s="113"/>
      <c r="BJ537" s="113"/>
      <c r="BK537" s="113"/>
      <c r="BL537" s="113"/>
      <c r="BM537" s="113"/>
      <c r="BN537" s="113"/>
      <c r="BO537" s="113"/>
      <c r="BP537" s="113"/>
      <c r="BQ537" s="113"/>
      <c r="BR537" s="113"/>
      <c r="BS537" s="113"/>
      <c r="BT537" s="113"/>
      <c r="BU537" s="113"/>
      <c r="BV537" s="113"/>
      <c r="BW537" s="113"/>
      <c r="BX537" s="113"/>
      <c r="BY537" s="113"/>
      <c r="BZ537" s="113"/>
      <c r="CA537" s="113"/>
      <c r="CB537" s="113"/>
      <c r="CC537" s="113"/>
      <c r="CD537" s="113"/>
      <c r="CE537" s="113"/>
      <c r="CF537" s="113"/>
      <c r="CG537" s="113"/>
      <c r="CH537" s="113"/>
      <c r="CI537" s="113"/>
      <c r="CJ537" s="113"/>
      <c r="CK537" s="113"/>
      <c r="CL537" s="113"/>
      <c r="CM537" s="113"/>
      <c r="CN537" s="113"/>
      <c r="CO537" s="113"/>
      <c r="CP537" s="113"/>
      <c r="CQ537" s="113"/>
      <c r="CR537" s="113"/>
      <c r="CS537" s="113"/>
      <c r="CT537" s="113"/>
      <c r="CU537" s="113"/>
      <c r="CV537" s="113"/>
      <c r="CW537" s="113"/>
      <c r="CX537" s="113"/>
      <c r="CY537" s="113"/>
      <c r="CZ537" s="113"/>
      <c r="DA537" s="113"/>
      <c r="DB537" s="113"/>
      <c r="DC537" s="113"/>
      <c r="DD537" s="113"/>
      <c r="DE537" s="113"/>
      <c r="DF537" s="113"/>
      <c r="DG537" s="113"/>
      <c r="DH537" s="113"/>
      <c r="DI537" s="113"/>
      <c r="DJ537" s="113"/>
      <c r="DK537" s="113"/>
      <c r="DL537" s="113"/>
      <c r="DM537" s="113"/>
      <c r="DN537" s="113"/>
      <c r="DO537" s="113"/>
      <c r="DP537" s="113"/>
      <c r="DQ537" s="113"/>
      <c r="DR537" s="113"/>
      <c r="DS537" s="113"/>
      <c r="DT537" s="113"/>
      <c r="DU537" s="113"/>
      <c r="DV537" s="113"/>
      <c r="DW537" s="113"/>
      <c r="DX537" s="113"/>
      <c r="DY537" s="113"/>
      <c r="DZ537" s="113"/>
      <c r="EA537" s="113"/>
      <c r="EB537" s="113"/>
      <c r="EC537" s="113"/>
      <c r="ED537" s="113"/>
      <c r="EE537" s="113"/>
      <c r="EF537" s="113"/>
      <c r="EG537" s="113"/>
    </row>
    <row r="538" spans="1:137" s="106" customFormat="1" ht="39.950000000000003" customHeight="1" x14ac:dyDescent="0.2">
      <c r="A538" s="822" t="e">
        <f>'Приложение № 1'!#REF!</f>
        <v>#REF!</v>
      </c>
      <c r="B538" s="823"/>
      <c r="C538" s="101" t="e">
        <f>SUM(C539:C544)</f>
        <v>#REF!</v>
      </c>
      <c r="D538" s="101" t="e">
        <f t="shared" ref="D538:P538" si="170">SUM(D539:D544)</f>
        <v>#REF!</v>
      </c>
      <c r="E538" s="101">
        <f t="shared" si="170"/>
        <v>0</v>
      </c>
      <c r="F538" s="101">
        <f t="shared" si="170"/>
        <v>0</v>
      </c>
      <c r="G538" s="101" t="e">
        <f t="shared" si="170"/>
        <v>#REF!</v>
      </c>
      <c r="H538" s="101" t="e">
        <f t="shared" si="170"/>
        <v>#REF!</v>
      </c>
      <c r="I538" s="101">
        <f t="shared" si="170"/>
        <v>0</v>
      </c>
      <c r="J538" s="101">
        <f t="shared" si="170"/>
        <v>0</v>
      </c>
      <c r="K538" s="101">
        <f t="shared" si="170"/>
        <v>0</v>
      </c>
      <c r="L538" s="101">
        <f t="shared" si="170"/>
        <v>0</v>
      </c>
      <c r="M538" s="101">
        <f t="shared" si="170"/>
        <v>0</v>
      </c>
      <c r="N538" s="101">
        <f t="shared" si="170"/>
        <v>0</v>
      </c>
      <c r="O538" s="101">
        <f t="shared" si="170"/>
        <v>0</v>
      </c>
      <c r="P538" s="101">
        <f t="shared" si="170"/>
        <v>0</v>
      </c>
      <c r="Q538" s="112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  <c r="AK538" s="113"/>
      <c r="AL538" s="113"/>
      <c r="AM538" s="113"/>
      <c r="AN538" s="113"/>
      <c r="AO538" s="113"/>
      <c r="AP538" s="113"/>
      <c r="AQ538" s="113"/>
      <c r="AR538" s="113"/>
      <c r="AS538" s="113"/>
      <c r="AT538" s="113"/>
      <c r="AU538" s="113"/>
      <c r="AV538" s="113"/>
      <c r="AW538" s="113"/>
      <c r="AX538" s="113"/>
      <c r="AY538" s="113"/>
      <c r="AZ538" s="113"/>
      <c r="BA538" s="113"/>
      <c r="BB538" s="113"/>
      <c r="BC538" s="113"/>
      <c r="BD538" s="113"/>
      <c r="BE538" s="113"/>
      <c r="BF538" s="113"/>
      <c r="BG538" s="113"/>
      <c r="BH538" s="113"/>
      <c r="BI538" s="113"/>
      <c r="BJ538" s="113"/>
      <c r="BK538" s="113"/>
      <c r="BL538" s="113"/>
      <c r="BM538" s="113"/>
      <c r="BN538" s="113"/>
      <c r="BO538" s="113"/>
      <c r="BP538" s="113"/>
      <c r="BQ538" s="113"/>
      <c r="BR538" s="113"/>
      <c r="BS538" s="113"/>
      <c r="BT538" s="113"/>
      <c r="BU538" s="113"/>
      <c r="BV538" s="113"/>
      <c r="BW538" s="113"/>
      <c r="BX538" s="113"/>
      <c r="BY538" s="113"/>
      <c r="BZ538" s="113"/>
      <c r="CA538" s="113"/>
      <c r="CB538" s="113"/>
      <c r="CC538" s="113"/>
      <c r="CD538" s="113"/>
      <c r="CE538" s="113"/>
      <c r="CF538" s="113"/>
      <c r="CG538" s="113"/>
      <c r="CH538" s="113"/>
      <c r="CI538" s="113"/>
      <c r="CJ538" s="113"/>
      <c r="CK538" s="113"/>
      <c r="CL538" s="113"/>
      <c r="CM538" s="113"/>
      <c r="CN538" s="113"/>
      <c r="CO538" s="113"/>
      <c r="CP538" s="113"/>
      <c r="CQ538" s="113"/>
      <c r="CR538" s="113"/>
      <c r="CS538" s="113"/>
      <c r="CT538" s="113"/>
      <c r="CU538" s="113"/>
      <c r="CV538" s="113"/>
      <c r="CW538" s="113"/>
      <c r="CX538" s="113"/>
      <c r="CY538" s="113"/>
      <c r="CZ538" s="113"/>
      <c r="DA538" s="113"/>
      <c r="DB538" s="113"/>
      <c r="DC538" s="113"/>
      <c r="DD538" s="113"/>
      <c r="DE538" s="113"/>
      <c r="DF538" s="113"/>
      <c r="DG538" s="113"/>
      <c r="DH538" s="113"/>
      <c r="DI538" s="113"/>
      <c r="DJ538" s="113"/>
      <c r="DK538" s="113"/>
      <c r="DL538" s="113"/>
      <c r="DM538" s="113"/>
      <c r="DN538" s="113"/>
      <c r="DO538" s="113"/>
      <c r="DP538" s="113"/>
      <c r="DQ538" s="113"/>
      <c r="DR538" s="113"/>
      <c r="DS538" s="113"/>
      <c r="DT538" s="113"/>
      <c r="DU538" s="113"/>
      <c r="DV538" s="113"/>
      <c r="DW538" s="113"/>
      <c r="DX538" s="113"/>
      <c r="DY538" s="113"/>
      <c r="DZ538" s="113"/>
      <c r="EA538" s="113"/>
      <c r="EB538" s="113"/>
      <c r="EC538" s="113"/>
      <c r="ED538" s="113"/>
      <c r="EE538" s="113"/>
      <c r="EF538" s="113"/>
      <c r="EG538" s="113"/>
    </row>
    <row r="539" spans="1:137" s="150" customFormat="1" ht="12.95" customHeight="1" x14ac:dyDescent="0.2">
      <c r="A539" s="127">
        <v>1</v>
      </c>
      <c r="B539" s="130" t="e">
        <f>'Приложение № 1'!#REF!</f>
        <v>#REF!</v>
      </c>
      <c r="C539" s="126" t="e">
        <f>'Приложение № 1'!#REF!</f>
        <v>#REF!</v>
      </c>
      <c r="D539" s="151" t="e">
        <f>'Приложение № 1'!#REF!</f>
        <v>#REF!</v>
      </c>
      <c r="E539" s="151">
        <v>0</v>
      </c>
      <c r="F539" s="151">
        <v>0</v>
      </c>
      <c r="G539" s="151" t="e">
        <f>C539</f>
        <v>#REF!</v>
      </c>
      <c r="H539" s="151" t="e">
        <f>D539</f>
        <v>#REF!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1">
        <v>0</v>
      </c>
      <c r="O539" s="151">
        <v>0</v>
      </c>
      <c r="P539" s="151">
        <v>0</v>
      </c>
      <c r="Q539" s="123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4"/>
      <c r="AM539" s="124"/>
      <c r="AN539" s="124"/>
      <c r="AO539" s="124"/>
      <c r="AP539" s="124"/>
      <c r="AQ539" s="124"/>
      <c r="AR539" s="124"/>
      <c r="AS539" s="124"/>
      <c r="AT539" s="124"/>
      <c r="AU539" s="124"/>
      <c r="AV539" s="124"/>
      <c r="AW539" s="124"/>
      <c r="AX539" s="124"/>
      <c r="AY539" s="124"/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4"/>
      <c r="BK539" s="124"/>
      <c r="BL539" s="124"/>
      <c r="BM539" s="124"/>
      <c r="BN539" s="124"/>
      <c r="BO539" s="124"/>
      <c r="BP539" s="124"/>
      <c r="BQ539" s="124"/>
      <c r="BR539" s="124"/>
      <c r="BS539" s="124"/>
      <c r="BT539" s="124"/>
      <c r="BU539" s="124"/>
      <c r="BV539" s="124"/>
      <c r="BW539" s="124"/>
      <c r="BX539" s="124"/>
      <c r="BY539" s="124"/>
      <c r="BZ539" s="124"/>
      <c r="CA539" s="124"/>
      <c r="CB539" s="124"/>
      <c r="CC539" s="124"/>
      <c r="CD539" s="124"/>
      <c r="CE539" s="124"/>
      <c r="CF539" s="124"/>
      <c r="CG539" s="124"/>
      <c r="CH539" s="124"/>
      <c r="CI539" s="124"/>
      <c r="CJ539" s="124"/>
      <c r="CK539" s="124"/>
      <c r="CL539" s="124"/>
      <c r="CM539" s="124"/>
      <c r="CN539" s="124"/>
      <c r="CO539" s="124"/>
      <c r="CP539" s="124"/>
      <c r="CQ539" s="124"/>
      <c r="CR539" s="124"/>
      <c r="CS539" s="124"/>
      <c r="CT539" s="124"/>
      <c r="CU539" s="124"/>
      <c r="CV539" s="124"/>
      <c r="CW539" s="124"/>
      <c r="CX539" s="124"/>
      <c r="CY539" s="124"/>
      <c r="CZ539" s="124"/>
      <c r="DA539" s="124"/>
      <c r="DB539" s="124"/>
      <c r="DC539" s="124"/>
      <c r="DD539" s="124"/>
      <c r="DE539" s="124"/>
      <c r="DF539" s="124"/>
      <c r="DG539" s="124"/>
      <c r="DH539" s="124"/>
      <c r="DI539" s="124"/>
      <c r="DJ539" s="124"/>
      <c r="DK539" s="124"/>
      <c r="DL539" s="124"/>
      <c r="DM539" s="124"/>
      <c r="DN539" s="124"/>
      <c r="DO539" s="124"/>
      <c r="DP539" s="124"/>
      <c r="DQ539" s="124"/>
      <c r="DR539" s="124"/>
      <c r="DS539" s="124"/>
      <c r="DT539" s="124"/>
      <c r="DU539" s="124"/>
      <c r="DV539" s="124"/>
      <c r="DW539" s="124"/>
      <c r="DX539" s="124"/>
      <c r="DY539" s="124"/>
      <c r="DZ539" s="124"/>
      <c r="EA539" s="124"/>
      <c r="EB539" s="124"/>
      <c r="EC539" s="124"/>
      <c r="ED539" s="124"/>
      <c r="EE539" s="124"/>
      <c r="EF539" s="124"/>
      <c r="EG539" s="124"/>
    </row>
    <row r="540" spans="1:137" s="150" customFormat="1" ht="12.95" customHeight="1" x14ac:dyDescent="0.2">
      <c r="A540" s="127">
        <v>2</v>
      </c>
      <c r="B540" s="130" t="e">
        <f>'Приложение № 1'!#REF!</f>
        <v>#REF!</v>
      </c>
      <c r="C540" s="126" t="e">
        <f>'Приложение № 1'!#REF!</f>
        <v>#REF!</v>
      </c>
      <c r="D540" s="151" t="e">
        <f>'Приложение № 1'!#REF!</f>
        <v>#REF!</v>
      </c>
      <c r="E540" s="151">
        <v>0</v>
      </c>
      <c r="F540" s="151">
        <v>0</v>
      </c>
      <c r="G540" s="151" t="e">
        <f t="shared" ref="G540:H544" si="171">C540</f>
        <v>#REF!</v>
      </c>
      <c r="H540" s="151" t="e">
        <f t="shared" si="171"/>
        <v>#REF!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1">
        <v>0</v>
      </c>
      <c r="O540" s="151">
        <v>0</v>
      </c>
      <c r="P540" s="151">
        <v>0</v>
      </c>
      <c r="Q540" s="123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  <c r="AM540" s="124"/>
      <c r="AN540" s="124"/>
      <c r="AO540" s="124"/>
      <c r="AP540" s="124"/>
      <c r="AQ540" s="124"/>
      <c r="AR540" s="124"/>
      <c r="AS540" s="124"/>
      <c r="AT540" s="124"/>
      <c r="AU540" s="124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  <c r="CC540" s="124"/>
      <c r="CD540" s="124"/>
      <c r="CE540" s="124"/>
      <c r="CF540" s="124"/>
      <c r="CG540" s="124"/>
      <c r="CH540" s="124"/>
      <c r="CI540" s="124"/>
      <c r="CJ540" s="124"/>
      <c r="CK540" s="124"/>
      <c r="CL540" s="124"/>
      <c r="CM540" s="124"/>
      <c r="CN540" s="124"/>
      <c r="CO540" s="124"/>
      <c r="CP540" s="124"/>
      <c r="CQ540" s="124"/>
      <c r="CR540" s="124"/>
      <c r="CS540" s="124"/>
      <c r="CT540" s="124"/>
      <c r="CU540" s="124"/>
      <c r="CV540" s="124"/>
      <c r="CW540" s="124"/>
      <c r="CX540" s="124"/>
      <c r="CY540" s="124"/>
      <c r="CZ540" s="124"/>
      <c r="DA540" s="124"/>
      <c r="DB540" s="124"/>
      <c r="DC540" s="124"/>
      <c r="DD540" s="124"/>
      <c r="DE540" s="124"/>
      <c r="DF540" s="124"/>
      <c r="DG540" s="124"/>
      <c r="DH540" s="124"/>
      <c r="DI540" s="124"/>
      <c r="DJ540" s="124"/>
      <c r="DK540" s="124"/>
      <c r="DL540" s="124"/>
      <c r="DM540" s="124"/>
      <c r="DN540" s="124"/>
      <c r="DO540" s="124"/>
      <c r="DP540" s="124"/>
      <c r="DQ540" s="124"/>
      <c r="DR540" s="124"/>
      <c r="DS540" s="124"/>
      <c r="DT540" s="124"/>
      <c r="DU540" s="124"/>
      <c r="DV540" s="124"/>
      <c r="DW540" s="124"/>
      <c r="DX540" s="124"/>
      <c r="DY540" s="124"/>
      <c r="DZ540" s="124"/>
      <c r="EA540" s="124"/>
      <c r="EB540" s="124"/>
      <c r="EC540" s="124"/>
      <c r="ED540" s="124"/>
      <c r="EE540" s="124"/>
      <c r="EF540" s="124"/>
      <c r="EG540" s="124"/>
    </row>
    <row r="541" spans="1:137" s="150" customFormat="1" ht="12.95" customHeight="1" x14ac:dyDescent="0.2">
      <c r="A541" s="127">
        <v>3</v>
      </c>
      <c r="B541" s="130" t="e">
        <f>'Приложение № 1'!#REF!</f>
        <v>#REF!</v>
      </c>
      <c r="C541" s="126" t="e">
        <f>'Приложение № 1'!#REF!</f>
        <v>#REF!</v>
      </c>
      <c r="D541" s="151" t="e">
        <f>'Приложение № 1'!#REF!</f>
        <v>#REF!</v>
      </c>
      <c r="E541" s="151">
        <v>0</v>
      </c>
      <c r="F541" s="151">
        <v>0</v>
      </c>
      <c r="G541" s="151" t="e">
        <f t="shared" si="171"/>
        <v>#REF!</v>
      </c>
      <c r="H541" s="151" t="e">
        <f t="shared" si="171"/>
        <v>#REF!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1">
        <v>0</v>
      </c>
      <c r="O541" s="151">
        <v>0</v>
      </c>
      <c r="P541" s="151">
        <v>0</v>
      </c>
      <c r="Q541" s="123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4"/>
      <c r="AI541" s="124"/>
      <c r="AJ541" s="124"/>
      <c r="AK541" s="124"/>
      <c r="AL541" s="124"/>
      <c r="AM541" s="124"/>
      <c r="AN541" s="124"/>
      <c r="AO541" s="124"/>
      <c r="AP541" s="124"/>
      <c r="AQ541" s="124"/>
      <c r="AR541" s="124"/>
      <c r="AS541" s="124"/>
      <c r="AT541" s="124"/>
      <c r="AU541" s="124"/>
      <c r="AV541" s="124"/>
      <c r="AW541" s="124"/>
      <c r="AX541" s="124"/>
      <c r="AY541" s="124"/>
      <c r="AZ541" s="124"/>
      <c r="BA541" s="124"/>
      <c r="BB541" s="124"/>
      <c r="BC541" s="124"/>
      <c r="BD541" s="124"/>
      <c r="BE541" s="124"/>
      <c r="BF541" s="124"/>
      <c r="BG541" s="124"/>
      <c r="BH541" s="124"/>
      <c r="BI541" s="124"/>
      <c r="BJ541" s="124"/>
      <c r="BK541" s="124"/>
      <c r="BL541" s="124"/>
      <c r="BM541" s="124"/>
      <c r="BN541" s="124"/>
      <c r="BO541" s="124"/>
      <c r="BP541" s="124"/>
      <c r="BQ541" s="124"/>
      <c r="BR541" s="124"/>
      <c r="BS541" s="124"/>
      <c r="BT541" s="124"/>
      <c r="BU541" s="124"/>
      <c r="BV541" s="124"/>
      <c r="BW541" s="124"/>
      <c r="BX541" s="124"/>
      <c r="BY541" s="124"/>
      <c r="BZ541" s="124"/>
      <c r="CA541" s="124"/>
      <c r="CB541" s="124"/>
      <c r="CC541" s="124"/>
      <c r="CD541" s="124"/>
      <c r="CE541" s="124"/>
      <c r="CF541" s="124"/>
      <c r="CG541" s="124"/>
      <c r="CH541" s="124"/>
      <c r="CI541" s="124"/>
      <c r="CJ541" s="124"/>
      <c r="CK541" s="124"/>
      <c r="CL541" s="124"/>
      <c r="CM541" s="124"/>
      <c r="CN541" s="124"/>
      <c r="CO541" s="124"/>
      <c r="CP541" s="124"/>
      <c r="CQ541" s="124"/>
      <c r="CR541" s="124"/>
      <c r="CS541" s="124"/>
      <c r="CT541" s="124"/>
      <c r="CU541" s="124"/>
      <c r="CV541" s="124"/>
      <c r="CW541" s="124"/>
      <c r="CX541" s="124"/>
      <c r="CY541" s="124"/>
      <c r="CZ541" s="124"/>
      <c r="DA541" s="124"/>
      <c r="DB541" s="124"/>
      <c r="DC541" s="124"/>
      <c r="DD541" s="124"/>
      <c r="DE541" s="124"/>
      <c r="DF541" s="124"/>
      <c r="DG541" s="124"/>
      <c r="DH541" s="124"/>
      <c r="DI541" s="124"/>
      <c r="DJ541" s="124"/>
      <c r="DK541" s="124"/>
      <c r="DL541" s="124"/>
      <c r="DM541" s="124"/>
      <c r="DN541" s="124"/>
      <c r="DO541" s="124"/>
      <c r="DP541" s="124"/>
      <c r="DQ541" s="124"/>
      <c r="DR541" s="124"/>
      <c r="DS541" s="124"/>
      <c r="DT541" s="124"/>
      <c r="DU541" s="124"/>
      <c r="DV541" s="124"/>
      <c r="DW541" s="124"/>
      <c r="DX541" s="124"/>
      <c r="DY541" s="124"/>
      <c r="DZ541" s="124"/>
      <c r="EA541" s="124"/>
      <c r="EB541" s="124"/>
      <c r="EC541" s="124"/>
      <c r="ED541" s="124"/>
      <c r="EE541" s="124"/>
      <c r="EF541" s="124"/>
      <c r="EG541" s="124"/>
    </row>
    <row r="542" spans="1:137" s="150" customFormat="1" ht="12.95" customHeight="1" x14ac:dyDescent="0.2">
      <c r="A542" s="127">
        <v>4</v>
      </c>
      <c r="B542" s="130" t="e">
        <f>'Приложение № 1'!#REF!</f>
        <v>#REF!</v>
      </c>
      <c r="C542" s="126" t="e">
        <f>'Приложение № 1'!#REF!</f>
        <v>#REF!</v>
      </c>
      <c r="D542" s="151" t="e">
        <f>'Приложение № 1'!#REF!</f>
        <v>#REF!</v>
      </c>
      <c r="E542" s="151">
        <v>0</v>
      </c>
      <c r="F542" s="151">
        <v>0</v>
      </c>
      <c r="G542" s="151" t="e">
        <f t="shared" si="171"/>
        <v>#REF!</v>
      </c>
      <c r="H542" s="151" t="e">
        <f t="shared" si="171"/>
        <v>#REF!</v>
      </c>
      <c r="I542" s="151">
        <v>0</v>
      </c>
      <c r="J542" s="151">
        <v>0</v>
      </c>
      <c r="K542" s="151">
        <v>0</v>
      </c>
      <c r="L542" s="151">
        <v>0</v>
      </c>
      <c r="M542" s="151">
        <v>0</v>
      </c>
      <c r="N542" s="151">
        <v>0</v>
      </c>
      <c r="O542" s="151">
        <v>0</v>
      </c>
      <c r="P542" s="151">
        <v>0</v>
      </c>
      <c r="Q542" s="123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4"/>
      <c r="AI542" s="124"/>
      <c r="AJ542" s="124"/>
      <c r="AK542" s="124"/>
      <c r="AL542" s="124"/>
      <c r="AM542" s="124"/>
      <c r="AN542" s="124"/>
      <c r="AO542" s="124"/>
      <c r="AP542" s="124"/>
      <c r="AQ542" s="124"/>
      <c r="AR542" s="124"/>
      <c r="AS542" s="124"/>
      <c r="AT542" s="124"/>
      <c r="AU542" s="124"/>
      <c r="AV542" s="124"/>
      <c r="AW542" s="124"/>
      <c r="AX542" s="124"/>
      <c r="AY542" s="124"/>
      <c r="AZ542" s="124"/>
      <c r="BA542" s="124"/>
      <c r="BB542" s="124"/>
      <c r="BC542" s="124"/>
      <c r="BD542" s="124"/>
      <c r="BE542" s="124"/>
      <c r="BF542" s="124"/>
      <c r="BG542" s="124"/>
      <c r="BH542" s="124"/>
      <c r="BI542" s="124"/>
      <c r="BJ542" s="124"/>
      <c r="BK542" s="124"/>
      <c r="BL542" s="124"/>
      <c r="BM542" s="124"/>
      <c r="BN542" s="124"/>
      <c r="BO542" s="124"/>
      <c r="BP542" s="124"/>
      <c r="BQ542" s="124"/>
      <c r="BR542" s="124"/>
      <c r="BS542" s="124"/>
      <c r="BT542" s="124"/>
      <c r="BU542" s="124"/>
      <c r="BV542" s="124"/>
      <c r="BW542" s="124"/>
      <c r="BX542" s="124"/>
      <c r="BY542" s="124"/>
      <c r="BZ542" s="124"/>
      <c r="CA542" s="124"/>
      <c r="CB542" s="124"/>
      <c r="CC542" s="124"/>
      <c r="CD542" s="124"/>
      <c r="CE542" s="124"/>
      <c r="CF542" s="124"/>
      <c r="CG542" s="124"/>
      <c r="CH542" s="124"/>
      <c r="CI542" s="124"/>
      <c r="CJ542" s="124"/>
      <c r="CK542" s="124"/>
      <c r="CL542" s="124"/>
      <c r="CM542" s="124"/>
      <c r="CN542" s="124"/>
      <c r="CO542" s="124"/>
      <c r="CP542" s="124"/>
      <c r="CQ542" s="124"/>
      <c r="CR542" s="124"/>
      <c r="CS542" s="124"/>
      <c r="CT542" s="124"/>
      <c r="CU542" s="124"/>
      <c r="CV542" s="124"/>
      <c r="CW542" s="124"/>
      <c r="CX542" s="124"/>
      <c r="CY542" s="124"/>
      <c r="CZ542" s="124"/>
      <c r="DA542" s="124"/>
      <c r="DB542" s="124"/>
      <c r="DC542" s="124"/>
      <c r="DD542" s="124"/>
      <c r="DE542" s="124"/>
      <c r="DF542" s="124"/>
      <c r="DG542" s="124"/>
      <c r="DH542" s="124"/>
      <c r="DI542" s="124"/>
      <c r="DJ542" s="124"/>
      <c r="DK542" s="124"/>
      <c r="DL542" s="124"/>
      <c r="DM542" s="124"/>
      <c r="DN542" s="124"/>
      <c r="DO542" s="124"/>
      <c r="DP542" s="124"/>
      <c r="DQ542" s="124"/>
      <c r="DR542" s="124"/>
      <c r="DS542" s="124"/>
      <c r="DT542" s="124"/>
      <c r="DU542" s="124"/>
      <c r="DV542" s="124"/>
      <c r="DW542" s="124"/>
      <c r="DX542" s="124"/>
      <c r="DY542" s="124"/>
      <c r="DZ542" s="124"/>
      <c r="EA542" s="124"/>
      <c r="EB542" s="124"/>
      <c r="EC542" s="124"/>
      <c r="ED542" s="124"/>
      <c r="EE542" s="124"/>
      <c r="EF542" s="124"/>
      <c r="EG542" s="124"/>
    </row>
    <row r="543" spans="1:137" s="150" customFormat="1" ht="12.95" customHeight="1" x14ac:dyDescent="0.2">
      <c r="A543" s="127">
        <v>5</v>
      </c>
      <c r="B543" s="130" t="e">
        <f>'Приложение № 1'!#REF!</f>
        <v>#REF!</v>
      </c>
      <c r="C543" s="126" t="e">
        <f>'Приложение № 1'!#REF!</f>
        <v>#REF!</v>
      </c>
      <c r="D543" s="151" t="e">
        <f>'Приложение № 1'!#REF!</f>
        <v>#REF!</v>
      </c>
      <c r="E543" s="151">
        <v>0</v>
      </c>
      <c r="F543" s="151">
        <v>0</v>
      </c>
      <c r="G543" s="151" t="e">
        <f t="shared" si="171"/>
        <v>#REF!</v>
      </c>
      <c r="H543" s="151" t="e">
        <f t="shared" si="171"/>
        <v>#REF!</v>
      </c>
      <c r="I543" s="151">
        <v>0</v>
      </c>
      <c r="J543" s="151">
        <v>0</v>
      </c>
      <c r="K543" s="151">
        <v>0</v>
      </c>
      <c r="L543" s="151">
        <v>0</v>
      </c>
      <c r="M543" s="151">
        <v>0</v>
      </c>
      <c r="N543" s="151">
        <v>0</v>
      </c>
      <c r="O543" s="151">
        <v>0</v>
      </c>
      <c r="P543" s="151">
        <v>0</v>
      </c>
      <c r="Q543" s="123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4"/>
      <c r="BE543" s="124"/>
      <c r="BF543" s="124"/>
      <c r="BG543" s="124"/>
      <c r="BH543" s="124"/>
      <c r="BI543" s="124"/>
      <c r="BJ543" s="124"/>
      <c r="BK543" s="124"/>
      <c r="BL543" s="124"/>
      <c r="BM543" s="124"/>
      <c r="BN543" s="124"/>
      <c r="BO543" s="124"/>
      <c r="BP543" s="124"/>
      <c r="BQ543" s="124"/>
      <c r="BR543" s="124"/>
      <c r="BS543" s="124"/>
      <c r="BT543" s="124"/>
      <c r="BU543" s="124"/>
      <c r="BV543" s="124"/>
      <c r="BW543" s="124"/>
      <c r="BX543" s="124"/>
      <c r="BY543" s="124"/>
      <c r="BZ543" s="124"/>
      <c r="CA543" s="124"/>
      <c r="CB543" s="124"/>
      <c r="CC543" s="124"/>
      <c r="CD543" s="124"/>
      <c r="CE543" s="124"/>
      <c r="CF543" s="124"/>
      <c r="CG543" s="124"/>
      <c r="CH543" s="124"/>
      <c r="CI543" s="124"/>
      <c r="CJ543" s="124"/>
      <c r="CK543" s="124"/>
      <c r="CL543" s="124"/>
      <c r="CM543" s="124"/>
      <c r="CN543" s="124"/>
      <c r="CO543" s="124"/>
      <c r="CP543" s="124"/>
      <c r="CQ543" s="124"/>
      <c r="CR543" s="124"/>
      <c r="CS543" s="124"/>
      <c r="CT543" s="124"/>
      <c r="CU543" s="124"/>
      <c r="CV543" s="124"/>
      <c r="CW543" s="124"/>
      <c r="CX543" s="124"/>
      <c r="CY543" s="124"/>
      <c r="CZ543" s="124"/>
      <c r="DA543" s="124"/>
      <c r="DB543" s="124"/>
      <c r="DC543" s="124"/>
      <c r="DD543" s="124"/>
      <c r="DE543" s="124"/>
      <c r="DF543" s="124"/>
      <c r="DG543" s="124"/>
      <c r="DH543" s="124"/>
      <c r="DI543" s="124"/>
      <c r="DJ543" s="124"/>
      <c r="DK543" s="124"/>
      <c r="DL543" s="124"/>
      <c r="DM543" s="124"/>
      <c r="DN543" s="124"/>
      <c r="DO543" s="124"/>
      <c r="DP543" s="124"/>
      <c r="DQ543" s="124"/>
      <c r="DR543" s="124"/>
      <c r="DS543" s="124"/>
      <c r="DT543" s="124"/>
      <c r="DU543" s="124"/>
      <c r="DV543" s="124"/>
      <c r="DW543" s="124"/>
      <c r="DX543" s="124"/>
      <c r="DY543" s="124"/>
      <c r="DZ543" s="124"/>
      <c r="EA543" s="124"/>
      <c r="EB543" s="124"/>
      <c r="EC543" s="124"/>
      <c r="ED543" s="124"/>
      <c r="EE543" s="124"/>
      <c r="EF543" s="124"/>
      <c r="EG543" s="124"/>
    </row>
    <row r="544" spans="1:137" s="106" customFormat="1" ht="12.95" customHeight="1" x14ac:dyDescent="0.2">
      <c r="A544" s="127">
        <v>6</v>
      </c>
      <c r="B544" s="130" t="e">
        <f>'Приложение № 1'!#REF!</f>
        <v>#REF!</v>
      </c>
      <c r="C544" s="126" t="e">
        <f>'Приложение № 1'!#REF!</f>
        <v>#REF!</v>
      </c>
      <c r="D544" s="151" t="e">
        <f>'Приложение № 1'!#REF!</f>
        <v>#REF!</v>
      </c>
      <c r="E544" s="151">
        <v>0</v>
      </c>
      <c r="F544" s="151">
        <v>0</v>
      </c>
      <c r="G544" s="151" t="e">
        <f t="shared" si="171"/>
        <v>#REF!</v>
      </c>
      <c r="H544" s="151" t="e">
        <f t="shared" si="171"/>
        <v>#REF!</v>
      </c>
      <c r="I544" s="151">
        <v>0</v>
      </c>
      <c r="J544" s="151">
        <v>0</v>
      </c>
      <c r="K544" s="151">
        <v>0</v>
      </c>
      <c r="L544" s="151">
        <v>0</v>
      </c>
      <c r="M544" s="151">
        <v>0</v>
      </c>
      <c r="N544" s="151">
        <v>0</v>
      </c>
      <c r="O544" s="151">
        <v>0</v>
      </c>
      <c r="P544" s="151">
        <v>0</v>
      </c>
      <c r="Q544" s="112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  <c r="AK544" s="113"/>
      <c r="AL544" s="113"/>
      <c r="AM544" s="113"/>
      <c r="AN544" s="113"/>
      <c r="AO544" s="113"/>
      <c r="AP544" s="113"/>
      <c r="AQ544" s="113"/>
      <c r="AR544" s="113"/>
      <c r="AS544" s="113"/>
      <c r="AT544" s="113"/>
      <c r="AU544" s="113"/>
      <c r="AV544" s="113"/>
      <c r="AW544" s="113"/>
      <c r="AX544" s="113"/>
      <c r="AY544" s="113"/>
      <c r="AZ544" s="113"/>
      <c r="BA544" s="113"/>
      <c r="BB544" s="113"/>
      <c r="BC544" s="113"/>
      <c r="BD544" s="113"/>
      <c r="BE544" s="113"/>
      <c r="BF544" s="113"/>
      <c r="BG544" s="113"/>
      <c r="BH544" s="113"/>
      <c r="BI544" s="113"/>
      <c r="BJ544" s="113"/>
      <c r="BK544" s="113"/>
      <c r="BL544" s="113"/>
      <c r="BM544" s="113"/>
      <c r="BN544" s="113"/>
      <c r="BO544" s="113"/>
      <c r="BP544" s="113"/>
      <c r="BQ544" s="113"/>
      <c r="BR544" s="113"/>
      <c r="BS544" s="113"/>
      <c r="BT544" s="113"/>
      <c r="BU544" s="113"/>
      <c r="BV544" s="113"/>
      <c r="BW544" s="113"/>
      <c r="BX544" s="113"/>
      <c r="BY544" s="113"/>
      <c r="BZ544" s="113"/>
      <c r="CA544" s="113"/>
      <c r="CB544" s="113"/>
      <c r="CC544" s="113"/>
      <c r="CD544" s="113"/>
      <c r="CE544" s="113"/>
      <c r="CF544" s="113"/>
      <c r="CG544" s="113"/>
      <c r="CH544" s="113"/>
      <c r="CI544" s="113"/>
      <c r="CJ544" s="113"/>
      <c r="CK544" s="113"/>
      <c r="CL544" s="113"/>
      <c r="CM544" s="113"/>
      <c r="CN544" s="113"/>
      <c r="CO544" s="113"/>
      <c r="CP544" s="113"/>
      <c r="CQ544" s="113"/>
      <c r="CR544" s="113"/>
      <c r="CS544" s="113"/>
      <c r="CT544" s="113"/>
      <c r="CU544" s="113"/>
      <c r="CV544" s="113"/>
      <c r="CW544" s="113"/>
      <c r="CX544" s="113"/>
      <c r="CY544" s="113"/>
      <c r="CZ544" s="113"/>
      <c r="DA544" s="113"/>
      <c r="DB544" s="113"/>
      <c r="DC544" s="113"/>
      <c r="DD544" s="113"/>
      <c r="DE544" s="113"/>
      <c r="DF544" s="113"/>
      <c r="DG544" s="113"/>
      <c r="DH544" s="113"/>
      <c r="DI544" s="113"/>
      <c r="DJ544" s="113"/>
      <c r="DK544" s="113"/>
      <c r="DL544" s="113"/>
      <c r="DM544" s="113"/>
      <c r="DN544" s="113"/>
      <c r="DO544" s="113"/>
      <c r="DP544" s="113"/>
      <c r="DQ544" s="113"/>
      <c r="DR544" s="113"/>
      <c r="DS544" s="113"/>
      <c r="DT544" s="113"/>
      <c r="DU544" s="113"/>
      <c r="DV544" s="113"/>
      <c r="DW544" s="113"/>
      <c r="DX544" s="113"/>
      <c r="DY544" s="113"/>
      <c r="DZ544" s="113"/>
      <c r="EA544" s="113"/>
      <c r="EB544" s="113"/>
      <c r="EC544" s="113"/>
      <c r="ED544" s="113"/>
      <c r="EE544" s="113"/>
      <c r="EF544" s="113"/>
      <c r="EG544" s="113"/>
    </row>
    <row r="545" spans="1:137" s="106" customFormat="1" ht="33" customHeight="1" x14ac:dyDescent="0.2">
      <c r="A545" s="822" t="e">
        <f>'Приложение № 1'!#REF!</f>
        <v>#REF!</v>
      </c>
      <c r="B545" s="823"/>
      <c r="C545" s="129" t="e">
        <f>C546+C547+C548+C549</f>
        <v>#REF!</v>
      </c>
      <c r="D545" s="129" t="e">
        <f t="shared" ref="D545:P545" si="172">D546+D547+D548+D549</f>
        <v>#REF!</v>
      </c>
      <c r="E545" s="129" t="e">
        <f t="shared" si="172"/>
        <v>#REF!</v>
      </c>
      <c r="F545" s="129" t="e">
        <f t="shared" si="172"/>
        <v>#REF!</v>
      </c>
      <c r="G545" s="129">
        <f t="shared" si="172"/>
        <v>0</v>
      </c>
      <c r="H545" s="129">
        <f t="shared" si="172"/>
        <v>0</v>
      </c>
      <c r="I545" s="129">
        <f t="shared" si="172"/>
        <v>0</v>
      </c>
      <c r="J545" s="129">
        <f t="shared" si="172"/>
        <v>0</v>
      </c>
      <c r="K545" s="129">
        <f t="shared" si="172"/>
        <v>0</v>
      </c>
      <c r="L545" s="129">
        <f t="shared" si="172"/>
        <v>0</v>
      </c>
      <c r="M545" s="129">
        <f t="shared" si="172"/>
        <v>0</v>
      </c>
      <c r="N545" s="129">
        <f t="shared" si="172"/>
        <v>0</v>
      </c>
      <c r="O545" s="129">
        <f t="shared" si="172"/>
        <v>0</v>
      </c>
      <c r="P545" s="129">
        <f t="shared" si="172"/>
        <v>0</v>
      </c>
      <c r="Q545" s="112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  <c r="AK545" s="113"/>
      <c r="AL545" s="113"/>
      <c r="AM545" s="113"/>
      <c r="AN545" s="113"/>
      <c r="AO545" s="113"/>
      <c r="AP545" s="113"/>
      <c r="AQ545" s="113"/>
      <c r="AR545" s="113"/>
      <c r="AS545" s="113"/>
      <c r="AT545" s="113"/>
      <c r="AU545" s="113"/>
      <c r="AV545" s="113"/>
      <c r="AW545" s="113"/>
      <c r="AX545" s="113"/>
      <c r="AY545" s="113"/>
      <c r="AZ545" s="113"/>
      <c r="BA545" s="113"/>
      <c r="BB545" s="113"/>
      <c r="BC545" s="113"/>
      <c r="BD545" s="113"/>
      <c r="BE545" s="113"/>
      <c r="BF545" s="113"/>
      <c r="BG545" s="113"/>
      <c r="BH545" s="113"/>
      <c r="BI545" s="113"/>
      <c r="BJ545" s="113"/>
      <c r="BK545" s="113"/>
      <c r="BL545" s="113"/>
      <c r="BM545" s="113"/>
      <c r="BN545" s="113"/>
      <c r="BO545" s="113"/>
      <c r="BP545" s="113"/>
      <c r="BQ545" s="113"/>
      <c r="BR545" s="113"/>
      <c r="BS545" s="113"/>
      <c r="BT545" s="113"/>
      <c r="BU545" s="113"/>
      <c r="BV545" s="113"/>
      <c r="BW545" s="113"/>
      <c r="BX545" s="113"/>
      <c r="BY545" s="113"/>
      <c r="BZ545" s="113"/>
      <c r="CA545" s="113"/>
      <c r="CB545" s="113"/>
      <c r="CC545" s="113"/>
      <c r="CD545" s="113"/>
      <c r="CE545" s="113"/>
      <c r="CF545" s="113"/>
      <c r="CG545" s="113"/>
      <c r="CH545" s="113"/>
      <c r="CI545" s="113"/>
      <c r="CJ545" s="113"/>
      <c r="CK545" s="113"/>
      <c r="CL545" s="113"/>
      <c r="CM545" s="113"/>
      <c r="CN545" s="113"/>
      <c r="CO545" s="113"/>
      <c r="CP545" s="113"/>
      <c r="CQ545" s="113"/>
      <c r="CR545" s="113"/>
      <c r="CS545" s="113"/>
      <c r="CT545" s="113"/>
      <c r="CU545" s="113"/>
      <c r="CV545" s="113"/>
      <c r="CW545" s="113"/>
      <c r="CX545" s="113"/>
      <c r="CY545" s="113"/>
      <c r="CZ545" s="113"/>
      <c r="DA545" s="113"/>
      <c r="DB545" s="113"/>
      <c r="DC545" s="113"/>
      <c r="DD545" s="113"/>
      <c r="DE545" s="113"/>
      <c r="DF545" s="113"/>
      <c r="DG545" s="113"/>
      <c r="DH545" s="113"/>
      <c r="DI545" s="113"/>
      <c r="DJ545" s="113"/>
      <c r="DK545" s="113"/>
      <c r="DL545" s="113"/>
      <c r="DM545" s="113"/>
      <c r="DN545" s="113"/>
      <c r="DO545" s="113"/>
      <c r="DP545" s="113"/>
      <c r="DQ545" s="113"/>
      <c r="DR545" s="113"/>
      <c r="DS545" s="113"/>
      <c r="DT545" s="113"/>
      <c r="DU545" s="113"/>
      <c r="DV545" s="113"/>
      <c r="DW545" s="113"/>
      <c r="DX545" s="113"/>
      <c r="DY545" s="113"/>
      <c r="DZ545" s="113"/>
      <c r="EA545" s="113"/>
      <c r="EB545" s="113"/>
      <c r="EC545" s="113"/>
      <c r="ED545" s="113"/>
      <c r="EE545" s="113"/>
      <c r="EF545" s="113"/>
      <c r="EG545" s="113"/>
    </row>
    <row r="546" spans="1:137" s="106" customFormat="1" ht="12.95" customHeight="1" x14ac:dyDescent="0.2">
      <c r="A546" s="127">
        <v>1</v>
      </c>
      <c r="B546" s="104" t="e">
        <f>'Приложение № 1'!#REF!</f>
        <v>#REF!</v>
      </c>
      <c r="C546" s="126" t="e">
        <f>'Приложение № 1'!#REF!</f>
        <v>#REF!</v>
      </c>
      <c r="D546" s="151" t="e">
        <f>'Приложение № 1'!#REF!</f>
        <v>#REF!</v>
      </c>
      <c r="E546" s="151" t="e">
        <f t="shared" ref="E546:F549" si="173">C546</f>
        <v>#REF!</v>
      </c>
      <c r="F546" s="151" t="e">
        <f t="shared" si="173"/>
        <v>#REF!</v>
      </c>
      <c r="G546" s="151">
        <v>0</v>
      </c>
      <c r="H546" s="151">
        <v>0</v>
      </c>
      <c r="I546" s="151">
        <v>0</v>
      </c>
      <c r="J546" s="151">
        <v>0</v>
      </c>
      <c r="K546" s="151">
        <v>0</v>
      </c>
      <c r="L546" s="151">
        <v>0</v>
      </c>
      <c r="M546" s="151">
        <v>0</v>
      </c>
      <c r="N546" s="151">
        <v>0</v>
      </c>
      <c r="O546" s="151">
        <v>0</v>
      </c>
      <c r="P546" s="151">
        <v>0</v>
      </c>
      <c r="Q546" s="112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  <c r="AK546" s="113"/>
      <c r="AL546" s="113"/>
      <c r="AM546" s="113"/>
      <c r="AN546" s="113"/>
      <c r="AO546" s="113"/>
      <c r="AP546" s="113"/>
      <c r="AQ546" s="113"/>
      <c r="AR546" s="113"/>
      <c r="AS546" s="113"/>
      <c r="AT546" s="113"/>
      <c r="AU546" s="113"/>
      <c r="AV546" s="113"/>
      <c r="AW546" s="113"/>
      <c r="AX546" s="113"/>
      <c r="AY546" s="113"/>
      <c r="AZ546" s="113"/>
      <c r="BA546" s="113"/>
      <c r="BB546" s="113"/>
      <c r="BC546" s="113"/>
      <c r="BD546" s="113"/>
      <c r="BE546" s="113"/>
      <c r="BF546" s="113"/>
      <c r="BG546" s="113"/>
      <c r="BH546" s="113"/>
      <c r="BI546" s="113"/>
      <c r="BJ546" s="113"/>
      <c r="BK546" s="113"/>
      <c r="BL546" s="113"/>
      <c r="BM546" s="113"/>
      <c r="BN546" s="113"/>
      <c r="BO546" s="113"/>
      <c r="BP546" s="113"/>
      <c r="BQ546" s="113"/>
      <c r="BR546" s="113"/>
      <c r="BS546" s="113"/>
      <c r="BT546" s="113"/>
      <c r="BU546" s="113"/>
      <c r="BV546" s="113"/>
      <c r="BW546" s="113"/>
      <c r="BX546" s="113"/>
      <c r="BY546" s="113"/>
      <c r="BZ546" s="113"/>
      <c r="CA546" s="113"/>
      <c r="CB546" s="113"/>
      <c r="CC546" s="113"/>
      <c r="CD546" s="113"/>
      <c r="CE546" s="113"/>
      <c r="CF546" s="113"/>
      <c r="CG546" s="113"/>
      <c r="CH546" s="113"/>
      <c r="CI546" s="113"/>
      <c r="CJ546" s="113"/>
      <c r="CK546" s="113"/>
      <c r="CL546" s="113"/>
      <c r="CM546" s="113"/>
      <c r="CN546" s="113"/>
      <c r="CO546" s="113"/>
      <c r="CP546" s="113"/>
      <c r="CQ546" s="113"/>
      <c r="CR546" s="113"/>
      <c r="CS546" s="113"/>
      <c r="CT546" s="113"/>
      <c r="CU546" s="113"/>
      <c r="CV546" s="113"/>
      <c r="CW546" s="113"/>
      <c r="CX546" s="113"/>
      <c r="CY546" s="113"/>
      <c r="CZ546" s="113"/>
      <c r="DA546" s="113"/>
      <c r="DB546" s="113"/>
      <c r="DC546" s="113"/>
      <c r="DD546" s="113"/>
      <c r="DE546" s="113"/>
      <c r="DF546" s="113"/>
      <c r="DG546" s="113"/>
      <c r="DH546" s="113"/>
      <c r="DI546" s="113"/>
      <c r="DJ546" s="113"/>
      <c r="DK546" s="113"/>
      <c r="DL546" s="113"/>
      <c r="DM546" s="113"/>
      <c r="DN546" s="113"/>
      <c r="DO546" s="113"/>
      <c r="DP546" s="113"/>
      <c r="DQ546" s="113"/>
      <c r="DR546" s="113"/>
      <c r="DS546" s="113"/>
      <c r="DT546" s="113"/>
      <c r="DU546" s="113"/>
      <c r="DV546" s="113"/>
      <c r="DW546" s="113"/>
      <c r="DX546" s="113"/>
      <c r="DY546" s="113"/>
      <c r="DZ546" s="113"/>
      <c r="EA546" s="113"/>
      <c r="EB546" s="113"/>
      <c r="EC546" s="113"/>
      <c r="ED546" s="113"/>
      <c r="EE546" s="113"/>
      <c r="EF546" s="113"/>
      <c r="EG546" s="113"/>
    </row>
    <row r="547" spans="1:137" s="106" customFormat="1" ht="12.95" customHeight="1" x14ac:dyDescent="0.2">
      <c r="A547" s="127">
        <v>2</v>
      </c>
      <c r="B547" s="104" t="e">
        <f>'Приложение № 1'!#REF!</f>
        <v>#REF!</v>
      </c>
      <c r="C547" s="126" t="e">
        <f>'Приложение № 1'!#REF!</f>
        <v>#REF!</v>
      </c>
      <c r="D547" s="151" t="e">
        <f>'Приложение № 1'!#REF!</f>
        <v>#REF!</v>
      </c>
      <c r="E547" s="151" t="e">
        <f t="shared" si="173"/>
        <v>#REF!</v>
      </c>
      <c r="F547" s="151" t="e">
        <f t="shared" si="173"/>
        <v>#REF!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1">
        <v>0</v>
      </c>
      <c r="O547" s="151">
        <v>0</v>
      </c>
      <c r="P547" s="151">
        <v>0</v>
      </c>
      <c r="Q547" s="112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  <c r="AK547" s="113"/>
      <c r="AL547" s="113"/>
      <c r="AM547" s="113"/>
      <c r="AN547" s="113"/>
      <c r="AO547" s="113"/>
      <c r="AP547" s="113"/>
      <c r="AQ547" s="113"/>
      <c r="AR547" s="113"/>
      <c r="AS547" s="113"/>
      <c r="AT547" s="113"/>
      <c r="AU547" s="113"/>
      <c r="AV547" s="113"/>
      <c r="AW547" s="113"/>
      <c r="AX547" s="113"/>
      <c r="AY547" s="113"/>
      <c r="AZ547" s="113"/>
      <c r="BA547" s="113"/>
      <c r="BB547" s="113"/>
      <c r="BC547" s="113"/>
      <c r="BD547" s="113"/>
      <c r="BE547" s="113"/>
      <c r="BF547" s="113"/>
      <c r="BG547" s="113"/>
      <c r="BH547" s="113"/>
      <c r="BI547" s="113"/>
      <c r="BJ547" s="113"/>
      <c r="BK547" s="113"/>
      <c r="BL547" s="113"/>
      <c r="BM547" s="113"/>
      <c r="BN547" s="113"/>
      <c r="BO547" s="113"/>
      <c r="BP547" s="113"/>
      <c r="BQ547" s="113"/>
      <c r="BR547" s="113"/>
      <c r="BS547" s="113"/>
      <c r="BT547" s="113"/>
      <c r="BU547" s="113"/>
      <c r="BV547" s="113"/>
      <c r="BW547" s="113"/>
      <c r="BX547" s="113"/>
      <c r="BY547" s="113"/>
      <c r="BZ547" s="113"/>
      <c r="CA547" s="113"/>
      <c r="CB547" s="113"/>
      <c r="CC547" s="113"/>
      <c r="CD547" s="113"/>
      <c r="CE547" s="113"/>
      <c r="CF547" s="113"/>
      <c r="CG547" s="113"/>
      <c r="CH547" s="113"/>
      <c r="CI547" s="113"/>
      <c r="CJ547" s="113"/>
      <c r="CK547" s="113"/>
      <c r="CL547" s="113"/>
      <c r="CM547" s="113"/>
      <c r="CN547" s="113"/>
      <c r="CO547" s="113"/>
      <c r="CP547" s="113"/>
      <c r="CQ547" s="113"/>
      <c r="CR547" s="113"/>
      <c r="CS547" s="113"/>
      <c r="CT547" s="113"/>
      <c r="CU547" s="113"/>
      <c r="CV547" s="113"/>
      <c r="CW547" s="113"/>
      <c r="CX547" s="113"/>
      <c r="CY547" s="113"/>
      <c r="CZ547" s="113"/>
      <c r="DA547" s="113"/>
      <c r="DB547" s="113"/>
      <c r="DC547" s="113"/>
      <c r="DD547" s="113"/>
      <c r="DE547" s="113"/>
      <c r="DF547" s="113"/>
      <c r="DG547" s="113"/>
      <c r="DH547" s="113"/>
      <c r="DI547" s="113"/>
      <c r="DJ547" s="113"/>
      <c r="DK547" s="113"/>
      <c r="DL547" s="113"/>
      <c r="DM547" s="113"/>
      <c r="DN547" s="113"/>
      <c r="DO547" s="113"/>
      <c r="DP547" s="113"/>
      <c r="DQ547" s="113"/>
      <c r="DR547" s="113"/>
      <c r="DS547" s="113"/>
      <c r="DT547" s="113"/>
      <c r="DU547" s="113"/>
      <c r="DV547" s="113"/>
      <c r="DW547" s="113"/>
      <c r="DX547" s="113"/>
      <c r="DY547" s="113"/>
      <c r="DZ547" s="113"/>
      <c r="EA547" s="113"/>
      <c r="EB547" s="113"/>
      <c r="EC547" s="113"/>
      <c r="ED547" s="113"/>
      <c r="EE547" s="113"/>
      <c r="EF547" s="113"/>
      <c r="EG547" s="113"/>
    </row>
    <row r="548" spans="1:137" s="106" customFormat="1" ht="12.95" customHeight="1" x14ac:dyDescent="0.2">
      <c r="A548" s="127">
        <v>3</v>
      </c>
      <c r="B548" s="104" t="e">
        <f>'Приложение № 1'!#REF!</f>
        <v>#REF!</v>
      </c>
      <c r="C548" s="126" t="e">
        <f>'Приложение № 1'!#REF!</f>
        <v>#REF!</v>
      </c>
      <c r="D548" s="151" t="e">
        <f>'Приложение № 1'!#REF!</f>
        <v>#REF!</v>
      </c>
      <c r="E548" s="151" t="e">
        <f t="shared" si="173"/>
        <v>#REF!</v>
      </c>
      <c r="F548" s="151" t="e">
        <f t="shared" si="173"/>
        <v>#REF!</v>
      </c>
      <c r="G548" s="151">
        <v>0</v>
      </c>
      <c r="H548" s="151">
        <v>0</v>
      </c>
      <c r="I548" s="151">
        <v>0</v>
      </c>
      <c r="J548" s="151">
        <v>0</v>
      </c>
      <c r="K548" s="151">
        <v>0</v>
      </c>
      <c r="L548" s="151">
        <v>0</v>
      </c>
      <c r="M548" s="151">
        <v>0</v>
      </c>
      <c r="N548" s="151">
        <v>0</v>
      </c>
      <c r="O548" s="151">
        <v>0</v>
      </c>
      <c r="P548" s="151">
        <v>0</v>
      </c>
      <c r="Q548" s="112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  <c r="AK548" s="113"/>
      <c r="AL548" s="113"/>
      <c r="AM548" s="113"/>
      <c r="AN548" s="113"/>
      <c r="AO548" s="113"/>
      <c r="AP548" s="113"/>
      <c r="AQ548" s="113"/>
      <c r="AR548" s="113"/>
      <c r="AS548" s="113"/>
      <c r="AT548" s="113"/>
      <c r="AU548" s="113"/>
      <c r="AV548" s="113"/>
      <c r="AW548" s="113"/>
      <c r="AX548" s="113"/>
      <c r="AY548" s="113"/>
      <c r="AZ548" s="113"/>
      <c r="BA548" s="113"/>
      <c r="BB548" s="113"/>
      <c r="BC548" s="113"/>
      <c r="BD548" s="113"/>
      <c r="BE548" s="113"/>
      <c r="BF548" s="113"/>
      <c r="BG548" s="113"/>
      <c r="BH548" s="113"/>
      <c r="BI548" s="113"/>
      <c r="BJ548" s="113"/>
      <c r="BK548" s="113"/>
      <c r="BL548" s="113"/>
      <c r="BM548" s="113"/>
      <c r="BN548" s="113"/>
      <c r="BO548" s="113"/>
      <c r="BP548" s="113"/>
      <c r="BQ548" s="113"/>
      <c r="BR548" s="113"/>
      <c r="BS548" s="113"/>
      <c r="BT548" s="113"/>
      <c r="BU548" s="113"/>
      <c r="BV548" s="113"/>
      <c r="BW548" s="113"/>
      <c r="BX548" s="113"/>
      <c r="BY548" s="113"/>
      <c r="BZ548" s="113"/>
      <c r="CA548" s="113"/>
      <c r="CB548" s="113"/>
      <c r="CC548" s="113"/>
      <c r="CD548" s="113"/>
      <c r="CE548" s="113"/>
      <c r="CF548" s="113"/>
      <c r="CG548" s="113"/>
      <c r="CH548" s="113"/>
      <c r="CI548" s="113"/>
      <c r="CJ548" s="113"/>
      <c r="CK548" s="113"/>
      <c r="CL548" s="113"/>
      <c r="CM548" s="113"/>
      <c r="CN548" s="113"/>
      <c r="CO548" s="113"/>
      <c r="CP548" s="113"/>
      <c r="CQ548" s="113"/>
      <c r="CR548" s="113"/>
      <c r="CS548" s="113"/>
      <c r="CT548" s="113"/>
      <c r="CU548" s="113"/>
      <c r="CV548" s="113"/>
      <c r="CW548" s="113"/>
      <c r="CX548" s="113"/>
      <c r="CY548" s="113"/>
      <c r="CZ548" s="113"/>
      <c r="DA548" s="113"/>
      <c r="DB548" s="113"/>
      <c r="DC548" s="113"/>
      <c r="DD548" s="113"/>
      <c r="DE548" s="113"/>
      <c r="DF548" s="113"/>
      <c r="DG548" s="113"/>
      <c r="DH548" s="113"/>
      <c r="DI548" s="113"/>
      <c r="DJ548" s="113"/>
      <c r="DK548" s="113"/>
      <c r="DL548" s="113"/>
      <c r="DM548" s="113"/>
      <c r="DN548" s="113"/>
      <c r="DO548" s="113"/>
      <c r="DP548" s="113"/>
      <c r="DQ548" s="113"/>
      <c r="DR548" s="113"/>
      <c r="DS548" s="113"/>
      <c r="DT548" s="113"/>
      <c r="DU548" s="113"/>
      <c r="DV548" s="113"/>
      <c r="DW548" s="113"/>
      <c r="DX548" s="113"/>
      <c r="DY548" s="113"/>
      <c r="DZ548" s="113"/>
      <c r="EA548" s="113"/>
      <c r="EB548" s="113"/>
      <c r="EC548" s="113"/>
      <c r="ED548" s="113"/>
      <c r="EE548" s="113"/>
      <c r="EF548" s="113"/>
      <c r="EG548" s="113"/>
    </row>
    <row r="549" spans="1:137" s="106" customFormat="1" ht="12.95" customHeight="1" x14ac:dyDescent="0.2">
      <c r="A549" s="127">
        <v>4</v>
      </c>
      <c r="B549" s="104" t="e">
        <f>'Приложение № 1'!#REF!</f>
        <v>#REF!</v>
      </c>
      <c r="C549" s="126" t="e">
        <f>'Приложение № 1'!#REF!</f>
        <v>#REF!</v>
      </c>
      <c r="D549" s="151" t="e">
        <f>'Приложение № 1'!#REF!</f>
        <v>#REF!</v>
      </c>
      <c r="E549" s="151" t="e">
        <f t="shared" si="173"/>
        <v>#REF!</v>
      </c>
      <c r="F549" s="151" t="e">
        <f t="shared" si="173"/>
        <v>#REF!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1">
        <v>0</v>
      </c>
      <c r="O549" s="151">
        <v>0</v>
      </c>
      <c r="P549" s="151">
        <v>0</v>
      </c>
      <c r="Q549" s="112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  <c r="AJ549" s="113"/>
      <c r="AK549" s="113"/>
      <c r="AL549" s="113"/>
      <c r="AM549" s="113"/>
      <c r="AN549" s="113"/>
      <c r="AO549" s="113"/>
      <c r="AP549" s="113"/>
      <c r="AQ549" s="113"/>
      <c r="AR549" s="113"/>
      <c r="AS549" s="113"/>
      <c r="AT549" s="113"/>
      <c r="AU549" s="113"/>
      <c r="AV549" s="113"/>
      <c r="AW549" s="113"/>
      <c r="AX549" s="113"/>
      <c r="AY549" s="113"/>
      <c r="AZ549" s="113"/>
      <c r="BA549" s="113"/>
      <c r="BB549" s="113"/>
      <c r="BC549" s="113"/>
      <c r="BD549" s="113"/>
      <c r="BE549" s="113"/>
      <c r="BF549" s="113"/>
      <c r="BG549" s="113"/>
      <c r="BH549" s="113"/>
      <c r="BI549" s="113"/>
      <c r="BJ549" s="113"/>
      <c r="BK549" s="113"/>
      <c r="BL549" s="113"/>
      <c r="BM549" s="113"/>
      <c r="BN549" s="113"/>
      <c r="BO549" s="113"/>
      <c r="BP549" s="113"/>
      <c r="BQ549" s="113"/>
      <c r="BR549" s="113"/>
      <c r="BS549" s="113"/>
      <c r="BT549" s="113"/>
      <c r="BU549" s="113"/>
      <c r="BV549" s="113"/>
      <c r="BW549" s="113"/>
      <c r="BX549" s="113"/>
      <c r="BY549" s="113"/>
      <c r="BZ549" s="113"/>
      <c r="CA549" s="113"/>
      <c r="CB549" s="113"/>
      <c r="CC549" s="113"/>
      <c r="CD549" s="113"/>
      <c r="CE549" s="113"/>
      <c r="CF549" s="113"/>
      <c r="CG549" s="113"/>
      <c r="CH549" s="113"/>
      <c r="CI549" s="113"/>
      <c r="CJ549" s="113"/>
      <c r="CK549" s="113"/>
      <c r="CL549" s="113"/>
      <c r="CM549" s="113"/>
      <c r="CN549" s="113"/>
      <c r="CO549" s="113"/>
      <c r="CP549" s="113"/>
      <c r="CQ549" s="113"/>
      <c r="CR549" s="113"/>
      <c r="CS549" s="113"/>
      <c r="CT549" s="113"/>
      <c r="CU549" s="113"/>
      <c r="CV549" s="113"/>
      <c r="CW549" s="113"/>
      <c r="CX549" s="113"/>
      <c r="CY549" s="113"/>
      <c r="CZ549" s="113"/>
      <c r="DA549" s="113"/>
      <c r="DB549" s="113"/>
      <c r="DC549" s="113"/>
      <c r="DD549" s="113"/>
      <c r="DE549" s="113"/>
      <c r="DF549" s="113"/>
      <c r="DG549" s="113"/>
      <c r="DH549" s="113"/>
      <c r="DI549" s="113"/>
      <c r="DJ549" s="113"/>
      <c r="DK549" s="113"/>
      <c r="DL549" s="113"/>
      <c r="DM549" s="113"/>
      <c r="DN549" s="113"/>
      <c r="DO549" s="113"/>
      <c r="DP549" s="113"/>
      <c r="DQ549" s="113"/>
      <c r="DR549" s="113"/>
      <c r="DS549" s="113"/>
      <c r="DT549" s="113"/>
      <c r="DU549" s="113"/>
      <c r="DV549" s="113"/>
      <c r="DW549" s="113"/>
      <c r="DX549" s="113"/>
      <c r="DY549" s="113"/>
      <c r="DZ549" s="113"/>
      <c r="EA549" s="113"/>
      <c r="EB549" s="113"/>
      <c r="EC549" s="113"/>
      <c r="ED549" s="113"/>
      <c r="EE549" s="113"/>
      <c r="EF549" s="113"/>
      <c r="EG549" s="113"/>
    </row>
    <row r="550" spans="1:137" s="106" customFormat="1" ht="39.950000000000003" customHeight="1" x14ac:dyDescent="0.2">
      <c r="A550" s="822" t="e">
        <f>'Приложение № 1'!#REF!</f>
        <v>#REF!</v>
      </c>
      <c r="B550" s="837"/>
      <c r="C550" s="129" t="e">
        <f>C551+C552+C553</f>
        <v>#REF!</v>
      </c>
      <c r="D550" s="129" t="e">
        <f t="shared" ref="D550:P550" si="174">D551+D552+D553</f>
        <v>#REF!</v>
      </c>
      <c r="E550" s="129" t="e">
        <f t="shared" si="174"/>
        <v>#REF!</v>
      </c>
      <c r="F550" s="129" t="e">
        <f t="shared" si="174"/>
        <v>#REF!</v>
      </c>
      <c r="G550" s="129">
        <f t="shared" si="174"/>
        <v>0</v>
      </c>
      <c r="H550" s="129">
        <f t="shared" si="174"/>
        <v>0</v>
      </c>
      <c r="I550" s="129">
        <f t="shared" si="174"/>
        <v>0</v>
      </c>
      <c r="J550" s="129">
        <f t="shared" si="174"/>
        <v>0</v>
      </c>
      <c r="K550" s="129">
        <f t="shared" si="174"/>
        <v>0</v>
      </c>
      <c r="L550" s="129">
        <f t="shared" si="174"/>
        <v>0</v>
      </c>
      <c r="M550" s="129">
        <f t="shared" si="174"/>
        <v>0</v>
      </c>
      <c r="N550" s="129">
        <f t="shared" si="174"/>
        <v>0</v>
      </c>
      <c r="O550" s="129">
        <f t="shared" si="174"/>
        <v>0</v>
      </c>
      <c r="P550" s="129">
        <f t="shared" si="174"/>
        <v>0</v>
      </c>
      <c r="Q550" s="112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  <c r="AK550" s="113"/>
      <c r="AL550" s="113"/>
      <c r="AM550" s="113"/>
      <c r="AN550" s="113"/>
      <c r="AO550" s="113"/>
      <c r="AP550" s="113"/>
      <c r="AQ550" s="113"/>
      <c r="AR550" s="113"/>
      <c r="AS550" s="113"/>
      <c r="AT550" s="113"/>
      <c r="AU550" s="113"/>
      <c r="AV550" s="113"/>
      <c r="AW550" s="113"/>
      <c r="AX550" s="113"/>
      <c r="AY550" s="113"/>
      <c r="AZ550" s="113"/>
      <c r="BA550" s="113"/>
      <c r="BB550" s="113"/>
      <c r="BC550" s="113"/>
      <c r="BD550" s="113"/>
      <c r="BE550" s="113"/>
      <c r="BF550" s="113"/>
      <c r="BG550" s="113"/>
      <c r="BH550" s="113"/>
      <c r="BI550" s="113"/>
      <c r="BJ550" s="113"/>
      <c r="BK550" s="113"/>
      <c r="BL550" s="113"/>
      <c r="BM550" s="113"/>
      <c r="BN550" s="113"/>
      <c r="BO550" s="113"/>
      <c r="BP550" s="113"/>
      <c r="BQ550" s="113"/>
      <c r="BR550" s="113"/>
      <c r="BS550" s="113"/>
      <c r="BT550" s="113"/>
      <c r="BU550" s="113"/>
      <c r="BV550" s="113"/>
      <c r="BW550" s="113"/>
      <c r="BX550" s="113"/>
      <c r="BY550" s="113"/>
      <c r="BZ550" s="113"/>
      <c r="CA550" s="113"/>
      <c r="CB550" s="113"/>
      <c r="CC550" s="113"/>
      <c r="CD550" s="113"/>
      <c r="CE550" s="113"/>
      <c r="CF550" s="113"/>
      <c r="CG550" s="113"/>
      <c r="CH550" s="113"/>
      <c r="CI550" s="113"/>
      <c r="CJ550" s="113"/>
      <c r="CK550" s="113"/>
      <c r="CL550" s="113"/>
      <c r="CM550" s="113"/>
      <c r="CN550" s="113"/>
      <c r="CO550" s="113"/>
      <c r="CP550" s="113"/>
      <c r="CQ550" s="113"/>
      <c r="CR550" s="113"/>
      <c r="CS550" s="113"/>
      <c r="CT550" s="113"/>
      <c r="CU550" s="113"/>
      <c r="CV550" s="113"/>
      <c r="CW550" s="113"/>
      <c r="CX550" s="113"/>
      <c r="CY550" s="113"/>
      <c r="CZ550" s="113"/>
      <c r="DA550" s="113"/>
      <c r="DB550" s="113"/>
      <c r="DC550" s="113"/>
      <c r="DD550" s="113"/>
      <c r="DE550" s="113"/>
      <c r="DF550" s="113"/>
      <c r="DG550" s="113"/>
      <c r="DH550" s="113"/>
      <c r="DI550" s="113"/>
      <c r="DJ550" s="113"/>
      <c r="DK550" s="113"/>
      <c r="DL550" s="113"/>
      <c r="DM550" s="113"/>
      <c r="DN550" s="113"/>
      <c r="DO550" s="113"/>
      <c r="DP550" s="113"/>
      <c r="DQ550" s="113"/>
      <c r="DR550" s="113"/>
      <c r="DS550" s="113"/>
      <c r="DT550" s="113"/>
      <c r="DU550" s="113"/>
      <c r="DV550" s="113"/>
      <c r="DW550" s="113"/>
      <c r="DX550" s="113"/>
      <c r="DY550" s="113"/>
      <c r="DZ550" s="113"/>
      <c r="EA550" s="113"/>
      <c r="EB550" s="113"/>
      <c r="EC550" s="113"/>
      <c r="ED550" s="113"/>
      <c r="EE550" s="113"/>
      <c r="EF550" s="113"/>
      <c r="EG550" s="113"/>
    </row>
    <row r="551" spans="1:137" s="106" customFormat="1" ht="12.95" customHeight="1" x14ac:dyDescent="0.2">
      <c r="A551" s="127">
        <v>1</v>
      </c>
      <c r="B551" s="115" t="e">
        <f>'Приложение № 1'!#REF!</f>
        <v>#REF!</v>
      </c>
      <c r="C551" s="126" t="e">
        <f>'Приложение № 1'!#REF!</f>
        <v>#REF!</v>
      </c>
      <c r="D551" s="151" t="e">
        <f>'Приложение № 1'!#REF!</f>
        <v>#REF!</v>
      </c>
      <c r="E551" s="151" t="e">
        <f t="shared" ref="E551:F553" si="175">C551</f>
        <v>#REF!</v>
      </c>
      <c r="F551" s="151" t="e">
        <f t="shared" si="175"/>
        <v>#REF!</v>
      </c>
      <c r="G551" s="151">
        <v>0</v>
      </c>
      <c r="H551" s="151">
        <v>0</v>
      </c>
      <c r="I551" s="151">
        <v>0</v>
      </c>
      <c r="J551" s="151">
        <v>0</v>
      </c>
      <c r="K551" s="151">
        <v>0</v>
      </c>
      <c r="L551" s="151">
        <v>0</v>
      </c>
      <c r="M551" s="151">
        <v>0</v>
      </c>
      <c r="N551" s="151">
        <v>0</v>
      </c>
      <c r="O551" s="151">
        <v>0</v>
      </c>
      <c r="P551" s="151">
        <v>0</v>
      </c>
      <c r="Q551" s="112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  <c r="AJ551" s="113"/>
      <c r="AK551" s="113"/>
      <c r="AL551" s="113"/>
      <c r="AM551" s="113"/>
      <c r="AN551" s="113"/>
      <c r="AO551" s="113"/>
      <c r="AP551" s="113"/>
      <c r="AQ551" s="113"/>
      <c r="AR551" s="113"/>
      <c r="AS551" s="113"/>
      <c r="AT551" s="113"/>
      <c r="AU551" s="113"/>
      <c r="AV551" s="113"/>
      <c r="AW551" s="113"/>
      <c r="AX551" s="113"/>
      <c r="AY551" s="113"/>
      <c r="AZ551" s="113"/>
      <c r="BA551" s="113"/>
      <c r="BB551" s="113"/>
      <c r="BC551" s="113"/>
      <c r="BD551" s="113"/>
      <c r="BE551" s="113"/>
      <c r="BF551" s="113"/>
      <c r="BG551" s="113"/>
      <c r="BH551" s="113"/>
      <c r="BI551" s="113"/>
      <c r="BJ551" s="113"/>
      <c r="BK551" s="113"/>
      <c r="BL551" s="113"/>
      <c r="BM551" s="113"/>
      <c r="BN551" s="113"/>
      <c r="BO551" s="113"/>
      <c r="BP551" s="113"/>
      <c r="BQ551" s="113"/>
      <c r="BR551" s="113"/>
      <c r="BS551" s="113"/>
      <c r="BT551" s="113"/>
      <c r="BU551" s="113"/>
      <c r="BV551" s="113"/>
      <c r="BW551" s="113"/>
      <c r="BX551" s="113"/>
      <c r="BY551" s="113"/>
      <c r="BZ551" s="113"/>
      <c r="CA551" s="113"/>
      <c r="CB551" s="113"/>
      <c r="CC551" s="113"/>
      <c r="CD551" s="113"/>
      <c r="CE551" s="113"/>
      <c r="CF551" s="113"/>
      <c r="CG551" s="113"/>
      <c r="CH551" s="113"/>
      <c r="CI551" s="113"/>
      <c r="CJ551" s="113"/>
      <c r="CK551" s="113"/>
      <c r="CL551" s="113"/>
      <c r="CM551" s="113"/>
      <c r="CN551" s="113"/>
      <c r="CO551" s="113"/>
      <c r="CP551" s="113"/>
      <c r="CQ551" s="113"/>
      <c r="CR551" s="113"/>
      <c r="CS551" s="113"/>
      <c r="CT551" s="113"/>
      <c r="CU551" s="113"/>
      <c r="CV551" s="113"/>
      <c r="CW551" s="113"/>
      <c r="CX551" s="113"/>
      <c r="CY551" s="113"/>
      <c r="CZ551" s="113"/>
      <c r="DA551" s="113"/>
      <c r="DB551" s="113"/>
      <c r="DC551" s="113"/>
      <c r="DD551" s="113"/>
      <c r="DE551" s="113"/>
      <c r="DF551" s="113"/>
      <c r="DG551" s="113"/>
      <c r="DH551" s="113"/>
      <c r="DI551" s="113"/>
      <c r="DJ551" s="113"/>
      <c r="DK551" s="113"/>
      <c r="DL551" s="113"/>
      <c r="DM551" s="113"/>
      <c r="DN551" s="113"/>
      <c r="DO551" s="113"/>
      <c r="DP551" s="113"/>
      <c r="DQ551" s="113"/>
      <c r="DR551" s="113"/>
      <c r="DS551" s="113"/>
      <c r="DT551" s="113"/>
      <c r="DU551" s="113"/>
      <c r="DV551" s="113"/>
      <c r="DW551" s="113"/>
      <c r="DX551" s="113"/>
      <c r="DY551" s="113"/>
      <c r="DZ551" s="113"/>
      <c r="EA551" s="113"/>
      <c r="EB551" s="113"/>
      <c r="EC551" s="113"/>
      <c r="ED551" s="113"/>
      <c r="EE551" s="113"/>
      <c r="EF551" s="113"/>
      <c r="EG551" s="113"/>
    </row>
    <row r="552" spans="1:137" s="106" customFormat="1" ht="12.95" customHeight="1" x14ac:dyDescent="0.2">
      <c r="A552" s="127">
        <v>2</v>
      </c>
      <c r="B552" s="115" t="e">
        <f>'Приложение № 1'!#REF!</f>
        <v>#REF!</v>
      </c>
      <c r="C552" s="126" t="e">
        <f>'Приложение № 1'!#REF!</f>
        <v>#REF!</v>
      </c>
      <c r="D552" s="151" t="e">
        <f>'Приложение № 1'!#REF!</f>
        <v>#REF!</v>
      </c>
      <c r="E552" s="151" t="e">
        <f t="shared" si="175"/>
        <v>#REF!</v>
      </c>
      <c r="F552" s="151" t="e">
        <f t="shared" si="175"/>
        <v>#REF!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1">
        <v>0</v>
      </c>
      <c r="O552" s="151">
        <v>0</v>
      </c>
      <c r="P552" s="151">
        <v>0</v>
      </c>
      <c r="Q552" s="112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  <c r="AK552" s="113"/>
      <c r="AL552" s="113"/>
      <c r="AM552" s="113"/>
      <c r="AN552" s="113"/>
      <c r="AO552" s="113"/>
      <c r="AP552" s="113"/>
      <c r="AQ552" s="113"/>
      <c r="AR552" s="113"/>
      <c r="AS552" s="113"/>
      <c r="AT552" s="113"/>
      <c r="AU552" s="113"/>
      <c r="AV552" s="113"/>
      <c r="AW552" s="113"/>
      <c r="AX552" s="113"/>
      <c r="AY552" s="113"/>
      <c r="AZ552" s="113"/>
      <c r="BA552" s="113"/>
      <c r="BB552" s="113"/>
      <c r="BC552" s="113"/>
      <c r="BD552" s="113"/>
      <c r="BE552" s="113"/>
      <c r="BF552" s="113"/>
      <c r="BG552" s="113"/>
      <c r="BH552" s="113"/>
      <c r="BI552" s="113"/>
      <c r="BJ552" s="113"/>
      <c r="BK552" s="113"/>
      <c r="BL552" s="113"/>
      <c r="BM552" s="113"/>
      <c r="BN552" s="113"/>
      <c r="BO552" s="113"/>
      <c r="BP552" s="113"/>
      <c r="BQ552" s="113"/>
      <c r="BR552" s="113"/>
      <c r="BS552" s="113"/>
      <c r="BT552" s="113"/>
      <c r="BU552" s="113"/>
      <c r="BV552" s="113"/>
      <c r="BW552" s="113"/>
      <c r="BX552" s="113"/>
      <c r="BY552" s="113"/>
      <c r="BZ552" s="113"/>
      <c r="CA552" s="113"/>
      <c r="CB552" s="113"/>
      <c r="CC552" s="113"/>
      <c r="CD552" s="113"/>
      <c r="CE552" s="113"/>
      <c r="CF552" s="113"/>
      <c r="CG552" s="113"/>
      <c r="CH552" s="113"/>
      <c r="CI552" s="113"/>
      <c r="CJ552" s="113"/>
      <c r="CK552" s="113"/>
      <c r="CL552" s="113"/>
      <c r="CM552" s="113"/>
      <c r="CN552" s="113"/>
      <c r="CO552" s="113"/>
      <c r="CP552" s="113"/>
      <c r="CQ552" s="113"/>
      <c r="CR552" s="113"/>
      <c r="CS552" s="113"/>
      <c r="CT552" s="113"/>
      <c r="CU552" s="113"/>
      <c r="CV552" s="113"/>
      <c r="CW552" s="113"/>
      <c r="CX552" s="113"/>
      <c r="CY552" s="113"/>
      <c r="CZ552" s="113"/>
      <c r="DA552" s="113"/>
      <c r="DB552" s="113"/>
      <c r="DC552" s="113"/>
      <c r="DD552" s="113"/>
      <c r="DE552" s="113"/>
      <c r="DF552" s="113"/>
      <c r="DG552" s="113"/>
      <c r="DH552" s="113"/>
      <c r="DI552" s="113"/>
      <c r="DJ552" s="113"/>
      <c r="DK552" s="113"/>
      <c r="DL552" s="113"/>
      <c r="DM552" s="113"/>
      <c r="DN552" s="113"/>
      <c r="DO552" s="113"/>
      <c r="DP552" s="113"/>
      <c r="DQ552" s="113"/>
      <c r="DR552" s="113"/>
      <c r="DS552" s="113"/>
      <c r="DT552" s="113"/>
      <c r="DU552" s="113"/>
      <c r="DV552" s="113"/>
      <c r="DW552" s="113"/>
      <c r="DX552" s="113"/>
      <c r="DY552" s="113"/>
      <c r="DZ552" s="113"/>
      <c r="EA552" s="113"/>
      <c r="EB552" s="113"/>
      <c r="EC552" s="113"/>
      <c r="ED552" s="113"/>
      <c r="EE552" s="113"/>
      <c r="EF552" s="113"/>
      <c r="EG552" s="113"/>
    </row>
    <row r="553" spans="1:137" s="106" customFormat="1" ht="12.75" customHeight="1" x14ac:dyDescent="0.2">
      <c r="A553" s="127">
        <v>3</v>
      </c>
      <c r="B553" s="115" t="e">
        <f>'Приложение № 1'!#REF!</f>
        <v>#REF!</v>
      </c>
      <c r="C553" s="126" t="e">
        <f>'Приложение № 1'!#REF!</f>
        <v>#REF!</v>
      </c>
      <c r="D553" s="151" t="e">
        <f>'Приложение № 1'!#REF!</f>
        <v>#REF!</v>
      </c>
      <c r="E553" s="151" t="e">
        <f t="shared" si="175"/>
        <v>#REF!</v>
      </c>
      <c r="F553" s="151" t="e">
        <f t="shared" si="175"/>
        <v>#REF!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1">
        <v>0</v>
      </c>
      <c r="O553" s="151">
        <v>0</v>
      </c>
      <c r="P553" s="151">
        <v>0</v>
      </c>
      <c r="Q553" s="112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113"/>
      <c r="AL553" s="113"/>
      <c r="AM553" s="113"/>
      <c r="AN553" s="113"/>
      <c r="AO553" s="113"/>
      <c r="AP553" s="113"/>
      <c r="AQ553" s="113"/>
      <c r="AR553" s="113"/>
      <c r="AS553" s="113"/>
      <c r="AT553" s="113"/>
      <c r="AU553" s="113"/>
      <c r="AV553" s="113"/>
      <c r="AW553" s="113"/>
      <c r="AX553" s="113"/>
      <c r="AY553" s="113"/>
      <c r="AZ553" s="113"/>
      <c r="BA553" s="113"/>
      <c r="BB553" s="113"/>
      <c r="BC553" s="113"/>
      <c r="BD553" s="113"/>
      <c r="BE553" s="113"/>
      <c r="BF553" s="113"/>
      <c r="BG553" s="113"/>
      <c r="BH553" s="113"/>
      <c r="BI553" s="113"/>
      <c r="BJ553" s="113"/>
      <c r="BK553" s="113"/>
      <c r="BL553" s="113"/>
      <c r="BM553" s="113"/>
      <c r="BN553" s="113"/>
      <c r="BO553" s="113"/>
      <c r="BP553" s="113"/>
      <c r="BQ553" s="113"/>
      <c r="BR553" s="113"/>
      <c r="BS553" s="113"/>
      <c r="BT553" s="113"/>
      <c r="BU553" s="113"/>
      <c r="BV553" s="113"/>
      <c r="BW553" s="113"/>
      <c r="BX553" s="113"/>
      <c r="BY553" s="113"/>
      <c r="BZ553" s="113"/>
      <c r="CA553" s="113"/>
      <c r="CB553" s="113"/>
      <c r="CC553" s="113"/>
      <c r="CD553" s="113"/>
      <c r="CE553" s="113"/>
      <c r="CF553" s="113"/>
      <c r="CG553" s="113"/>
      <c r="CH553" s="113"/>
      <c r="CI553" s="113"/>
      <c r="CJ553" s="113"/>
      <c r="CK553" s="113"/>
      <c r="CL553" s="113"/>
      <c r="CM553" s="113"/>
      <c r="CN553" s="113"/>
      <c r="CO553" s="113"/>
      <c r="CP553" s="113"/>
      <c r="CQ553" s="113"/>
      <c r="CR553" s="113"/>
      <c r="CS553" s="113"/>
      <c r="CT553" s="113"/>
      <c r="CU553" s="113"/>
      <c r="CV553" s="113"/>
      <c r="CW553" s="113"/>
      <c r="CX553" s="113"/>
      <c r="CY553" s="113"/>
      <c r="CZ553" s="113"/>
      <c r="DA553" s="113"/>
      <c r="DB553" s="113"/>
      <c r="DC553" s="113"/>
      <c r="DD553" s="113"/>
      <c r="DE553" s="113"/>
      <c r="DF553" s="113"/>
      <c r="DG553" s="113"/>
      <c r="DH553" s="113"/>
      <c r="DI553" s="113"/>
      <c r="DJ553" s="113"/>
      <c r="DK553" s="113"/>
      <c r="DL553" s="113"/>
      <c r="DM553" s="113"/>
      <c r="DN553" s="113"/>
      <c r="DO553" s="113"/>
      <c r="DP553" s="113"/>
      <c r="DQ553" s="113"/>
      <c r="DR553" s="113"/>
      <c r="DS553" s="113"/>
      <c r="DT553" s="113"/>
      <c r="DU553" s="113"/>
      <c r="DV553" s="113"/>
      <c r="DW553" s="113"/>
      <c r="DX553" s="113"/>
      <c r="DY553" s="113"/>
      <c r="DZ553" s="113"/>
      <c r="EA553" s="113"/>
      <c r="EB553" s="113"/>
      <c r="EC553" s="113"/>
      <c r="ED553" s="113"/>
      <c r="EE553" s="113"/>
      <c r="EF553" s="113"/>
      <c r="EG553" s="113"/>
    </row>
    <row r="554" spans="1:137" s="106" customFormat="1" ht="30" customHeight="1" x14ac:dyDescent="0.2">
      <c r="A554" s="822" t="e">
        <f>'Приложение № 1'!#REF!</f>
        <v>#REF!</v>
      </c>
      <c r="B554" s="837"/>
      <c r="C554" s="129" t="e">
        <f>C555+C556+C557</f>
        <v>#REF!</v>
      </c>
      <c r="D554" s="129" t="e">
        <f t="shared" ref="D554:P554" si="176">D555+D556+D557</f>
        <v>#REF!</v>
      </c>
      <c r="E554" s="129" t="e">
        <f t="shared" si="176"/>
        <v>#REF!</v>
      </c>
      <c r="F554" s="129" t="e">
        <f t="shared" si="176"/>
        <v>#REF!</v>
      </c>
      <c r="G554" s="129">
        <f t="shared" si="176"/>
        <v>0</v>
      </c>
      <c r="H554" s="129">
        <f t="shared" si="176"/>
        <v>0</v>
      </c>
      <c r="I554" s="129">
        <f t="shared" si="176"/>
        <v>0</v>
      </c>
      <c r="J554" s="129">
        <f t="shared" si="176"/>
        <v>0</v>
      </c>
      <c r="K554" s="129">
        <f t="shared" si="176"/>
        <v>0</v>
      </c>
      <c r="L554" s="129">
        <f t="shared" si="176"/>
        <v>0</v>
      </c>
      <c r="M554" s="129">
        <f t="shared" si="176"/>
        <v>0</v>
      </c>
      <c r="N554" s="129">
        <f t="shared" si="176"/>
        <v>0</v>
      </c>
      <c r="O554" s="129">
        <f t="shared" si="176"/>
        <v>0</v>
      </c>
      <c r="P554" s="129">
        <f t="shared" si="176"/>
        <v>0</v>
      </c>
      <c r="Q554" s="112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  <c r="AK554" s="113"/>
      <c r="AL554" s="113"/>
      <c r="AM554" s="113"/>
      <c r="AN554" s="113"/>
      <c r="AO554" s="113"/>
      <c r="AP554" s="113"/>
      <c r="AQ554" s="113"/>
      <c r="AR554" s="113"/>
      <c r="AS554" s="113"/>
      <c r="AT554" s="113"/>
      <c r="AU554" s="113"/>
      <c r="AV554" s="113"/>
      <c r="AW554" s="113"/>
      <c r="AX554" s="113"/>
      <c r="AY554" s="113"/>
      <c r="AZ554" s="113"/>
      <c r="BA554" s="113"/>
      <c r="BB554" s="113"/>
      <c r="BC554" s="113"/>
      <c r="BD554" s="113"/>
      <c r="BE554" s="113"/>
      <c r="BF554" s="113"/>
      <c r="BG554" s="113"/>
      <c r="BH554" s="113"/>
      <c r="BI554" s="113"/>
      <c r="BJ554" s="113"/>
      <c r="BK554" s="113"/>
      <c r="BL554" s="113"/>
      <c r="BM554" s="113"/>
      <c r="BN554" s="113"/>
      <c r="BO554" s="113"/>
      <c r="BP554" s="113"/>
      <c r="BQ554" s="113"/>
      <c r="BR554" s="113"/>
      <c r="BS554" s="113"/>
      <c r="BT554" s="113"/>
      <c r="BU554" s="113"/>
      <c r="BV554" s="113"/>
      <c r="BW554" s="113"/>
      <c r="BX554" s="113"/>
      <c r="BY554" s="113"/>
      <c r="BZ554" s="113"/>
      <c r="CA554" s="113"/>
      <c r="CB554" s="113"/>
      <c r="CC554" s="113"/>
      <c r="CD554" s="113"/>
      <c r="CE554" s="113"/>
      <c r="CF554" s="113"/>
      <c r="CG554" s="113"/>
      <c r="CH554" s="113"/>
      <c r="CI554" s="113"/>
      <c r="CJ554" s="113"/>
      <c r="CK554" s="113"/>
      <c r="CL554" s="113"/>
      <c r="CM554" s="113"/>
      <c r="CN554" s="113"/>
      <c r="CO554" s="113"/>
      <c r="CP554" s="113"/>
      <c r="CQ554" s="113"/>
      <c r="CR554" s="113"/>
      <c r="CS554" s="113"/>
      <c r="CT554" s="113"/>
      <c r="CU554" s="113"/>
      <c r="CV554" s="113"/>
      <c r="CW554" s="113"/>
      <c r="CX554" s="113"/>
      <c r="CY554" s="113"/>
      <c r="CZ554" s="113"/>
      <c r="DA554" s="113"/>
      <c r="DB554" s="113"/>
      <c r="DC554" s="113"/>
      <c r="DD554" s="113"/>
      <c r="DE554" s="113"/>
      <c r="DF554" s="113"/>
      <c r="DG554" s="113"/>
      <c r="DH554" s="113"/>
      <c r="DI554" s="113"/>
      <c r="DJ554" s="113"/>
      <c r="DK554" s="113"/>
      <c r="DL554" s="113"/>
      <c r="DM554" s="113"/>
      <c r="DN554" s="113"/>
      <c r="DO554" s="113"/>
      <c r="DP554" s="113"/>
      <c r="DQ554" s="113"/>
      <c r="DR554" s="113"/>
      <c r="DS554" s="113"/>
      <c r="DT554" s="113"/>
      <c r="DU554" s="113"/>
      <c r="DV554" s="113"/>
      <c r="DW554" s="113"/>
      <c r="DX554" s="113"/>
      <c r="DY554" s="113"/>
      <c r="DZ554" s="113"/>
      <c r="EA554" s="113"/>
      <c r="EB554" s="113"/>
      <c r="EC554" s="113"/>
      <c r="ED554" s="113"/>
      <c r="EE554" s="113"/>
      <c r="EF554" s="113"/>
      <c r="EG554" s="113"/>
    </row>
    <row r="555" spans="1:137" s="106" customFormat="1" ht="12.75" customHeight="1" x14ac:dyDescent="0.2">
      <c r="A555" s="127">
        <v>1</v>
      </c>
      <c r="B555" s="104" t="e">
        <f>'Приложение № 1'!#REF!</f>
        <v>#REF!</v>
      </c>
      <c r="C555" s="126" t="e">
        <f>'Приложение № 1'!#REF!</f>
        <v>#REF!</v>
      </c>
      <c r="D555" s="151" t="e">
        <f>'Приложение № 1'!#REF!</f>
        <v>#REF!</v>
      </c>
      <c r="E555" s="151" t="e">
        <f t="shared" ref="E555:F557" si="177">C555</f>
        <v>#REF!</v>
      </c>
      <c r="F555" s="151" t="e">
        <f t="shared" si="177"/>
        <v>#REF!</v>
      </c>
      <c r="G555" s="151">
        <v>0</v>
      </c>
      <c r="H555" s="151">
        <v>0</v>
      </c>
      <c r="I555" s="151">
        <v>0</v>
      </c>
      <c r="J555" s="151">
        <v>0</v>
      </c>
      <c r="K555" s="151">
        <v>0</v>
      </c>
      <c r="L555" s="151">
        <v>0</v>
      </c>
      <c r="M555" s="151">
        <v>0</v>
      </c>
      <c r="N555" s="151">
        <v>0</v>
      </c>
      <c r="O555" s="151">
        <v>0</v>
      </c>
      <c r="P555" s="151">
        <v>0</v>
      </c>
      <c r="Q555" s="112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  <c r="AL555" s="113"/>
      <c r="AM555" s="113"/>
      <c r="AN555" s="113"/>
      <c r="AO555" s="113"/>
      <c r="AP555" s="113"/>
      <c r="AQ555" s="113"/>
      <c r="AR555" s="113"/>
      <c r="AS555" s="113"/>
      <c r="AT555" s="113"/>
      <c r="AU555" s="113"/>
      <c r="AV555" s="113"/>
      <c r="AW555" s="113"/>
      <c r="AX555" s="113"/>
      <c r="AY555" s="113"/>
      <c r="AZ555" s="113"/>
      <c r="BA555" s="113"/>
      <c r="BB555" s="113"/>
      <c r="BC555" s="113"/>
      <c r="BD555" s="113"/>
      <c r="BE555" s="113"/>
      <c r="BF555" s="113"/>
      <c r="BG555" s="113"/>
      <c r="BH555" s="113"/>
      <c r="BI555" s="113"/>
      <c r="BJ555" s="113"/>
      <c r="BK555" s="113"/>
      <c r="BL555" s="113"/>
      <c r="BM555" s="113"/>
      <c r="BN555" s="113"/>
      <c r="BO555" s="113"/>
      <c r="BP555" s="113"/>
      <c r="BQ555" s="113"/>
      <c r="BR555" s="113"/>
      <c r="BS555" s="113"/>
      <c r="BT555" s="113"/>
      <c r="BU555" s="113"/>
      <c r="BV555" s="113"/>
      <c r="BW555" s="113"/>
      <c r="BX555" s="113"/>
      <c r="BY555" s="113"/>
      <c r="BZ555" s="113"/>
      <c r="CA555" s="113"/>
      <c r="CB555" s="113"/>
      <c r="CC555" s="113"/>
      <c r="CD555" s="113"/>
      <c r="CE555" s="113"/>
      <c r="CF555" s="113"/>
      <c r="CG555" s="113"/>
      <c r="CH555" s="113"/>
      <c r="CI555" s="113"/>
      <c r="CJ555" s="113"/>
      <c r="CK555" s="113"/>
      <c r="CL555" s="113"/>
      <c r="CM555" s="113"/>
      <c r="CN555" s="113"/>
      <c r="CO555" s="113"/>
      <c r="CP555" s="113"/>
      <c r="CQ555" s="113"/>
      <c r="CR555" s="113"/>
      <c r="CS555" s="113"/>
      <c r="CT555" s="113"/>
      <c r="CU555" s="113"/>
      <c r="CV555" s="113"/>
      <c r="CW555" s="113"/>
      <c r="CX555" s="113"/>
      <c r="CY555" s="113"/>
      <c r="CZ555" s="113"/>
      <c r="DA555" s="113"/>
      <c r="DB555" s="113"/>
      <c r="DC555" s="113"/>
      <c r="DD555" s="113"/>
      <c r="DE555" s="113"/>
      <c r="DF555" s="113"/>
      <c r="DG555" s="113"/>
      <c r="DH555" s="113"/>
      <c r="DI555" s="113"/>
      <c r="DJ555" s="113"/>
      <c r="DK555" s="113"/>
      <c r="DL555" s="113"/>
      <c r="DM555" s="113"/>
      <c r="DN555" s="113"/>
      <c r="DO555" s="113"/>
      <c r="DP555" s="113"/>
      <c r="DQ555" s="113"/>
      <c r="DR555" s="113"/>
      <c r="DS555" s="113"/>
      <c r="DT555" s="113"/>
      <c r="DU555" s="113"/>
      <c r="DV555" s="113"/>
      <c r="DW555" s="113"/>
      <c r="DX555" s="113"/>
      <c r="DY555" s="113"/>
      <c r="DZ555" s="113"/>
      <c r="EA555" s="113"/>
      <c r="EB555" s="113"/>
      <c r="EC555" s="113"/>
      <c r="ED555" s="113"/>
      <c r="EE555" s="113"/>
      <c r="EF555" s="113"/>
      <c r="EG555" s="113"/>
    </row>
    <row r="556" spans="1:137" s="106" customFormat="1" ht="12.75" customHeight="1" x14ac:dyDescent="0.2">
      <c r="A556" s="127">
        <v>2</v>
      </c>
      <c r="B556" s="104" t="e">
        <f>'Приложение № 1'!#REF!</f>
        <v>#REF!</v>
      </c>
      <c r="C556" s="126" t="e">
        <f>'Приложение № 1'!#REF!</f>
        <v>#REF!</v>
      </c>
      <c r="D556" s="151" t="e">
        <f>'Приложение № 1'!#REF!</f>
        <v>#REF!</v>
      </c>
      <c r="E556" s="151" t="e">
        <f t="shared" si="177"/>
        <v>#REF!</v>
      </c>
      <c r="F556" s="151" t="e">
        <f t="shared" si="177"/>
        <v>#REF!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1">
        <v>0</v>
      </c>
      <c r="O556" s="151">
        <v>0</v>
      </c>
      <c r="P556" s="151">
        <v>0</v>
      </c>
      <c r="Q556" s="112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  <c r="AK556" s="113"/>
      <c r="AL556" s="113"/>
      <c r="AM556" s="113"/>
      <c r="AN556" s="113"/>
      <c r="AO556" s="113"/>
      <c r="AP556" s="113"/>
      <c r="AQ556" s="113"/>
      <c r="AR556" s="113"/>
      <c r="AS556" s="113"/>
      <c r="AT556" s="113"/>
      <c r="AU556" s="113"/>
      <c r="AV556" s="113"/>
      <c r="AW556" s="113"/>
      <c r="AX556" s="113"/>
      <c r="AY556" s="113"/>
      <c r="AZ556" s="113"/>
      <c r="BA556" s="113"/>
      <c r="BB556" s="113"/>
      <c r="BC556" s="113"/>
      <c r="BD556" s="113"/>
      <c r="BE556" s="113"/>
      <c r="BF556" s="113"/>
      <c r="BG556" s="113"/>
      <c r="BH556" s="113"/>
      <c r="BI556" s="113"/>
      <c r="BJ556" s="113"/>
      <c r="BK556" s="113"/>
      <c r="BL556" s="113"/>
      <c r="BM556" s="113"/>
      <c r="BN556" s="113"/>
      <c r="BO556" s="113"/>
      <c r="BP556" s="113"/>
      <c r="BQ556" s="113"/>
      <c r="BR556" s="113"/>
      <c r="BS556" s="113"/>
      <c r="BT556" s="113"/>
      <c r="BU556" s="113"/>
      <c r="BV556" s="113"/>
      <c r="BW556" s="113"/>
      <c r="BX556" s="113"/>
      <c r="BY556" s="113"/>
      <c r="BZ556" s="113"/>
      <c r="CA556" s="113"/>
      <c r="CB556" s="113"/>
      <c r="CC556" s="113"/>
      <c r="CD556" s="113"/>
      <c r="CE556" s="113"/>
      <c r="CF556" s="113"/>
      <c r="CG556" s="113"/>
      <c r="CH556" s="113"/>
      <c r="CI556" s="113"/>
      <c r="CJ556" s="113"/>
      <c r="CK556" s="113"/>
      <c r="CL556" s="113"/>
      <c r="CM556" s="113"/>
      <c r="CN556" s="113"/>
      <c r="CO556" s="113"/>
      <c r="CP556" s="113"/>
      <c r="CQ556" s="113"/>
      <c r="CR556" s="113"/>
      <c r="CS556" s="113"/>
      <c r="CT556" s="113"/>
      <c r="CU556" s="113"/>
      <c r="CV556" s="113"/>
      <c r="CW556" s="113"/>
      <c r="CX556" s="113"/>
      <c r="CY556" s="113"/>
      <c r="CZ556" s="113"/>
      <c r="DA556" s="113"/>
      <c r="DB556" s="113"/>
      <c r="DC556" s="113"/>
      <c r="DD556" s="113"/>
      <c r="DE556" s="113"/>
      <c r="DF556" s="113"/>
      <c r="DG556" s="113"/>
      <c r="DH556" s="113"/>
      <c r="DI556" s="113"/>
      <c r="DJ556" s="113"/>
      <c r="DK556" s="113"/>
      <c r="DL556" s="113"/>
      <c r="DM556" s="113"/>
      <c r="DN556" s="113"/>
      <c r="DO556" s="113"/>
      <c r="DP556" s="113"/>
      <c r="DQ556" s="113"/>
      <c r="DR556" s="113"/>
      <c r="DS556" s="113"/>
      <c r="DT556" s="113"/>
      <c r="DU556" s="113"/>
      <c r="DV556" s="113"/>
      <c r="DW556" s="113"/>
      <c r="DX556" s="113"/>
      <c r="DY556" s="113"/>
      <c r="DZ556" s="113"/>
      <c r="EA556" s="113"/>
      <c r="EB556" s="113"/>
      <c r="EC556" s="113"/>
      <c r="ED556" s="113"/>
      <c r="EE556" s="113"/>
      <c r="EF556" s="113"/>
      <c r="EG556" s="113"/>
    </row>
    <row r="557" spans="1:137" s="106" customFormat="1" ht="12.75" customHeight="1" x14ac:dyDescent="0.2">
      <c r="A557" s="127">
        <v>3</v>
      </c>
      <c r="B557" s="104" t="e">
        <f>'Приложение № 1'!#REF!</f>
        <v>#REF!</v>
      </c>
      <c r="C557" s="126" t="e">
        <f>'Приложение № 1'!#REF!</f>
        <v>#REF!</v>
      </c>
      <c r="D557" s="151" t="e">
        <f>'Приложение № 1'!#REF!</f>
        <v>#REF!</v>
      </c>
      <c r="E557" s="151" t="e">
        <f t="shared" si="177"/>
        <v>#REF!</v>
      </c>
      <c r="F557" s="151" t="e">
        <f t="shared" si="177"/>
        <v>#REF!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0</v>
      </c>
      <c r="M557" s="151">
        <v>0</v>
      </c>
      <c r="N557" s="151">
        <v>0</v>
      </c>
      <c r="O557" s="151">
        <v>0</v>
      </c>
      <c r="P557" s="151">
        <v>0</v>
      </c>
      <c r="Q557" s="112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  <c r="AK557" s="113"/>
      <c r="AL557" s="113"/>
      <c r="AM557" s="113"/>
      <c r="AN557" s="113"/>
      <c r="AO557" s="113"/>
      <c r="AP557" s="113"/>
      <c r="AQ557" s="113"/>
      <c r="AR557" s="113"/>
      <c r="AS557" s="113"/>
      <c r="AT557" s="113"/>
      <c r="AU557" s="113"/>
      <c r="AV557" s="113"/>
      <c r="AW557" s="113"/>
      <c r="AX557" s="113"/>
      <c r="AY557" s="113"/>
      <c r="AZ557" s="113"/>
      <c r="BA557" s="113"/>
      <c r="BB557" s="113"/>
      <c r="BC557" s="113"/>
      <c r="BD557" s="113"/>
      <c r="BE557" s="113"/>
      <c r="BF557" s="113"/>
      <c r="BG557" s="113"/>
      <c r="BH557" s="113"/>
      <c r="BI557" s="113"/>
      <c r="BJ557" s="113"/>
      <c r="BK557" s="113"/>
      <c r="BL557" s="113"/>
      <c r="BM557" s="113"/>
      <c r="BN557" s="113"/>
      <c r="BO557" s="113"/>
      <c r="BP557" s="113"/>
      <c r="BQ557" s="113"/>
      <c r="BR557" s="113"/>
      <c r="BS557" s="113"/>
      <c r="BT557" s="113"/>
      <c r="BU557" s="113"/>
      <c r="BV557" s="113"/>
      <c r="BW557" s="113"/>
      <c r="BX557" s="113"/>
      <c r="BY557" s="113"/>
      <c r="BZ557" s="113"/>
      <c r="CA557" s="113"/>
      <c r="CB557" s="113"/>
      <c r="CC557" s="113"/>
      <c r="CD557" s="113"/>
      <c r="CE557" s="113"/>
      <c r="CF557" s="113"/>
      <c r="CG557" s="113"/>
      <c r="CH557" s="113"/>
      <c r="CI557" s="113"/>
      <c r="CJ557" s="113"/>
      <c r="CK557" s="113"/>
      <c r="CL557" s="113"/>
      <c r="CM557" s="113"/>
      <c r="CN557" s="113"/>
      <c r="CO557" s="113"/>
      <c r="CP557" s="113"/>
      <c r="CQ557" s="113"/>
      <c r="CR557" s="113"/>
      <c r="CS557" s="113"/>
      <c r="CT557" s="113"/>
      <c r="CU557" s="113"/>
      <c r="CV557" s="113"/>
      <c r="CW557" s="113"/>
      <c r="CX557" s="113"/>
      <c r="CY557" s="113"/>
      <c r="CZ557" s="113"/>
      <c r="DA557" s="113"/>
      <c r="DB557" s="113"/>
      <c r="DC557" s="113"/>
      <c r="DD557" s="113"/>
      <c r="DE557" s="113"/>
      <c r="DF557" s="113"/>
      <c r="DG557" s="113"/>
      <c r="DH557" s="113"/>
      <c r="DI557" s="113"/>
      <c r="DJ557" s="113"/>
      <c r="DK557" s="113"/>
      <c r="DL557" s="113"/>
      <c r="DM557" s="113"/>
      <c r="DN557" s="113"/>
      <c r="DO557" s="113"/>
      <c r="DP557" s="113"/>
      <c r="DQ557" s="113"/>
      <c r="DR557" s="113"/>
      <c r="DS557" s="113"/>
      <c r="DT557" s="113"/>
      <c r="DU557" s="113"/>
      <c r="DV557" s="113"/>
      <c r="DW557" s="113"/>
      <c r="DX557" s="113"/>
      <c r="DY557" s="113"/>
      <c r="DZ557" s="113"/>
      <c r="EA557" s="113"/>
      <c r="EB557" s="113"/>
      <c r="EC557" s="113"/>
      <c r="ED557" s="113"/>
      <c r="EE557" s="113"/>
      <c r="EF557" s="113"/>
      <c r="EG557" s="113"/>
    </row>
    <row r="558" spans="1:137" s="106" customFormat="1" ht="39.950000000000003" customHeight="1" x14ac:dyDescent="0.2">
      <c r="A558" s="822" t="e">
        <f>'Приложение № 1'!#REF!</f>
        <v>#REF!</v>
      </c>
      <c r="B558" s="837"/>
      <c r="C558" s="129" t="e">
        <f>C559</f>
        <v>#REF!</v>
      </c>
      <c r="D558" s="129" t="e">
        <f t="shared" ref="D558:P558" si="178">D559</f>
        <v>#REF!</v>
      </c>
      <c r="E558" s="129">
        <f t="shared" si="178"/>
        <v>0</v>
      </c>
      <c r="F558" s="129">
        <f t="shared" si="178"/>
        <v>0</v>
      </c>
      <c r="G558" s="129">
        <f t="shared" si="178"/>
        <v>0</v>
      </c>
      <c r="H558" s="129">
        <f t="shared" si="178"/>
        <v>0</v>
      </c>
      <c r="I558" s="129" t="e">
        <f t="shared" si="178"/>
        <v>#REF!</v>
      </c>
      <c r="J558" s="129" t="e">
        <f t="shared" si="178"/>
        <v>#REF!</v>
      </c>
      <c r="K558" s="129">
        <f t="shared" si="178"/>
        <v>0</v>
      </c>
      <c r="L558" s="129">
        <f t="shared" si="178"/>
        <v>0</v>
      </c>
      <c r="M558" s="129">
        <f t="shared" si="178"/>
        <v>0</v>
      </c>
      <c r="N558" s="129">
        <f t="shared" si="178"/>
        <v>0</v>
      </c>
      <c r="O558" s="129">
        <f t="shared" si="178"/>
        <v>0</v>
      </c>
      <c r="P558" s="129">
        <f t="shared" si="178"/>
        <v>0</v>
      </c>
      <c r="Q558" s="112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  <c r="AK558" s="113"/>
      <c r="AL558" s="113"/>
      <c r="AM558" s="113"/>
      <c r="AN558" s="113"/>
      <c r="AO558" s="113"/>
      <c r="AP558" s="113"/>
      <c r="AQ558" s="113"/>
      <c r="AR558" s="113"/>
      <c r="AS558" s="113"/>
      <c r="AT558" s="113"/>
      <c r="AU558" s="113"/>
      <c r="AV558" s="113"/>
      <c r="AW558" s="113"/>
      <c r="AX558" s="113"/>
      <c r="AY558" s="113"/>
      <c r="AZ558" s="113"/>
      <c r="BA558" s="113"/>
      <c r="BB558" s="113"/>
      <c r="BC558" s="113"/>
      <c r="BD558" s="113"/>
      <c r="BE558" s="113"/>
      <c r="BF558" s="113"/>
      <c r="BG558" s="113"/>
      <c r="BH558" s="113"/>
      <c r="BI558" s="113"/>
      <c r="BJ558" s="113"/>
      <c r="BK558" s="113"/>
      <c r="BL558" s="113"/>
      <c r="BM558" s="113"/>
      <c r="BN558" s="113"/>
      <c r="BO558" s="113"/>
      <c r="BP558" s="113"/>
      <c r="BQ558" s="113"/>
      <c r="BR558" s="113"/>
      <c r="BS558" s="113"/>
      <c r="BT558" s="113"/>
      <c r="BU558" s="113"/>
      <c r="BV558" s="113"/>
      <c r="BW558" s="113"/>
      <c r="BX558" s="113"/>
      <c r="BY558" s="113"/>
      <c r="BZ558" s="113"/>
      <c r="CA558" s="113"/>
      <c r="CB558" s="113"/>
      <c r="CC558" s="113"/>
      <c r="CD558" s="113"/>
      <c r="CE558" s="113"/>
      <c r="CF558" s="113"/>
      <c r="CG558" s="113"/>
      <c r="CH558" s="113"/>
      <c r="CI558" s="113"/>
      <c r="CJ558" s="113"/>
      <c r="CK558" s="113"/>
      <c r="CL558" s="113"/>
      <c r="CM558" s="113"/>
      <c r="CN558" s="113"/>
      <c r="CO558" s="113"/>
      <c r="CP558" s="113"/>
      <c r="CQ558" s="113"/>
      <c r="CR558" s="113"/>
      <c r="CS558" s="113"/>
      <c r="CT558" s="113"/>
      <c r="CU558" s="113"/>
      <c r="CV558" s="113"/>
      <c r="CW558" s="113"/>
      <c r="CX558" s="113"/>
      <c r="CY558" s="113"/>
      <c r="CZ558" s="113"/>
      <c r="DA558" s="113"/>
      <c r="DB558" s="113"/>
      <c r="DC558" s="113"/>
      <c r="DD558" s="113"/>
      <c r="DE558" s="113"/>
      <c r="DF558" s="113"/>
      <c r="DG558" s="113"/>
      <c r="DH558" s="113"/>
      <c r="DI558" s="113"/>
      <c r="DJ558" s="113"/>
      <c r="DK558" s="113"/>
      <c r="DL558" s="113"/>
      <c r="DM558" s="113"/>
      <c r="DN558" s="113"/>
      <c r="DO558" s="113"/>
      <c r="DP558" s="113"/>
      <c r="DQ558" s="113"/>
      <c r="DR558" s="113"/>
      <c r="DS558" s="113"/>
      <c r="DT558" s="113"/>
      <c r="DU558" s="113"/>
      <c r="DV558" s="113"/>
      <c r="DW558" s="113"/>
      <c r="DX558" s="113"/>
      <c r="DY558" s="113"/>
      <c r="DZ558" s="113"/>
      <c r="EA558" s="113"/>
      <c r="EB558" s="113"/>
      <c r="EC558" s="113"/>
      <c r="ED558" s="113"/>
      <c r="EE558" s="113"/>
      <c r="EF558" s="113"/>
      <c r="EG558" s="113"/>
    </row>
    <row r="559" spans="1:137" s="106" customFormat="1" ht="12.75" customHeight="1" x14ac:dyDescent="0.2">
      <c r="A559" s="127" t="e">
        <f>'Приложение № 1'!#REF!</f>
        <v>#REF!</v>
      </c>
      <c r="B559" s="104" t="e">
        <f>'Приложение № 1'!#REF!</f>
        <v>#REF!</v>
      </c>
      <c r="C559" s="126" t="e">
        <f>'Приложение № 1'!#REF!</f>
        <v>#REF!</v>
      </c>
      <c r="D559" s="151" t="e">
        <f>'Приложение № 1'!#REF!</f>
        <v>#REF!</v>
      </c>
      <c r="E559" s="151">
        <v>0</v>
      </c>
      <c r="F559" s="151">
        <v>0</v>
      </c>
      <c r="G559" s="151">
        <v>0</v>
      </c>
      <c r="H559" s="151">
        <v>0</v>
      </c>
      <c r="I559" s="151" t="e">
        <f>C559</f>
        <v>#REF!</v>
      </c>
      <c r="J559" s="151" t="e">
        <f>D559</f>
        <v>#REF!</v>
      </c>
      <c r="K559" s="151">
        <v>0</v>
      </c>
      <c r="L559" s="151">
        <v>0</v>
      </c>
      <c r="M559" s="151">
        <v>0</v>
      </c>
      <c r="N559" s="151">
        <v>0</v>
      </c>
      <c r="O559" s="151">
        <v>0</v>
      </c>
      <c r="P559" s="151">
        <v>0</v>
      </c>
      <c r="Q559" s="112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  <c r="AK559" s="113"/>
      <c r="AL559" s="113"/>
      <c r="AM559" s="113"/>
      <c r="AN559" s="113"/>
      <c r="AO559" s="113"/>
      <c r="AP559" s="113"/>
      <c r="AQ559" s="113"/>
      <c r="AR559" s="113"/>
      <c r="AS559" s="113"/>
      <c r="AT559" s="113"/>
      <c r="AU559" s="113"/>
      <c r="AV559" s="113"/>
      <c r="AW559" s="113"/>
      <c r="AX559" s="113"/>
      <c r="AY559" s="113"/>
      <c r="AZ559" s="113"/>
      <c r="BA559" s="113"/>
      <c r="BB559" s="113"/>
      <c r="BC559" s="113"/>
      <c r="BD559" s="113"/>
      <c r="BE559" s="113"/>
      <c r="BF559" s="113"/>
      <c r="BG559" s="113"/>
      <c r="BH559" s="113"/>
      <c r="BI559" s="113"/>
      <c r="BJ559" s="113"/>
      <c r="BK559" s="113"/>
      <c r="BL559" s="113"/>
      <c r="BM559" s="113"/>
      <c r="BN559" s="113"/>
      <c r="BO559" s="113"/>
      <c r="BP559" s="113"/>
      <c r="BQ559" s="113"/>
      <c r="BR559" s="113"/>
      <c r="BS559" s="113"/>
      <c r="BT559" s="113"/>
      <c r="BU559" s="113"/>
      <c r="BV559" s="113"/>
      <c r="BW559" s="113"/>
      <c r="BX559" s="113"/>
      <c r="BY559" s="113"/>
      <c r="BZ559" s="113"/>
      <c r="CA559" s="113"/>
      <c r="CB559" s="113"/>
      <c r="CC559" s="113"/>
      <c r="CD559" s="113"/>
      <c r="CE559" s="113"/>
      <c r="CF559" s="113"/>
      <c r="CG559" s="113"/>
      <c r="CH559" s="113"/>
      <c r="CI559" s="113"/>
      <c r="CJ559" s="113"/>
      <c r="CK559" s="113"/>
      <c r="CL559" s="113"/>
      <c r="CM559" s="113"/>
      <c r="CN559" s="113"/>
      <c r="CO559" s="113"/>
      <c r="CP559" s="113"/>
      <c r="CQ559" s="113"/>
      <c r="CR559" s="113"/>
      <c r="CS559" s="113"/>
      <c r="CT559" s="113"/>
      <c r="CU559" s="113"/>
      <c r="CV559" s="113"/>
      <c r="CW559" s="113"/>
      <c r="CX559" s="113"/>
      <c r="CY559" s="113"/>
      <c r="CZ559" s="113"/>
      <c r="DA559" s="113"/>
      <c r="DB559" s="113"/>
      <c r="DC559" s="113"/>
      <c r="DD559" s="113"/>
      <c r="DE559" s="113"/>
      <c r="DF559" s="113"/>
      <c r="DG559" s="113"/>
      <c r="DH559" s="113"/>
      <c r="DI559" s="113"/>
      <c r="DJ559" s="113"/>
      <c r="DK559" s="113"/>
      <c r="DL559" s="113"/>
      <c r="DM559" s="113"/>
      <c r="DN559" s="113"/>
      <c r="DO559" s="113"/>
      <c r="DP559" s="113"/>
      <c r="DQ559" s="113"/>
      <c r="DR559" s="113"/>
      <c r="DS559" s="113"/>
      <c r="DT559" s="113"/>
      <c r="DU559" s="113"/>
      <c r="DV559" s="113"/>
      <c r="DW559" s="113"/>
      <c r="DX559" s="113"/>
      <c r="DY559" s="113"/>
      <c r="DZ559" s="113"/>
      <c r="EA559" s="113"/>
      <c r="EB559" s="113"/>
      <c r="EC559" s="113"/>
      <c r="ED559" s="113"/>
      <c r="EE559" s="113"/>
      <c r="EF559" s="113"/>
      <c r="EG559" s="113"/>
    </row>
    <row r="560" spans="1:137" s="106" customFormat="1" ht="39.950000000000003" customHeight="1" x14ac:dyDescent="0.2">
      <c r="A560" s="822" t="e">
        <f>'Приложение № 1'!#REF!</f>
        <v>#REF!</v>
      </c>
      <c r="B560" s="837"/>
      <c r="C560" s="129" t="e">
        <f>C561</f>
        <v>#REF!</v>
      </c>
      <c r="D560" s="129" t="e">
        <f t="shared" ref="D560:P560" si="179">D561</f>
        <v>#REF!</v>
      </c>
      <c r="E560" s="129">
        <f t="shared" si="179"/>
        <v>0</v>
      </c>
      <c r="F560" s="129">
        <f t="shared" si="179"/>
        <v>0</v>
      </c>
      <c r="G560" s="129" t="e">
        <f t="shared" si="179"/>
        <v>#REF!</v>
      </c>
      <c r="H560" s="129" t="e">
        <f t="shared" si="179"/>
        <v>#REF!</v>
      </c>
      <c r="I560" s="129">
        <f t="shared" si="179"/>
        <v>0</v>
      </c>
      <c r="J560" s="129">
        <f t="shared" si="179"/>
        <v>0</v>
      </c>
      <c r="K560" s="129">
        <f t="shared" si="179"/>
        <v>0</v>
      </c>
      <c r="L560" s="129">
        <f t="shared" si="179"/>
        <v>0</v>
      </c>
      <c r="M560" s="129">
        <f t="shared" si="179"/>
        <v>0</v>
      </c>
      <c r="N560" s="129">
        <f t="shared" si="179"/>
        <v>0</v>
      </c>
      <c r="O560" s="129">
        <f t="shared" si="179"/>
        <v>0</v>
      </c>
      <c r="P560" s="129">
        <f t="shared" si="179"/>
        <v>0</v>
      </c>
      <c r="Q560" s="112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  <c r="AK560" s="113"/>
      <c r="AL560" s="113"/>
      <c r="AM560" s="113"/>
      <c r="AN560" s="113"/>
      <c r="AO560" s="113"/>
      <c r="AP560" s="113"/>
      <c r="AQ560" s="113"/>
      <c r="AR560" s="113"/>
      <c r="AS560" s="113"/>
      <c r="AT560" s="113"/>
      <c r="AU560" s="113"/>
      <c r="AV560" s="113"/>
      <c r="AW560" s="113"/>
      <c r="AX560" s="113"/>
      <c r="AY560" s="113"/>
      <c r="AZ560" s="113"/>
      <c r="BA560" s="113"/>
      <c r="BB560" s="113"/>
      <c r="BC560" s="113"/>
      <c r="BD560" s="113"/>
      <c r="BE560" s="113"/>
      <c r="BF560" s="113"/>
      <c r="BG560" s="113"/>
      <c r="BH560" s="113"/>
      <c r="BI560" s="113"/>
      <c r="BJ560" s="113"/>
      <c r="BK560" s="113"/>
      <c r="BL560" s="113"/>
      <c r="BM560" s="113"/>
      <c r="BN560" s="113"/>
      <c r="BO560" s="113"/>
      <c r="BP560" s="113"/>
      <c r="BQ560" s="113"/>
      <c r="BR560" s="113"/>
      <c r="BS560" s="113"/>
      <c r="BT560" s="113"/>
      <c r="BU560" s="113"/>
      <c r="BV560" s="113"/>
      <c r="BW560" s="113"/>
      <c r="BX560" s="113"/>
      <c r="BY560" s="113"/>
      <c r="BZ560" s="113"/>
      <c r="CA560" s="113"/>
      <c r="CB560" s="113"/>
      <c r="CC560" s="113"/>
      <c r="CD560" s="113"/>
      <c r="CE560" s="113"/>
      <c r="CF560" s="113"/>
      <c r="CG560" s="113"/>
      <c r="CH560" s="113"/>
      <c r="CI560" s="113"/>
      <c r="CJ560" s="113"/>
      <c r="CK560" s="113"/>
      <c r="CL560" s="113"/>
      <c r="CM560" s="113"/>
      <c r="CN560" s="113"/>
      <c r="CO560" s="113"/>
      <c r="CP560" s="113"/>
      <c r="CQ560" s="113"/>
      <c r="CR560" s="113"/>
      <c r="CS560" s="113"/>
      <c r="CT560" s="113"/>
      <c r="CU560" s="113"/>
      <c r="CV560" s="113"/>
      <c r="CW560" s="113"/>
      <c r="CX560" s="113"/>
      <c r="CY560" s="113"/>
      <c r="CZ560" s="113"/>
      <c r="DA560" s="113"/>
      <c r="DB560" s="113"/>
      <c r="DC560" s="113"/>
      <c r="DD560" s="113"/>
      <c r="DE560" s="113"/>
      <c r="DF560" s="113"/>
      <c r="DG560" s="113"/>
      <c r="DH560" s="113"/>
      <c r="DI560" s="113"/>
      <c r="DJ560" s="113"/>
      <c r="DK560" s="113"/>
      <c r="DL560" s="113"/>
      <c r="DM560" s="113"/>
      <c r="DN560" s="113"/>
      <c r="DO560" s="113"/>
      <c r="DP560" s="113"/>
      <c r="DQ560" s="113"/>
      <c r="DR560" s="113"/>
      <c r="DS560" s="113"/>
      <c r="DT560" s="113"/>
      <c r="DU560" s="113"/>
      <c r="DV560" s="113"/>
      <c r="DW560" s="113"/>
      <c r="DX560" s="113"/>
      <c r="DY560" s="113"/>
      <c r="DZ560" s="113"/>
      <c r="EA560" s="113"/>
      <c r="EB560" s="113"/>
      <c r="EC560" s="113"/>
      <c r="ED560" s="113"/>
      <c r="EE560" s="113"/>
      <c r="EF560" s="113"/>
      <c r="EG560" s="113"/>
    </row>
    <row r="561" spans="1:137" s="106" customFormat="1" ht="12.75" customHeight="1" x14ac:dyDescent="0.2">
      <c r="A561" s="127">
        <v>1</v>
      </c>
      <c r="B561" s="104" t="e">
        <f>'Приложение № 1'!#REF!</f>
        <v>#REF!</v>
      </c>
      <c r="C561" s="126" t="e">
        <f>'Приложение № 1'!#REF!</f>
        <v>#REF!</v>
      </c>
      <c r="D561" s="151" t="e">
        <f>'Приложение № 1'!#REF!</f>
        <v>#REF!</v>
      </c>
      <c r="E561" s="151">
        <v>0</v>
      </c>
      <c r="F561" s="151">
        <v>0</v>
      </c>
      <c r="G561" s="151" t="e">
        <f>C561</f>
        <v>#REF!</v>
      </c>
      <c r="H561" s="151" t="e">
        <f>D561</f>
        <v>#REF!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1">
        <v>0</v>
      </c>
      <c r="O561" s="151">
        <v>0</v>
      </c>
      <c r="P561" s="151">
        <v>0</v>
      </c>
      <c r="Q561" s="112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  <c r="AK561" s="113"/>
      <c r="AL561" s="113"/>
      <c r="AM561" s="113"/>
      <c r="AN561" s="113"/>
      <c r="AO561" s="113"/>
      <c r="AP561" s="113"/>
      <c r="AQ561" s="113"/>
      <c r="AR561" s="113"/>
      <c r="AS561" s="113"/>
      <c r="AT561" s="113"/>
      <c r="AU561" s="113"/>
      <c r="AV561" s="113"/>
      <c r="AW561" s="113"/>
      <c r="AX561" s="113"/>
      <c r="AY561" s="113"/>
      <c r="AZ561" s="113"/>
      <c r="BA561" s="113"/>
      <c r="BB561" s="113"/>
      <c r="BC561" s="113"/>
      <c r="BD561" s="113"/>
      <c r="BE561" s="113"/>
      <c r="BF561" s="113"/>
      <c r="BG561" s="113"/>
      <c r="BH561" s="113"/>
      <c r="BI561" s="113"/>
      <c r="BJ561" s="113"/>
      <c r="BK561" s="113"/>
      <c r="BL561" s="113"/>
      <c r="BM561" s="113"/>
      <c r="BN561" s="113"/>
      <c r="BO561" s="113"/>
      <c r="BP561" s="113"/>
      <c r="BQ561" s="113"/>
      <c r="BR561" s="113"/>
      <c r="BS561" s="113"/>
      <c r="BT561" s="113"/>
      <c r="BU561" s="113"/>
      <c r="BV561" s="113"/>
      <c r="BW561" s="113"/>
      <c r="BX561" s="113"/>
      <c r="BY561" s="113"/>
      <c r="BZ561" s="113"/>
      <c r="CA561" s="113"/>
      <c r="CB561" s="113"/>
      <c r="CC561" s="113"/>
      <c r="CD561" s="113"/>
      <c r="CE561" s="113"/>
      <c r="CF561" s="113"/>
      <c r="CG561" s="113"/>
      <c r="CH561" s="113"/>
      <c r="CI561" s="113"/>
      <c r="CJ561" s="113"/>
      <c r="CK561" s="113"/>
      <c r="CL561" s="113"/>
      <c r="CM561" s="113"/>
      <c r="CN561" s="113"/>
      <c r="CO561" s="113"/>
      <c r="CP561" s="113"/>
      <c r="CQ561" s="113"/>
      <c r="CR561" s="113"/>
      <c r="CS561" s="113"/>
      <c r="CT561" s="113"/>
      <c r="CU561" s="113"/>
      <c r="CV561" s="113"/>
      <c r="CW561" s="113"/>
      <c r="CX561" s="113"/>
      <c r="CY561" s="113"/>
      <c r="CZ561" s="113"/>
      <c r="DA561" s="113"/>
      <c r="DB561" s="113"/>
      <c r="DC561" s="113"/>
      <c r="DD561" s="113"/>
      <c r="DE561" s="113"/>
      <c r="DF561" s="113"/>
      <c r="DG561" s="113"/>
      <c r="DH561" s="113"/>
      <c r="DI561" s="113"/>
      <c r="DJ561" s="113"/>
      <c r="DK561" s="113"/>
      <c r="DL561" s="113"/>
      <c r="DM561" s="113"/>
      <c r="DN561" s="113"/>
      <c r="DO561" s="113"/>
      <c r="DP561" s="113"/>
      <c r="DQ561" s="113"/>
      <c r="DR561" s="113"/>
      <c r="DS561" s="113"/>
      <c r="DT561" s="113"/>
      <c r="DU561" s="113"/>
      <c r="DV561" s="113"/>
      <c r="DW561" s="113"/>
      <c r="DX561" s="113"/>
      <c r="DY561" s="113"/>
      <c r="DZ561" s="113"/>
      <c r="EA561" s="113"/>
      <c r="EB561" s="113"/>
      <c r="EC561" s="113"/>
      <c r="ED561" s="113"/>
      <c r="EE561" s="113"/>
      <c r="EF561" s="113"/>
      <c r="EG561" s="113"/>
    </row>
    <row r="562" spans="1:137" s="106" customFormat="1" ht="39.950000000000003" customHeight="1" x14ac:dyDescent="0.2">
      <c r="A562" s="822" t="e">
        <f>'Приложение № 1'!#REF!</f>
        <v>#REF!</v>
      </c>
      <c r="B562" s="823"/>
      <c r="C562" s="101" t="e">
        <f>C563+C564+C565+C566+C567+C568+C569+C570+C571</f>
        <v>#REF!</v>
      </c>
      <c r="D562" s="101" t="e">
        <f t="shared" ref="D562:P562" si="180">D563+D564+D565+D566+D567+D568+D569+D570+D571</f>
        <v>#REF!</v>
      </c>
      <c r="E562" s="101">
        <f t="shared" si="180"/>
        <v>0</v>
      </c>
      <c r="F562" s="101">
        <f t="shared" si="180"/>
        <v>0</v>
      </c>
      <c r="G562" s="101" t="e">
        <f t="shared" si="180"/>
        <v>#REF!</v>
      </c>
      <c r="H562" s="101" t="e">
        <f t="shared" si="180"/>
        <v>#REF!</v>
      </c>
      <c r="I562" s="101">
        <f t="shared" si="180"/>
        <v>0</v>
      </c>
      <c r="J562" s="101">
        <f t="shared" si="180"/>
        <v>0</v>
      </c>
      <c r="K562" s="101">
        <f t="shared" si="180"/>
        <v>0</v>
      </c>
      <c r="L562" s="101">
        <f t="shared" si="180"/>
        <v>0</v>
      </c>
      <c r="M562" s="101">
        <f t="shared" si="180"/>
        <v>0</v>
      </c>
      <c r="N562" s="101">
        <f t="shared" si="180"/>
        <v>0</v>
      </c>
      <c r="O562" s="101">
        <f t="shared" si="180"/>
        <v>0</v>
      </c>
      <c r="P562" s="101">
        <f t="shared" si="180"/>
        <v>0</v>
      </c>
      <c r="Q562" s="112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  <c r="AK562" s="113"/>
      <c r="AL562" s="113"/>
      <c r="AM562" s="113"/>
      <c r="AN562" s="113"/>
      <c r="AO562" s="113"/>
      <c r="AP562" s="113"/>
      <c r="AQ562" s="113"/>
      <c r="AR562" s="113"/>
      <c r="AS562" s="113"/>
      <c r="AT562" s="113"/>
      <c r="AU562" s="113"/>
      <c r="AV562" s="113"/>
      <c r="AW562" s="113"/>
      <c r="AX562" s="113"/>
      <c r="AY562" s="113"/>
      <c r="AZ562" s="113"/>
      <c r="BA562" s="113"/>
      <c r="BB562" s="113"/>
      <c r="BC562" s="113"/>
      <c r="BD562" s="113"/>
      <c r="BE562" s="113"/>
      <c r="BF562" s="113"/>
      <c r="BG562" s="113"/>
      <c r="BH562" s="113"/>
      <c r="BI562" s="113"/>
      <c r="BJ562" s="113"/>
      <c r="BK562" s="113"/>
      <c r="BL562" s="113"/>
      <c r="BM562" s="113"/>
      <c r="BN562" s="113"/>
      <c r="BO562" s="113"/>
      <c r="BP562" s="113"/>
      <c r="BQ562" s="113"/>
      <c r="BR562" s="113"/>
      <c r="BS562" s="113"/>
      <c r="BT562" s="113"/>
      <c r="BU562" s="113"/>
      <c r="BV562" s="113"/>
      <c r="BW562" s="113"/>
      <c r="BX562" s="113"/>
      <c r="BY562" s="113"/>
      <c r="BZ562" s="113"/>
      <c r="CA562" s="113"/>
      <c r="CB562" s="113"/>
      <c r="CC562" s="113"/>
      <c r="CD562" s="113"/>
      <c r="CE562" s="113"/>
      <c r="CF562" s="113"/>
      <c r="CG562" s="113"/>
      <c r="CH562" s="113"/>
      <c r="CI562" s="113"/>
      <c r="CJ562" s="113"/>
      <c r="CK562" s="113"/>
      <c r="CL562" s="113"/>
      <c r="CM562" s="113"/>
      <c r="CN562" s="113"/>
      <c r="CO562" s="113"/>
      <c r="CP562" s="113"/>
      <c r="CQ562" s="113"/>
      <c r="CR562" s="113"/>
      <c r="CS562" s="113"/>
      <c r="CT562" s="113"/>
      <c r="CU562" s="113"/>
      <c r="CV562" s="113"/>
      <c r="CW562" s="113"/>
      <c r="CX562" s="113"/>
      <c r="CY562" s="113"/>
      <c r="CZ562" s="113"/>
      <c r="DA562" s="113"/>
      <c r="DB562" s="113"/>
      <c r="DC562" s="113"/>
      <c r="DD562" s="113"/>
      <c r="DE562" s="113"/>
      <c r="DF562" s="113"/>
      <c r="DG562" s="113"/>
      <c r="DH562" s="113"/>
      <c r="DI562" s="113"/>
      <c r="DJ562" s="113"/>
      <c r="DK562" s="113"/>
      <c r="DL562" s="113"/>
      <c r="DM562" s="113"/>
      <c r="DN562" s="113"/>
      <c r="DO562" s="113"/>
      <c r="DP562" s="113"/>
      <c r="DQ562" s="113"/>
      <c r="DR562" s="113"/>
      <c r="DS562" s="113"/>
      <c r="DT562" s="113"/>
      <c r="DU562" s="113"/>
      <c r="DV562" s="113"/>
      <c r="DW562" s="113"/>
      <c r="DX562" s="113"/>
      <c r="DY562" s="113"/>
      <c r="DZ562" s="113"/>
      <c r="EA562" s="113"/>
      <c r="EB562" s="113"/>
      <c r="EC562" s="113"/>
      <c r="ED562" s="113"/>
      <c r="EE562" s="113"/>
      <c r="EF562" s="113"/>
      <c r="EG562" s="113"/>
    </row>
    <row r="563" spans="1:137" s="106" customFormat="1" ht="12.95" customHeight="1" x14ac:dyDescent="0.2">
      <c r="A563" s="127">
        <v>1</v>
      </c>
      <c r="B563" s="130" t="e">
        <f>'Приложение № 1'!#REF!</f>
        <v>#REF!</v>
      </c>
      <c r="C563" s="126" t="e">
        <f>'Приложение № 1'!#REF!</f>
        <v>#REF!</v>
      </c>
      <c r="D563" s="151" t="e">
        <f>'Приложение № 1'!#REF!</f>
        <v>#REF!</v>
      </c>
      <c r="E563" s="151">
        <v>0</v>
      </c>
      <c r="F563" s="151">
        <v>0</v>
      </c>
      <c r="G563" s="151" t="e">
        <f>C563</f>
        <v>#REF!</v>
      </c>
      <c r="H563" s="151" t="e">
        <f>D563</f>
        <v>#REF!</v>
      </c>
      <c r="I563" s="151">
        <v>0</v>
      </c>
      <c r="J563" s="151">
        <v>0</v>
      </c>
      <c r="K563" s="151">
        <v>0</v>
      </c>
      <c r="L563" s="151">
        <v>0</v>
      </c>
      <c r="M563" s="151">
        <v>0</v>
      </c>
      <c r="N563" s="151">
        <v>0</v>
      </c>
      <c r="O563" s="151">
        <v>0</v>
      </c>
      <c r="P563" s="151">
        <v>0</v>
      </c>
      <c r="Q563" s="112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  <c r="AK563" s="113"/>
      <c r="AL563" s="113"/>
      <c r="AM563" s="113"/>
      <c r="AN563" s="113"/>
      <c r="AO563" s="113"/>
      <c r="AP563" s="113"/>
      <c r="AQ563" s="113"/>
      <c r="AR563" s="113"/>
      <c r="AS563" s="113"/>
      <c r="AT563" s="113"/>
      <c r="AU563" s="113"/>
      <c r="AV563" s="113"/>
      <c r="AW563" s="113"/>
      <c r="AX563" s="113"/>
      <c r="AY563" s="113"/>
      <c r="AZ563" s="113"/>
      <c r="BA563" s="113"/>
      <c r="BB563" s="113"/>
      <c r="BC563" s="113"/>
      <c r="BD563" s="113"/>
      <c r="BE563" s="113"/>
      <c r="BF563" s="113"/>
      <c r="BG563" s="113"/>
      <c r="BH563" s="113"/>
      <c r="BI563" s="113"/>
      <c r="BJ563" s="113"/>
      <c r="BK563" s="113"/>
      <c r="BL563" s="113"/>
      <c r="BM563" s="113"/>
      <c r="BN563" s="113"/>
      <c r="BO563" s="113"/>
      <c r="BP563" s="113"/>
      <c r="BQ563" s="113"/>
      <c r="BR563" s="113"/>
      <c r="BS563" s="113"/>
      <c r="BT563" s="113"/>
      <c r="BU563" s="113"/>
      <c r="BV563" s="113"/>
      <c r="BW563" s="113"/>
      <c r="BX563" s="113"/>
      <c r="BY563" s="113"/>
      <c r="BZ563" s="113"/>
      <c r="CA563" s="113"/>
      <c r="CB563" s="113"/>
      <c r="CC563" s="113"/>
      <c r="CD563" s="113"/>
      <c r="CE563" s="113"/>
      <c r="CF563" s="113"/>
      <c r="CG563" s="113"/>
      <c r="CH563" s="113"/>
      <c r="CI563" s="113"/>
      <c r="CJ563" s="113"/>
      <c r="CK563" s="113"/>
      <c r="CL563" s="113"/>
      <c r="CM563" s="113"/>
      <c r="CN563" s="113"/>
      <c r="CO563" s="113"/>
      <c r="CP563" s="113"/>
      <c r="CQ563" s="113"/>
      <c r="CR563" s="113"/>
      <c r="CS563" s="113"/>
      <c r="CT563" s="113"/>
      <c r="CU563" s="113"/>
      <c r="CV563" s="113"/>
      <c r="CW563" s="113"/>
      <c r="CX563" s="113"/>
      <c r="CY563" s="113"/>
      <c r="CZ563" s="113"/>
      <c r="DA563" s="113"/>
      <c r="DB563" s="113"/>
      <c r="DC563" s="113"/>
      <c r="DD563" s="113"/>
      <c r="DE563" s="113"/>
      <c r="DF563" s="113"/>
      <c r="DG563" s="113"/>
      <c r="DH563" s="113"/>
      <c r="DI563" s="113"/>
      <c r="DJ563" s="113"/>
      <c r="DK563" s="113"/>
      <c r="DL563" s="113"/>
      <c r="DM563" s="113"/>
      <c r="DN563" s="113"/>
      <c r="DO563" s="113"/>
      <c r="DP563" s="113"/>
      <c r="DQ563" s="113"/>
      <c r="DR563" s="113"/>
      <c r="DS563" s="113"/>
      <c r="DT563" s="113"/>
      <c r="DU563" s="113"/>
      <c r="DV563" s="113"/>
      <c r="DW563" s="113"/>
      <c r="DX563" s="113"/>
      <c r="DY563" s="113"/>
      <c r="DZ563" s="113"/>
      <c r="EA563" s="113"/>
      <c r="EB563" s="113"/>
      <c r="EC563" s="113"/>
      <c r="ED563" s="113"/>
      <c r="EE563" s="113"/>
      <c r="EF563" s="113"/>
      <c r="EG563" s="113"/>
    </row>
    <row r="564" spans="1:137" s="150" customFormat="1" ht="12.95" customHeight="1" x14ac:dyDescent="0.2">
      <c r="A564" s="127">
        <v>2</v>
      </c>
      <c r="B564" s="130" t="e">
        <f>'Приложение № 1'!#REF!</f>
        <v>#REF!</v>
      </c>
      <c r="C564" s="126" t="e">
        <f>'Приложение № 1'!#REF!</f>
        <v>#REF!</v>
      </c>
      <c r="D564" s="151" t="e">
        <f>'Приложение № 1'!#REF!</f>
        <v>#REF!</v>
      </c>
      <c r="E564" s="151">
        <v>0</v>
      </c>
      <c r="F564" s="151">
        <v>0</v>
      </c>
      <c r="G564" s="151" t="e">
        <f t="shared" ref="G564:H571" si="181">C564</f>
        <v>#REF!</v>
      </c>
      <c r="H564" s="151" t="e">
        <f t="shared" si="181"/>
        <v>#REF!</v>
      </c>
      <c r="I564" s="151">
        <v>0</v>
      </c>
      <c r="J564" s="151">
        <v>0</v>
      </c>
      <c r="K564" s="151">
        <v>0</v>
      </c>
      <c r="L564" s="151">
        <v>0</v>
      </c>
      <c r="M564" s="151">
        <v>0</v>
      </c>
      <c r="N564" s="151">
        <v>0</v>
      </c>
      <c r="O564" s="151">
        <v>0</v>
      </c>
      <c r="P564" s="151">
        <v>0</v>
      </c>
      <c r="Q564" s="123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4"/>
      <c r="AI564" s="124"/>
      <c r="AJ564" s="124"/>
      <c r="AK564" s="124"/>
      <c r="AL564" s="124"/>
      <c r="AM564" s="124"/>
      <c r="AN564" s="124"/>
      <c r="AO564" s="124"/>
      <c r="AP564" s="124"/>
      <c r="AQ564" s="124"/>
      <c r="AR564" s="124"/>
      <c r="AS564" s="124"/>
      <c r="AT564" s="124"/>
      <c r="AU564" s="124"/>
      <c r="AV564" s="124"/>
      <c r="AW564" s="124"/>
      <c r="AX564" s="124"/>
      <c r="AY564" s="124"/>
      <c r="AZ564" s="124"/>
      <c r="BA564" s="124"/>
      <c r="BB564" s="124"/>
      <c r="BC564" s="124"/>
      <c r="BD564" s="124"/>
      <c r="BE564" s="124"/>
      <c r="BF564" s="124"/>
      <c r="BG564" s="124"/>
      <c r="BH564" s="124"/>
      <c r="BI564" s="124"/>
      <c r="BJ564" s="124"/>
      <c r="BK564" s="124"/>
      <c r="BL564" s="124"/>
      <c r="BM564" s="124"/>
      <c r="BN564" s="124"/>
      <c r="BO564" s="124"/>
      <c r="BP564" s="124"/>
      <c r="BQ564" s="124"/>
      <c r="BR564" s="124"/>
      <c r="BS564" s="124"/>
      <c r="BT564" s="124"/>
      <c r="BU564" s="124"/>
      <c r="BV564" s="124"/>
      <c r="BW564" s="124"/>
      <c r="BX564" s="124"/>
      <c r="BY564" s="124"/>
      <c r="BZ564" s="124"/>
      <c r="CA564" s="124"/>
      <c r="CB564" s="124"/>
      <c r="CC564" s="124"/>
      <c r="CD564" s="124"/>
      <c r="CE564" s="124"/>
      <c r="CF564" s="124"/>
      <c r="CG564" s="124"/>
      <c r="CH564" s="124"/>
      <c r="CI564" s="124"/>
      <c r="CJ564" s="124"/>
      <c r="CK564" s="124"/>
      <c r="CL564" s="124"/>
      <c r="CM564" s="124"/>
      <c r="CN564" s="124"/>
      <c r="CO564" s="124"/>
      <c r="CP564" s="124"/>
      <c r="CQ564" s="124"/>
      <c r="CR564" s="124"/>
      <c r="CS564" s="124"/>
      <c r="CT564" s="124"/>
      <c r="CU564" s="124"/>
      <c r="CV564" s="124"/>
      <c r="CW564" s="124"/>
      <c r="CX564" s="124"/>
      <c r="CY564" s="124"/>
      <c r="CZ564" s="124"/>
      <c r="DA564" s="124"/>
      <c r="DB564" s="124"/>
      <c r="DC564" s="124"/>
      <c r="DD564" s="124"/>
      <c r="DE564" s="124"/>
      <c r="DF564" s="124"/>
      <c r="DG564" s="124"/>
      <c r="DH564" s="124"/>
      <c r="DI564" s="124"/>
      <c r="DJ564" s="124"/>
      <c r="DK564" s="124"/>
      <c r="DL564" s="124"/>
      <c r="DM564" s="124"/>
      <c r="DN564" s="124"/>
      <c r="DO564" s="124"/>
      <c r="DP564" s="124"/>
      <c r="DQ564" s="124"/>
      <c r="DR564" s="124"/>
      <c r="DS564" s="124"/>
      <c r="DT564" s="124"/>
      <c r="DU564" s="124"/>
      <c r="DV564" s="124"/>
      <c r="DW564" s="124"/>
      <c r="DX564" s="124"/>
      <c r="DY564" s="124"/>
      <c r="DZ564" s="124"/>
      <c r="EA564" s="124"/>
      <c r="EB564" s="124"/>
      <c r="EC564" s="124"/>
      <c r="ED564" s="124"/>
      <c r="EE564" s="124"/>
      <c r="EF564" s="124"/>
      <c r="EG564" s="124"/>
    </row>
    <row r="565" spans="1:137" s="106" customFormat="1" ht="12.95" customHeight="1" x14ac:dyDescent="0.2">
      <c r="A565" s="127">
        <v>3</v>
      </c>
      <c r="B565" s="130" t="e">
        <f>'Приложение № 1'!#REF!</f>
        <v>#REF!</v>
      </c>
      <c r="C565" s="126" t="e">
        <f>'Приложение № 1'!#REF!</f>
        <v>#REF!</v>
      </c>
      <c r="D565" s="151" t="e">
        <f>'Приложение № 1'!#REF!</f>
        <v>#REF!</v>
      </c>
      <c r="E565" s="151">
        <v>0</v>
      </c>
      <c r="F565" s="151">
        <v>0</v>
      </c>
      <c r="G565" s="151" t="e">
        <f t="shared" si="181"/>
        <v>#REF!</v>
      </c>
      <c r="H565" s="151" t="e">
        <f t="shared" si="181"/>
        <v>#REF!</v>
      </c>
      <c r="I565" s="151">
        <v>0</v>
      </c>
      <c r="J565" s="151">
        <v>0</v>
      </c>
      <c r="K565" s="151">
        <v>0</v>
      </c>
      <c r="L565" s="151">
        <v>0</v>
      </c>
      <c r="M565" s="151">
        <v>0</v>
      </c>
      <c r="N565" s="151">
        <v>0</v>
      </c>
      <c r="O565" s="151">
        <v>0</v>
      </c>
      <c r="P565" s="151">
        <v>0</v>
      </c>
      <c r="Q565" s="112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  <c r="AK565" s="113"/>
      <c r="AL565" s="113"/>
      <c r="AM565" s="113"/>
      <c r="AN565" s="113"/>
      <c r="AO565" s="113"/>
      <c r="AP565" s="113"/>
      <c r="AQ565" s="113"/>
      <c r="AR565" s="113"/>
      <c r="AS565" s="113"/>
      <c r="AT565" s="113"/>
      <c r="AU565" s="113"/>
      <c r="AV565" s="113"/>
      <c r="AW565" s="113"/>
      <c r="AX565" s="113"/>
      <c r="AY565" s="113"/>
      <c r="AZ565" s="113"/>
      <c r="BA565" s="113"/>
      <c r="BB565" s="113"/>
      <c r="BC565" s="113"/>
      <c r="BD565" s="113"/>
      <c r="BE565" s="113"/>
      <c r="BF565" s="113"/>
      <c r="BG565" s="113"/>
      <c r="BH565" s="113"/>
      <c r="BI565" s="113"/>
      <c r="BJ565" s="113"/>
      <c r="BK565" s="113"/>
      <c r="BL565" s="113"/>
      <c r="BM565" s="113"/>
      <c r="BN565" s="113"/>
      <c r="BO565" s="113"/>
      <c r="BP565" s="113"/>
      <c r="BQ565" s="113"/>
      <c r="BR565" s="113"/>
      <c r="BS565" s="113"/>
      <c r="BT565" s="113"/>
      <c r="BU565" s="113"/>
      <c r="BV565" s="113"/>
      <c r="BW565" s="113"/>
      <c r="BX565" s="113"/>
      <c r="BY565" s="113"/>
      <c r="BZ565" s="113"/>
      <c r="CA565" s="113"/>
      <c r="CB565" s="113"/>
      <c r="CC565" s="113"/>
      <c r="CD565" s="113"/>
      <c r="CE565" s="113"/>
      <c r="CF565" s="113"/>
      <c r="CG565" s="113"/>
      <c r="CH565" s="113"/>
      <c r="CI565" s="113"/>
      <c r="CJ565" s="113"/>
      <c r="CK565" s="113"/>
      <c r="CL565" s="113"/>
      <c r="CM565" s="113"/>
      <c r="CN565" s="113"/>
      <c r="CO565" s="113"/>
      <c r="CP565" s="113"/>
      <c r="CQ565" s="113"/>
      <c r="CR565" s="113"/>
      <c r="CS565" s="113"/>
      <c r="CT565" s="113"/>
      <c r="CU565" s="113"/>
      <c r="CV565" s="113"/>
      <c r="CW565" s="113"/>
      <c r="CX565" s="113"/>
      <c r="CY565" s="113"/>
      <c r="CZ565" s="113"/>
      <c r="DA565" s="113"/>
      <c r="DB565" s="113"/>
      <c r="DC565" s="113"/>
      <c r="DD565" s="113"/>
      <c r="DE565" s="113"/>
      <c r="DF565" s="113"/>
      <c r="DG565" s="113"/>
      <c r="DH565" s="113"/>
      <c r="DI565" s="113"/>
      <c r="DJ565" s="113"/>
      <c r="DK565" s="113"/>
      <c r="DL565" s="113"/>
      <c r="DM565" s="113"/>
      <c r="DN565" s="113"/>
      <c r="DO565" s="113"/>
      <c r="DP565" s="113"/>
      <c r="DQ565" s="113"/>
      <c r="DR565" s="113"/>
      <c r="DS565" s="113"/>
      <c r="DT565" s="113"/>
      <c r="DU565" s="113"/>
      <c r="DV565" s="113"/>
      <c r="DW565" s="113"/>
      <c r="DX565" s="113"/>
      <c r="DY565" s="113"/>
      <c r="DZ565" s="113"/>
      <c r="EA565" s="113"/>
      <c r="EB565" s="113"/>
      <c r="EC565" s="113"/>
      <c r="ED565" s="113"/>
      <c r="EE565" s="113"/>
      <c r="EF565" s="113"/>
      <c r="EG565" s="113"/>
    </row>
    <row r="566" spans="1:137" s="150" customFormat="1" ht="12.95" customHeight="1" x14ac:dyDescent="0.2">
      <c r="A566" s="127">
        <v>4</v>
      </c>
      <c r="B566" s="130" t="e">
        <f>'Приложение № 1'!#REF!</f>
        <v>#REF!</v>
      </c>
      <c r="C566" s="126" t="e">
        <f>'Приложение № 1'!#REF!</f>
        <v>#REF!</v>
      </c>
      <c r="D566" s="151" t="e">
        <f>'Приложение № 1'!#REF!</f>
        <v>#REF!</v>
      </c>
      <c r="E566" s="151">
        <v>0</v>
      </c>
      <c r="F566" s="151">
        <v>0</v>
      </c>
      <c r="G566" s="151" t="e">
        <f t="shared" si="181"/>
        <v>#REF!</v>
      </c>
      <c r="H566" s="151" t="e">
        <f t="shared" si="181"/>
        <v>#REF!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1">
        <v>0</v>
      </c>
      <c r="O566" s="151">
        <v>0</v>
      </c>
      <c r="P566" s="151">
        <v>0</v>
      </c>
      <c r="Q566" s="123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4"/>
      <c r="AI566" s="124"/>
      <c r="AJ566" s="124"/>
      <c r="AK566" s="124"/>
      <c r="AL566" s="124"/>
      <c r="AM566" s="124"/>
      <c r="AN566" s="124"/>
      <c r="AO566" s="124"/>
      <c r="AP566" s="124"/>
      <c r="AQ566" s="124"/>
      <c r="AR566" s="124"/>
      <c r="AS566" s="124"/>
      <c r="AT566" s="124"/>
      <c r="AU566" s="124"/>
      <c r="AV566" s="124"/>
      <c r="AW566" s="124"/>
      <c r="AX566" s="124"/>
      <c r="AY566" s="124"/>
      <c r="AZ566" s="124"/>
      <c r="BA566" s="124"/>
      <c r="BB566" s="124"/>
      <c r="BC566" s="124"/>
      <c r="BD566" s="124"/>
      <c r="BE566" s="124"/>
      <c r="BF566" s="124"/>
      <c r="BG566" s="124"/>
      <c r="BH566" s="124"/>
      <c r="BI566" s="124"/>
      <c r="BJ566" s="124"/>
      <c r="BK566" s="124"/>
      <c r="BL566" s="124"/>
      <c r="BM566" s="124"/>
      <c r="BN566" s="124"/>
      <c r="BO566" s="124"/>
      <c r="BP566" s="124"/>
      <c r="BQ566" s="124"/>
      <c r="BR566" s="124"/>
      <c r="BS566" s="124"/>
      <c r="BT566" s="124"/>
      <c r="BU566" s="124"/>
      <c r="BV566" s="124"/>
      <c r="BW566" s="124"/>
      <c r="BX566" s="124"/>
      <c r="BY566" s="124"/>
      <c r="BZ566" s="124"/>
      <c r="CA566" s="124"/>
      <c r="CB566" s="124"/>
      <c r="CC566" s="124"/>
      <c r="CD566" s="124"/>
      <c r="CE566" s="124"/>
      <c r="CF566" s="124"/>
      <c r="CG566" s="124"/>
      <c r="CH566" s="124"/>
      <c r="CI566" s="124"/>
      <c r="CJ566" s="124"/>
      <c r="CK566" s="124"/>
      <c r="CL566" s="124"/>
      <c r="CM566" s="124"/>
      <c r="CN566" s="124"/>
      <c r="CO566" s="124"/>
      <c r="CP566" s="124"/>
      <c r="CQ566" s="124"/>
      <c r="CR566" s="124"/>
      <c r="CS566" s="124"/>
      <c r="CT566" s="124"/>
      <c r="CU566" s="124"/>
      <c r="CV566" s="124"/>
      <c r="CW566" s="124"/>
      <c r="CX566" s="124"/>
      <c r="CY566" s="124"/>
      <c r="CZ566" s="124"/>
      <c r="DA566" s="124"/>
      <c r="DB566" s="124"/>
      <c r="DC566" s="124"/>
      <c r="DD566" s="124"/>
      <c r="DE566" s="124"/>
      <c r="DF566" s="124"/>
      <c r="DG566" s="124"/>
      <c r="DH566" s="124"/>
      <c r="DI566" s="124"/>
      <c r="DJ566" s="124"/>
      <c r="DK566" s="124"/>
      <c r="DL566" s="124"/>
      <c r="DM566" s="124"/>
      <c r="DN566" s="124"/>
      <c r="DO566" s="124"/>
      <c r="DP566" s="124"/>
      <c r="DQ566" s="124"/>
      <c r="DR566" s="124"/>
      <c r="DS566" s="124"/>
      <c r="DT566" s="124"/>
      <c r="DU566" s="124"/>
      <c r="DV566" s="124"/>
      <c r="DW566" s="124"/>
      <c r="DX566" s="124"/>
      <c r="DY566" s="124"/>
      <c r="DZ566" s="124"/>
      <c r="EA566" s="124"/>
      <c r="EB566" s="124"/>
      <c r="EC566" s="124"/>
      <c r="ED566" s="124"/>
      <c r="EE566" s="124"/>
      <c r="EF566" s="124"/>
      <c r="EG566" s="124"/>
    </row>
    <row r="567" spans="1:137" s="106" customFormat="1" ht="12.95" customHeight="1" x14ac:dyDescent="0.2">
      <c r="A567" s="127">
        <v>5</v>
      </c>
      <c r="B567" s="130" t="e">
        <f>'Приложение № 1'!#REF!</f>
        <v>#REF!</v>
      </c>
      <c r="C567" s="126" t="e">
        <f>'Приложение № 1'!#REF!</f>
        <v>#REF!</v>
      </c>
      <c r="D567" s="151" t="e">
        <f>'Приложение № 1'!#REF!</f>
        <v>#REF!</v>
      </c>
      <c r="E567" s="151">
        <v>0</v>
      </c>
      <c r="F567" s="151">
        <v>0</v>
      </c>
      <c r="G567" s="151" t="e">
        <f t="shared" si="181"/>
        <v>#REF!</v>
      </c>
      <c r="H567" s="151" t="e">
        <f t="shared" si="181"/>
        <v>#REF!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1">
        <v>0</v>
      </c>
      <c r="O567" s="151">
        <v>0</v>
      </c>
      <c r="P567" s="151">
        <v>0</v>
      </c>
      <c r="Q567" s="112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  <c r="AK567" s="113"/>
      <c r="AL567" s="113"/>
      <c r="AM567" s="113"/>
      <c r="AN567" s="113"/>
      <c r="AO567" s="113"/>
      <c r="AP567" s="113"/>
      <c r="AQ567" s="113"/>
      <c r="AR567" s="113"/>
      <c r="AS567" s="113"/>
      <c r="AT567" s="113"/>
      <c r="AU567" s="113"/>
      <c r="AV567" s="113"/>
      <c r="AW567" s="113"/>
      <c r="AX567" s="113"/>
      <c r="AY567" s="113"/>
      <c r="AZ567" s="113"/>
      <c r="BA567" s="113"/>
      <c r="BB567" s="113"/>
      <c r="BC567" s="113"/>
      <c r="BD567" s="113"/>
      <c r="BE567" s="113"/>
      <c r="BF567" s="113"/>
      <c r="BG567" s="113"/>
      <c r="BH567" s="113"/>
      <c r="BI567" s="113"/>
      <c r="BJ567" s="113"/>
      <c r="BK567" s="113"/>
      <c r="BL567" s="113"/>
      <c r="BM567" s="113"/>
      <c r="BN567" s="113"/>
      <c r="BO567" s="113"/>
      <c r="BP567" s="113"/>
      <c r="BQ567" s="113"/>
      <c r="BR567" s="113"/>
      <c r="BS567" s="113"/>
      <c r="BT567" s="113"/>
      <c r="BU567" s="113"/>
      <c r="BV567" s="113"/>
      <c r="BW567" s="113"/>
      <c r="BX567" s="113"/>
      <c r="BY567" s="113"/>
      <c r="BZ567" s="113"/>
      <c r="CA567" s="113"/>
      <c r="CB567" s="113"/>
      <c r="CC567" s="113"/>
      <c r="CD567" s="113"/>
      <c r="CE567" s="113"/>
      <c r="CF567" s="113"/>
      <c r="CG567" s="113"/>
      <c r="CH567" s="113"/>
      <c r="CI567" s="113"/>
      <c r="CJ567" s="113"/>
      <c r="CK567" s="113"/>
      <c r="CL567" s="113"/>
      <c r="CM567" s="113"/>
      <c r="CN567" s="113"/>
      <c r="CO567" s="113"/>
      <c r="CP567" s="113"/>
      <c r="CQ567" s="113"/>
      <c r="CR567" s="113"/>
      <c r="CS567" s="113"/>
      <c r="CT567" s="113"/>
      <c r="CU567" s="113"/>
      <c r="CV567" s="113"/>
      <c r="CW567" s="113"/>
      <c r="CX567" s="113"/>
      <c r="CY567" s="113"/>
      <c r="CZ567" s="113"/>
      <c r="DA567" s="113"/>
      <c r="DB567" s="113"/>
      <c r="DC567" s="113"/>
      <c r="DD567" s="113"/>
      <c r="DE567" s="113"/>
      <c r="DF567" s="113"/>
      <c r="DG567" s="113"/>
      <c r="DH567" s="113"/>
      <c r="DI567" s="113"/>
      <c r="DJ567" s="113"/>
      <c r="DK567" s="113"/>
      <c r="DL567" s="113"/>
      <c r="DM567" s="113"/>
      <c r="DN567" s="113"/>
      <c r="DO567" s="113"/>
      <c r="DP567" s="113"/>
      <c r="DQ567" s="113"/>
      <c r="DR567" s="113"/>
      <c r="DS567" s="113"/>
      <c r="DT567" s="113"/>
      <c r="DU567" s="113"/>
      <c r="DV567" s="113"/>
      <c r="DW567" s="113"/>
      <c r="DX567" s="113"/>
      <c r="DY567" s="113"/>
      <c r="DZ567" s="113"/>
      <c r="EA567" s="113"/>
      <c r="EB567" s="113"/>
      <c r="EC567" s="113"/>
      <c r="ED567" s="113"/>
      <c r="EE567" s="113"/>
      <c r="EF567" s="113"/>
      <c r="EG567" s="113"/>
    </row>
    <row r="568" spans="1:137" s="150" customFormat="1" ht="12.95" customHeight="1" x14ac:dyDescent="0.2">
      <c r="A568" s="127">
        <v>6</v>
      </c>
      <c r="B568" s="130" t="e">
        <f>'Приложение № 1'!#REF!</f>
        <v>#REF!</v>
      </c>
      <c r="C568" s="126" t="e">
        <f>'Приложение № 1'!#REF!</f>
        <v>#REF!</v>
      </c>
      <c r="D568" s="151" t="e">
        <f>'Приложение № 1'!#REF!</f>
        <v>#REF!</v>
      </c>
      <c r="E568" s="151">
        <v>0</v>
      </c>
      <c r="F568" s="151">
        <v>0</v>
      </c>
      <c r="G568" s="151" t="e">
        <f t="shared" si="181"/>
        <v>#REF!</v>
      </c>
      <c r="H568" s="151" t="e">
        <f t="shared" si="181"/>
        <v>#REF!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51">
        <v>0</v>
      </c>
      <c r="O568" s="151">
        <v>0</v>
      </c>
      <c r="P568" s="151">
        <v>0</v>
      </c>
      <c r="Q568" s="123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  <c r="BJ568" s="124"/>
      <c r="BK568" s="124"/>
      <c r="BL568" s="124"/>
      <c r="BM568" s="124"/>
      <c r="BN568" s="124"/>
      <c r="BO568" s="124"/>
      <c r="BP568" s="124"/>
      <c r="BQ568" s="124"/>
      <c r="BR568" s="124"/>
      <c r="BS568" s="124"/>
      <c r="BT568" s="124"/>
      <c r="BU568" s="124"/>
      <c r="BV568" s="124"/>
      <c r="BW568" s="124"/>
      <c r="BX568" s="124"/>
      <c r="BY568" s="124"/>
      <c r="BZ568" s="124"/>
      <c r="CA568" s="124"/>
      <c r="CB568" s="124"/>
      <c r="CC568" s="124"/>
      <c r="CD568" s="124"/>
      <c r="CE568" s="124"/>
      <c r="CF568" s="124"/>
      <c r="CG568" s="124"/>
      <c r="CH568" s="124"/>
      <c r="CI568" s="124"/>
      <c r="CJ568" s="124"/>
      <c r="CK568" s="124"/>
      <c r="CL568" s="124"/>
      <c r="CM568" s="124"/>
      <c r="CN568" s="124"/>
      <c r="CO568" s="124"/>
      <c r="CP568" s="124"/>
      <c r="CQ568" s="124"/>
      <c r="CR568" s="124"/>
      <c r="CS568" s="124"/>
      <c r="CT568" s="124"/>
      <c r="CU568" s="124"/>
      <c r="CV568" s="124"/>
      <c r="CW568" s="124"/>
      <c r="CX568" s="124"/>
      <c r="CY568" s="124"/>
      <c r="CZ568" s="124"/>
      <c r="DA568" s="124"/>
      <c r="DB568" s="124"/>
      <c r="DC568" s="124"/>
      <c r="DD568" s="124"/>
      <c r="DE568" s="124"/>
      <c r="DF568" s="124"/>
      <c r="DG568" s="124"/>
      <c r="DH568" s="124"/>
      <c r="DI568" s="124"/>
      <c r="DJ568" s="124"/>
      <c r="DK568" s="124"/>
      <c r="DL568" s="124"/>
      <c r="DM568" s="124"/>
      <c r="DN568" s="124"/>
      <c r="DO568" s="124"/>
      <c r="DP568" s="124"/>
      <c r="DQ568" s="124"/>
      <c r="DR568" s="124"/>
      <c r="DS568" s="124"/>
      <c r="DT568" s="124"/>
      <c r="DU568" s="124"/>
      <c r="DV568" s="124"/>
      <c r="DW568" s="124"/>
      <c r="DX568" s="124"/>
      <c r="DY568" s="124"/>
      <c r="DZ568" s="124"/>
      <c r="EA568" s="124"/>
      <c r="EB568" s="124"/>
      <c r="EC568" s="124"/>
      <c r="ED568" s="124"/>
      <c r="EE568" s="124"/>
      <c r="EF568" s="124"/>
      <c r="EG568" s="124"/>
    </row>
    <row r="569" spans="1:137" s="150" customFormat="1" ht="12.95" customHeight="1" x14ac:dyDescent="0.2">
      <c r="A569" s="127">
        <v>7</v>
      </c>
      <c r="B569" s="130" t="e">
        <f>'Приложение № 1'!#REF!</f>
        <v>#REF!</v>
      </c>
      <c r="C569" s="126" t="e">
        <f>'Приложение № 1'!#REF!</f>
        <v>#REF!</v>
      </c>
      <c r="D569" s="151" t="e">
        <f>'Приложение № 1'!#REF!</f>
        <v>#REF!</v>
      </c>
      <c r="E569" s="151">
        <v>0</v>
      </c>
      <c r="F569" s="151">
        <v>0</v>
      </c>
      <c r="G569" s="151" t="e">
        <f t="shared" si="181"/>
        <v>#REF!</v>
      </c>
      <c r="H569" s="151" t="e">
        <f t="shared" si="181"/>
        <v>#REF!</v>
      </c>
      <c r="I569" s="151">
        <v>0</v>
      </c>
      <c r="J569" s="151">
        <v>0</v>
      </c>
      <c r="K569" s="151">
        <v>0</v>
      </c>
      <c r="L569" s="151">
        <v>0</v>
      </c>
      <c r="M569" s="151">
        <v>0</v>
      </c>
      <c r="N569" s="151">
        <v>0</v>
      </c>
      <c r="O569" s="151">
        <v>0</v>
      </c>
      <c r="P569" s="151">
        <v>0</v>
      </c>
      <c r="Q569" s="123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4"/>
      <c r="AI569" s="124"/>
      <c r="AJ569" s="124"/>
      <c r="AK569" s="124"/>
      <c r="AL569" s="124"/>
      <c r="AM569" s="124"/>
      <c r="AN569" s="124"/>
      <c r="AO569" s="124"/>
      <c r="AP569" s="124"/>
      <c r="AQ569" s="124"/>
      <c r="AR569" s="124"/>
      <c r="AS569" s="124"/>
      <c r="AT569" s="124"/>
      <c r="AU569" s="124"/>
      <c r="AV569" s="124"/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  <c r="BJ569" s="124"/>
      <c r="BK569" s="124"/>
      <c r="BL569" s="124"/>
      <c r="BM569" s="124"/>
      <c r="BN569" s="124"/>
      <c r="BO569" s="124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  <c r="CC569" s="124"/>
      <c r="CD569" s="124"/>
      <c r="CE569" s="124"/>
      <c r="CF569" s="124"/>
      <c r="CG569" s="124"/>
      <c r="CH569" s="124"/>
      <c r="CI569" s="124"/>
      <c r="CJ569" s="124"/>
      <c r="CK569" s="124"/>
      <c r="CL569" s="124"/>
      <c r="CM569" s="124"/>
      <c r="CN569" s="124"/>
      <c r="CO569" s="124"/>
      <c r="CP569" s="124"/>
      <c r="CQ569" s="124"/>
      <c r="CR569" s="124"/>
      <c r="CS569" s="124"/>
      <c r="CT569" s="124"/>
      <c r="CU569" s="124"/>
      <c r="CV569" s="124"/>
      <c r="CW569" s="124"/>
      <c r="CX569" s="124"/>
      <c r="CY569" s="124"/>
      <c r="CZ569" s="124"/>
      <c r="DA569" s="124"/>
      <c r="DB569" s="124"/>
      <c r="DC569" s="124"/>
      <c r="DD569" s="124"/>
      <c r="DE569" s="124"/>
      <c r="DF569" s="124"/>
      <c r="DG569" s="124"/>
      <c r="DH569" s="124"/>
      <c r="DI569" s="124"/>
      <c r="DJ569" s="124"/>
      <c r="DK569" s="124"/>
      <c r="DL569" s="124"/>
      <c r="DM569" s="124"/>
      <c r="DN569" s="124"/>
      <c r="DO569" s="124"/>
      <c r="DP569" s="124"/>
      <c r="DQ569" s="124"/>
      <c r="DR569" s="124"/>
      <c r="DS569" s="124"/>
      <c r="DT569" s="124"/>
      <c r="DU569" s="124"/>
      <c r="DV569" s="124"/>
      <c r="DW569" s="124"/>
      <c r="DX569" s="124"/>
      <c r="DY569" s="124"/>
      <c r="DZ569" s="124"/>
      <c r="EA569" s="124"/>
      <c r="EB569" s="124"/>
      <c r="EC569" s="124"/>
      <c r="ED569" s="124"/>
      <c r="EE569" s="124"/>
      <c r="EF569" s="124"/>
      <c r="EG569" s="124"/>
    </row>
    <row r="570" spans="1:137" s="106" customFormat="1" ht="12.95" customHeight="1" x14ac:dyDescent="0.2">
      <c r="A570" s="127">
        <v>8</v>
      </c>
      <c r="B570" s="130" t="e">
        <f>'Приложение № 1'!#REF!</f>
        <v>#REF!</v>
      </c>
      <c r="C570" s="126" t="e">
        <f>'Приложение № 1'!#REF!</f>
        <v>#REF!</v>
      </c>
      <c r="D570" s="151" t="e">
        <f>'Приложение № 1'!#REF!</f>
        <v>#REF!</v>
      </c>
      <c r="E570" s="151">
        <v>0</v>
      </c>
      <c r="F570" s="151">
        <v>0</v>
      </c>
      <c r="G570" s="151" t="e">
        <f t="shared" si="181"/>
        <v>#REF!</v>
      </c>
      <c r="H570" s="151" t="e">
        <f t="shared" si="181"/>
        <v>#REF!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1">
        <v>0</v>
      </c>
      <c r="O570" s="151">
        <v>0</v>
      </c>
      <c r="P570" s="151">
        <v>0</v>
      </c>
      <c r="Q570" s="112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  <c r="AK570" s="113"/>
      <c r="AL570" s="113"/>
      <c r="AM570" s="113"/>
      <c r="AN570" s="113"/>
      <c r="AO570" s="113"/>
      <c r="AP570" s="113"/>
      <c r="AQ570" s="113"/>
      <c r="AR570" s="113"/>
      <c r="AS570" s="113"/>
      <c r="AT570" s="113"/>
      <c r="AU570" s="113"/>
      <c r="AV570" s="113"/>
      <c r="AW570" s="113"/>
      <c r="AX570" s="113"/>
      <c r="AY570" s="113"/>
      <c r="AZ570" s="113"/>
      <c r="BA570" s="113"/>
      <c r="BB570" s="113"/>
      <c r="BC570" s="113"/>
      <c r="BD570" s="113"/>
      <c r="BE570" s="113"/>
      <c r="BF570" s="113"/>
      <c r="BG570" s="113"/>
      <c r="BH570" s="113"/>
      <c r="BI570" s="113"/>
      <c r="BJ570" s="113"/>
      <c r="BK570" s="113"/>
      <c r="BL570" s="113"/>
      <c r="BM570" s="113"/>
      <c r="BN570" s="113"/>
      <c r="BO570" s="113"/>
      <c r="BP570" s="113"/>
      <c r="BQ570" s="113"/>
      <c r="BR570" s="113"/>
      <c r="BS570" s="113"/>
      <c r="BT570" s="113"/>
      <c r="BU570" s="113"/>
      <c r="BV570" s="113"/>
      <c r="BW570" s="113"/>
      <c r="BX570" s="113"/>
      <c r="BY570" s="113"/>
      <c r="BZ570" s="113"/>
      <c r="CA570" s="113"/>
      <c r="CB570" s="113"/>
      <c r="CC570" s="113"/>
      <c r="CD570" s="113"/>
      <c r="CE570" s="113"/>
      <c r="CF570" s="113"/>
      <c r="CG570" s="113"/>
      <c r="CH570" s="113"/>
      <c r="CI570" s="113"/>
      <c r="CJ570" s="113"/>
      <c r="CK570" s="113"/>
      <c r="CL570" s="113"/>
      <c r="CM570" s="113"/>
      <c r="CN570" s="113"/>
      <c r="CO570" s="113"/>
      <c r="CP570" s="113"/>
      <c r="CQ570" s="113"/>
      <c r="CR570" s="113"/>
      <c r="CS570" s="113"/>
      <c r="CT570" s="113"/>
      <c r="CU570" s="113"/>
      <c r="CV570" s="113"/>
      <c r="CW570" s="113"/>
      <c r="CX570" s="113"/>
      <c r="CY570" s="113"/>
      <c r="CZ570" s="113"/>
      <c r="DA570" s="113"/>
      <c r="DB570" s="113"/>
      <c r="DC570" s="113"/>
      <c r="DD570" s="113"/>
      <c r="DE570" s="113"/>
      <c r="DF570" s="113"/>
      <c r="DG570" s="113"/>
      <c r="DH570" s="113"/>
      <c r="DI570" s="113"/>
      <c r="DJ570" s="113"/>
      <c r="DK570" s="113"/>
      <c r="DL570" s="113"/>
      <c r="DM570" s="113"/>
      <c r="DN570" s="113"/>
      <c r="DO570" s="113"/>
      <c r="DP570" s="113"/>
      <c r="DQ570" s="113"/>
      <c r="DR570" s="113"/>
      <c r="DS570" s="113"/>
      <c r="DT570" s="113"/>
      <c r="DU570" s="113"/>
      <c r="DV570" s="113"/>
      <c r="DW570" s="113"/>
      <c r="DX570" s="113"/>
      <c r="DY570" s="113"/>
      <c r="DZ570" s="113"/>
      <c r="EA570" s="113"/>
      <c r="EB570" s="113"/>
      <c r="EC570" s="113"/>
      <c r="ED570" s="113"/>
      <c r="EE570" s="113"/>
      <c r="EF570" s="113"/>
      <c r="EG570" s="113"/>
    </row>
    <row r="571" spans="1:137" s="150" customFormat="1" ht="12.95" customHeight="1" x14ac:dyDescent="0.2">
      <c r="A571" s="127">
        <v>9</v>
      </c>
      <c r="B571" s="130" t="e">
        <f>'Приложение № 1'!#REF!</f>
        <v>#REF!</v>
      </c>
      <c r="C571" s="126" t="e">
        <f>'Приложение № 1'!#REF!</f>
        <v>#REF!</v>
      </c>
      <c r="D571" s="151" t="e">
        <f>'Приложение № 1'!#REF!</f>
        <v>#REF!</v>
      </c>
      <c r="E571" s="151">
        <v>0</v>
      </c>
      <c r="F571" s="151">
        <v>0</v>
      </c>
      <c r="G571" s="151" t="e">
        <f t="shared" si="181"/>
        <v>#REF!</v>
      </c>
      <c r="H571" s="151" t="e">
        <f t="shared" si="181"/>
        <v>#REF!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51">
        <v>0</v>
      </c>
      <c r="O571" s="151">
        <v>0</v>
      </c>
      <c r="P571" s="151">
        <v>0</v>
      </c>
      <c r="Q571" s="123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4"/>
      <c r="AJ571" s="124"/>
      <c r="AK571" s="124"/>
      <c r="AL571" s="124"/>
      <c r="AM571" s="124"/>
      <c r="AN571" s="124"/>
      <c r="AO571" s="124"/>
      <c r="AP571" s="124"/>
      <c r="AQ571" s="124"/>
      <c r="AR571" s="124"/>
      <c r="AS571" s="124"/>
      <c r="AT571" s="124"/>
      <c r="AU571" s="124"/>
      <c r="AV571" s="124"/>
      <c r="AW571" s="124"/>
      <c r="AX571" s="124"/>
      <c r="AY571" s="124"/>
      <c r="AZ571" s="124"/>
      <c r="BA571" s="124"/>
      <c r="BB571" s="124"/>
      <c r="BC571" s="124"/>
      <c r="BD571" s="124"/>
      <c r="BE571" s="124"/>
      <c r="BF571" s="124"/>
      <c r="BG571" s="124"/>
      <c r="BH571" s="124"/>
      <c r="BI571" s="124"/>
      <c r="BJ571" s="124"/>
      <c r="BK571" s="124"/>
      <c r="BL571" s="124"/>
      <c r="BM571" s="124"/>
      <c r="BN571" s="124"/>
      <c r="BO571" s="124"/>
      <c r="BP571" s="124"/>
      <c r="BQ571" s="124"/>
      <c r="BR571" s="124"/>
      <c r="BS571" s="124"/>
      <c r="BT571" s="124"/>
      <c r="BU571" s="124"/>
      <c r="BV571" s="124"/>
      <c r="BW571" s="124"/>
      <c r="BX571" s="124"/>
      <c r="BY571" s="124"/>
      <c r="BZ571" s="124"/>
      <c r="CA571" s="124"/>
      <c r="CB571" s="124"/>
      <c r="CC571" s="124"/>
      <c r="CD571" s="124"/>
      <c r="CE571" s="124"/>
      <c r="CF571" s="124"/>
      <c r="CG571" s="124"/>
      <c r="CH571" s="124"/>
      <c r="CI571" s="124"/>
      <c r="CJ571" s="124"/>
      <c r="CK571" s="124"/>
      <c r="CL571" s="124"/>
      <c r="CM571" s="124"/>
      <c r="CN571" s="124"/>
      <c r="CO571" s="124"/>
      <c r="CP571" s="124"/>
      <c r="CQ571" s="124"/>
      <c r="CR571" s="124"/>
      <c r="CS571" s="124"/>
      <c r="CT571" s="124"/>
      <c r="CU571" s="124"/>
      <c r="CV571" s="124"/>
      <c r="CW571" s="124"/>
      <c r="CX571" s="124"/>
      <c r="CY571" s="124"/>
      <c r="CZ571" s="124"/>
      <c r="DA571" s="124"/>
      <c r="DB571" s="124"/>
      <c r="DC571" s="124"/>
      <c r="DD571" s="124"/>
      <c r="DE571" s="124"/>
      <c r="DF571" s="124"/>
      <c r="DG571" s="124"/>
      <c r="DH571" s="124"/>
      <c r="DI571" s="124"/>
      <c r="DJ571" s="124"/>
      <c r="DK571" s="124"/>
      <c r="DL571" s="124"/>
      <c r="DM571" s="124"/>
      <c r="DN571" s="124"/>
      <c r="DO571" s="124"/>
      <c r="DP571" s="124"/>
      <c r="DQ571" s="124"/>
      <c r="DR571" s="124"/>
      <c r="DS571" s="124"/>
      <c r="DT571" s="124"/>
      <c r="DU571" s="124"/>
      <c r="DV571" s="124"/>
      <c r="DW571" s="124"/>
      <c r="DX571" s="124"/>
      <c r="DY571" s="124"/>
      <c r="DZ571" s="124"/>
      <c r="EA571" s="124"/>
      <c r="EB571" s="124"/>
      <c r="EC571" s="124"/>
      <c r="ED571" s="124"/>
      <c r="EE571" s="124"/>
      <c r="EF571" s="124"/>
      <c r="EG571" s="124"/>
    </row>
    <row r="572" spans="1:137" s="150" customFormat="1" ht="39.950000000000003" customHeight="1" x14ac:dyDescent="0.2">
      <c r="A572" s="822" t="e">
        <f>'Приложение № 1'!#REF!</f>
        <v>#REF!</v>
      </c>
      <c r="B572" s="837"/>
      <c r="C572" s="129" t="e">
        <f>C573+C574</f>
        <v>#REF!</v>
      </c>
      <c r="D572" s="129" t="e">
        <f t="shared" ref="D572:P572" si="182">D573+D574</f>
        <v>#REF!</v>
      </c>
      <c r="E572" s="129">
        <f t="shared" si="182"/>
        <v>0</v>
      </c>
      <c r="F572" s="129">
        <f t="shared" si="182"/>
        <v>0</v>
      </c>
      <c r="G572" s="129">
        <f t="shared" si="182"/>
        <v>0</v>
      </c>
      <c r="H572" s="129">
        <f t="shared" si="182"/>
        <v>0</v>
      </c>
      <c r="I572" s="129" t="e">
        <f t="shared" si="182"/>
        <v>#REF!</v>
      </c>
      <c r="J572" s="129" t="e">
        <f t="shared" si="182"/>
        <v>#REF!</v>
      </c>
      <c r="K572" s="129">
        <f t="shared" si="182"/>
        <v>0</v>
      </c>
      <c r="L572" s="129">
        <f t="shared" si="182"/>
        <v>0</v>
      </c>
      <c r="M572" s="129">
        <f t="shared" si="182"/>
        <v>0</v>
      </c>
      <c r="N572" s="129">
        <f t="shared" si="182"/>
        <v>0</v>
      </c>
      <c r="O572" s="129">
        <f t="shared" si="182"/>
        <v>0</v>
      </c>
      <c r="P572" s="129">
        <f t="shared" si="182"/>
        <v>0</v>
      </c>
      <c r="Q572" s="123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124"/>
      <c r="AH572" s="124"/>
      <c r="AI572" s="124"/>
      <c r="AJ572" s="124"/>
      <c r="AK572" s="124"/>
      <c r="AL572" s="124"/>
      <c r="AM572" s="124"/>
      <c r="AN572" s="124"/>
      <c r="AO572" s="124"/>
      <c r="AP572" s="124"/>
      <c r="AQ572" s="124"/>
      <c r="AR572" s="124"/>
      <c r="AS572" s="124"/>
      <c r="AT572" s="124"/>
      <c r="AU572" s="124"/>
      <c r="AV572" s="124"/>
      <c r="AW572" s="124"/>
      <c r="AX572" s="124"/>
      <c r="AY572" s="124"/>
      <c r="AZ572" s="124"/>
      <c r="BA572" s="124"/>
      <c r="BB572" s="124"/>
      <c r="BC572" s="124"/>
      <c r="BD572" s="124"/>
      <c r="BE572" s="124"/>
      <c r="BF572" s="124"/>
      <c r="BG572" s="124"/>
      <c r="BH572" s="124"/>
      <c r="BI572" s="124"/>
      <c r="BJ572" s="124"/>
      <c r="BK572" s="124"/>
      <c r="BL572" s="124"/>
      <c r="BM572" s="124"/>
      <c r="BN572" s="124"/>
      <c r="BO572" s="124"/>
      <c r="BP572" s="124"/>
      <c r="BQ572" s="124"/>
      <c r="BR572" s="124"/>
      <c r="BS572" s="124"/>
      <c r="BT572" s="124"/>
      <c r="BU572" s="124"/>
      <c r="BV572" s="124"/>
      <c r="BW572" s="124"/>
      <c r="BX572" s="124"/>
      <c r="BY572" s="124"/>
      <c r="BZ572" s="124"/>
      <c r="CA572" s="124"/>
      <c r="CB572" s="124"/>
      <c r="CC572" s="124"/>
      <c r="CD572" s="124"/>
      <c r="CE572" s="124"/>
      <c r="CF572" s="124"/>
      <c r="CG572" s="124"/>
      <c r="CH572" s="124"/>
      <c r="CI572" s="124"/>
      <c r="CJ572" s="124"/>
      <c r="CK572" s="124"/>
      <c r="CL572" s="124"/>
      <c r="CM572" s="124"/>
      <c r="CN572" s="124"/>
      <c r="CO572" s="124"/>
      <c r="CP572" s="124"/>
      <c r="CQ572" s="124"/>
      <c r="CR572" s="124"/>
      <c r="CS572" s="124"/>
      <c r="CT572" s="124"/>
      <c r="CU572" s="124"/>
      <c r="CV572" s="124"/>
      <c r="CW572" s="124"/>
      <c r="CX572" s="124"/>
      <c r="CY572" s="124"/>
      <c r="CZ572" s="124"/>
      <c r="DA572" s="124"/>
      <c r="DB572" s="124"/>
      <c r="DC572" s="124"/>
      <c r="DD572" s="124"/>
      <c r="DE572" s="124"/>
      <c r="DF572" s="124"/>
      <c r="DG572" s="124"/>
      <c r="DH572" s="124"/>
      <c r="DI572" s="124"/>
      <c r="DJ572" s="124"/>
      <c r="DK572" s="124"/>
      <c r="DL572" s="124"/>
      <c r="DM572" s="124"/>
      <c r="DN572" s="124"/>
      <c r="DO572" s="124"/>
      <c r="DP572" s="124"/>
      <c r="DQ572" s="124"/>
      <c r="DR572" s="124"/>
      <c r="DS572" s="124"/>
      <c r="DT572" s="124"/>
      <c r="DU572" s="124"/>
      <c r="DV572" s="124"/>
      <c r="DW572" s="124"/>
      <c r="DX572" s="124"/>
      <c r="DY572" s="124"/>
      <c r="DZ572" s="124"/>
      <c r="EA572" s="124"/>
      <c r="EB572" s="124"/>
      <c r="EC572" s="124"/>
      <c r="ED572" s="124"/>
      <c r="EE572" s="124"/>
      <c r="EF572" s="124"/>
      <c r="EG572" s="124"/>
    </row>
    <row r="573" spans="1:137" s="106" customFormat="1" ht="12.95" customHeight="1" x14ac:dyDescent="0.2">
      <c r="A573" s="127">
        <v>1</v>
      </c>
      <c r="B573" s="104" t="e">
        <f>'Приложение № 1'!#REF!</f>
        <v>#REF!</v>
      </c>
      <c r="C573" s="126" t="e">
        <f>'Приложение № 1'!#REF!</f>
        <v>#REF!</v>
      </c>
      <c r="D573" s="151" t="e">
        <f>'Приложение № 1'!#REF!</f>
        <v>#REF!</v>
      </c>
      <c r="E573" s="151">
        <v>0</v>
      </c>
      <c r="F573" s="151">
        <v>0</v>
      </c>
      <c r="G573" s="151">
        <v>0</v>
      </c>
      <c r="H573" s="151">
        <v>0</v>
      </c>
      <c r="I573" s="151" t="e">
        <f>C573</f>
        <v>#REF!</v>
      </c>
      <c r="J573" s="151" t="e">
        <f>D573</f>
        <v>#REF!</v>
      </c>
      <c r="K573" s="151">
        <v>0</v>
      </c>
      <c r="L573" s="151">
        <v>0</v>
      </c>
      <c r="M573" s="151">
        <v>0</v>
      </c>
      <c r="N573" s="151">
        <v>0</v>
      </c>
      <c r="O573" s="151">
        <v>0</v>
      </c>
      <c r="P573" s="151">
        <v>0</v>
      </c>
      <c r="Q573" s="112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  <c r="AK573" s="113"/>
      <c r="AL573" s="113"/>
      <c r="AM573" s="113"/>
      <c r="AN573" s="113"/>
      <c r="AO573" s="113"/>
      <c r="AP573" s="113"/>
      <c r="AQ573" s="113"/>
      <c r="AR573" s="113"/>
      <c r="AS573" s="113"/>
      <c r="AT573" s="113"/>
      <c r="AU573" s="113"/>
      <c r="AV573" s="113"/>
      <c r="AW573" s="113"/>
      <c r="AX573" s="113"/>
      <c r="AY573" s="113"/>
      <c r="AZ573" s="113"/>
      <c r="BA573" s="113"/>
      <c r="BB573" s="113"/>
      <c r="BC573" s="113"/>
      <c r="BD573" s="113"/>
      <c r="BE573" s="113"/>
      <c r="BF573" s="113"/>
      <c r="BG573" s="113"/>
      <c r="BH573" s="113"/>
      <c r="BI573" s="113"/>
      <c r="BJ573" s="113"/>
      <c r="BK573" s="113"/>
      <c r="BL573" s="113"/>
      <c r="BM573" s="113"/>
      <c r="BN573" s="113"/>
      <c r="BO573" s="113"/>
      <c r="BP573" s="113"/>
      <c r="BQ573" s="113"/>
      <c r="BR573" s="113"/>
      <c r="BS573" s="113"/>
      <c r="BT573" s="113"/>
      <c r="BU573" s="113"/>
      <c r="BV573" s="113"/>
      <c r="BW573" s="113"/>
      <c r="BX573" s="113"/>
      <c r="BY573" s="113"/>
      <c r="BZ573" s="113"/>
      <c r="CA573" s="113"/>
      <c r="CB573" s="113"/>
      <c r="CC573" s="113"/>
      <c r="CD573" s="113"/>
      <c r="CE573" s="113"/>
      <c r="CF573" s="113"/>
      <c r="CG573" s="113"/>
      <c r="CH573" s="113"/>
      <c r="CI573" s="113"/>
      <c r="CJ573" s="113"/>
      <c r="CK573" s="113"/>
      <c r="CL573" s="113"/>
      <c r="CM573" s="113"/>
      <c r="CN573" s="113"/>
      <c r="CO573" s="113"/>
      <c r="CP573" s="113"/>
      <c r="CQ573" s="113"/>
      <c r="CR573" s="113"/>
      <c r="CS573" s="113"/>
      <c r="CT573" s="113"/>
      <c r="CU573" s="113"/>
      <c r="CV573" s="113"/>
      <c r="CW573" s="113"/>
      <c r="CX573" s="113"/>
      <c r="CY573" s="113"/>
      <c r="CZ573" s="113"/>
      <c r="DA573" s="113"/>
      <c r="DB573" s="113"/>
      <c r="DC573" s="113"/>
      <c r="DD573" s="113"/>
      <c r="DE573" s="113"/>
      <c r="DF573" s="113"/>
      <c r="DG573" s="113"/>
      <c r="DH573" s="113"/>
      <c r="DI573" s="113"/>
      <c r="DJ573" s="113"/>
      <c r="DK573" s="113"/>
      <c r="DL573" s="113"/>
      <c r="DM573" s="113"/>
      <c r="DN573" s="113"/>
      <c r="DO573" s="113"/>
      <c r="DP573" s="113"/>
      <c r="DQ573" s="113"/>
      <c r="DR573" s="113"/>
      <c r="DS573" s="113"/>
      <c r="DT573" s="113"/>
      <c r="DU573" s="113"/>
      <c r="DV573" s="113"/>
      <c r="DW573" s="113"/>
      <c r="DX573" s="113"/>
      <c r="DY573" s="113"/>
      <c r="DZ573" s="113"/>
      <c r="EA573" s="113"/>
      <c r="EB573" s="113"/>
      <c r="EC573" s="113"/>
      <c r="ED573" s="113"/>
      <c r="EE573" s="113"/>
      <c r="EF573" s="113"/>
      <c r="EG573" s="113"/>
    </row>
    <row r="574" spans="1:137" s="106" customFormat="1" ht="12.95" customHeight="1" x14ac:dyDescent="0.2">
      <c r="A574" s="100">
        <v>2</v>
      </c>
      <c r="B574" s="104" t="e">
        <f>'Приложение № 1'!#REF!</f>
        <v>#REF!</v>
      </c>
      <c r="C574" s="126" t="e">
        <f>'Приложение № 1'!#REF!</f>
        <v>#REF!</v>
      </c>
      <c r="D574" s="151" t="e">
        <f>'Приложение № 1'!#REF!</f>
        <v>#REF!</v>
      </c>
      <c r="E574" s="151">
        <v>0</v>
      </c>
      <c r="F574" s="151">
        <v>0</v>
      </c>
      <c r="G574" s="151">
        <v>0</v>
      </c>
      <c r="H574" s="151">
        <v>0</v>
      </c>
      <c r="I574" s="151" t="e">
        <f>C574</f>
        <v>#REF!</v>
      </c>
      <c r="J574" s="151" t="e">
        <f>D574</f>
        <v>#REF!</v>
      </c>
      <c r="K574" s="151">
        <v>0</v>
      </c>
      <c r="L574" s="151">
        <v>0</v>
      </c>
      <c r="M574" s="151">
        <v>0</v>
      </c>
      <c r="N574" s="151">
        <v>0</v>
      </c>
      <c r="O574" s="151">
        <v>0</v>
      </c>
      <c r="P574" s="151">
        <v>0</v>
      </c>
      <c r="Q574" s="112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  <c r="AK574" s="113"/>
      <c r="AL574" s="113"/>
      <c r="AM574" s="113"/>
      <c r="AN574" s="113"/>
      <c r="AO574" s="113"/>
      <c r="AP574" s="113"/>
      <c r="AQ574" s="113"/>
      <c r="AR574" s="113"/>
      <c r="AS574" s="113"/>
      <c r="AT574" s="113"/>
      <c r="AU574" s="113"/>
      <c r="AV574" s="113"/>
      <c r="AW574" s="113"/>
      <c r="AX574" s="113"/>
      <c r="AY574" s="113"/>
      <c r="AZ574" s="113"/>
      <c r="BA574" s="113"/>
      <c r="BB574" s="113"/>
      <c r="BC574" s="113"/>
      <c r="BD574" s="113"/>
      <c r="BE574" s="113"/>
      <c r="BF574" s="113"/>
      <c r="BG574" s="113"/>
      <c r="BH574" s="113"/>
      <c r="BI574" s="113"/>
      <c r="BJ574" s="113"/>
      <c r="BK574" s="113"/>
      <c r="BL574" s="113"/>
      <c r="BM574" s="113"/>
      <c r="BN574" s="113"/>
      <c r="BO574" s="113"/>
      <c r="BP574" s="113"/>
      <c r="BQ574" s="113"/>
      <c r="BR574" s="113"/>
      <c r="BS574" s="113"/>
      <c r="BT574" s="113"/>
      <c r="BU574" s="113"/>
      <c r="BV574" s="113"/>
      <c r="BW574" s="113"/>
      <c r="BX574" s="113"/>
      <c r="BY574" s="113"/>
      <c r="BZ574" s="113"/>
      <c r="CA574" s="113"/>
      <c r="CB574" s="113"/>
      <c r="CC574" s="113"/>
      <c r="CD574" s="113"/>
      <c r="CE574" s="113"/>
      <c r="CF574" s="113"/>
      <c r="CG574" s="113"/>
      <c r="CH574" s="113"/>
      <c r="CI574" s="113"/>
      <c r="CJ574" s="113"/>
      <c r="CK574" s="113"/>
      <c r="CL574" s="113"/>
      <c r="CM574" s="113"/>
      <c r="CN574" s="113"/>
      <c r="CO574" s="113"/>
      <c r="CP574" s="113"/>
      <c r="CQ574" s="113"/>
      <c r="CR574" s="113"/>
      <c r="CS574" s="113"/>
      <c r="CT574" s="113"/>
      <c r="CU574" s="113"/>
      <c r="CV574" s="113"/>
      <c r="CW574" s="113"/>
      <c r="CX574" s="113"/>
      <c r="CY574" s="113"/>
      <c r="CZ574" s="113"/>
      <c r="DA574" s="113"/>
      <c r="DB574" s="113"/>
      <c r="DC574" s="113"/>
      <c r="DD574" s="113"/>
      <c r="DE574" s="113"/>
      <c r="DF574" s="113"/>
      <c r="DG574" s="113"/>
      <c r="DH574" s="113"/>
      <c r="DI574" s="113"/>
      <c r="DJ574" s="113"/>
      <c r="DK574" s="113"/>
      <c r="DL574" s="113"/>
      <c r="DM574" s="113"/>
      <c r="DN574" s="113"/>
      <c r="DO574" s="113"/>
      <c r="DP574" s="113"/>
      <c r="DQ574" s="113"/>
      <c r="DR574" s="113"/>
      <c r="DS574" s="113"/>
      <c r="DT574" s="113"/>
      <c r="DU574" s="113"/>
      <c r="DV574" s="113"/>
      <c r="DW574" s="113"/>
      <c r="DX574" s="113"/>
      <c r="DY574" s="113"/>
      <c r="DZ574" s="113"/>
      <c r="EA574" s="113"/>
      <c r="EB574" s="113"/>
      <c r="EC574" s="113"/>
      <c r="ED574" s="113"/>
      <c r="EE574" s="113"/>
      <c r="EF574" s="113"/>
      <c r="EG574" s="113"/>
    </row>
    <row r="575" spans="1:137" s="150" customFormat="1" ht="39.950000000000003" customHeight="1" x14ac:dyDescent="0.2">
      <c r="A575" s="822" t="e">
        <f ca="1">OFFSET('Приложение № 1'!#REF!,-2,0)</f>
        <v>#REF!</v>
      </c>
      <c r="B575" s="823"/>
      <c r="C575" s="101" t="e">
        <f>SUM(C576:C588)</f>
        <v>#REF!</v>
      </c>
      <c r="D575" s="101" t="e">
        <f t="shared" ref="D575:P575" si="183">SUM(D576:D588)</f>
        <v>#REF!</v>
      </c>
      <c r="E575" s="101" t="e">
        <f t="shared" si="183"/>
        <v>#REF!</v>
      </c>
      <c r="F575" s="101" t="e">
        <f t="shared" si="183"/>
        <v>#REF!</v>
      </c>
      <c r="G575" s="101" t="e">
        <f t="shared" si="183"/>
        <v>#REF!</v>
      </c>
      <c r="H575" s="101" t="e">
        <f t="shared" si="183"/>
        <v>#REF!</v>
      </c>
      <c r="I575" s="101">
        <f t="shared" si="183"/>
        <v>0</v>
      </c>
      <c r="J575" s="101">
        <f t="shared" si="183"/>
        <v>0</v>
      </c>
      <c r="K575" s="101">
        <f t="shared" si="183"/>
        <v>0</v>
      </c>
      <c r="L575" s="101">
        <f t="shared" si="183"/>
        <v>0</v>
      </c>
      <c r="M575" s="101">
        <f t="shared" si="183"/>
        <v>0</v>
      </c>
      <c r="N575" s="101">
        <f t="shared" si="183"/>
        <v>0</v>
      </c>
      <c r="O575" s="101">
        <f t="shared" si="183"/>
        <v>0</v>
      </c>
      <c r="P575" s="101">
        <f t="shared" si="183"/>
        <v>0</v>
      </c>
      <c r="Q575" s="123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  <c r="AD575" s="124"/>
      <c r="AE575" s="124"/>
      <c r="AF575" s="124"/>
      <c r="AG575" s="124"/>
      <c r="AH575" s="124"/>
      <c r="AI575" s="124"/>
      <c r="AJ575" s="124"/>
      <c r="AK575" s="124"/>
      <c r="AL575" s="124"/>
      <c r="AM575" s="124"/>
      <c r="AN575" s="124"/>
      <c r="AO575" s="124"/>
      <c r="AP575" s="124"/>
      <c r="AQ575" s="124"/>
      <c r="AR575" s="124"/>
      <c r="AS575" s="124"/>
      <c r="AT575" s="124"/>
      <c r="AU575" s="124"/>
      <c r="AV575" s="124"/>
      <c r="AW575" s="124"/>
      <c r="AX575" s="124"/>
      <c r="AY575" s="124"/>
      <c r="AZ575" s="124"/>
      <c r="BA575" s="124"/>
      <c r="BB575" s="124"/>
      <c r="BC575" s="124"/>
      <c r="BD575" s="124"/>
      <c r="BE575" s="124"/>
      <c r="BF575" s="124"/>
      <c r="BG575" s="124"/>
      <c r="BH575" s="124"/>
      <c r="BI575" s="124"/>
      <c r="BJ575" s="124"/>
      <c r="BK575" s="124"/>
      <c r="BL575" s="124"/>
      <c r="BM575" s="124"/>
      <c r="BN575" s="124"/>
      <c r="BO575" s="124"/>
      <c r="BP575" s="124"/>
      <c r="BQ575" s="124"/>
      <c r="BR575" s="124"/>
      <c r="BS575" s="124"/>
      <c r="BT575" s="124"/>
      <c r="BU575" s="124"/>
      <c r="BV575" s="124"/>
      <c r="BW575" s="124"/>
      <c r="BX575" s="124"/>
      <c r="BY575" s="124"/>
      <c r="BZ575" s="124"/>
      <c r="CA575" s="124"/>
      <c r="CB575" s="124"/>
      <c r="CC575" s="124"/>
      <c r="CD575" s="124"/>
      <c r="CE575" s="124"/>
      <c r="CF575" s="124"/>
      <c r="CG575" s="124"/>
      <c r="CH575" s="124"/>
      <c r="CI575" s="124"/>
      <c r="CJ575" s="124"/>
      <c r="CK575" s="124"/>
      <c r="CL575" s="124"/>
      <c r="CM575" s="124"/>
      <c r="CN575" s="124"/>
      <c r="CO575" s="124"/>
      <c r="CP575" s="124"/>
      <c r="CQ575" s="124"/>
      <c r="CR575" s="124"/>
      <c r="CS575" s="124"/>
      <c r="CT575" s="124"/>
      <c r="CU575" s="124"/>
      <c r="CV575" s="124"/>
      <c r="CW575" s="124"/>
      <c r="CX575" s="124"/>
      <c r="CY575" s="124"/>
      <c r="CZ575" s="124"/>
      <c r="DA575" s="124"/>
      <c r="DB575" s="124"/>
      <c r="DC575" s="124"/>
      <c r="DD575" s="124"/>
      <c r="DE575" s="124"/>
      <c r="DF575" s="124"/>
      <c r="DG575" s="124"/>
      <c r="DH575" s="124"/>
      <c r="DI575" s="124"/>
      <c r="DJ575" s="124"/>
      <c r="DK575" s="124"/>
      <c r="DL575" s="124"/>
      <c r="DM575" s="124"/>
      <c r="DN575" s="124"/>
      <c r="DO575" s="124"/>
      <c r="DP575" s="124"/>
      <c r="DQ575" s="124"/>
      <c r="DR575" s="124"/>
      <c r="DS575" s="124"/>
      <c r="DT575" s="124"/>
      <c r="DU575" s="124"/>
      <c r="DV575" s="124"/>
      <c r="DW575" s="124"/>
      <c r="DX575" s="124"/>
      <c r="DY575" s="124"/>
      <c r="DZ575" s="124"/>
      <c r="EA575" s="124"/>
      <c r="EB575" s="124"/>
      <c r="EC575" s="124"/>
      <c r="ED575" s="124"/>
      <c r="EE575" s="124"/>
      <c r="EF575" s="124"/>
      <c r="EG575" s="124"/>
    </row>
    <row r="576" spans="1:137" s="106" customFormat="1" ht="12.95" customHeight="1" x14ac:dyDescent="0.2">
      <c r="A576" s="127">
        <v>1</v>
      </c>
      <c r="B576" s="130" t="e">
        <f>'Приложение № 1'!#REF!</f>
        <v>#REF!</v>
      </c>
      <c r="C576" s="126" t="e">
        <f>'Приложение № 1'!#REF!</f>
        <v>#REF!</v>
      </c>
      <c r="D576" s="151" t="e">
        <f>'Приложение № 1'!#REF!</f>
        <v>#REF!</v>
      </c>
      <c r="E576" s="151" t="e">
        <f t="shared" ref="E576:F578" si="184">C576</f>
        <v>#REF!</v>
      </c>
      <c r="F576" s="151" t="e">
        <f t="shared" si="184"/>
        <v>#REF!</v>
      </c>
      <c r="G576" s="151">
        <v>0</v>
      </c>
      <c r="H576" s="151">
        <v>0</v>
      </c>
      <c r="I576" s="151">
        <v>0</v>
      </c>
      <c r="J576" s="151">
        <v>0</v>
      </c>
      <c r="K576" s="151">
        <v>0</v>
      </c>
      <c r="L576" s="151">
        <v>0</v>
      </c>
      <c r="M576" s="151">
        <v>0</v>
      </c>
      <c r="N576" s="151">
        <v>0</v>
      </c>
      <c r="O576" s="151">
        <v>0</v>
      </c>
      <c r="P576" s="151">
        <v>0</v>
      </c>
      <c r="Q576" s="112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  <c r="AK576" s="113"/>
      <c r="AL576" s="113"/>
      <c r="AM576" s="113"/>
      <c r="AN576" s="113"/>
      <c r="AO576" s="113"/>
      <c r="AP576" s="113"/>
      <c r="AQ576" s="113"/>
      <c r="AR576" s="113"/>
      <c r="AS576" s="113"/>
      <c r="AT576" s="113"/>
      <c r="AU576" s="113"/>
      <c r="AV576" s="113"/>
      <c r="AW576" s="113"/>
      <c r="AX576" s="113"/>
      <c r="AY576" s="113"/>
      <c r="AZ576" s="113"/>
      <c r="BA576" s="113"/>
      <c r="BB576" s="113"/>
      <c r="BC576" s="113"/>
      <c r="BD576" s="113"/>
      <c r="BE576" s="113"/>
      <c r="BF576" s="113"/>
      <c r="BG576" s="113"/>
      <c r="BH576" s="113"/>
      <c r="BI576" s="113"/>
      <c r="BJ576" s="113"/>
      <c r="BK576" s="113"/>
      <c r="BL576" s="113"/>
      <c r="BM576" s="113"/>
      <c r="BN576" s="113"/>
      <c r="BO576" s="113"/>
      <c r="BP576" s="113"/>
      <c r="BQ576" s="113"/>
      <c r="BR576" s="113"/>
      <c r="BS576" s="113"/>
      <c r="BT576" s="113"/>
      <c r="BU576" s="113"/>
      <c r="BV576" s="113"/>
      <c r="BW576" s="113"/>
      <c r="BX576" s="113"/>
      <c r="BY576" s="113"/>
      <c r="BZ576" s="113"/>
      <c r="CA576" s="113"/>
      <c r="CB576" s="113"/>
      <c r="CC576" s="113"/>
      <c r="CD576" s="113"/>
      <c r="CE576" s="113"/>
      <c r="CF576" s="113"/>
      <c r="CG576" s="113"/>
      <c r="CH576" s="113"/>
      <c r="CI576" s="113"/>
      <c r="CJ576" s="113"/>
      <c r="CK576" s="113"/>
      <c r="CL576" s="113"/>
      <c r="CM576" s="113"/>
      <c r="CN576" s="113"/>
      <c r="CO576" s="113"/>
      <c r="CP576" s="113"/>
      <c r="CQ576" s="113"/>
      <c r="CR576" s="113"/>
      <c r="CS576" s="113"/>
      <c r="CT576" s="113"/>
      <c r="CU576" s="113"/>
      <c r="CV576" s="113"/>
      <c r="CW576" s="113"/>
      <c r="CX576" s="113"/>
      <c r="CY576" s="113"/>
      <c r="CZ576" s="113"/>
      <c r="DA576" s="113"/>
      <c r="DB576" s="113"/>
      <c r="DC576" s="113"/>
      <c r="DD576" s="113"/>
      <c r="DE576" s="113"/>
      <c r="DF576" s="113"/>
      <c r="DG576" s="113"/>
      <c r="DH576" s="113"/>
      <c r="DI576" s="113"/>
      <c r="DJ576" s="113"/>
      <c r="DK576" s="113"/>
      <c r="DL576" s="113"/>
      <c r="DM576" s="113"/>
      <c r="DN576" s="113"/>
      <c r="DO576" s="113"/>
      <c r="DP576" s="113"/>
      <c r="DQ576" s="113"/>
      <c r="DR576" s="113"/>
      <c r="DS576" s="113"/>
      <c r="DT576" s="113"/>
      <c r="DU576" s="113"/>
      <c r="DV576" s="113"/>
      <c r="DW576" s="113"/>
      <c r="DX576" s="113"/>
      <c r="DY576" s="113"/>
      <c r="DZ576" s="113"/>
      <c r="EA576" s="113"/>
      <c r="EB576" s="113"/>
      <c r="EC576" s="113"/>
      <c r="ED576" s="113"/>
      <c r="EE576" s="113"/>
      <c r="EF576" s="113"/>
      <c r="EG576" s="113"/>
    </row>
    <row r="577" spans="1:137" s="106" customFormat="1" ht="12.95" customHeight="1" x14ac:dyDescent="0.2">
      <c r="A577" s="127">
        <v>2</v>
      </c>
      <c r="B577" s="130" t="e">
        <f>'Приложение № 1'!#REF!</f>
        <v>#REF!</v>
      </c>
      <c r="C577" s="126" t="e">
        <f>'Приложение № 1'!#REF!</f>
        <v>#REF!</v>
      </c>
      <c r="D577" s="151" t="e">
        <f>'Приложение № 1'!#REF!</f>
        <v>#REF!</v>
      </c>
      <c r="E577" s="151" t="e">
        <f t="shared" si="184"/>
        <v>#REF!</v>
      </c>
      <c r="F577" s="151" t="e">
        <f t="shared" si="184"/>
        <v>#REF!</v>
      </c>
      <c r="G577" s="151">
        <v>0</v>
      </c>
      <c r="H577" s="151">
        <v>0</v>
      </c>
      <c r="I577" s="151">
        <v>0</v>
      </c>
      <c r="J577" s="151">
        <v>0</v>
      </c>
      <c r="K577" s="151">
        <v>0</v>
      </c>
      <c r="L577" s="151">
        <v>0</v>
      </c>
      <c r="M577" s="151">
        <v>0</v>
      </c>
      <c r="N577" s="151">
        <v>0</v>
      </c>
      <c r="O577" s="151">
        <v>0</v>
      </c>
      <c r="P577" s="151">
        <v>0</v>
      </c>
      <c r="Q577" s="112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  <c r="AL577" s="113"/>
      <c r="AM577" s="113"/>
      <c r="AN577" s="113"/>
      <c r="AO577" s="113"/>
      <c r="AP577" s="113"/>
      <c r="AQ577" s="113"/>
      <c r="AR577" s="113"/>
      <c r="AS577" s="113"/>
      <c r="AT577" s="113"/>
      <c r="AU577" s="113"/>
      <c r="AV577" s="113"/>
      <c r="AW577" s="113"/>
      <c r="AX577" s="113"/>
      <c r="AY577" s="113"/>
      <c r="AZ577" s="113"/>
      <c r="BA577" s="113"/>
      <c r="BB577" s="113"/>
      <c r="BC577" s="113"/>
      <c r="BD577" s="113"/>
      <c r="BE577" s="113"/>
      <c r="BF577" s="113"/>
      <c r="BG577" s="113"/>
      <c r="BH577" s="113"/>
      <c r="BI577" s="113"/>
      <c r="BJ577" s="113"/>
      <c r="BK577" s="113"/>
      <c r="BL577" s="113"/>
      <c r="BM577" s="113"/>
      <c r="BN577" s="113"/>
      <c r="BO577" s="113"/>
      <c r="BP577" s="113"/>
      <c r="BQ577" s="113"/>
      <c r="BR577" s="113"/>
      <c r="BS577" s="113"/>
      <c r="BT577" s="113"/>
      <c r="BU577" s="113"/>
      <c r="BV577" s="113"/>
      <c r="BW577" s="113"/>
      <c r="BX577" s="113"/>
      <c r="BY577" s="113"/>
      <c r="BZ577" s="113"/>
      <c r="CA577" s="113"/>
      <c r="CB577" s="113"/>
      <c r="CC577" s="113"/>
      <c r="CD577" s="113"/>
      <c r="CE577" s="113"/>
      <c r="CF577" s="113"/>
      <c r="CG577" s="113"/>
      <c r="CH577" s="113"/>
      <c r="CI577" s="113"/>
      <c r="CJ577" s="113"/>
      <c r="CK577" s="113"/>
      <c r="CL577" s="113"/>
      <c r="CM577" s="113"/>
      <c r="CN577" s="113"/>
      <c r="CO577" s="113"/>
      <c r="CP577" s="113"/>
      <c r="CQ577" s="113"/>
      <c r="CR577" s="113"/>
      <c r="CS577" s="113"/>
      <c r="CT577" s="113"/>
      <c r="CU577" s="113"/>
      <c r="CV577" s="113"/>
      <c r="CW577" s="113"/>
      <c r="CX577" s="113"/>
      <c r="CY577" s="113"/>
      <c r="CZ577" s="113"/>
      <c r="DA577" s="113"/>
      <c r="DB577" s="113"/>
      <c r="DC577" s="113"/>
      <c r="DD577" s="113"/>
      <c r="DE577" s="113"/>
      <c r="DF577" s="113"/>
      <c r="DG577" s="113"/>
      <c r="DH577" s="113"/>
      <c r="DI577" s="113"/>
      <c r="DJ577" s="113"/>
      <c r="DK577" s="113"/>
      <c r="DL577" s="113"/>
      <c r="DM577" s="113"/>
      <c r="DN577" s="113"/>
      <c r="DO577" s="113"/>
      <c r="DP577" s="113"/>
      <c r="DQ577" s="113"/>
      <c r="DR577" s="113"/>
      <c r="DS577" s="113"/>
      <c r="DT577" s="113"/>
      <c r="DU577" s="113"/>
      <c r="DV577" s="113"/>
      <c r="DW577" s="113"/>
      <c r="DX577" s="113"/>
      <c r="DY577" s="113"/>
      <c r="DZ577" s="113"/>
      <c r="EA577" s="113"/>
      <c r="EB577" s="113"/>
      <c r="EC577" s="113"/>
      <c r="ED577" s="113"/>
      <c r="EE577" s="113"/>
      <c r="EF577" s="113"/>
      <c r="EG577" s="113"/>
    </row>
    <row r="578" spans="1:137" s="106" customFormat="1" ht="12.95" customHeight="1" x14ac:dyDescent="0.2">
      <c r="A578" s="127">
        <v>3</v>
      </c>
      <c r="B578" s="130" t="e">
        <f>'Приложение № 1'!#REF!</f>
        <v>#REF!</v>
      </c>
      <c r="C578" s="126" t="e">
        <f>'Приложение № 1'!#REF!</f>
        <v>#REF!</v>
      </c>
      <c r="D578" s="151" t="e">
        <f>'Приложение № 1'!#REF!</f>
        <v>#REF!</v>
      </c>
      <c r="E578" s="151" t="e">
        <f t="shared" si="184"/>
        <v>#REF!</v>
      </c>
      <c r="F578" s="151" t="e">
        <f t="shared" si="184"/>
        <v>#REF!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51">
        <v>0</v>
      </c>
      <c r="O578" s="151">
        <v>0</v>
      </c>
      <c r="P578" s="151">
        <v>0</v>
      </c>
      <c r="Q578" s="112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  <c r="AK578" s="113"/>
      <c r="AL578" s="113"/>
      <c r="AM578" s="113"/>
      <c r="AN578" s="113"/>
      <c r="AO578" s="113"/>
      <c r="AP578" s="113"/>
      <c r="AQ578" s="113"/>
      <c r="AR578" s="113"/>
      <c r="AS578" s="113"/>
      <c r="AT578" s="113"/>
      <c r="AU578" s="113"/>
      <c r="AV578" s="113"/>
      <c r="AW578" s="113"/>
      <c r="AX578" s="113"/>
      <c r="AY578" s="113"/>
      <c r="AZ578" s="113"/>
      <c r="BA578" s="113"/>
      <c r="BB578" s="113"/>
      <c r="BC578" s="113"/>
      <c r="BD578" s="113"/>
      <c r="BE578" s="113"/>
      <c r="BF578" s="113"/>
      <c r="BG578" s="113"/>
      <c r="BH578" s="113"/>
      <c r="BI578" s="113"/>
      <c r="BJ578" s="113"/>
      <c r="BK578" s="113"/>
      <c r="BL578" s="113"/>
      <c r="BM578" s="113"/>
      <c r="BN578" s="113"/>
      <c r="BO578" s="113"/>
      <c r="BP578" s="113"/>
      <c r="BQ578" s="113"/>
      <c r="BR578" s="113"/>
      <c r="BS578" s="113"/>
      <c r="BT578" s="113"/>
      <c r="BU578" s="113"/>
      <c r="BV578" s="113"/>
      <c r="BW578" s="113"/>
      <c r="BX578" s="113"/>
      <c r="BY578" s="113"/>
      <c r="BZ578" s="113"/>
      <c r="CA578" s="113"/>
      <c r="CB578" s="113"/>
      <c r="CC578" s="113"/>
      <c r="CD578" s="113"/>
      <c r="CE578" s="113"/>
      <c r="CF578" s="113"/>
      <c r="CG578" s="113"/>
      <c r="CH578" s="113"/>
      <c r="CI578" s="113"/>
      <c r="CJ578" s="113"/>
      <c r="CK578" s="113"/>
      <c r="CL578" s="113"/>
      <c r="CM578" s="113"/>
      <c r="CN578" s="113"/>
      <c r="CO578" s="113"/>
      <c r="CP578" s="113"/>
      <c r="CQ578" s="113"/>
      <c r="CR578" s="113"/>
      <c r="CS578" s="113"/>
      <c r="CT578" s="113"/>
      <c r="CU578" s="113"/>
      <c r="CV578" s="113"/>
      <c r="CW578" s="113"/>
      <c r="CX578" s="113"/>
      <c r="CY578" s="113"/>
      <c r="CZ578" s="113"/>
      <c r="DA578" s="113"/>
      <c r="DB578" s="113"/>
      <c r="DC578" s="113"/>
      <c r="DD578" s="113"/>
      <c r="DE578" s="113"/>
      <c r="DF578" s="113"/>
      <c r="DG578" s="113"/>
      <c r="DH578" s="113"/>
      <c r="DI578" s="113"/>
      <c r="DJ578" s="113"/>
      <c r="DK578" s="113"/>
      <c r="DL578" s="113"/>
      <c r="DM578" s="113"/>
      <c r="DN578" s="113"/>
      <c r="DO578" s="113"/>
      <c r="DP578" s="113"/>
      <c r="DQ578" s="113"/>
      <c r="DR578" s="113"/>
      <c r="DS578" s="113"/>
      <c r="DT578" s="113"/>
      <c r="DU578" s="113"/>
      <c r="DV578" s="113"/>
      <c r="DW578" s="113"/>
      <c r="DX578" s="113"/>
      <c r="DY578" s="113"/>
      <c r="DZ578" s="113"/>
      <c r="EA578" s="113"/>
      <c r="EB578" s="113"/>
      <c r="EC578" s="113"/>
      <c r="ED578" s="113"/>
      <c r="EE578" s="113"/>
      <c r="EF578" s="113"/>
      <c r="EG578" s="113"/>
    </row>
    <row r="579" spans="1:137" s="106" customFormat="1" ht="12.95" customHeight="1" x14ac:dyDescent="0.2">
      <c r="A579" s="127">
        <v>4</v>
      </c>
      <c r="B579" s="130" t="e">
        <f>'Приложение № 1'!#REF!</f>
        <v>#REF!</v>
      </c>
      <c r="C579" s="126" t="e">
        <f>'Приложение № 1'!#REF!</f>
        <v>#REF!</v>
      </c>
      <c r="D579" s="151" t="e">
        <f>'Приложение № 1'!#REF!</f>
        <v>#REF!</v>
      </c>
      <c r="E579" s="151">
        <v>0</v>
      </c>
      <c r="F579" s="151">
        <v>0</v>
      </c>
      <c r="G579" s="151" t="e">
        <f>C579</f>
        <v>#REF!</v>
      </c>
      <c r="H579" s="151" t="e">
        <f>D579</f>
        <v>#REF!</v>
      </c>
      <c r="I579" s="151">
        <v>0</v>
      </c>
      <c r="J579" s="151">
        <v>0</v>
      </c>
      <c r="K579" s="151">
        <v>0</v>
      </c>
      <c r="L579" s="151">
        <v>0</v>
      </c>
      <c r="M579" s="151">
        <v>0</v>
      </c>
      <c r="N579" s="151">
        <v>0</v>
      </c>
      <c r="O579" s="151">
        <v>0</v>
      </c>
      <c r="P579" s="151">
        <v>0</v>
      </c>
      <c r="Q579" s="112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  <c r="AL579" s="113"/>
      <c r="AM579" s="113"/>
      <c r="AN579" s="113"/>
      <c r="AO579" s="113"/>
      <c r="AP579" s="113"/>
      <c r="AQ579" s="113"/>
      <c r="AR579" s="113"/>
      <c r="AS579" s="113"/>
      <c r="AT579" s="113"/>
      <c r="AU579" s="113"/>
      <c r="AV579" s="113"/>
      <c r="AW579" s="113"/>
      <c r="AX579" s="113"/>
      <c r="AY579" s="113"/>
      <c r="AZ579" s="113"/>
      <c r="BA579" s="113"/>
      <c r="BB579" s="113"/>
      <c r="BC579" s="113"/>
      <c r="BD579" s="113"/>
      <c r="BE579" s="113"/>
      <c r="BF579" s="113"/>
      <c r="BG579" s="113"/>
      <c r="BH579" s="113"/>
      <c r="BI579" s="113"/>
      <c r="BJ579" s="113"/>
      <c r="BK579" s="113"/>
      <c r="BL579" s="113"/>
      <c r="BM579" s="113"/>
      <c r="BN579" s="113"/>
      <c r="BO579" s="113"/>
      <c r="BP579" s="113"/>
      <c r="BQ579" s="113"/>
      <c r="BR579" s="113"/>
      <c r="BS579" s="113"/>
      <c r="BT579" s="113"/>
      <c r="BU579" s="113"/>
      <c r="BV579" s="113"/>
      <c r="BW579" s="113"/>
      <c r="BX579" s="113"/>
      <c r="BY579" s="113"/>
      <c r="BZ579" s="113"/>
      <c r="CA579" s="113"/>
      <c r="CB579" s="113"/>
      <c r="CC579" s="113"/>
      <c r="CD579" s="113"/>
      <c r="CE579" s="113"/>
      <c r="CF579" s="113"/>
      <c r="CG579" s="113"/>
      <c r="CH579" s="113"/>
      <c r="CI579" s="113"/>
      <c r="CJ579" s="113"/>
      <c r="CK579" s="113"/>
      <c r="CL579" s="113"/>
      <c r="CM579" s="113"/>
      <c r="CN579" s="113"/>
      <c r="CO579" s="113"/>
      <c r="CP579" s="113"/>
      <c r="CQ579" s="113"/>
      <c r="CR579" s="113"/>
      <c r="CS579" s="113"/>
      <c r="CT579" s="113"/>
      <c r="CU579" s="113"/>
      <c r="CV579" s="113"/>
      <c r="CW579" s="113"/>
      <c r="CX579" s="113"/>
      <c r="CY579" s="113"/>
      <c r="CZ579" s="113"/>
      <c r="DA579" s="113"/>
      <c r="DB579" s="113"/>
      <c r="DC579" s="113"/>
      <c r="DD579" s="113"/>
      <c r="DE579" s="113"/>
      <c r="DF579" s="113"/>
      <c r="DG579" s="113"/>
      <c r="DH579" s="113"/>
      <c r="DI579" s="113"/>
      <c r="DJ579" s="113"/>
      <c r="DK579" s="113"/>
      <c r="DL579" s="113"/>
      <c r="DM579" s="113"/>
      <c r="DN579" s="113"/>
      <c r="DO579" s="113"/>
      <c r="DP579" s="113"/>
      <c r="DQ579" s="113"/>
      <c r="DR579" s="113"/>
      <c r="DS579" s="113"/>
      <c r="DT579" s="113"/>
      <c r="DU579" s="113"/>
      <c r="DV579" s="113"/>
      <c r="DW579" s="113"/>
      <c r="DX579" s="113"/>
      <c r="DY579" s="113"/>
      <c r="DZ579" s="113"/>
      <c r="EA579" s="113"/>
      <c r="EB579" s="113"/>
      <c r="EC579" s="113"/>
      <c r="ED579" s="113"/>
      <c r="EE579" s="113"/>
      <c r="EF579" s="113"/>
      <c r="EG579" s="113"/>
    </row>
    <row r="580" spans="1:137" s="106" customFormat="1" ht="12.95" customHeight="1" x14ac:dyDescent="0.2">
      <c r="A580" s="127">
        <v>5</v>
      </c>
      <c r="B580" s="130" t="e">
        <f>'Приложение № 1'!#REF!</f>
        <v>#REF!</v>
      </c>
      <c r="C580" s="126" t="e">
        <f>'Приложение № 1'!#REF!</f>
        <v>#REF!</v>
      </c>
      <c r="D580" s="151" t="e">
        <f>'Приложение № 1'!#REF!</f>
        <v>#REF!</v>
      </c>
      <c r="E580" s="151">
        <v>0</v>
      </c>
      <c r="F580" s="151">
        <v>0</v>
      </c>
      <c r="G580" s="151" t="e">
        <f t="shared" ref="G580:G588" si="185">C580</f>
        <v>#REF!</v>
      </c>
      <c r="H580" s="151" t="e">
        <f t="shared" ref="H580:H588" si="186">D580</f>
        <v>#REF!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1">
        <v>0</v>
      </c>
      <c r="O580" s="151">
        <v>0</v>
      </c>
      <c r="P580" s="151">
        <v>0</v>
      </c>
      <c r="Q580" s="112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  <c r="AK580" s="113"/>
      <c r="AL580" s="113"/>
      <c r="AM580" s="113"/>
      <c r="AN580" s="113"/>
      <c r="AO580" s="113"/>
      <c r="AP580" s="113"/>
      <c r="AQ580" s="113"/>
      <c r="AR580" s="113"/>
      <c r="AS580" s="113"/>
      <c r="AT580" s="113"/>
      <c r="AU580" s="113"/>
      <c r="AV580" s="113"/>
      <c r="AW580" s="113"/>
      <c r="AX580" s="113"/>
      <c r="AY580" s="113"/>
      <c r="AZ580" s="113"/>
      <c r="BA580" s="113"/>
      <c r="BB580" s="113"/>
      <c r="BC580" s="113"/>
      <c r="BD580" s="113"/>
      <c r="BE580" s="113"/>
      <c r="BF580" s="113"/>
      <c r="BG580" s="113"/>
      <c r="BH580" s="113"/>
      <c r="BI580" s="113"/>
      <c r="BJ580" s="113"/>
      <c r="BK580" s="113"/>
      <c r="BL580" s="113"/>
      <c r="BM580" s="113"/>
      <c r="BN580" s="113"/>
      <c r="BO580" s="113"/>
      <c r="BP580" s="113"/>
      <c r="BQ580" s="113"/>
      <c r="BR580" s="113"/>
      <c r="BS580" s="113"/>
      <c r="BT580" s="113"/>
      <c r="BU580" s="113"/>
      <c r="BV580" s="113"/>
      <c r="BW580" s="113"/>
      <c r="BX580" s="113"/>
      <c r="BY580" s="113"/>
      <c r="BZ580" s="113"/>
      <c r="CA580" s="113"/>
      <c r="CB580" s="113"/>
      <c r="CC580" s="113"/>
      <c r="CD580" s="113"/>
      <c r="CE580" s="113"/>
      <c r="CF580" s="113"/>
      <c r="CG580" s="113"/>
      <c r="CH580" s="113"/>
      <c r="CI580" s="113"/>
      <c r="CJ580" s="113"/>
      <c r="CK580" s="113"/>
      <c r="CL580" s="113"/>
      <c r="CM580" s="113"/>
      <c r="CN580" s="113"/>
      <c r="CO580" s="113"/>
      <c r="CP580" s="113"/>
      <c r="CQ580" s="113"/>
      <c r="CR580" s="113"/>
      <c r="CS580" s="113"/>
      <c r="CT580" s="113"/>
      <c r="CU580" s="113"/>
      <c r="CV580" s="113"/>
      <c r="CW580" s="113"/>
      <c r="CX580" s="113"/>
      <c r="CY580" s="113"/>
      <c r="CZ580" s="113"/>
      <c r="DA580" s="113"/>
      <c r="DB580" s="113"/>
      <c r="DC580" s="113"/>
      <c r="DD580" s="113"/>
      <c r="DE580" s="113"/>
      <c r="DF580" s="113"/>
      <c r="DG580" s="113"/>
      <c r="DH580" s="113"/>
      <c r="DI580" s="113"/>
      <c r="DJ580" s="113"/>
      <c r="DK580" s="113"/>
      <c r="DL580" s="113"/>
      <c r="DM580" s="113"/>
      <c r="DN580" s="113"/>
      <c r="DO580" s="113"/>
      <c r="DP580" s="113"/>
      <c r="DQ580" s="113"/>
      <c r="DR580" s="113"/>
      <c r="DS580" s="113"/>
      <c r="DT580" s="113"/>
      <c r="DU580" s="113"/>
      <c r="DV580" s="113"/>
      <c r="DW580" s="113"/>
      <c r="DX580" s="113"/>
      <c r="DY580" s="113"/>
      <c r="DZ580" s="113"/>
      <c r="EA580" s="113"/>
      <c r="EB580" s="113"/>
      <c r="EC580" s="113"/>
      <c r="ED580" s="113"/>
      <c r="EE580" s="113"/>
      <c r="EF580" s="113"/>
      <c r="EG580" s="113"/>
    </row>
    <row r="581" spans="1:137" s="106" customFormat="1" ht="12.95" customHeight="1" x14ac:dyDescent="0.2">
      <c r="A581" s="127">
        <v>6</v>
      </c>
      <c r="B581" s="130" t="e">
        <f>'Приложение № 1'!#REF!</f>
        <v>#REF!</v>
      </c>
      <c r="C581" s="126" t="e">
        <f>'Приложение № 1'!#REF!</f>
        <v>#REF!</v>
      </c>
      <c r="D581" s="151" t="e">
        <f>'Приложение № 1'!#REF!</f>
        <v>#REF!</v>
      </c>
      <c r="E581" s="151">
        <v>0</v>
      </c>
      <c r="F581" s="151">
        <v>0</v>
      </c>
      <c r="G581" s="151" t="e">
        <f t="shared" si="185"/>
        <v>#REF!</v>
      </c>
      <c r="H581" s="151" t="e">
        <f t="shared" si="186"/>
        <v>#REF!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1">
        <v>0</v>
      </c>
      <c r="O581" s="151">
        <v>0</v>
      </c>
      <c r="P581" s="151">
        <v>0</v>
      </c>
      <c r="Q581" s="112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  <c r="AL581" s="113"/>
      <c r="AM581" s="113"/>
      <c r="AN581" s="113"/>
      <c r="AO581" s="113"/>
      <c r="AP581" s="113"/>
      <c r="AQ581" s="113"/>
      <c r="AR581" s="113"/>
      <c r="AS581" s="113"/>
      <c r="AT581" s="113"/>
      <c r="AU581" s="113"/>
      <c r="AV581" s="113"/>
      <c r="AW581" s="113"/>
      <c r="AX581" s="113"/>
      <c r="AY581" s="113"/>
      <c r="AZ581" s="113"/>
      <c r="BA581" s="113"/>
      <c r="BB581" s="113"/>
      <c r="BC581" s="113"/>
      <c r="BD581" s="113"/>
      <c r="BE581" s="113"/>
      <c r="BF581" s="113"/>
      <c r="BG581" s="113"/>
      <c r="BH581" s="113"/>
      <c r="BI581" s="113"/>
      <c r="BJ581" s="113"/>
      <c r="BK581" s="113"/>
      <c r="BL581" s="113"/>
      <c r="BM581" s="113"/>
      <c r="BN581" s="113"/>
      <c r="BO581" s="113"/>
      <c r="BP581" s="113"/>
      <c r="BQ581" s="113"/>
      <c r="BR581" s="113"/>
      <c r="BS581" s="113"/>
      <c r="BT581" s="113"/>
      <c r="BU581" s="113"/>
      <c r="BV581" s="113"/>
      <c r="BW581" s="113"/>
      <c r="BX581" s="113"/>
      <c r="BY581" s="113"/>
      <c r="BZ581" s="113"/>
      <c r="CA581" s="113"/>
      <c r="CB581" s="113"/>
      <c r="CC581" s="113"/>
      <c r="CD581" s="113"/>
      <c r="CE581" s="113"/>
      <c r="CF581" s="113"/>
      <c r="CG581" s="113"/>
      <c r="CH581" s="113"/>
      <c r="CI581" s="113"/>
      <c r="CJ581" s="113"/>
      <c r="CK581" s="113"/>
      <c r="CL581" s="113"/>
      <c r="CM581" s="113"/>
      <c r="CN581" s="113"/>
      <c r="CO581" s="113"/>
      <c r="CP581" s="113"/>
      <c r="CQ581" s="113"/>
      <c r="CR581" s="113"/>
      <c r="CS581" s="113"/>
      <c r="CT581" s="113"/>
      <c r="CU581" s="113"/>
      <c r="CV581" s="113"/>
      <c r="CW581" s="113"/>
      <c r="CX581" s="113"/>
      <c r="CY581" s="113"/>
      <c r="CZ581" s="113"/>
      <c r="DA581" s="113"/>
      <c r="DB581" s="113"/>
      <c r="DC581" s="113"/>
      <c r="DD581" s="113"/>
      <c r="DE581" s="113"/>
      <c r="DF581" s="113"/>
      <c r="DG581" s="113"/>
      <c r="DH581" s="113"/>
      <c r="DI581" s="113"/>
      <c r="DJ581" s="113"/>
      <c r="DK581" s="113"/>
      <c r="DL581" s="113"/>
      <c r="DM581" s="113"/>
      <c r="DN581" s="113"/>
      <c r="DO581" s="113"/>
      <c r="DP581" s="113"/>
      <c r="DQ581" s="113"/>
      <c r="DR581" s="113"/>
      <c r="DS581" s="113"/>
      <c r="DT581" s="113"/>
      <c r="DU581" s="113"/>
      <c r="DV581" s="113"/>
      <c r="DW581" s="113"/>
      <c r="DX581" s="113"/>
      <c r="DY581" s="113"/>
      <c r="DZ581" s="113"/>
      <c r="EA581" s="113"/>
      <c r="EB581" s="113"/>
      <c r="EC581" s="113"/>
      <c r="ED581" s="113"/>
      <c r="EE581" s="113"/>
      <c r="EF581" s="113"/>
      <c r="EG581" s="113"/>
    </row>
    <row r="582" spans="1:137" s="106" customFormat="1" ht="12.95" customHeight="1" x14ac:dyDescent="0.2">
      <c r="A582" s="127">
        <v>7</v>
      </c>
      <c r="B582" s="130" t="e">
        <f>'Приложение № 1'!#REF!</f>
        <v>#REF!</v>
      </c>
      <c r="C582" s="126" t="e">
        <f>'Приложение № 1'!#REF!</f>
        <v>#REF!</v>
      </c>
      <c r="D582" s="151" t="e">
        <f>'Приложение № 1'!#REF!</f>
        <v>#REF!</v>
      </c>
      <c r="E582" s="151">
        <v>0</v>
      </c>
      <c r="F582" s="151">
        <v>0</v>
      </c>
      <c r="G582" s="151" t="e">
        <f t="shared" si="185"/>
        <v>#REF!</v>
      </c>
      <c r="H582" s="151" t="e">
        <f t="shared" si="186"/>
        <v>#REF!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51">
        <v>0</v>
      </c>
      <c r="O582" s="151">
        <v>0</v>
      </c>
      <c r="P582" s="151">
        <v>0</v>
      </c>
      <c r="Q582" s="112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  <c r="AK582" s="113"/>
      <c r="AL582" s="113"/>
      <c r="AM582" s="113"/>
      <c r="AN582" s="113"/>
      <c r="AO582" s="113"/>
      <c r="AP582" s="113"/>
      <c r="AQ582" s="113"/>
      <c r="AR582" s="113"/>
      <c r="AS582" s="113"/>
      <c r="AT582" s="113"/>
      <c r="AU582" s="113"/>
      <c r="AV582" s="113"/>
      <c r="AW582" s="113"/>
      <c r="AX582" s="113"/>
      <c r="AY582" s="113"/>
      <c r="AZ582" s="113"/>
      <c r="BA582" s="113"/>
      <c r="BB582" s="113"/>
      <c r="BC582" s="113"/>
      <c r="BD582" s="113"/>
      <c r="BE582" s="113"/>
      <c r="BF582" s="113"/>
      <c r="BG582" s="113"/>
      <c r="BH582" s="113"/>
      <c r="BI582" s="113"/>
      <c r="BJ582" s="113"/>
      <c r="BK582" s="113"/>
      <c r="BL582" s="113"/>
      <c r="BM582" s="113"/>
      <c r="BN582" s="113"/>
      <c r="BO582" s="113"/>
      <c r="BP582" s="113"/>
      <c r="BQ582" s="113"/>
      <c r="BR582" s="113"/>
      <c r="BS582" s="113"/>
      <c r="BT582" s="113"/>
      <c r="BU582" s="113"/>
      <c r="BV582" s="113"/>
      <c r="BW582" s="113"/>
      <c r="BX582" s="113"/>
      <c r="BY582" s="113"/>
      <c r="BZ582" s="113"/>
      <c r="CA582" s="113"/>
      <c r="CB582" s="113"/>
      <c r="CC582" s="113"/>
      <c r="CD582" s="113"/>
      <c r="CE582" s="113"/>
      <c r="CF582" s="113"/>
      <c r="CG582" s="113"/>
      <c r="CH582" s="113"/>
      <c r="CI582" s="113"/>
      <c r="CJ582" s="113"/>
      <c r="CK582" s="113"/>
      <c r="CL582" s="113"/>
      <c r="CM582" s="113"/>
      <c r="CN582" s="113"/>
      <c r="CO582" s="113"/>
      <c r="CP582" s="113"/>
      <c r="CQ582" s="113"/>
      <c r="CR582" s="113"/>
      <c r="CS582" s="113"/>
      <c r="CT582" s="113"/>
      <c r="CU582" s="113"/>
      <c r="CV582" s="113"/>
      <c r="CW582" s="113"/>
      <c r="CX582" s="113"/>
      <c r="CY582" s="113"/>
      <c r="CZ582" s="113"/>
      <c r="DA582" s="113"/>
      <c r="DB582" s="113"/>
      <c r="DC582" s="113"/>
      <c r="DD582" s="113"/>
      <c r="DE582" s="113"/>
      <c r="DF582" s="113"/>
      <c r="DG582" s="113"/>
      <c r="DH582" s="113"/>
      <c r="DI582" s="113"/>
      <c r="DJ582" s="113"/>
      <c r="DK582" s="113"/>
      <c r="DL582" s="113"/>
      <c r="DM582" s="113"/>
      <c r="DN582" s="113"/>
      <c r="DO582" s="113"/>
      <c r="DP582" s="113"/>
      <c r="DQ582" s="113"/>
      <c r="DR582" s="113"/>
      <c r="DS582" s="113"/>
      <c r="DT582" s="113"/>
      <c r="DU582" s="113"/>
      <c r="DV582" s="113"/>
      <c r="DW582" s="113"/>
      <c r="DX582" s="113"/>
      <c r="DY582" s="113"/>
      <c r="DZ582" s="113"/>
      <c r="EA582" s="113"/>
      <c r="EB582" s="113"/>
      <c r="EC582" s="113"/>
      <c r="ED582" s="113"/>
      <c r="EE582" s="113"/>
      <c r="EF582" s="113"/>
      <c r="EG582" s="113"/>
    </row>
    <row r="583" spans="1:137" s="106" customFormat="1" ht="12.95" customHeight="1" x14ac:dyDescent="0.2">
      <c r="A583" s="127">
        <v>8</v>
      </c>
      <c r="B583" s="130" t="e">
        <f>'Приложение № 1'!#REF!</f>
        <v>#REF!</v>
      </c>
      <c r="C583" s="126" t="e">
        <f>'Приложение № 1'!#REF!</f>
        <v>#REF!</v>
      </c>
      <c r="D583" s="151" t="e">
        <f>'Приложение № 1'!#REF!</f>
        <v>#REF!</v>
      </c>
      <c r="E583" s="151">
        <v>0</v>
      </c>
      <c r="F583" s="151">
        <v>0</v>
      </c>
      <c r="G583" s="151" t="e">
        <f t="shared" si="185"/>
        <v>#REF!</v>
      </c>
      <c r="H583" s="151" t="e">
        <f t="shared" si="186"/>
        <v>#REF!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1">
        <v>0</v>
      </c>
      <c r="O583" s="151">
        <v>0</v>
      </c>
      <c r="P583" s="151">
        <v>0</v>
      </c>
      <c r="Q583" s="112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  <c r="AK583" s="113"/>
      <c r="AL583" s="113"/>
      <c r="AM583" s="113"/>
      <c r="AN583" s="113"/>
      <c r="AO583" s="113"/>
      <c r="AP583" s="113"/>
      <c r="AQ583" s="113"/>
      <c r="AR583" s="113"/>
      <c r="AS583" s="113"/>
      <c r="AT583" s="113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/>
      <c r="BF583" s="113"/>
      <c r="BG583" s="113"/>
      <c r="BH583" s="113"/>
      <c r="BI583" s="113"/>
      <c r="BJ583" s="113"/>
      <c r="BK583" s="113"/>
      <c r="BL583" s="113"/>
      <c r="BM583" s="113"/>
      <c r="BN583" s="113"/>
      <c r="BO583" s="113"/>
      <c r="BP583" s="113"/>
      <c r="BQ583" s="113"/>
      <c r="BR583" s="113"/>
      <c r="BS583" s="113"/>
      <c r="BT583" s="113"/>
      <c r="BU583" s="113"/>
      <c r="BV583" s="113"/>
      <c r="BW583" s="113"/>
      <c r="BX583" s="113"/>
      <c r="BY583" s="113"/>
      <c r="BZ583" s="113"/>
      <c r="CA583" s="113"/>
      <c r="CB583" s="113"/>
      <c r="CC583" s="113"/>
      <c r="CD583" s="113"/>
      <c r="CE583" s="113"/>
      <c r="CF583" s="113"/>
      <c r="CG583" s="113"/>
      <c r="CH583" s="113"/>
      <c r="CI583" s="113"/>
      <c r="CJ583" s="113"/>
      <c r="CK583" s="113"/>
      <c r="CL583" s="113"/>
      <c r="CM583" s="113"/>
      <c r="CN583" s="113"/>
      <c r="CO583" s="113"/>
      <c r="CP583" s="113"/>
      <c r="CQ583" s="113"/>
      <c r="CR583" s="113"/>
      <c r="CS583" s="113"/>
      <c r="CT583" s="113"/>
      <c r="CU583" s="113"/>
      <c r="CV583" s="113"/>
      <c r="CW583" s="113"/>
      <c r="CX583" s="113"/>
      <c r="CY583" s="113"/>
      <c r="CZ583" s="113"/>
      <c r="DA583" s="113"/>
      <c r="DB583" s="113"/>
      <c r="DC583" s="113"/>
      <c r="DD583" s="113"/>
      <c r="DE583" s="113"/>
      <c r="DF583" s="113"/>
      <c r="DG583" s="113"/>
      <c r="DH583" s="113"/>
      <c r="DI583" s="113"/>
      <c r="DJ583" s="113"/>
      <c r="DK583" s="113"/>
      <c r="DL583" s="113"/>
      <c r="DM583" s="113"/>
      <c r="DN583" s="113"/>
      <c r="DO583" s="113"/>
      <c r="DP583" s="113"/>
      <c r="DQ583" s="113"/>
      <c r="DR583" s="113"/>
      <c r="DS583" s="113"/>
      <c r="DT583" s="113"/>
      <c r="DU583" s="113"/>
      <c r="DV583" s="113"/>
      <c r="DW583" s="113"/>
      <c r="DX583" s="113"/>
      <c r="DY583" s="113"/>
      <c r="DZ583" s="113"/>
      <c r="EA583" s="113"/>
      <c r="EB583" s="113"/>
      <c r="EC583" s="113"/>
      <c r="ED583" s="113"/>
      <c r="EE583" s="113"/>
      <c r="EF583" s="113"/>
      <c r="EG583" s="113"/>
    </row>
    <row r="584" spans="1:137" s="106" customFormat="1" ht="12.95" customHeight="1" x14ac:dyDescent="0.2">
      <c r="A584" s="127">
        <v>9</v>
      </c>
      <c r="B584" s="130" t="e">
        <f>'Приложение № 1'!#REF!</f>
        <v>#REF!</v>
      </c>
      <c r="C584" s="126" t="e">
        <f>'Приложение № 1'!#REF!</f>
        <v>#REF!</v>
      </c>
      <c r="D584" s="151" t="e">
        <f>'Приложение № 1'!#REF!</f>
        <v>#REF!</v>
      </c>
      <c r="E584" s="151">
        <v>0</v>
      </c>
      <c r="F584" s="151">
        <v>0</v>
      </c>
      <c r="G584" s="151" t="e">
        <f t="shared" si="185"/>
        <v>#REF!</v>
      </c>
      <c r="H584" s="151" t="e">
        <f t="shared" si="186"/>
        <v>#REF!</v>
      </c>
      <c r="I584" s="151">
        <v>0</v>
      </c>
      <c r="J584" s="151">
        <v>0</v>
      </c>
      <c r="K584" s="151">
        <v>0</v>
      </c>
      <c r="L584" s="151">
        <v>0</v>
      </c>
      <c r="M584" s="151">
        <v>0</v>
      </c>
      <c r="N584" s="151">
        <v>0</v>
      </c>
      <c r="O584" s="151">
        <v>0</v>
      </c>
      <c r="P584" s="151">
        <v>0</v>
      </c>
      <c r="Q584" s="112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  <c r="AL584" s="113"/>
      <c r="AM584" s="113"/>
      <c r="AN584" s="113"/>
      <c r="AO584" s="113"/>
      <c r="AP584" s="113"/>
      <c r="AQ584" s="113"/>
      <c r="AR584" s="113"/>
      <c r="AS584" s="113"/>
      <c r="AT584" s="113"/>
      <c r="AU584" s="113"/>
      <c r="AV584" s="113"/>
      <c r="AW584" s="113"/>
      <c r="AX584" s="113"/>
      <c r="AY584" s="113"/>
      <c r="AZ584" s="113"/>
      <c r="BA584" s="113"/>
      <c r="BB584" s="113"/>
      <c r="BC584" s="113"/>
      <c r="BD584" s="113"/>
      <c r="BE584" s="113"/>
      <c r="BF584" s="113"/>
      <c r="BG584" s="113"/>
      <c r="BH584" s="113"/>
      <c r="BI584" s="113"/>
      <c r="BJ584" s="113"/>
      <c r="BK584" s="113"/>
      <c r="BL584" s="113"/>
      <c r="BM584" s="113"/>
      <c r="BN584" s="113"/>
      <c r="BO584" s="113"/>
      <c r="BP584" s="113"/>
      <c r="BQ584" s="113"/>
      <c r="BR584" s="113"/>
      <c r="BS584" s="113"/>
      <c r="BT584" s="113"/>
      <c r="BU584" s="113"/>
      <c r="BV584" s="113"/>
      <c r="BW584" s="113"/>
      <c r="BX584" s="113"/>
      <c r="BY584" s="113"/>
      <c r="BZ584" s="113"/>
      <c r="CA584" s="113"/>
      <c r="CB584" s="113"/>
      <c r="CC584" s="113"/>
      <c r="CD584" s="113"/>
      <c r="CE584" s="113"/>
      <c r="CF584" s="113"/>
      <c r="CG584" s="113"/>
      <c r="CH584" s="113"/>
      <c r="CI584" s="113"/>
      <c r="CJ584" s="113"/>
      <c r="CK584" s="113"/>
      <c r="CL584" s="113"/>
      <c r="CM584" s="113"/>
      <c r="CN584" s="113"/>
      <c r="CO584" s="113"/>
      <c r="CP584" s="113"/>
      <c r="CQ584" s="113"/>
      <c r="CR584" s="113"/>
      <c r="CS584" s="113"/>
      <c r="CT584" s="113"/>
      <c r="CU584" s="113"/>
      <c r="CV584" s="113"/>
      <c r="CW584" s="113"/>
      <c r="CX584" s="113"/>
      <c r="CY584" s="113"/>
      <c r="CZ584" s="113"/>
      <c r="DA584" s="113"/>
      <c r="DB584" s="113"/>
      <c r="DC584" s="113"/>
      <c r="DD584" s="113"/>
      <c r="DE584" s="113"/>
      <c r="DF584" s="113"/>
      <c r="DG584" s="113"/>
      <c r="DH584" s="113"/>
      <c r="DI584" s="113"/>
      <c r="DJ584" s="113"/>
      <c r="DK584" s="113"/>
      <c r="DL584" s="113"/>
      <c r="DM584" s="113"/>
      <c r="DN584" s="113"/>
      <c r="DO584" s="113"/>
      <c r="DP584" s="113"/>
      <c r="DQ584" s="113"/>
      <c r="DR584" s="113"/>
      <c r="DS584" s="113"/>
      <c r="DT584" s="113"/>
      <c r="DU584" s="113"/>
      <c r="DV584" s="113"/>
      <c r="DW584" s="113"/>
      <c r="DX584" s="113"/>
      <c r="DY584" s="113"/>
      <c r="DZ584" s="113"/>
      <c r="EA584" s="113"/>
      <c r="EB584" s="113"/>
      <c r="EC584" s="113"/>
      <c r="ED584" s="113"/>
      <c r="EE584" s="113"/>
      <c r="EF584" s="113"/>
      <c r="EG584" s="113"/>
    </row>
    <row r="585" spans="1:137" s="106" customFormat="1" ht="12.95" customHeight="1" x14ac:dyDescent="0.2">
      <c r="A585" s="127">
        <v>10</v>
      </c>
      <c r="B585" s="130" t="e">
        <f>'Приложение № 1'!#REF!</f>
        <v>#REF!</v>
      </c>
      <c r="C585" s="126" t="e">
        <f>'Приложение № 1'!#REF!</f>
        <v>#REF!</v>
      </c>
      <c r="D585" s="151" t="e">
        <f>'Приложение № 1'!#REF!</f>
        <v>#REF!</v>
      </c>
      <c r="E585" s="151">
        <v>0</v>
      </c>
      <c r="F585" s="151">
        <v>0</v>
      </c>
      <c r="G585" s="151" t="e">
        <f t="shared" si="185"/>
        <v>#REF!</v>
      </c>
      <c r="H585" s="151" t="e">
        <f t="shared" si="186"/>
        <v>#REF!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1">
        <v>0</v>
      </c>
      <c r="O585" s="151">
        <v>0</v>
      </c>
      <c r="P585" s="151">
        <v>0</v>
      </c>
      <c r="Q585" s="112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  <c r="AK585" s="113"/>
      <c r="AL585" s="113"/>
      <c r="AM585" s="113"/>
      <c r="AN585" s="113"/>
      <c r="AO585" s="113"/>
      <c r="AP585" s="113"/>
      <c r="AQ585" s="113"/>
      <c r="AR585" s="113"/>
      <c r="AS585" s="113"/>
      <c r="AT585" s="113"/>
      <c r="AU585" s="113"/>
      <c r="AV585" s="113"/>
      <c r="AW585" s="113"/>
      <c r="AX585" s="113"/>
      <c r="AY585" s="113"/>
      <c r="AZ585" s="113"/>
      <c r="BA585" s="113"/>
      <c r="BB585" s="113"/>
      <c r="BC585" s="113"/>
      <c r="BD585" s="113"/>
      <c r="BE585" s="113"/>
      <c r="BF585" s="113"/>
      <c r="BG585" s="113"/>
      <c r="BH585" s="113"/>
      <c r="BI585" s="113"/>
      <c r="BJ585" s="113"/>
      <c r="BK585" s="113"/>
      <c r="BL585" s="113"/>
      <c r="BM585" s="113"/>
      <c r="BN585" s="113"/>
      <c r="BO585" s="113"/>
      <c r="BP585" s="113"/>
      <c r="BQ585" s="113"/>
      <c r="BR585" s="113"/>
      <c r="BS585" s="113"/>
      <c r="BT585" s="113"/>
      <c r="BU585" s="113"/>
      <c r="BV585" s="113"/>
      <c r="BW585" s="113"/>
      <c r="BX585" s="113"/>
      <c r="BY585" s="113"/>
      <c r="BZ585" s="113"/>
      <c r="CA585" s="113"/>
      <c r="CB585" s="113"/>
      <c r="CC585" s="113"/>
      <c r="CD585" s="113"/>
      <c r="CE585" s="113"/>
      <c r="CF585" s="113"/>
      <c r="CG585" s="113"/>
      <c r="CH585" s="113"/>
      <c r="CI585" s="113"/>
      <c r="CJ585" s="113"/>
      <c r="CK585" s="113"/>
      <c r="CL585" s="113"/>
      <c r="CM585" s="113"/>
      <c r="CN585" s="113"/>
      <c r="CO585" s="113"/>
      <c r="CP585" s="113"/>
      <c r="CQ585" s="113"/>
      <c r="CR585" s="113"/>
      <c r="CS585" s="113"/>
      <c r="CT585" s="113"/>
      <c r="CU585" s="113"/>
      <c r="CV585" s="113"/>
      <c r="CW585" s="113"/>
      <c r="CX585" s="113"/>
      <c r="CY585" s="113"/>
      <c r="CZ585" s="113"/>
      <c r="DA585" s="113"/>
      <c r="DB585" s="113"/>
      <c r="DC585" s="113"/>
      <c r="DD585" s="113"/>
      <c r="DE585" s="113"/>
      <c r="DF585" s="113"/>
      <c r="DG585" s="113"/>
      <c r="DH585" s="113"/>
      <c r="DI585" s="113"/>
      <c r="DJ585" s="113"/>
      <c r="DK585" s="113"/>
      <c r="DL585" s="113"/>
      <c r="DM585" s="113"/>
      <c r="DN585" s="113"/>
      <c r="DO585" s="113"/>
      <c r="DP585" s="113"/>
      <c r="DQ585" s="113"/>
      <c r="DR585" s="113"/>
      <c r="DS585" s="113"/>
      <c r="DT585" s="113"/>
      <c r="DU585" s="113"/>
      <c r="DV585" s="113"/>
      <c r="DW585" s="113"/>
      <c r="DX585" s="113"/>
      <c r="DY585" s="113"/>
      <c r="DZ585" s="113"/>
      <c r="EA585" s="113"/>
      <c r="EB585" s="113"/>
      <c r="EC585" s="113"/>
      <c r="ED585" s="113"/>
      <c r="EE585" s="113"/>
      <c r="EF585" s="113"/>
      <c r="EG585" s="113"/>
    </row>
    <row r="586" spans="1:137" s="106" customFormat="1" ht="12.95" customHeight="1" x14ac:dyDescent="0.2">
      <c r="A586" s="127">
        <v>11</v>
      </c>
      <c r="B586" s="130" t="e">
        <f>'Приложение № 1'!#REF!</f>
        <v>#REF!</v>
      </c>
      <c r="C586" s="126" t="e">
        <f>'Приложение № 1'!#REF!</f>
        <v>#REF!</v>
      </c>
      <c r="D586" s="151" t="e">
        <f>'Приложение № 1'!#REF!</f>
        <v>#REF!</v>
      </c>
      <c r="E586" s="151">
        <v>0</v>
      </c>
      <c r="F586" s="151">
        <v>0</v>
      </c>
      <c r="G586" s="151" t="e">
        <f t="shared" si="185"/>
        <v>#REF!</v>
      </c>
      <c r="H586" s="151" t="e">
        <f t="shared" si="186"/>
        <v>#REF!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51">
        <v>0</v>
      </c>
      <c r="O586" s="151">
        <v>0</v>
      </c>
      <c r="P586" s="151">
        <v>0</v>
      </c>
      <c r="Q586" s="112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  <c r="AK586" s="113"/>
      <c r="AL586" s="113"/>
      <c r="AM586" s="113"/>
      <c r="AN586" s="113"/>
      <c r="AO586" s="113"/>
      <c r="AP586" s="113"/>
      <c r="AQ586" s="113"/>
      <c r="AR586" s="113"/>
      <c r="AS586" s="113"/>
      <c r="AT586" s="113"/>
      <c r="AU586" s="113"/>
      <c r="AV586" s="113"/>
      <c r="AW586" s="113"/>
      <c r="AX586" s="113"/>
      <c r="AY586" s="113"/>
      <c r="AZ586" s="113"/>
      <c r="BA586" s="113"/>
      <c r="BB586" s="113"/>
      <c r="BC586" s="113"/>
      <c r="BD586" s="113"/>
      <c r="BE586" s="113"/>
      <c r="BF586" s="113"/>
      <c r="BG586" s="113"/>
      <c r="BH586" s="113"/>
      <c r="BI586" s="113"/>
      <c r="BJ586" s="113"/>
      <c r="BK586" s="113"/>
      <c r="BL586" s="113"/>
      <c r="BM586" s="113"/>
      <c r="BN586" s="113"/>
      <c r="BO586" s="113"/>
      <c r="BP586" s="113"/>
      <c r="BQ586" s="113"/>
      <c r="BR586" s="113"/>
      <c r="BS586" s="113"/>
      <c r="BT586" s="113"/>
      <c r="BU586" s="113"/>
      <c r="BV586" s="113"/>
      <c r="BW586" s="113"/>
      <c r="BX586" s="113"/>
      <c r="BY586" s="113"/>
      <c r="BZ586" s="113"/>
      <c r="CA586" s="113"/>
      <c r="CB586" s="113"/>
      <c r="CC586" s="113"/>
      <c r="CD586" s="113"/>
      <c r="CE586" s="113"/>
      <c r="CF586" s="113"/>
      <c r="CG586" s="113"/>
      <c r="CH586" s="113"/>
      <c r="CI586" s="113"/>
      <c r="CJ586" s="113"/>
      <c r="CK586" s="113"/>
      <c r="CL586" s="113"/>
      <c r="CM586" s="113"/>
      <c r="CN586" s="113"/>
      <c r="CO586" s="113"/>
      <c r="CP586" s="113"/>
      <c r="CQ586" s="113"/>
      <c r="CR586" s="113"/>
      <c r="CS586" s="113"/>
      <c r="CT586" s="113"/>
      <c r="CU586" s="113"/>
      <c r="CV586" s="113"/>
      <c r="CW586" s="113"/>
      <c r="CX586" s="113"/>
      <c r="CY586" s="113"/>
      <c r="CZ586" s="113"/>
      <c r="DA586" s="113"/>
      <c r="DB586" s="113"/>
      <c r="DC586" s="113"/>
      <c r="DD586" s="113"/>
      <c r="DE586" s="113"/>
      <c r="DF586" s="113"/>
      <c r="DG586" s="113"/>
      <c r="DH586" s="113"/>
      <c r="DI586" s="113"/>
      <c r="DJ586" s="113"/>
      <c r="DK586" s="113"/>
      <c r="DL586" s="113"/>
      <c r="DM586" s="113"/>
      <c r="DN586" s="113"/>
      <c r="DO586" s="113"/>
      <c r="DP586" s="113"/>
      <c r="DQ586" s="113"/>
      <c r="DR586" s="113"/>
      <c r="DS586" s="113"/>
      <c r="DT586" s="113"/>
      <c r="DU586" s="113"/>
      <c r="DV586" s="113"/>
      <c r="DW586" s="113"/>
      <c r="DX586" s="113"/>
      <c r="DY586" s="113"/>
      <c r="DZ586" s="113"/>
      <c r="EA586" s="113"/>
      <c r="EB586" s="113"/>
      <c r="EC586" s="113"/>
      <c r="ED586" s="113"/>
      <c r="EE586" s="113"/>
      <c r="EF586" s="113"/>
      <c r="EG586" s="113"/>
    </row>
    <row r="587" spans="1:137" s="106" customFormat="1" ht="12.95" customHeight="1" x14ac:dyDescent="0.2">
      <c r="A587" s="127">
        <v>12</v>
      </c>
      <c r="B587" s="130" t="e">
        <f>'Приложение № 1'!#REF!</f>
        <v>#REF!</v>
      </c>
      <c r="C587" s="126" t="e">
        <f>'Приложение № 1'!#REF!</f>
        <v>#REF!</v>
      </c>
      <c r="D587" s="151" t="e">
        <f>'Приложение № 1'!#REF!</f>
        <v>#REF!</v>
      </c>
      <c r="E587" s="151">
        <v>0</v>
      </c>
      <c r="F587" s="151">
        <v>0</v>
      </c>
      <c r="G587" s="151" t="e">
        <f t="shared" si="185"/>
        <v>#REF!</v>
      </c>
      <c r="H587" s="151" t="e">
        <f t="shared" si="186"/>
        <v>#REF!</v>
      </c>
      <c r="I587" s="151">
        <v>0</v>
      </c>
      <c r="J587" s="151">
        <v>0</v>
      </c>
      <c r="K587" s="151">
        <v>0</v>
      </c>
      <c r="L587" s="151">
        <v>0</v>
      </c>
      <c r="M587" s="151">
        <v>0</v>
      </c>
      <c r="N587" s="151">
        <v>0</v>
      </c>
      <c r="O587" s="151">
        <v>0</v>
      </c>
      <c r="P587" s="151">
        <v>0</v>
      </c>
      <c r="Q587" s="112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</row>
    <row r="588" spans="1:137" s="106" customFormat="1" ht="12.95" customHeight="1" x14ac:dyDescent="0.2">
      <c r="A588" s="127">
        <v>13</v>
      </c>
      <c r="B588" s="130" t="e">
        <f>'Приложение № 1'!#REF!</f>
        <v>#REF!</v>
      </c>
      <c r="C588" s="126" t="e">
        <f>'Приложение № 1'!#REF!</f>
        <v>#REF!</v>
      </c>
      <c r="D588" s="151" t="e">
        <f>'Приложение № 1'!#REF!</f>
        <v>#REF!</v>
      </c>
      <c r="E588" s="151">
        <v>0</v>
      </c>
      <c r="F588" s="151">
        <v>0</v>
      </c>
      <c r="G588" s="151" t="e">
        <f t="shared" si="185"/>
        <v>#REF!</v>
      </c>
      <c r="H588" s="151" t="e">
        <f t="shared" si="186"/>
        <v>#REF!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1">
        <v>0</v>
      </c>
      <c r="O588" s="151">
        <v>0</v>
      </c>
      <c r="P588" s="151">
        <v>0</v>
      </c>
      <c r="Q588" s="112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</row>
    <row r="589" spans="1:137" s="150" customFormat="1" ht="39.950000000000003" customHeight="1" x14ac:dyDescent="0.2">
      <c r="A589" s="822" t="e">
        <f>'Приложение № 1'!#REF!</f>
        <v>#REF!</v>
      </c>
      <c r="B589" s="837"/>
      <c r="C589" s="129" t="e">
        <f>SUM(C590:C610)</f>
        <v>#REF!</v>
      </c>
      <c r="D589" s="129" t="e">
        <f t="shared" ref="D589:P589" si="187">SUM(D590:D610)</f>
        <v>#REF!</v>
      </c>
      <c r="E589" s="129">
        <f t="shared" si="187"/>
        <v>0</v>
      </c>
      <c r="F589" s="129">
        <f t="shared" si="187"/>
        <v>0</v>
      </c>
      <c r="G589" s="129" t="e">
        <f t="shared" si="187"/>
        <v>#REF!</v>
      </c>
      <c r="H589" s="129" t="e">
        <f t="shared" si="187"/>
        <v>#REF!</v>
      </c>
      <c r="I589" s="129">
        <f t="shared" si="187"/>
        <v>0</v>
      </c>
      <c r="J589" s="129">
        <f t="shared" si="187"/>
        <v>0</v>
      </c>
      <c r="K589" s="129">
        <f t="shared" si="187"/>
        <v>0</v>
      </c>
      <c r="L589" s="129">
        <f t="shared" si="187"/>
        <v>0</v>
      </c>
      <c r="M589" s="129">
        <f t="shared" si="187"/>
        <v>0</v>
      </c>
      <c r="N589" s="129">
        <f t="shared" si="187"/>
        <v>0</v>
      </c>
      <c r="O589" s="129">
        <f t="shared" si="187"/>
        <v>0</v>
      </c>
      <c r="P589" s="129">
        <f t="shared" si="187"/>
        <v>0</v>
      </c>
      <c r="Q589" s="123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124"/>
      <c r="AH589" s="124"/>
      <c r="AI589" s="124"/>
      <c r="AJ589" s="124"/>
      <c r="AK589" s="124"/>
      <c r="AL589" s="124"/>
      <c r="AM589" s="124"/>
      <c r="AN589" s="124"/>
      <c r="AO589" s="124"/>
      <c r="AP589" s="124"/>
      <c r="AQ589" s="124"/>
      <c r="AR589" s="124"/>
      <c r="AS589" s="124"/>
      <c r="AT589" s="124"/>
      <c r="AU589" s="124"/>
      <c r="AV589" s="124"/>
      <c r="AW589" s="124"/>
      <c r="AX589" s="124"/>
      <c r="AY589" s="124"/>
      <c r="AZ589" s="124"/>
      <c r="BA589" s="124"/>
      <c r="BB589" s="124"/>
      <c r="BC589" s="124"/>
      <c r="BD589" s="124"/>
      <c r="BE589" s="124"/>
      <c r="BF589" s="124"/>
      <c r="BG589" s="124"/>
      <c r="BH589" s="124"/>
      <c r="BI589" s="124"/>
      <c r="BJ589" s="124"/>
      <c r="BK589" s="124"/>
      <c r="BL589" s="124"/>
      <c r="BM589" s="124"/>
      <c r="BN589" s="124"/>
      <c r="BO589" s="124"/>
      <c r="BP589" s="124"/>
      <c r="BQ589" s="124"/>
      <c r="BR589" s="124"/>
      <c r="BS589" s="124"/>
      <c r="BT589" s="124"/>
      <c r="BU589" s="124"/>
      <c r="BV589" s="124"/>
      <c r="BW589" s="124"/>
      <c r="BX589" s="124"/>
      <c r="BY589" s="124"/>
      <c r="BZ589" s="124"/>
      <c r="CA589" s="124"/>
      <c r="CB589" s="124"/>
      <c r="CC589" s="124"/>
      <c r="CD589" s="124"/>
      <c r="CE589" s="124"/>
      <c r="CF589" s="124"/>
      <c r="CG589" s="124"/>
      <c r="CH589" s="124"/>
      <c r="CI589" s="124"/>
      <c r="CJ589" s="124"/>
      <c r="CK589" s="124"/>
      <c r="CL589" s="124"/>
      <c r="CM589" s="124"/>
      <c r="CN589" s="124"/>
      <c r="CO589" s="124"/>
      <c r="CP589" s="124"/>
      <c r="CQ589" s="124"/>
      <c r="CR589" s="124"/>
      <c r="CS589" s="124"/>
      <c r="CT589" s="124"/>
      <c r="CU589" s="124"/>
      <c r="CV589" s="124"/>
      <c r="CW589" s="124"/>
      <c r="CX589" s="124"/>
      <c r="CY589" s="124"/>
      <c r="CZ589" s="124"/>
      <c r="DA589" s="124"/>
      <c r="DB589" s="124"/>
      <c r="DC589" s="124"/>
      <c r="DD589" s="124"/>
      <c r="DE589" s="124"/>
      <c r="DF589" s="124"/>
      <c r="DG589" s="124"/>
      <c r="DH589" s="124"/>
      <c r="DI589" s="124"/>
      <c r="DJ589" s="124"/>
      <c r="DK589" s="124"/>
      <c r="DL589" s="124"/>
      <c r="DM589" s="124"/>
      <c r="DN589" s="124"/>
      <c r="DO589" s="124"/>
      <c r="DP589" s="124"/>
      <c r="DQ589" s="124"/>
      <c r="DR589" s="124"/>
      <c r="DS589" s="124"/>
      <c r="DT589" s="124"/>
      <c r="DU589" s="124"/>
      <c r="DV589" s="124"/>
      <c r="DW589" s="124"/>
      <c r="DX589" s="124"/>
      <c r="DY589" s="124"/>
      <c r="DZ589" s="124"/>
      <c r="EA589" s="124"/>
      <c r="EB589" s="124"/>
      <c r="EC589" s="124"/>
      <c r="ED589" s="124"/>
      <c r="EE589" s="124"/>
      <c r="EF589" s="124"/>
      <c r="EG589" s="124"/>
    </row>
    <row r="590" spans="1:137" s="150" customFormat="1" ht="12.95" customHeight="1" x14ac:dyDescent="0.2">
      <c r="A590" s="127">
        <v>1</v>
      </c>
      <c r="B590" s="104" t="e">
        <f>'Приложение № 1'!#REF!</f>
        <v>#REF!</v>
      </c>
      <c r="C590" s="126" t="e">
        <f>'Приложение № 1'!#REF!</f>
        <v>#REF!</v>
      </c>
      <c r="D590" s="151" t="e">
        <f>'Приложение № 1'!#REF!</f>
        <v>#REF!</v>
      </c>
      <c r="E590" s="151">
        <v>0</v>
      </c>
      <c r="F590" s="151">
        <v>0</v>
      </c>
      <c r="G590" s="151" t="e">
        <f>C590</f>
        <v>#REF!</v>
      </c>
      <c r="H590" s="151" t="e">
        <f>D590</f>
        <v>#REF!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1">
        <v>0</v>
      </c>
      <c r="O590" s="151">
        <v>0</v>
      </c>
      <c r="P590" s="151">
        <v>0</v>
      </c>
      <c r="Q590" s="123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124"/>
      <c r="AH590" s="124"/>
      <c r="AI590" s="124"/>
      <c r="AJ590" s="124"/>
      <c r="AK590" s="124"/>
      <c r="AL590" s="124"/>
      <c r="AM590" s="124"/>
      <c r="AN590" s="124"/>
      <c r="AO590" s="124"/>
      <c r="AP590" s="124"/>
      <c r="AQ590" s="124"/>
      <c r="AR590" s="124"/>
      <c r="AS590" s="124"/>
      <c r="AT590" s="124"/>
      <c r="AU590" s="124"/>
      <c r="AV590" s="124"/>
      <c r="AW590" s="124"/>
      <c r="AX590" s="124"/>
      <c r="AY590" s="124"/>
      <c r="AZ590" s="124"/>
      <c r="BA590" s="124"/>
      <c r="BB590" s="124"/>
      <c r="BC590" s="124"/>
      <c r="BD590" s="124"/>
      <c r="BE590" s="124"/>
      <c r="BF590" s="124"/>
      <c r="BG590" s="124"/>
      <c r="BH590" s="124"/>
      <c r="BI590" s="124"/>
      <c r="BJ590" s="124"/>
      <c r="BK590" s="124"/>
      <c r="BL590" s="124"/>
      <c r="BM590" s="124"/>
      <c r="BN590" s="124"/>
      <c r="BO590" s="124"/>
      <c r="BP590" s="124"/>
      <c r="BQ590" s="124"/>
      <c r="BR590" s="124"/>
      <c r="BS590" s="124"/>
      <c r="BT590" s="124"/>
      <c r="BU590" s="124"/>
      <c r="BV590" s="124"/>
      <c r="BW590" s="124"/>
      <c r="BX590" s="124"/>
      <c r="BY590" s="124"/>
      <c r="BZ590" s="124"/>
      <c r="CA590" s="124"/>
      <c r="CB590" s="124"/>
      <c r="CC590" s="124"/>
      <c r="CD590" s="124"/>
      <c r="CE590" s="124"/>
      <c r="CF590" s="124"/>
      <c r="CG590" s="124"/>
      <c r="CH590" s="124"/>
      <c r="CI590" s="124"/>
      <c r="CJ590" s="124"/>
      <c r="CK590" s="124"/>
      <c r="CL590" s="124"/>
      <c r="CM590" s="124"/>
      <c r="CN590" s="124"/>
      <c r="CO590" s="124"/>
      <c r="CP590" s="124"/>
      <c r="CQ590" s="124"/>
      <c r="CR590" s="124"/>
      <c r="CS590" s="124"/>
      <c r="CT590" s="124"/>
      <c r="CU590" s="124"/>
      <c r="CV590" s="124"/>
      <c r="CW590" s="124"/>
      <c r="CX590" s="124"/>
      <c r="CY590" s="124"/>
      <c r="CZ590" s="124"/>
      <c r="DA590" s="124"/>
      <c r="DB590" s="124"/>
      <c r="DC590" s="124"/>
      <c r="DD590" s="124"/>
      <c r="DE590" s="124"/>
      <c r="DF590" s="124"/>
      <c r="DG590" s="124"/>
      <c r="DH590" s="124"/>
      <c r="DI590" s="124"/>
      <c r="DJ590" s="124"/>
      <c r="DK590" s="124"/>
      <c r="DL590" s="124"/>
      <c r="DM590" s="124"/>
      <c r="DN590" s="124"/>
      <c r="DO590" s="124"/>
      <c r="DP590" s="124"/>
      <c r="DQ590" s="124"/>
      <c r="DR590" s="124"/>
      <c r="DS590" s="124"/>
      <c r="DT590" s="124"/>
      <c r="DU590" s="124"/>
      <c r="DV590" s="124"/>
      <c r="DW590" s="124"/>
      <c r="DX590" s="124"/>
      <c r="DY590" s="124"/>
      <c r="DZ590" s="124"/>
      <c r="EA590" s="124"/>
      <c r="EB590" s="124"/>
      <c r="EC590" s="124"/>
      <c r="ED590" s="124"/>
      <c r="EE590" s="124"/>
      <c r="EF590" s="124"/>
      <c r="EG590" s="124"/>
    </row>
    <row r="591" spans="1:137" s="150" customFormat="1" ht="12.95" customHeight="1" x14ac:dyDescent="0.2">
      <c r="A591" s="127">
        <v>2</v>
      </c>
      <c r="B591" s="104" t="e">
        <f>'Приложение № 1'!#REF!</f>
        <v>#REF!</v>
      </c>
      <c r="C591" s="126" t="e">
        <f>'Приложение № 1'!#REF!</f>
        <v>#REF!</v>
      </c>
      <c r="D591" s="151" t="e">
        <f>'Приложение № 1'!#REF!</f>
        <v>#REF!</v>
      </c>
      <c r="E591" s="151">
        <v>0</v>
      </c>
      <c r="F591" s="151">
        <v>0</v>
      </c>
      <c r="G591" s="151" t="e">
        <f t="shared" ref="G591:G610" si="188">C591</f>
        <v>#REF!</v>
      </c>
      <c r="H591" s="151" t="e">
        <f t="shared" ref="H591:H610" si="189">D591</f>
        <v>#REF!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1">
        <v>0</v>
      </c>
      <c r="O591" s="151">
        <v>0</v>
      </c>
      <c r="P591" s="151">
        <v>0</v>
      </c>
      <c r="Q591" s="123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  <c r="AD591" s="124"/>
      <c r="AE591" s="124"/>
      <c r="AF591" s="124"/>
      <c r="AG591" s="124"/>
      <c r="AH591" s="124"/>
      <c r="AI591" s="124"/>
      <c r="AJ591" s="124"/>
      <c r="AK591" s="124"/>
      <c r="AL591" s="124"/>
      <c r="AM591" s="124"/>
      <c r="AN591" s="124"/>
      <c r="AO591" s="124"/>
      <c r="AP591" s="124"/>
      <c r="AQ591" s="124"/>
      <c r="AR591" s="124"/>
      <c r="AS591" s="124"/>
      <c r="AT591" s="124"/>
      <c r="AU591" s="124"/>
      <c r="AV591" s="124"/>
      <c r="AW591" s="124"/>
      <c r="AX591" s="124"/>
      <c r="AY591" s="124"/>
      <c r="AZ591" s="124"/>
      <c r="BA591" s="124"/>
      <c r="BB591" s="124"/>
      <c r="BC591" s="124"/>
      <c r="BD591" s="124"/>
      <c r="BE591" s="124"/>
      <c r="BF591" s="124"/>
      <c r="BG591" s="124"/>
      <c r="BH591" s="124"/>
      <c r="BI591" s="124"/>
      <c r="BJ591" s="124"/>
      <c r="BK591" s="124"/>
      <c r="BL591" s="124"/>
      <c r="BM591" s="124"/>
      <c r="BN591" s="124"/>
      <c r="BO591" s="124"/>
      <c r="BP591" s="124"/>
      <c r="BQ591" s="124"/>
      <c r="BR591" s="124"/>
      <c r="BS591" s="124"/>
      <c r="BT591" s="124"/>
      <c r="BU591" s="124"/>
      <c r="BV591" s="124"/>
      <c r="BW591" s="124"/>
      <c r="BX591" s="124"/>
      <c r="BY591" s="124"/>
      <c r="BZ591" s="124"/>
      <c r="CA591" s="124"/>
      <c r="CB591" s="124"/>
      <c r="CC591" s="124"/>
      <c r="CD591" s="124"/>
      <c r="CE591" s="124"/>
      <c r="CF591" s="124"/>
      <c r="CG591" s="124"/>
      <c r="CH591" s="124"/>
      <c r="CI591" s="124"/>
      <c r="CJ591" s="124"/>
      <c r="CK591" s="124"/>
      <c r="CL591" s="124"/>
      <c r="CM591" s="124"/>
      <c r="CN591" s="124"/>
      <c r="CO591" s="124"/>
      <c r="CP591" s="124"/>
      <c r="CQ591" s="124"/>
      <c r="CR591" s="124"/>
      <c r="CS591" s="124"/>
      <c r="CT591" s="124"/>
      <c r="CU591" s="124"/>
      <c r="CV591" s="124"/>
      <c r="CW591" s="124"/>
      <c r="CX591" s="124"/>
      <c r="CY591" s="124"/>
      <c r="CZ591" s="124"/>
      <c r="DA591" s="124"/>
      <c r="DB591" s="124"/>
      <c r="DC591" s="124"/>
      <c r="DD591" s="124"/>
      <c r="DE591" s="124"/>
      <c r="DF591" s="124"/>
      <c r="DG591" s="124"/>
      <c r="DH591" s="124"/>
      <c r="DI591" s="124"/>
      <c r="DJ591" s="124"/>
      <c r="DK591" s="124"/>
      <c r="DL591" s="124"/>
      <c r="DM591" s="124"/>
      <c r="DN591" s="124"/>
      <c r="DO591" s="124"/>
      <c r="DP591" s="124"/>
      <c r="DQ591" s="124"/>
      <c r="DR591" s="124"/>
      <c r="DS591" s="124"/>
      <c r="DT591" s="124"/>
      <c r="DU591" s="124"/>
      <c r="DV591" s="124"/>
      <c r="DW591" s="124"/>
      <c r="DX591" s="124"/>
      <c r="DY591" s="124"/>
      <c r="DZ591" s="124"/>
      <c r="EA591" s="124"/>
      <c r="EB591" s="124"/>
      <c r="EC591" s="124"/>
      <c r="ED591" s="124"/>
      <c r="EE591" s="124"/>
      <c r="EF591" s="124"/>
      <c r="EG591" s="124"/>
    </row>
    <row r="592" spans="1:137" s="150" customFormat="1" ht="12.95" customHeight="1" x14ac:dyDescent="0.2">
      <c r="A592" s="127">
        <v>3</v>
      </c>
      <c r="B592" s="104" t="e">
        <f>'Приложение № 1'!#REF!</f>
        <v>#REF!</v>
      </c>
      <c r="C592" s="126" t="e">
        <f>'Приложение № 1'!#REF!</f>
        <v>#REF!</v>
      </c>
      <c r="D592" s="151" t="e">
        <f>'Приложение № 1'!#REF!</f>
        <v>#REF!</v>
      </c>
      <c r="E592" s="151">
        <v>0</v>
      </c>
      <c r="F592" s="151">
        <v>0</v>
      </c>
      <c r="G592" s="151" t="e">
        <f t="shared" si="188"/>
        <v>#REF!</v>
      </c>
      <c r="H592" s="151" t="e">
        <f t="shared" si="189"/>
        <v>#REF!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1">
        <v>0</v>
      </c>
      <c r="O592" s="151">
        <v>0</v>
      </c>
      <c r="P592" s="151">
        <v>0</v>
      </c>
      <c r="Q592" s="123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  <c r="AD592" s="124"/>
      <c r="AE592" s="124"/>
      <c r="AF592" s="124"/>
      <c r="AG592" s="124"/>
      <c r="AH592" s="124"/>
      <c r="AI592" s="124"/>
      <c r="AJ592" s="124"/>
      <c r="AK592" s="124"/>
      <c r="AL592" s="124"/>
      <c r="AM592" s="124"/>
      <c r="AN592" s="124"/>
      <c r="AO592" s="124"/>
      <c r="AP592" s="124"/>
      <c r="AQ592" s="124"/>
      <c r="AR592" s="124"/>
      <c r="AS592" s="124"/>
      <c r="AT592" s="124"/>
      <c r="AU592" s="124"/>
      <c r="AV592" s="124"/>
      <c r="AW592" s="124"/>
      <c r="AX592" s="124"/>
      <c r="AY592" s="124"/>
      <c r="AZ592" s="124"/>
      <c r="BA592" s="124"/>
      <c r="BB592" s="124"/>
      <c r="BC592" s="124"/>
      <c r="BD592" s="124"/>
      <c r="BE592" s="124"/>
      <c r="BF592" s="124"/>
      <c r="BG592" s="124"/>
      <c r="BH592" s="124"/>
      <c r="BI592" s="124"/>
      <c r="BJ592" s="124"/>
      <c r="BK592" s="124"/>
      <c r="BL592" s="124"/>
      <c r="BM592" s="124"/>
      <c r="BN592" s="124"/>
      <c r="BO592" s="124"/>
      <c r="BP592" s="124"/>
      <c r="BQ592" s="124"/>
      <c r="BR592" s="124"/>
      <c r="BS592" s="124"/>
      <c r="BT592" s="124"/>
      <c r="BU592" s="124"/>
      <c r="BV592" s="124"/>
      <c r="BW592" s="124"/>
      <c r="BX592" s="124"/>
      <c r="BY592" s="124"/>
      <c r="BZ592" s="124"/>
      <c r="CA592" s="124"/>
      <c r="CB592" s="124"/>
      <c r="CC592" s="124"/>
      <c r="CD592" s="124"/>
      <c r="CE592" s="124"/>
      <c r="CF592" s="124"/>
      <c r="CG592" s="124"/>
      <c r="CH592" s="124"/>
      <c r="CI592" s="124"/>
      <c r="CJ592" s="124"/>
      <c r="CK592" s="124"/>
      <c r="CL592" s="124"/>
      <c r="CM592" s="124"/>
      <c r="CN592" s="124"/>
      <c r="CO592" s="124"/>
      <c r="CP592" s="124"/>
      <c r="CQ592" s="124"/>
      <c r="CR592" s="124"/>
      <c r="CS592" s="124"/>
      <c r="CT592" s="124"/>
      <c r="CU592" s="124"/>
      <c r="CV592" s="124"/>
      <c r="CW592" s="124"/>
      <c r="CX592" s="124"/>
      <c r="CY592" s="124"/>
      <c r="CZ592" s="124"/>
      <c r="DA592" s="124"/>
      <c r="DB592" s="124"/>
      <c r="DC592" s="124"/>
      <c r="DD592" s="124"/>
      <c r="DE592" s="124"/>
      <c r="DF592" s="124"/>
      <c r="DG592" s="124"/>
      <c r="DH592" s="124"/>
      <c r="DI592" s="124"/>
      <c r="DJ592" s="124"/>
      <c r="DK592" s="124"/>
      <c r="DL592" s="124"/>
      <c r="DM592" s="124"/>
      <c r="DN592" s="124"/>
      <c r="DO592" s="124"/>
      <c r="DP592" s="124"/>
      <c r="DQ592" s="124"/>
      <c r="DR592" s="124"/>
      <c r="DS592" s="124"/>
      <c r="DT592" s="124"/>
      <c r="DU592" s="124"/>
      <c r="DV592" s="124"/>
      <c r="DW592" s="124"/>
      <c r="DX592" s="124"/>
      <c r="DY592" s="124"/>
      <c r="DZ592" s="124"/>
      <c r="EA592" s="124"/>
      <c r="EB592" s="124"/>
      <c r="EC592" s="124"/>
      <c r="ED592" s="124"/>
      <c r="EE592" s="124"/>
      <c r="EF592" s="124"/>
      <c r="EG592" s="124"/>
    </row>
    <row r="593" spans="1:137" s="150" customFormat="1" ht="12.95" customHeight="1" x14ac:dyDescent="0.2">
      <c r="A593" s="127">
        <v>4</v>
      </c>
      <c r="B593" s="104" t="e">
        <f>'Приложение № 1'!#REF!</f>
        <v>#REF!</v>
      </c>
      <c r="C593" s="126" t="e">
        <f>'Приложение № 1'!#REF!</f>
        <v>#REF!</v>
      </c>
      <c r="D593" s="151" t="e">
        <f>'Приложение № 1'!#REF!</f>
        <v>#REF!</v>
      </c>
      <c r="E593" s="151">
        <v>0</v>
      </c>
      <c r="F593" s="151">
        <v>0</v>
      </c>
      <c r="G593" s="151" t="e">
        <f t="shared" si="188"/>
        <v>#REF!</v>
      </c>
      <c r="H593" s="151" t="e">
        <f t="shared" si="189"/>
        <v>#REF!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1">
        <v>0</v>
      </c>
      <c r="O593" s="151">
        <v>0</v>
      </c>
      <c r="P593" s="151">
        <v>0</v>
      </c>
      <c r="Q593" s="123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  <c r="AC593" s="124"/>
      <c r="AD593" s="124"/>
      <c r="AE593" s="124"/>
      <c r="AF593" s="124"/>
      <c r="AG593" s="124"/>
      <c r="AH593" s="124"/>
      <c r="AI593" s="124"/>
      <c r="AJ593" s="124"/>
      <c r="AK593" s="124"/>
      <c r="AL593" s="124"/>
      <c r="AM593" s="124"/>
      <c r="AN593" s="124"/>
      <c r="AO593" s="124"/>
      <c r="AP593" s="124"/>
      <c r="AQ593" s="124"/>
      <c r="AR593" s="124"/>
      <c r="AS593" s="124"/>
      <c r="AT593" s="124"/>
      <c r="AU593" s="124"/>
      <c r="AV593" s="124"/>
      <c r="AW593" s="124"/>
      <c r="AX593" s="124"/>
      <c r="AY593" s="124"/>
      <c r="AZ593" s="124"/>
      <c r="BA593" s="124"/>
      <c r="BB593" s="124"/>
      <c r="BC593" s="124"/>
      <c r="BD593" s="124"/>
      <c r="BE593" s="124"/>
      <c r="BF593" s="124"/>
      <c r="BG593" s="124"/>
      <c r="BH593" s="124"/>
      <c r="BI593" s="124"/>
      <c r="BJ593" s="124"/>
      <c r="BK593" s="124"/>
      <c r="BL593" s="124"/>
      <c r="BM593" s="124"/>
      <c r="BN593" s="124"/>
      <c r="BO593" s="124"/>
      <c r="BP593" s="124"/>
      <c r="BQ593" s="124"/>
      <c r="BR593" s="124"/>
      <c r="BS593" s="124"/>
      <c r="BT593" s="124"/>
      <c r="BU593" s="124"/>
      <c r="BV593" s="124"/>
      <c r="BW593" s="124"/>
      <c r="BX593" s="124"/>
      <c r="BY593" s="124"/>
      <c r="BZ593" s="124"/>
      <c r="CA593" s="124"/>
      <c r="CB593" s="124"/>
      <c r="CC593" s="124"/>
      <c r="CD593" s="124"/>
      <c r="CE593" s="124"/>
      <c r="CF593" s="124"/>
      <c r="CG593" s="124"/>
      <c r="CH593" s="124"/>
      <c r="CI593" s="124"/>
      <c r="CJ593" s="124"/>
      <c r="CK593" s="124"/>
      <c r="CL593" s="124"/>
      <c r="CM593" s="124"/>
      <c r="CN593" s="124"/>
      <c r="CO593" s="124"/>
      <c r="CP593" s="124"/>
      <c r="CQ593" s="124"/>
      <c r="CR593" s="124"/>
      <c r="CS593" s="124"/>
      <c r="CT593" s="124"/>
      <c r="CU593" s="124"/>
      <c r="CV593" s="124"/>
      <c r="CW593" s="124"/>
      <c r="CX593" s="124"/>
      <c r="CY593" s="124"/>
      <c r="CZ593" s="124"/>
      <c r="DA593" s="124"/>
      <c r="DB593" s="124"/>
      <c r="DC593" s="124"/>
      <c r="DD593" s="124"/>
      <c r="DE593" s="124"/>
      <c r="DF593" s="124"/>
      <c r="DG593" s="124"/>
      <c r="DH593" s="124"/>
      <c r="DI593" s="124"/>
      <c r="DJ593" s="124"/>
      <c r="DK593" s="124"/>
      <c r="DL593" s="124"/>
      <c r="DM593" s="124"/>
      <c r="DN593" s="124"/>
      <c r="DO593" s="124"/>
      <c r="DP593" s="124"/>
      <c r="DQ593" s="124"/>
      <c r="DR593" s="124"/>
      <c r="DS593" s="124"/>
      <c r="DT593" s="124"/>
      <c r="DU593" s="124"/>
      <c r="DV593" s="124"/>
      <c r="DW593" s="124"/>
      <c r="DX593" s="124"/>
      <c r="DY593" s="124"/>
      <c r="DZ593" s="124"/>
      <c r="EA593" s="124"/>
      <c r="EB593" s="124"/>
      <c r="EC593" s="124"/>
      <c r="ED593" s="124"/>
      <c r="EE593" s="124"/>
      <c r="EF593" s="124"/>
      <c r="EG593" s="124"/>
    </row>
    <row r="594" spans="1:137" s="150" customFormat="1" ht="12.95" customHeight="1" x14ac:dyDescent="0.2">
      <c r="A594" s="127">
        <v>5</v>
      </c>
      <c r="B594" s="104" t="e">
        <f>'Приложение № 1'!#REF!</f>
        <v>#REF!</v>
      </c>
      <c r="C594" s="126" t="e">
        <f>'Приложение № 1'!#REF!</f>
        <v>#REF!</v>
      </c>
      <c r="D594" s="151" t="e">
        <f>'Приложение № 1'!#REF!</f>
        <v>#REF!</v>
      </c>
      <c r="E594" s="151">
        <v>0</v>
      </c>
      <c r="F594" s="151">
        <v>0</v>
      </c>
      <c r="G594" s="151" t="e">
        <f t="shared" si="188"/>
        <v>#REF!</v>
      </c>
      <c r="H594" s="151" t="e">
        <f t="shared" si="189"/>
        <v>#REF!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1">
        <v>0</v>
      </c>
      <c r="O594" s="151">
        <v>0</v>
      </c>
      <c r="P594" s="151">
        <v>0</v>
      </c>
      <c r="Q594" s="123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4"/>
      <c r="AI594" s="124"/>
      <c r="AJ594" s="124"/>
      <c r="AK594" s="124"/>
      <c r="AL594" s="124"/>
      <c r="AM594" s="124"/>
      <c r="AN594" s="124"/>
      <c r="AO594" s="124"/>
      <c r="AP594" s="124"/>
      <c r="AQ594" s="124"/>
      <c r="AR594" s="124"/>
      <c r="AS594" s="124"/>
      <c r="AT594" s="124"/>
      <c r="AU594" s="124"/>
      <c r="AV594" s="124"/>
      <c r="AW594" s="124"/>
      <c r="AX594" s="124"/>
      <c r="AY594" s="124"/>
      <c r="AZ594" s="124"/>
      <c r="BA594" s="124"/>
      <c r="BB594" s="124"/>
      <c r="BC594" s="124"/>
      <c r="BD594" s="124"/>
      <c r="BE594" s="124"/>
      <c r="BF594" s="124"/>
      <c r="BG594" s="124"/>
      <c r="BH594" s="124"/>
      <c r="BI594" s="124"/>
      <c r="BJ594" s="124"/>
      <c r="BK594" s="124"/>
      <c r="BL594" s="124"/>
      <c r="BM594" s="124"/>
      <c r="BN594" s="124"/>
      <c r="BO594" s="124"/>
      <c r="BP594" s="124"/>
      <c r="BQ594" s="124"/>
      <c r="BR594" s="124"/>
      <c r="BS594" s="124"/>
      <c r="BT594" s="124"/>
      <c r="BU594" s="124"/>
      <c r="BV594" s="124"/>
      <c r="BW594" s="124"/>
      <c r="BX594" s="124"/>
      <c r="BY594" s="124"/>
      <c r="BZ594" s="124"/>
      <c r="CA594" s="124"/>
      <c r="CB594" s="124"/>
      <c r="CC594" s="124"/>
      <c r="CD594" s="124"/>
      <c r="CE594" s="124"/>
      <c r="CF594" s="124"/>
      <c r="CG594" s="124"/>
      <c r="CH594" s="124"/>
      <c r="CI594" s="124"/>
      <c r="CJ594" s="124"/>
      <c r="CK594" s="124"/>
      <c r="CL594" s="124"/>
      <c r="CM594" s="124"/>
      <c r="CN594" s="124"/>
      <c r="CO594" s="124"/>
      <c r="CP594" s="124"/>
      <c r="CQ594" s="124"/>
      <c r="CR594" s="124"/>
      <c r="CS594" s="124"/>
      <c r="CT594" s="124"/>
      <c r="CU594" s="124"/>
      <c r="CV594" s="124"/>
      <c r="CW594" s="124"/>
      <c r="CX594" s="124"/>
      <c r="CY594" s="124"/>
      <c r="CZ594" s="124"/>
      <c r="DA594" s="124"/>
      <c r="DB594" s="124"/>
      <c r="DC594" s="124"/>
      <c r="DD594" s="124"/>
      <c r="DE594" s="124"/>
      <c r="DF594" s="124"/>
      <c r="DG594" s="124"/>
      <c r="DH594" s="124"/>
      <c r="DI594" s="124"/>
      <c r="DJ594" s="124"/>
      <c r="DK594" s="124"/>
      <c r="DL594" s="124"/>
      <c r="DM594" s="124"/>
      <c r="DN594" s="124"/>
      <c r="DO594" s="124"/>
      <c r="DP594" s="124"/>
      <c r="DQ594" s="124"/>
      <c r="DR594" s="124"/>
      <c r="DS594" s="124"/>
      <c r="DT594" s="124"/>
      <c r="DU594" s="124"/>
      <c r="DV594" s="124"/>
      <c r="DW594" s="124"/>
      <c r="DX594" s="124"/>
      <c r="DY594" s="124"/>
      <c r="DZ594" s="124"/>
      <c r="EA594" s="124"/>
      <c r="EB594" s="124"/>
      <c r="EC594" s="124"/>
      <c r="ED594" s="124"/>
      <c r="EE594" s="124"/>
      <c r="EF594" s="124"/>
      <c r="EG594" s="124"/>
    </row>
    <row r="595" spans="1:137" s="150" customFormat="1" ht="12.95" customHeight="1" x14ac:dyDescent="0.2">
      <c r="A595" s="127">
        <v>6</v>
      </c>
      <c r="B595" s="104" t="e">
        <f>'Приложение № 1'!#REF!</f>
        <v>#REF!</v>
      </c>
      <c r="C595" s="126" t="e">
        <f>'Приложение № 1'!#REF!</f>
        <v>#REF!</v>
      </c>
      <c r="D595" s="151" t="e">
        <f>'Приложение № 1'!#REF!</f>
        <v>#REF!</v>
      </c>
      <c r="E595" s="151">
        <v>0</v>
      </c>
      <c r="F595" s="151">
        <v>0</v>
      </c>
      <c r="G595" s="151" t="e">
        <f t="shared" si="188"/>
        <v>#REF!</v>
      </c>
      <c r="H595" s="151" t="e">
        <f t="shared" si="189"/>
        <v>#REF!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1">
        <v>0</v>
      </c>
      <c r="O595" s="151">
        <v>0</v>
      </c>
      <c r="P595" s="151">
        <v>0</v>
      </c>
      <c r="Q595" s="123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  <c r="AD595" s="124"/>
      <c r="AE595" s="124"/>
      <c r="AF595" s="124"/>
      <c r="AG595" s="124"/>
      <c r="AH595" s="124"/>
      <c r="AI595" s="124"/>
      <c r="AJ595" s="124"/>
      <c r="AK595" s="124"/>
      <c r="AL595" s="124"/>
      <c r="AM595" s="124"/>
      <c r="AN595" s="124"/>
      <c r="AO595" s="124"/>
      <c r="AP595" s="124"/>
      <c r="AQ595" s="124"/>
      <c r="AR595" s="124"/>
      <c r="AS595" s="124"/>
      <c r="AT595" s="124"/>
      <c r="AU595" s="124"/>
      <c r="AV595" s="124"/>
      <c r="AW595" s="124"/>
      <c r="AX595" s="124"/>
      <c r="AY595" s="124"/>
      <c r="AZ595" s="124"/>
      <c r="BA595" s="124"/>
      <c r="BB595" s="124"/>
      <c r="BC595" s="124"/>
      <c r="BD595" s="124"/>
      <c r="BE595" s="124"/>
      <c r="BF595" s="124"/>
      <c r="BG595" s="124"/>
      <c r="BH595" s="124"/>
      <c r="BI595" s="124"/>
      <c r="BJ595" s="124"/>
      <c r="BK595" s="124"/>
      <c r="BL595" s="124"/>
      <c r="BM595" s="124"/>
      <c r="BN595" s="124"/>
      <c r="BO595" s="124"/>
      <c r="BP595" s="124"/>
      <c r="BQ595" s="124"/>
      <c r="BR595" s="124"/>
      <c r="BS595" s="124"/>
      <c r="BT595" s="124"/>
      <c r="BU595" s="124"/>
      <c r="BV595" s="124"/>
      <c r="BW595" s="124"/>
      <c r="BX595" s="124"/>
      <c r="BY595" s="124"/>
      <c r="BZ595" s="124"/>
      <c r="CA595" s="124"/>
      <c r="CB595" s="124"/>
      <c r="CC595" s="124"/>
      <c r="CD595" s="124"/>
      <c r="CE595" s="124"/>
      <c r="CF595" s="124"/>
      <c r="CG595" s="124"/>
      <c r="CH595" s="124"/>
      <c r="CI595" s="124"/>
      <c r="CJ595" s="124"/>
      <c r="CK595" s="124"/>
      <c r="CL595" s="124"/>
      <c r="CM595" s="124"/>
      <c r="CN595" s="124"/>
      <c r="CO595" s="124"/>
      <c r="CP595" s="124"/>
      <c r="CQ595" s="124"/>
      <c r="CR595" s="124"/>
      <c r="CS595" s="124"/>
      <c r="CT595" s="124"/>
      <c r="CU595" s="124"/>
      <c r="CV595" s="124"/>
      <c r="CW595" s="124"/>
      <c r="CX595" s="124"/>
      <c r="CY595" s="124"/>
      <c r="CZ595" s="124"/>
      <c r="DA595" s="124"/>
      <c r="DB595" s="124"/>
      <c r="DC595" s="124"/>
      <c r="DD595" s="124"/>
      <c r="DE595" s="124"/>
      <c r="DF595" s="124"/>
      <c r="DG595" s="124"/>
      <c r="DH595" s="124"/>
      <c r="DI595" s="124"/>
      <c r="DJ595" s="124"/>
      <c r="DK595" s="124"/>
      <c r="DL595" s="124"/>
      <c r="DM595" s="124"/>
      <c r="DN595" s="124"/>
      <c r="DO595" s="124"/>
      <c r="DP595" s="124"/>
      <c r="DQ595" s="124"/>
      <c r="DR595" s="124"/>
      <c r="DS595" s="124"/>
      <c r="DT595" s="124"/>
      <c r="DU595" s="124"/>
      <c r="DV595" s="124"/>
      <c r="DW595" s="124"/>
      <c r="DX595" s="124"/>
      <c r="DY595" s="124"/>
      <c r="DZ595" s="124"/>
      <c r="EA595" s="124"/>
      <c r="EB595" s="124"/>
      <c r="EC595" s="124"/>
      <c r="ED595" s="124"/>
      <c r="EE595" s="124"/>
      <c r="EF595" s="124"/>
      <c r="EG595" s="124"/>
    </row>
    <row r="596" spans="1:137" s="150" customFormat="1" ht="12.95" customHeight="1" x14ac:dyDescent="0.2">
      <c r="A596" s="127">
        <v>7</v>
      </c>
      <c r="B596" s="104" t="e">
        <f>'Приложение № 1'!#REF!</f>
        <v>#REF!</v>
      </c>
      <c r="C596" s="126" t="e">
        <f>'Приложение № 1'!#REF!</f>
        <v>#REF!</v>
      </c>
      <c r="D596" s="151" t="e">
        <f>'Приложение № 1'!#REF!</f>
        <v>#REF!</v>
      </c>
      <c r="E596" s="151">
        <v>0</v>
      </c>
      <c r="F596" s="151">
        <v>0</v>
      </c>
      <c r="G596" s="151" t="e">
        <f t="shared" si="188"/>
        <v>#REF!</v>
      </c>
      <c r="H596" s="151" t="e">
        <f t="shared" si="189"/>
        <v>#REF!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51">
        <v>0</v>
      </c>
      <c r="O596" s="151">
        <v>0</v>
      </c>
      <c r="P596" s="151">
        <v>0</v>
      </c>
      <c r="Q596" s="123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24"/>
      <c r="AE596" s="124"/>
      <c r="AF596" s="124"/>
      <c r="AG596" s="124"/>
      <c r="AH596" s="124"/>
      <c r="AI596" s="124"/>
      <c r="AJ596" s="124"/>
      <c r="AK596" s="124"/>
      <c r="AL596" s="124"/>
      <c r="AM596" s="124"/>
      <c r="AN596" s="124"/>
      <c r="AO596" s="124"/>
      <c r="AP596" s="124"/>
      <c r="AQ596" s="124"/>
      <c r="AR596" s="124"/>
      <c r="AS596" s="124"/>
      <c r="AT596" s="124"/>
      <c r="AU596" s="124"/>
      <c r="AV596" s="124"/>
      <c r="AW596" s="124"/>
      <c r="AX596" s="124"/>
      <c r="AY596" s="124"/>
      <c r="AZ596" s="124"/>
      <c r="BA596" s="124"/>
      <c r="BB596" s="124"/>
      <c r="BC596" s="124"/>
      <c r="BD596" s="124"/>
      <c r="BE596" s="124"/>
      <c r="BF596" s="124"/>
      <c r="BG596" s="124"/>
      <c r="BH596" s="124"/>
      <c r="BI596" s="124"/>
      <c r="BJ596" s="124"/>
      <c r="BK596" s="124"/>
      <c r="BL596" s="124"/>
      <c r="BM596" s="124"/>
      <c r="BN596" s="124"/>
      <c r="BO596" s="124"/>
      <c r="BP596" s="124"/>
      <c r="BQ596" s="124"/>
      <c r="BR596" s="124"/>
      <c r="BS596" s="124"/>
      <c r="BT596" s="124"/>
      <c r="BU596" s="124"/>
      <c r="BV596" s="124"/>
      <c r="BW596" s="124"/>
      <c r="BX596" s="124"/>
      <c r="BY596" s="124"/>
      <c r="BZ596" s="124"/>
      <c r="CA596" s="124"/>
      <c r="CB596" s="124"/>
      <c r="CC596" s="124"/>
      <c r="CD596" s="124"/>
      <c r="CE596" s="124"/>
      <c r="CF596" s="124"/>
      <c r="CG596" s="124"/>
      <c r="CH596" s="124"/>
      <c r="CI596" s="124"/>
      <c r="CJ596" s="124"/>
      <c r="CK596" s="124"/>
      <c r="CL596" s="124"/>
      <c r="CM596" s="124"/>
      <c r="CN596" s="124"/>
      <c r="CO596" s="124"/>
      <c r="CP596" s="124"/>
      <c r="CQ596" s="124"/>
      <c r="CR596" s="124"/>
      <c r="CS596" s="124"/>
      <c r="CT596" s="124"/>
      <c r="CU596" s="124"/>
      <c r="CV596" s="124"/>
      <c r="CW596" s="124"/>
      <c r="CX596" s="124"/>
      <c r="CY596" s="124"/>
      <c r="CZ596" s="124"/>
      <c r="DA596" s="124"/>
      <c r="DB596" s="124"/>
      <c r="DC596" s="124"/>
      <c r="DD596" s="124"/>
      <c r="DE596" s="124"/>
      <c r="DF596" s="124"/>
      <c r="DG596" s="124"/>
      <c r="DH596" s="124"/>
      <c r="DI596" s="124"/>
      <c r="DJ596" s="124"/>
      <c r="DK596" s="124"/>
      <c r="DL596" s="124"/>
      <c r="DM596" s="124"/>
      <c r="DN596" s="124"/>
      <c r="DO596" s="124"/>
      <c r="DP596" s="124"/>
      <c r="DQ596" s="124"/>
      <c r="DR596" s="124"/>
      <c r="DS596" s="124"/>
      <c r="DT596" s="124"/>
      <c r="DU596" s="124"/>
      <c r="DV596" s="124"/>
      <c r="DW596" s="124"/>
      <c r="DX596" s="124"/>
      <c r="DY596" s="124"/>
      <c r="DZ596" s="124"/>
      <c r="EA596" s="124"/>
      <c r="EB596" s="124"/>
      <c r="EC596" s="124"/>
      <c r="ED596" s="124"/>
      <c r="EE596" s="124"/>
      <c r="EF596" s="124"/>
      <c r="EG596" s="124"/>
    </row>
    <row r="597" spans="1:137" s="150" customFormat="1" ht="12.95" customHeight="1" x14ac:dyDescent="0.2">
      <c r="A597" s="127">
        <v>8</v>
      </c>
      <c r="B597" s="104" t="e">
        <f>'Приложение № 1'!#REF!</f>
        <v>#REF!</v>
      </c>
      <c r="C597" s="126" t="e">
        <f>'Приложение № 1'!#REF!</f>
        <v>#REF!</v>
      </c>
      <c r="D597" s="151" t="e">
        <f>'Приложение № 1'!#REF!</f>
        <v>#REF!</v>
      </c>
      <c r="E597" s="151">
        <v>0</v>
      </c>
      <c r="F597" s="151">
        <v>0</v>
      </c>
      <c r="G597" s="151" t="e">
        <f t="shared" si="188"/>
        <v>#REF!</v>
      </c>
      <c r="H597" s="151" t="e">
        <f t="shared" si="189"/>
        <v>#REF!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1">
        <v>0</v>
      </c>
      <c r="O597" s="151">
        <v>0</v>
      </c>
      <c r="P597" s="151">
        <v>0</v>
      </c>
      <c r="Q597" s="123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  <c r="AD597" s="124"/>
      <c r="AE597" s="124"/>
      <c r="AF597" s="124"/>
      <c r="AG597" s="124"/>
      <c r="AH597" s="124"/>
      <c r="AI597" s="124"/>
      <c r="AJ597" s="124"/>
      <c r="AK597" s="124"/>
      <c r="AL597" s="124"/>
      <c r="AM597" s="124"/>
      <c r="AN597" s="124"/>
      <c r="AO597" s="124"/>
      <c r="AP597" s="124"/>
      <c r="AQ597" s="124"/>
      <c r="AR597" s="124"/>
      <c r="AS597" s="124"/>
      <c r="AT597" s="124"/>
      <c r="AU597" s="124"/>
      <c r="AV597" s="124"/>
      <c r="AW597" s="124"/>
      <c r="AX597" s="124"/>
      <c r="AY597" s="124"/>
      <c r="AZ597" s="124"/>
      <c r="BA597" s="124"/>
      <c r="BB597" s="124"/>
      <c r="BC597" s="124"/>
      <c r="BD597" s="124"/>
      <c r="BE597" s="124"/>
      <c r="BF597" s="124"/>
      <c r="BG597" s="124"/>
      <c r="BH597" s="124"/>
      <c r="BI597" s="124"/>
      <c r="BJ597" s="124"/>
      <c r="BK597" s="124"/>
      <c r="BL597" s="124"/>
      <c r="BM597" s="124"/>
      <c r="BN597" s="124"/>
      <c r="BO597" s="124"/>
      <c r="BP597" s="124"/>
      <c r="BQ597" s="124"/>
      <c r="BR597" s="124"/>
      <c r="BS597" s="124"/>
      <c r="BT597" s="124"/>
      <c r="BU597" s="124"/>
      <c r="BV597" s="124"/>
      <c r="BW597" s="124"/>
      <c r="BX597" s="124"/>
      <c r="BY597" s="124"/>
      <c r="BZ597" s="124"/>
      <c r="CA597" s="124"/>
      <c r="CB597" s="124"/>
      <c r="CC597" s="124"/>
      <c r="CD597" s="124"/>
      <c r="CE597" s="124"/>
      <c r="CF597" s="124"/>
      <c r="CG597" s="124"/>
      <c r="CH597" s="124"/>
      <c r="CI597" s="124"/>
      <c r="CJ597" s="124"/>
      <c r="CK597" s="124"/>
      <c r="CL597" s="124"/>
      <c r="CM597" s="124"/>
      <c r="CN597" s="124"/>
      <c r="CO597" s="124"/>
      <c r="CP597" s="124"/>
      <c r="CQ597" s="124"/>
      <c r="CR597" s="124"/>
      <c r="CS597" s="124"/>
      <c r="CT597" s="124"/>
      <c r="CU597" s="124"/>
      <c r="CV597" s="124"/>
      <c r="CW597" s="124"/>
      <c r="CX597" s="124"/>
      <c r="CY597" s="124"/>
      <c r="CZ597" s="124"/>
      <c r="DA597" s="124"/>
      <c r="DB597" s="124"/>
      <c r="DC597" s="124"/>
      <c r="DD597" s="124"/>
      <c r="DE597" s="124"/>
      <c r="DF597" s="124"/>
      <c r="DG597" s="124"/>
      <c r="DH597" s="124"/>
      <c r="DI597" s="124"/>
      <c r="DJ597" s="124"/>
      <c r="DK597" s="124"/>
      <c r="DL597" s="124"/>
      <c r="DM597" s="124"/>
      <c r="DN597" s="124"/>
      <c r="DO597" s="124"/>
      <c r="DP597" s="124"/>
      <c r="DQ597" s="124"/>
      <c r="DR597" s="124"/>
      <c r="DS597" s="124"/>
      <c r="DT597" s="124"/>
      <c r="DU597" s="124"/>
      <c r="DV597" s="124"/>
      <c r="DW597" s="124"/>
      <c r="DX597" s="124"/>
      <c r="DY597" s="124"/>
      <c r="DZ597" s="124"/>
      <c r="EA597" s="124"/>
      <c r="EB597" s="124"/>
      <c r="EC597" s="124"/>
      <c r="ED597" s="124"/>
      <c r="EE597" s="124"/>
      <c r="EF597" s="124"/>
      <c r="EG597" s="124"/>
    </row>
    <row r="598" spans="1:137" s="150" customFormat="1" ht="12.95" customHeight="1" x14ac:dyDescent="0.2">
      <c r="A598" s="127">
        <v>9</v>
      </c>
      <c r="B598" s="104" t="e">
        <f>'Приложение № 1'!#REF!</f>
        <v>#REF!</v>
      </c>
      <c r="C598" s="126" t="e">
        <f>'Приложение № 1'!#REF!</f>
        <v>#REF!</v>
      </c>
      <c r="D598" s="151" t="e">
        <f>'Приложение № 1'!#REF!</f>
        <v>#REF!</v>
      </c>
      <c r="E598" s="151">
        <v>0</v>
      </c>
      <c r="F598" s="151">
        <v>0</v>
      </c>
      <c r="G598" s="151" t="e">
        <f t="shared" si="188"/>
        <v>#REF!</v>
      </c>
      <c r="H598" s="151" t="e">
        <f t="shared" si="189"/>
        <v>#REF!</v>
      </c>
      <c r="I598" s="151">
        <v>0</v>
      </c>
      <c r="J598" s="151">
        <v>0</v>
      </c>
      <c r="K598" s="151">
        <v>0</v>
      </c>
      <c r="L598" s="151">
        <v>0</v>
      </c>
      <c r="M598" s="151">
        <v>0</v>
      </c>
      <c r="N598" s="151">
        <v>0</v>
      </c>
      <c r="O598" s="151">
        <v>0</v>
      </c>
      <c r="P598" s="151">
        <v>0</v>
      </c>
      <c r="Q598" s="123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124"/>
      <c r="AH598" s="124"/>
      <c r="AI598" s="124"/>
      <c r="AJ598" s="124"/>
      <c r="AK598" s="124"/>
      <c r="AL598" s="124"/>
      <c r="AM598" s="124"/>
      <c r="AN598" s="124"/>
      <c r="AO598" s="124"/>
      <c r="AP598" s="124"/>
      <c r="AQ598" s="124"/>
      <c r="AR598" s="124"/>
      <c r="AS598" s="124"/>
      <c r="AT598" s="124"/>
      <c r="AU598" s="124"/>
      <c r="AV598" s="124"/>
      <c r="AW598" s="124"/>
      <c r="AX598" s="124"/>
      <c r="AY598" s="124"/>
      <c r="AZ598" s="124"/>
      <c r="BA598" s="124"/>
      <c r="BB598" s="124"/>
      <c r="BC598" s="124"/>
      <c r="BD598" s="124"/>
      <c r="BE598" s="124"/>
      <c r="BF598" s="124"/>
      <c r="BG598" s="124"/>
      <c r="BH598" s="124"/>
      <c r="BI598" s="124"/>
      <c r="BJ598" s="124"/>
      <c r="BK598" s="124"/>
      <c r="BL598" s="124"/>
      <c r="BM598" s="124"/>
      <c r="BN598" s="124"/>
      <c r="BO598" s="124"/>
      <c r="BP598" s="124"/>
      <c r="BQ598" s="124"/>
      <c r="BR598" s="124"/>
      <c r="BS598" s="124"/>
      <c r="BT598" s="124"/>
      <c r="BU598" s="124"/>
      <c r="BV598" s="124"/>
      <c r="BW598" s="124"/>
      <c r="BX598" s="124"/>
      <c r="BY598" s="124"/>
      <c r="BZ598" s="124"/>
      <c r="CA598" s="124"/>
      <c r="CB598" s="124"/>
      <c r="CC598" s="124"/>
      <c r="CD598" s="124"/>
      <c r="CE598" s="124"/>
      <c r="CF598" s="124"/>
      <c r="CG598" s="124"/>
      <c r="CH598" s="124"/>
      <c r="CI598" s="124"/>
      <c r="CJ598" s="124"/>
      <c r="CK598" s="124"/>
      <c r="CL598" s="124"/>
      <c r="CM598" s="124"/>
      <c r="CN598" s="124"/>
      <c r="CO598" s="124"/>
      <c r="CP598" s="124"/>
      <c r="CQ598" s="124"/>
      <c r="CR598" s="124"/>
      <c r="CS598" s="124"/>
      <c r="CT598" s="124"/>
      <c r="CU598" s="124"/>
      <c r="CV598" s="124"/>
      <c r="CW598" s="124"/>
      <c r="CX598" s="124"/>
      <c r="CY598" s="124"/>
      <c r="CZ598" s="124"/>
      <c r="DA598" s="124"/>
      <c r="DB598" s="124"/>
      <c r="DC598" s="124"/>
      <c r="DD598" s="124"/>
      <c r="DE598" s="124"/>
      <c r="DF598" s="124"/>
      <c r="DG598" s="124"/>
      <c r="DH598" s="124"/>
      <c r="DI598" s="124"/>
      <c r="DJ598" s="124"/>
      <c r="DK598" s="124"/>
      <c r="DL598" s="124"/>
      <c r="DM598" s="124"/>
      <c r="DN598" s="124"/>
      <c r="DO598" s="124"/>
      <c r="DP598" s="124"/>
      <c r="DQ598" s="124"/>
      <c r="DR598" s="124"/>
      <c r="DS598" s="124"/>
      <c r="DT598" s="124"/>
      <c r="DU598" s="124"/>
      <c r="DV598" s="124"/>
      <c r="DW598" s="124"/>
      <c r="DX598" s="124"/>
      <c r="DY598" s="124"/>
      <c r="DZ598" s="124"/>
      <c r="EA598" s="124"/>
      <c r="EB598" s="124"/>
      <c r="EC598" s="124"/>
      <c r="ED598" s="124"/>
      <c r="EE598" s="124"/>
      <c r="EF598" s="124"/>
      <c r="EG598" s="124"/>
    </row>
    <row r="599" spans="1:137" s="150" customFormat="1" ht="12.95" customHeight="1" x14ac:dyDescent="0.2">
      <c r="A599" s="127">
        <v>10</v>
      </c>
      <c r="B599" s="104" t="e">
        <f>'Приложение № 1'!#REF!</f>
        <v>#REF!</v>
      </c>
      <c r="C599" s="126" t="e">
        <f>'Приложение № 1'!#REF!</f>
        <v>#REF!</v>
      </c>
      <c r="D599" s="151" t="e">
        <f>'Приложение № 1'!#REF!</f>
        <v>#REF!</v>
      </c>
      <c r="E599" s="151">
        <v>0</v>
      </c>
      <c r="F599" s="151">
        <v>0</v>
      </c>
      <c r="G599" s="151" t="e">
        <f t="shared" si="188"/>
        <v>#REF!</v>
      </c>
      <c r="H599" s="151" t="e">
        <f t="shared" si="189"/>
        <v>#REF!</v>
      </c>
      <c r="I599" s="151">
        <v>0</v>
      </c>
      <c r="J599" s="151">
        <v>0</v>
      </c>
      <c r="K599" s="151">
        <v>0</v>
      </c>
      <c r="L599" s="151">
        <v>0</v>
      </c>
      <c r="M599" s="151">
        <v>0</v>
      </c>
      <c r="N599" s="151">
        <v>0</v>
      </c>
      <c r="O599" s="151">
        <v>0</v>
      </c>
      <c r="P599" s="151">
        <v>0</v>
      </c>
      <c r="Q599" s="123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4"/>
      <c r="AK599" s="124"/>
      <c r="AL599" s="124"/>
      <c r="AM599" s="124"/>
      <c r="AN599" s="124"/>
      <c r="AO599" s="124"/>
      <c r="AP599" s="124"/>
      <c r="AQ599" s="124"/>
      <c r="AR599" s="124"/>
      <c r="AS599" s="124"/>
      <c r="AT599" s="124"/>
      <c r="AU599" s="124"/>
      <c r="AV599" s="124"/>
      <c r="AW599" s="124"/>
      <c r="AX599" s="124"/>
      <c r="AY599" s="124"/>
      <c r="AZ599" s="124"/>
      <c r="BA599" s="124"/>
      <c r="BB599" s="124"/>
      <c r="BC599" s="124"/>
      <c r="BD599" s="124"/>
      <c r="BE599" s="124"/>
      <c r="BF599" s="124"/>
      <c r="BG599" s="124"/>
      <c r="BH599" s="124"/>
      <c r="BI599" s="124"/>
      <c r="BJ599" s="124"/>
      <c r="BK599" s="124"/>
      <c r="BL599" s="124"/>
      <c r="BM599" s="124"/>
      <c r="BN599" s="124"/>
      <c r="BO599" s="124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  <c r="CC599" s="124"/>
      <c r="CD599" s="124"/>
      <c r="CE599" s="124"/>
      <c r="CF599" s="124"/>
      <c r="CG599" s="124"/>
      <c r="CH599" s="124"/>
      <c r="CI599" s="124"/>
      <c r="CJ599" s="124"/>
      <c r="CK599" s="124"/>
      <c r="CL599" s="124"/>
      <c r="CM599" s="124"/>
      <c r="CN599" s="124"/>
      <c r="CO599" s="124"/>
      <c r="CP599" s="124"/>
      <c r="CQ599" s="124"/>
      <c r="CR599" s="124"/>
      <c r="CS599" s="124"/>
      <c r="CT599" s="124"/>
      <c r="CU599" s="124"/>
      <c r="CV599" s="124"/>
      <c r="CW599" s="124"/>
      <c r="CX599" s="124"/>
      <c r="CY599" s="124"/>
      <c r="CZ599" s="124"/>
      <c r="DA599" s="124"/>
      <c r="DB599" s="124"/>
      <c r="DC599" s="124"/>
      <c r="DD599" s="124"/>
      <c r="DE599" s="124"/>
      <c r="DF599" s="124"/>
      <c r="DG599" s="124"/>
      <c r="DH599" s="124"/>
      <c r="DI599" s="124"/>
      <c r="DJ599" s="124"/>
      <c r="DK599" s="124"/>
      <c r="DL599" s="124"/>
      <c r="DM599" s="124"/>
      <c r="DN599" s="124"/>
      <c r="DO599" s="124"/>
      <c r="DP599" s="124"/>
      <c r="DQ599" s="124"/>
      <c r="DR599" s="124"/>
      <c r="DS599" s="124"/>
      <c r="DT599" s="124"/>
      <c r="DU599" s="124"/>
      <c r="DV599" s="124"/>
      <c r="DW599" s="124"/>
      <c r="DX599" s="124"/>
      <c r="DY599" s="124"/>
      <c r="DZ599" s="124"/>
      <c r="EA599" s="124"/>
      <c r="EB599" s="124"/>
      <c r="EC599" s="124"/>
      <c r="ED599" s="124"/>
      <c r="EE599" s="124"/>
      <c r="EF599" s="124"/>
      <c r="EG599" s="124"/>
    </row>
    <row r="600" spans="1:137" s="150" customFormat="1" ht="12.95" customHeight="1" x14ac:dyDescent="0.2">
      <c r="A600" s="127">
        <v>11</v>
      </c>
      <c r="B600" s="104" t="e">
        <f>'Приложение № 1'!#REF!</f>
        <v>#REF!</v>
      </c>
      <c r="C600" s="126" t="e">
        <f>'Приложение № 1'!#REF!</f>
        <v>#REF!</v>
      </c>
      <c r="D600" s="151" t="e">
        <f>'Приложение № 1'!#REF!</f>
        <v>#REF!</v>
      </c>
      <c r="E600" s="151">
        <v>0</v>
      </c>
      <c r="F600" s="151">
        <v>0</v>
      </c>
      <c r="G600" s="151" t="e">
        <f t="shared" si="188"/>
        <v>#REF!</v>
      </c>
      <c r="H600" s="151" t="e">
        <f t="shared" si="189"/>
        <v>#REF!</v>
      </c>
      <c r="I600" s="151">
        <v>0</v>
      </c>
      <c r="J600" s="151">
        <v>0</v>
      </c>
      <c r="K600" s="151">
        <v>0</v>
      </c>
      <c r="L600" s="151">
        <v>0</v>
      </c>
      <c r="M600" s="151">
        <v>0</v>
      </c>
      <c r="N600" s="151">
        <v>0</v>
      </c>
      <c r="O600" s="151">
        <v>0</v>
      </c>
      <c r="P600" s="151">
        <v>0</v>
      </c>
      <c r="Q600" s="123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  <c r="AE600" s="124"/>
      <c r="AF600" s="124"/>
      <c r="AG600" s="124"/>
      <c r="AH600" s="124"/>
      <c r="AI600" s="124"/>
      <c r="AJ600" s="124"/>
      <c r="AK600" s="124"/>
      <c r="AL600" s="124"/>
      <c r="AM600" s="124"/>
      <c r="AN600" s="124"/>
      <c r="AO600" s="124"/>
      <c r="AP600" s="124"/>
      <c r="AQ600" s="124"/>
      <c r="AR600" s="124"/>
      <c r="AS600" s="124"/>
      <c r="AT600" s="124"/>
      <c r="AU600" s="124"/>
      <c r="AV600" s="124"/>
      <c r="AW600" s="124"/>
      <c r="AX600" s="124"/>
      <c r="AY600" s="124"/>
      <c r="AZ600" s="124"/>
      <c r="BA600" s="124"/>
      <c r="BB600" s="124"/>
      <c r="BC600" s="124"/>
      <c r="BD600" s="124"/>
      <c r="BE600" s="124"/>
      <c r="BF600" s="124"/>
      <c r="BG600" s="124"/>
      <c r="BH600" s="124"/>
      <c r="BI600" s="124"/>
      <c r="BJ600" s="124"/>
      <c r="BK600" s="124"/>
      <c r="BL600" s="124"/>
      <c r="BM600" s="124"/>
      <c r="BN600" s="124"/>
      <c r="BO600" s="124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  <c r="CC600" s="124"/>
      <c r="CD600" s="124"/>
      <c r="CE600" s="124"/>
      <c r="CF600" s="124"/>
      <c r="CG600" s="124"/>
      <c r="CH600" s="124"/>
      <c r="CI600" s="124"/>
      <c r="CJ600" s="124"/>
      <c r="CK600" s="124"/>
      <c r="CL600" s="124"/>
      <c r="CM600" s="124"/>
      <c r="CN600" s="124"/>
      <c r="CO600" s="124"/>
      <c r="CP600" s="124"/>
      <c r="CQ600" s="124"/>
      <c r="CR600" s="124"/>
      <c r="CS600" s="124"/>
      <c r="CT600" s="124"/>
      <c r="CU600" s="124"/>
      <c r="CV600" s="124"/>
      <c r="CW600" s="124"/>
      <c r="CX600" s="124"/>
      <c r="CY600" s="124"/>
      <c r="CZ600" s="124"/>
      <c r="DA600" s="124"/>
      <c r="DB600" s="124"/>
      <c r="DC600" s="124"/>
      <c r="DD600" s="124"/>
      <c r="DE600" s="124"/>
      <c r="DF600" s="124"/>
      <c r="DG600" s="124"/>
      <c r="DH600" s="124"/>
      <c r="DI600" s="124"/>
      <c r="DJ600" s="124"/>
      <c r="DK600" s="124"/>
      <c r="DL600" s="124"/>
      <c r="DM600" s="124"/>
      <c r="DN600" s="124"/>
      <c r="DO600" s="124"/>
      <c r="DP600" s="124"/>
      <c r="DQ600" s="124"/>
      <c r="DR600" s="124"/>
      <c r="DS600" s="124"/>
      <c r="DT600" s="124"/>
      <c r="DU600" s="124"/>
      <c r="DV600" s="124"/>
      <c r="DW600" s="124"/>
      <c r="DX600" s="124"/>
      <c r="DY600" s="124"/>
      <c r="DZ600" s="124"/>
      <c r="EA600" s="124"/>
      <c r="EB600" s="124"/>
      <c r="EC600" s="124"/>
      <c r="ED600" s="124"/>
      <c r="EE600" s="124"/>
      <c r="EF600" s="124"/>
      <c r="EG600" s="124"/>
    </row>
    <row r="601" spans="1:137" s="150" customFormat="1" ht="12.95" customHeight="1" x14ac:dyDescent="0.2">
      <c r="A601" s="127">
        <v>12</v>
      </c>
      <c r="B601" s="104" t="e">
        <f>'Приложение № 1'!#REF!</f>
        <v>#REF!</v>
      </c>
      <c r="C601" s="126" t="e">
        <f>'Приложение № 1'!#REF!</f>
        <v>#REF!</v>
      </c>
      <c r="D601" s="151" t="e">
        <f>'Приложение № 1'!#REF!</f>
        <v>#REF!</v>
      </c>
      <c r="E601" s="151">
        <v>0</v>
      </c>
      <c r="F601" s="151">
        <v>0</v>
      </c>
      <c r="G601" s="151" t="e">
        <f t="shared" si="188"/>
        <v>#REF!</v>
      </c>
      <c r="H601" s="151" t="e">
        <f t="shared" si="189"/>
        <v>#REF!</v>
      </c>
      <c r="I601" s="151">
        <v>0</v>
      </c>
      <c r="J601" s="151">
        <v>0</v>
      </c>
      <c r="K601" s="151">
        <v>0</v>
      </c>
      <c r="L601" s="151">
        <v>0</v>
      </c>
      <c r="M601" s="151">
        <v>0</v>
      </c>
      <c r="N601" s="151">
        <v>0</v>
      </c>
      <c r="O601" s="151">
        <v>0</v>
      </c>
      <c r="P601" s="151">
        <v>0</v>
      </c>
      <c r="Q601" s="123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24"/>
      <c r="AI601" s="124"/>
      <c r="AJ601" s="124"/>
      <c r="AK601" s="124"/>
      <c r="AL601" s="124"/>
      <c r="AM601" s="124"/>
      <c r="AN601" s="124"/>
      <c r="AO601" s="124"/>
      <c r="AP601" s="124"/>
      <c r="AQ601" s="124"/>
      <c r="AR601" s="124"/>
      <c r="AS601" s="124"/>
      <c r="AT601" s="124"/>
      <c r="AU601" s="124"/>
      <c r="AV601" s="124"/>
      <c r="AW601" s="124"/>
      <c r="AX601" s="124"/>
      <c r="AY601" s="124"/>
      <c r="AZ601" s="124"/>
      <c r="BA601" s="124"/>
      <c r="BB601" s="124"/>
      <c r="BC601" s="124"/>
      <c r="BD601" s="124"/>
      <c r="BE601" s="124"/>
      <c r="BF601" s="124"/>
      <c r="BG601" s="124"/>
      <c r="BH601" s="124"/>
      <c r="BI601" s="124"/>
      <c r="BJ601" s="124"/>
      <c r="BK601" s="124"/>
      <c r="BL601" s="124"/>
      <c r="BM601" s="124"/>
      <c r="BN601" s="124"/>
      <c r="BO601" s="124"/>
      <c r="BP601" s="124"/>
      <c r="BQ601" s="124"/>
      <c r="BR601" s="124"/>
      <c r="BS601" s="124"/>
      <c r="BT601" s="124"/>
      <c r="BU601" s="124"/>
      <c r="BV601" s="124"/>
      <c r="BW601" s="124"/>
      <c r="BX601" s="124"/>
      <c r="BY601" s="124"/>
      <c r="BZ601" s="124"/>
      <c r="CA601" s="124"/>
      <c r="CB601" s="124"/>
      <c r="CC601" s="124"/>
      <c r="CD601" s="124"/>
      <c r="CE601" s="124"/>
      <c r="CF601" s="124"/>
      <c r="CG601" s="124"/>
      <c r="CH601" s="124"/>
      <c r="CI601" s="124"/>
      <c r="CJ601" s="124"/>
      <c r="CK601" s="124"/>
      <c r="CL601" s="124"/>
      <c r="CM601" s="124"/>
      <c r="CN601" s="124"/>
      <c r="CO601" s="124"/>
      <c r="CP601" s="124"/>
      <c r="CQ601" s="124"/>
      <c r="CR601" s="124"/>
      <c r="CS601" s="124"/>
      <c r="CT601" s="124"/>
      <c r="CU601" s="124"/>
      <c r="CV601" s="124"/>
      <c r="CW601" s="124"/>
      <c r="CX601" s="124"/>
      <c r="CY601" s="124"/>
      <c r="CZ601" s="124"/>
      <c r="DA601" s="124"/>
      <c r="DB601" s="124"/>
      <c r="DC601" s="124"/>
      <c r="DD601" s="124"/>
      <c r="DE601" s="124"/>
      <c r="DF601" s="124"/>
      <c r="DG601" s="124"/>
      <c r="DH601" s="124"/>
      <c r="DI601" s="124"/>
      <c r="DJ601" s="124"/>
      <c r="DK601" s="124"/>
      <c r="DL601" s="124"/>
      <c r="DM601" s="124"/>
      <c r="DN601" s="124"/>
      <c r="DO601" s="124"/>
      <c r="DP601" s="124"/>
      <c r="DQ601" s="124"/>
      <c r="DR601" s="124"/>
      <c r="DS601" s="124"/>
      <c r="DT601" s="124"/>
      <c r="DU601" s="124"/>
      <c r="DV601" s="124"/>
      <c r="DW601" s="124"/>
      <c r="DX601" s="124"/>
      <c r="DY601" s="124"/>
      <c r="DZ601" s="124"/>
      <c r="EA601" s="124"/>
      <c r="EB601" s="124"/>
      <c r="EC601" s="124"/>
      <c r="ED601" s="124"/>
      <c r="EE601" s="124"/>
      <c r="EF601" s="124"/>
      <c r="EG601" s="124"/>
    </row>
    <row r="602" spans="1:137" s="150" customFormat="1" ht="12.95" customHeight="1" x14ac:dyDescent="0.2">
      <c r="A602" s="127">
        <v>13</v>
      </c>
      <c r="B602" s="104" t="e">
        <f>'Приложение № 1'!#REF!</f>
        <v>#REF!</v>
      </c>
      <c r="C602" s="126" t="e">
        <f>'Приложение № 1'!#REF!</f>
        <v>#REF!</v>
      </c>
      <c r="D602" s="151" t="e">
        <f>'Приложение № 1'!#REF!</f>
        <v>#REF!</v>
      </c>
      <c r="E602" s="151">
        <v>0</v>
      </c>
      <c r="F602" s="151">
        <v>0</v>
      </c>
      <c r="G602" s="151" t="e">
        <f t="shared" si="188"/>
        <v>#REF!</v>
      </c>
      <c r="H602" s="151" t="e">
        <f t="shared" si="189"/>
        <v>#REF!</v>
      </c>
      <c r="I602" s="151">
        <v>0</v>
      </c>
      <c r="J602" s="151">
        <v>0</v>
      </c>
      <c r="K602" s="151">
        <v>0</v>
      </c>
      <c r="L602" s="151">
        <v>0</v>
      </c>
      <c r="M602" s="151">
        <v>0</v>
      </c>
      <c r="N602" s="151">
        <v>0</v>
      </c>
      <c r="O602" s="151">
        <v>0</v>
      </c>
      <c r="P602" s="151">
        <v>0</v>
      </c>
      <c r="Q602" s="123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4"/>
      <c r="AI602" s="124"/>
      <c r="AJ602" s="124"/>
      <c r="AK602" s="124"/>
      <c r="AL602" s="124"/>
      <c r="AM602" s="124"/>
      <c r="AN602" s="124"/>
      <c r="AO602" s="124"/>
      <c r="AP602" s="124"/>
      <c r="AQ602" s="124"/>
      <c r="AR602" s="124"/>
      <c r="AS602" s="124"/>
      <c r="AT602" s="124"/>
      <c r="AU602" s="124"/>
      <c r="AV602" s="124"/>
      <c r="AW602" s="124"/>
      <c r="AX602" s="124"/>
      <c r="AY602" s="124"/>
      <c r="AZ602" s="124"/>
      <c r="BA602" s="124"/>
      <c r="BB602" s="124"/>
      <c r="BC602" s="124"/>
      <c r="BD602" s="124"/>
      <c r="BE602" s="124"/>
      <c r="BF602" s="124"/>
      <c r="BG602" s="124"/>
      <c r="BH602" s="124"/>
      <c r="BI602" s="124"/>
      <c r="BJ602" s="124"/>
      <c r="BK602" s="124"/>
      <c r="BL602" s="124"/>
      <c r="BM602" s="124"/>
      <c r="BN602" s="124"/>
      <c r="BO602" s="124"/>
      <c r="BP602" s="124"/>
      <c r="BQ602" s="124"/>
      <c r="BR602" s="124"/>
      <c r="BS602" s="124"/>
      <c r="BT602" s="124"/>
      <c r="BU602" s="124"/>
      <c r="BV602" s="124"/>
      <c r="BW602" s="124"/>
      <c r="BX602" s="124"/>
      <c r="BY602" s="124"/>
      <c r="BZ602" s="124"/>
      <c r="CA602" s="124"/>
      <c r="CB602" s="124"/>
      <c r="CC602" s="124"/>
      <c r="CD602" s="124"/>
      <c r="CE602" s="124"/>
      <c r="CF602" s="124"/>
      <c r="CG602" s="124"/>
      <c r="CH602" s="124"/>
      <c r="CI602" s="124"/>
      <c r="CJ602" s="124"/>
      <c r="CK602" s="124"/>
      <c r="CL602" s="124"/>
      <c r="CM602" s="124"/>
      <c r="CN602" s="124"/>
      <c r="CO602" s="124"/>
      <c r="CP602" s="124"/>
      <c r="CQ602" s="124"/>
      <c r="CR602" s="124"/>
      <c r="CS602" s="124"/>
      <c r="CT602" s="124"/>
      <c r="CU602" s="124"/>
      <c r="CV602" s="124"/>
      <c r="CW602" s="124"/>
      <c r="CX602" s="124"/>
      <c r="CY602" s="124"/>
      <c r="CZ602" s="124"/>
      <c r="DA602" s="124"/>
      <c r="DB602" s="124"/>
      <c r="DC602" s="124"/>
      <c r="DD602" s="124"/>
      <c r="DE602" s="124"/>
      <c r="DF602" s="124"/>
      <c r="DG602" s="124"/>
      <c r="DH602" s="124"/>
      <c r="DI602" s="124"/>
      <c r="DJ602" s="124"/>
      <c r="DK602" s="124"/>
      <c r="DL602" s="124"/>
      <c r="DM602" s="124"/>
      <c r="DN602" s="124"/>
      <c r="DO602" s="124"/>
      <c r="DP602" s="124"/>
      <c r="DQ602" s="124"/>
      <c r="DR602" s="124"/>
      <c r="DS602" s="124"/>
      <c r="DT602" s="124"/>
      <c r="DU602" s="124"/>
      <c r="DV602" s="124"/>
      <c r="DW602" s="124"/>
      <c r="DX602" s="124"/>
      <c r="DY602" s="124"/>
      <c r="DZ602" s="124"/>
      <c r="EA602" s="124"/>
      <c r="EB602" s="124"/>
      <c r="EC602" s="124"/>
      <c r="ED602" s="124"/>
      <c r="EE602" s="124"/>
      <c r="EF602" s="124"/>
      <c r="EG602" s="124"/>
    </row>
    <row r="603" spans="1:137" s="150" customFormat="1" ht="12.95" customHeight="1" x14ac:dyDescent="0.2">
      <c r="A603" s="127">
        <v>14</v>
      </c>
      <c r="B603" s="104" t="e">
        <f>'Приложение № 1'!#REF!</f>
        <v>#REF!</v>
      </c>
      <c r="C603" s="126" t="e">
        <f>'Приложение № 1'!#REF!</f>
        <v>#REF!</v>
      </c>
      <c r="D603" s="151" t="e">
        <f>'Приложение № 1'!#REF!</f>
        <v>#REF!</v>
      </c>
      <c r="E603" s="151">
        <v>0</v>
      </c>
      <c r="F603" s="151">
        <v>0</v>
      </c>
      <c r="G603" s="151" t="e">
        <f t="shared" si="188"/>
        <v>#REF!</v>
      </c>
      <c r="H603" s="151" t="e">
        <f t="shared" si="189"/>
        <v>#REF!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51">
        <v>0</v>
      </c>
      <c r="O603" s="151">
        <v>0</v>
      </c>
      <c r="P603" s="151">
        <v>0</v>
      </c>
      <c r="Q603" s="123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124"/>
      <c r="AP603" s="124"/>
      <c r="AQ603" s="124"/>
      <c r="AR603" s="124"/>
      <c r="AS603" s="124"/>
      <c r="AT603" s="124"/>
      <c r="AU603" s="124"/>
      <c r="AV603" s="124"/>
      <c r="AW603" s="124"/>
      <c r="AX603" s="124"/>
      <c r="AY603" s="124"/>
      <c r="AZ603" s="124"/>
      <c r="BA603" s="124"/>
      <c r="BB603" s="124"/>
      <c r="BC603" s="124"/>
      <c r="BD603" s="124"/>
      <c r="BE603" s="124"/>
      <c r="BF603" s="124"/>
      <c r="BG603" s="124"/>
      <c r="BH603" s="124"/>
      <c r="BI603" s="124"/>
      <c r="BJ603" s="124"/>
      <c r="BK603" s="124"/>
      <c r="BL603" s="124"/>
      <c r="BM603" s="124"/>
      <c r="BN603" s="124"/>
      <c r="BO603" s="124"/>
      <c r="BP603" s="124"/>
      <c r="BQ603" s="124"/>
      <c r="BR603" s="124"/>
      <c r="BS603" s="124"/>
      <c r="BT603" s="124"/>
      <c r="BU603" s="124"/>
      <c r="BV603" s="124"/>
      <c r="BW603" s="124"/>
      <c r="BX603" s="124"/>
      <c r="BY603" s="124"/>
      <c r="BZ603" s="124"/>
      <c r="CA603" s="124"/>
      <c r="CB603" s="124"/>
      <c r="CC603" s="124"/>
      <c r="CD603" s="124"/>
      <c r="CE603" s="124"/>
      <c r="CF603" s="124"/>
      <c r="CG603" s="124"/>
      <c r="CH603" s="124"/>
      <c r="CI603" s="124"/>
      <c r="CJ603" s="124"/>
      <c r="CK603" s="124"/>
      <c r="CL603" s="124"/>
      <c r="CM603" s="124"/>
      <c r="CN603" s="124"/>
      <c r="CO603" s="124"/>
      <c r="CP603" s="124"/>
      <c r="CQ603" s="124"/>
      <c r="CR603" s="124"/>
      <c r="CS603" s="124"/>
      <c r="CT603" s="124"/>
      <c r="CU603" s="124"/>
      <c r="CV603" s="124"/>
      <c r="CW603" s="124"/>
      <c r="CX603" s="124"/>
      <c r="CY603" s="124"/>
      <c r="CZ603" s="124"/>
      <c r="DA603" s="124"/>
      <c r="DB603" s="124"/>
      <c r="DC603" s="124"/>
      <c r="DD603" s="124"/>
      <c r="DE603" s="124"/>
      <c r="DF603" s="124"/>
      <c r="DG603" s="124"/>
      <c r="DH603" s="124"/>
      <c r="DI603" s="124"/>
      <c r="DJ603" s="124"/>
      <c r="DK603" s="124"/>
      <c r="DL603" s="124"/>
      <c r="DM603" s="124"/>
      <c r="DN603" s="124"/>
      <c r="DO603" s="124"/>
      <c r="DP603" s="124"/>
      <c r="DQ603" s="124"/>
      <c r="DR603" s="124"/>
      <c r="DS603" s="124"/>
      <c r="DT603" s="124"/>
      <c r="DU603" s="124"/>
      <c r="DV603" s="124"/>
      <c r="DW603" s="124"/>
      <c r="DX603" s="124"/>
      <c r="DY603" s="124"/>
      <c r="DZ603" s="124"/>
      <c r="EA603" s="124"/>
      <c r="EB603" s="124"/>
      <c r="EC603" s="124"/>
      <c r="ED603" s="124"/>
      <c r="EE603" s="124"/>
      <c r="EF603" s="124"/>
      <c r="EG603" s="124"/>
    </row>
    <row r="604" spans="1:137" s="150" customFormat="1" ht="12.95" customHeight="1" x14ac:dyDescent="0.2">
      <c r="A604" s="127">
        <v>15</v>
      </c>
      <c r="B604" s="104" t="e">
        <f>'Приложение № 1'!#REF!</f>
        <v>#REF!</v>
      </c>
      <c r="C604" s="126" t="e">
        <f>'Приложение № 1'!#REF!</f>
        <v>#REF!</v>
      </c>
      <c r="D604" s="151" t="e">
        <f>'Приложение № 1'!#REF!</f>
        <v>#REF!</v>
      </c>
      <c r="E604" s="151">
        <v>0</v>
      </c>
      <c r="F604" s="151">
        <v>0</v>
      </c>
      <c r="G604" s="151" t="e">
        <f t="shared" si="188"/>
        <v>#REF!</v>
      </c>
      <c r="H604" s="151" t="e">
        <f t="shared" si="189"/>
        <v>#REF!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1">
        <v>0</v>
      </c>
      <c r="O604" s="151">
        <v>0</v>
      </c>
      <c r="P604" s="151">
        <v>0</v>
      </c>
      <c r="Q604" s="123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4"/>
      <c r="AI604" s="124"/>
      <c r="AJ604" s="124"/>
      <c r="AK604" s="124"/>
      <c r="AL604" s="124"/>
      <c r="AM604" s="124"/>
      <c r="AN604" s="124"/>
      <c r="AO604" s="124"/>
      <c r="AP604" s="124"/>
      <c r="AQ604" s="124"/>
      <c r="AR604" s="124"/>
      <c r="AS604" s="124"/>
      <c r="AT604" s="124"/>
      <c r="AU604" s="124"/>
      <c r="AV604" s="124"/>
      <c r="AW604" s="124"/>
      <c r="AX604" s="124"/>
      <c r="AY604" s="124"/>
      <c r="AZ604" s="124"/>
      <c r="BA604" s="124"/>
      <c r="BB604" s="124"/>
      <c r="BC604" s="124"/>
      <c r="BD604" s="124"/>
      <c r="BE604" s="124"/>
      <c r="BF604" s="124"/>
      <c r="BG604" s="124"/>
      <c r="BH604" s="124"/>
      <c r="BI604" s="124"/>
      <c r="BJ604" s="124"/>
      <c r="BK604" s="124"/>
      <c r="BL604" s="124"/>
      <c r="BM604" s="124"/>
      <c r="BN604" s="124"/>
      <c r="BO604" s="124"/>
      <c r="BP604" s="124"/>
      <c r="BQ604" s="124"/>
      <c r="BR604" s="124"/>
      <c r="BS604" s="124"/>
      <c r="BT604" s="124"/>
      <c r="BU604" s="124"/>
      <c r="BV604" s="124"/>
      <c r="BW604" s="124"/>
      <c r="BX604" s="124"/>
      <c r="BY604" s="124"/>
      <c r="BZ604" s="124"/>
      <c r="CA604" s="124"/>
      <c r="CB604" s="124"/>
      <c r="CC604" s="124"/>
      <c r="CD604" s="124"/>
      <c r="CE604" s="124"/>
      <c r="CF604" s="124"/>
      <c r="CG604" s="124"/>
      <c r="CH604" s="124"/>
      <c r="CI604" s="124"/>
      <c r="CJ604" s="124"/>
      <c r="CK604" s="124"/>
      <c r="CL604" s="124"/>
      <c r="CM604" s="124"/>
      <c r="CN604" s="124"/>
      <c r="CO604" s="124"/>
      <c r="CP604" s="124"/>
      <c r="CQ604" s="124"/>
      <c r="CR604" s="124"/>
      <c r="CS604" s="124"/>
      <c r="CT604" s="124"/>
      <c r="CU604" s="124"/>
      <c r="CV604" s="124"/>
      <c r="CW604" s="124"/>
      <c r="CX604" s="124"/>
      <c r="CY604" s="124"/>
      <c r="CZ604" s="124"/>
      <c r="DA604" s="124"/>
      <c r="DB604" s="124"/>
      <c r="DC604" s="124"/>
      <c r="DD604" s="124"/>
      <c r="DE604" s="124"/>
      <c r="DF604" s="124"/>
      <c r="DG604" s="124"/>
      <c r="DH604" s="124"/>
      <c r="DI604" s="124"/>
      <c r="DJ604" s="124"/>
      <c r="DK604" s="124"/>
      <c r="DL604" s="124"/>
      <c r="DM604" s="124"/>
      <c r="DN604" s="124"/>
      <c r="DO604" s="124"/>
      <c r="DP604" s="124"/>
      <c r="DQ604" s="124"/>
      <c r="DR604" s="124"/>
      <c r="DS604" s="124"/>
      <c r="DT604" s="124"/>
      <c r="DU604" s="124"/>
      <c r="DV604" s="124"/>
      <c r="DW604" s="124"/>
      <c r="DX604" s="124"/>
      <c r="DY604" s="124"/>
      <c r="DZ604" s="124"/>
      <c r="EA604" s="124"/>
      <c r="EB604" s="124"/>
      <c r="EC604" s="124"/>
      <c r="ED604" s="124"/>
      <c r="EE604" s="124"/>
      <c r="EF604" s="124"/>
      <c r="EG604" s="124"/>
    </row>
    <row r="605" spans="1:137" s="150" customFormat="1" ht="12.95" customHeight="1" x14ac:dyDescent="0.2">
      <c r="A605" s="127">
        <v>16</v>
      </c>
      <c r="B605" s="104" t="e">
        <f>'Приложение № 1'!#REF!</f>
        <v>#REF!</v>
      </c>
      <c r="C605" s="126" t="e">
        <f>'Приложение № 1'!#REF!</f>
        <v>#REF!</v>
      </c>
      <c r="D605" s="151" t="e">
        <f>'Приложение № 1'!#REF!</f>
        <v>#REF!</v>
      </c>
      <c r="E605" s="151">
        <v>0</v>
      </c>
      <c r="F605" s="151">
        <v>0</v>
      </c>
      <c r="G605" s="151" t="e">
        <f t="shared" si="188"/>
        <v>#REF!</v>
      </c>
      <c r="H605" s="151" t="e">
        <f t="shared" si="189"/>
        <v>#REF!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51">
        <v>0</v>
      </c>
      <c r="O605" s="151">
        <v>0</v>
      </c>
      <c r="P605" s="151">
        <v>0</v>
      </c>
      <c r="Q605" s="123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4"/>
      <c r="AI605" s="124"/>
      <c r="AJ605" s="124"/>
      <c r="AK605" s="124"/>
      <c r="AL605" s="124"/>
      <c r="AM605" s="124"/>
      <c r="AN605" s="124"/>
      <c r="AO605" s="124"/>
      <c r="AP605" s="124"/>
      <c r="AQ605" s="124"/>
      <c r="AR605" s="124"/>
      <c r="AS605" s="124"/>
      <c r="AT605" s="124"/>
      <c r="AU605" s="124"/>
      <c r="AV605" s="124"/>
      <c r="AW605" s="124"/>
      <c r="AX605" s="124"/>
      <c r="AY605" s="124"/>
      <c r="AZ605" s="124"/>
      <c r="BA605" s="124"/>
      <c r="BB605" s="124"/>
      <c r="BC605" s="124"/>
      <c r="BD605" s="124"/>
      <c r="BE605" s="124"/>
      <c r="BF605" s="124"/>
      <c r="BG605" s="124"/>
      <c r="BH605" s="124"/>
      <c r="BI605" s="124"/>
      <c r="BJ605" s="124"/>
      <c r="BK605" s="124"/>
      <c r="BL605" s="124"/>
      <c r="BM605" s="124"/>
      <c r="BN605" s="124"/>
      <c r="BO605" s="124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  <c r="CC605" s="124"/>
      <c r="CD605" s="124"/>
      <c r="CE605" s="124"/>
      <c r="CF605" s="124"/>
      <c r="CG605" s="124"/>
      <c r="CH605" s="124"/>
      <c r="CI605" s="124"/>
      <c r="CJ605" s="124"/>
      <c r="CK605" s="124"/>
      <c r="CL605" s="124"/>
      <c r="CM605" s="124"/>
      <c r="CN605" s="124"/>
      <c r="CO605" s="124"/>
      <c r="CP605" s="124"/>
      <c r="CQ605" s="124"/>
      <c r="CR605" s="124"/>
      <c r="CS605" s="124"/>
      <c r="CT605" s="124"/>
      <c r="CU605" s="124"/>
      <c r="CV605" s="124"/>
      <c r="CW605" s="124"/>
      <c r="CX605" s="124"/>
      <c r="CY605" s="124"/>
      <c r="CZ605" s="124"/>
      <c r="DA605" s="124"/>
      <c r="DB605" s="124"/>
      <c r="DC605" s="124"/>
      <c r="DD605" s="124"/>
      <c r="DE605" s="124"/>
      <c r="DF605" s="124"/>
      <c r="DG605" s="124"/>
      <c r="DH605" s="124"/>
      <c r="DI605" s="124"/>
      <c r="DJ605" s="124"/>
      <c r="DK605" s="124"/>
      <c r="DL605" s="124"/>
      <c r="DM605" s="124"/>
      <c r="DN605" s="124"/>
      <c r="DO605" s="124"/>
      <c r="DP605" s="124"/>
      <c r="DQ605" s="124"/>
      <c r="DR605" s="124"/>
      <c r="DS605" s="124"/>
      <c r="DT605" s="124"/>
      <c r="DU605" s="124"/>
      <c r="DV605" s="124"/>
      <c r="DW605" s="124"/>
      <c r="DX605" s="124"/>
      <c r="DY605" s="124"/>
      <c r="DZ605" s="124"/>
      <c r="EA605" s="124"/>
      <c r="EB605" s="124"/>
      <c r="EC605" s="124"/>
      <c r="ED605" s="124"/>
      <c r="EE605" s="124"/>
      <c r="EF605" s="124"/>
      <c r="EG605" s="124"/>
    </row>
    <row r="606" spans="1:137" s="150" customFormat="1" ht="12.95" customHeight="1" x14ac:dyDescent="0.2">
      <c r="A606" s="127">
        <v>17</v>
      </c>
      <c r="B606" s="104" t="e">
        <f>'Приложение № 1'!#REF!</f>
        <v>#REF!</v>
      </c>
      <c r="C606" s="126" t="e">
        <f>'Приложение № 1'!#REF!</f>
        <v>#REF!</v>
      </c>
      <c r="D606" s="151" t="e">
        <f>'Приложение № 1'!#REF!</f>
        <v>#REF!</v>
      </c>
      <c r="E606" s="151">
        <v>0</v>
      </c>
      <c r="F606" s="151">
        <v>0</v>
      </c>
      <c r="G606" s="151" t="e">
        <f t="shared" si="188"/>
        <v>#REF!</v>
      </c>
      <c r="H606" s="151" t="e">
        <f t="shared" si="189"/>
        <v>#REF!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51">
        <v>0</v>
      </c>
      <c r="O606" s="151">
        <v>0</v>
      </c>
      <c r="P606" s="151">
        <v>0</v>
      </c>
      <c r="Q606" s="123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4"/>
      <c r="AI606" s="124"/>
      <c r="AJ606" s="124"/>
      <c r="AK606" s="124"/>
      <c r="AL606" s="124"/>
      <c r="AM606" s="124"/>
      <c r="AN606" s="124"/>
      <c r="AO606" s="124"/>
      <c r="AP606" s="124"/>
      <c r="AQ606" s="124"/>
      <c r="AR606" s="124"/>
      <c r="AS606" s="124"/>
      <c r="AT606" s="124"/>
      <c r="AU606" s="124"/>
      <c r="AV606" s="124"/>
      <c r="AW606" s="124"/>
      <c r="AX606" s="124"/>
      <c r="AY606" s="124"/>
      <c r="AZ606" s="124"/>
      <c r="BA606" s="124"/>
      <c r="BB606" s="124"/>
      <c r="BC606" s="124"/>
      <c r="BD606" s="124"/>
      <c r="BE606" s="124"/>
      <c r="BF606" s="124"/>
      <c r="BG606" s="124"/>
      <c r="BH606" s="124"/>
      <c r="BI606" s="124"/>
      <c r="BJ606" s="124"/>
      <c r="BK606" s="124"/>
      <c r="BL606" s="124"/>
      <c r="BM606" s="124"/>
      <c r="BN606" s="124"/>
      <c r="BO606" s="124"/>
      <c r="BP606" s="124"/>
      <c r="BQ606" s="124"/>
      <c r="BR606" s="124"/>
      <c r="BS606" s="124"/>
      <c r="BT606" s="124"/>
      <c r="BU606" s="124"/>
      <c r="BV606" s="124"/>
      <c r="BW606" s="124"/>
      <c r="BX606" s="124"/>
      <c r="BY606" s="124"/>
      <c r="BZ606" s="124"/>
      <c r="CA606" s="124"/>
      <c r="CB606" s="124"/>
      <c r="CC606" s="124"/>
      <c r="CD606" s="124"/>
      <c r="CE606" s="124"/>
      <c r="CF606" s="124"/>
      <c r="CG606" s="124"/>
      <c r="CH606" s="124"/>
      <c r="CI606" s="124"/>
      <c r="CJ606" s="124"/>
      <c r="CK606" s="124"/>
      <c r="CL606" s="124"/>
      <c r="CM606" s="124"/>
      <c r="CN606" s="124"/>
      <c r="CO606" s="124"/>
      <c r="CP606" s="124"/>
      <c r="CQ606" s="124"/>
      <c r="CR606" s="124"/>
      <c r="CS606" s="124"/>
      <c r="CT606" s="124"/>
      <c r="CU606" s="124"/>
      <c r="CV606" s="124"/>
      <c r="CW606" s="124"/>
      <c r="CX606" s="124"/>
      <c r="CY606" s="124"/>
      <c r="CZ606" s="124"/>
      <c r="DA606" s="124"/>
      <c r="DB606" s="124"/>
      <c r="DC606" s="124"/>
      <c r="DD606" s="124"/>
      <c r="DE606" s="124"/>
      <c r="DF606" s="124"/>
      <c r="DG606" s="124"/>
      <c r="DH606" s="124"/>
      <c r="DI606" s="124"/>
      <c r="DJ606" s="124"/>
      <c r="DK606" s="124"/>
      <c r="DL606" s="124"/>
      <c r="DM606" s="124"/>
      <c r="DN606" s="124"/>
      <c r="DO606" s="124"/>
      <c r="DP606" s="124"/>
      <c r="DQ606" s="124"/>
      <c r="DR606" s="124"/>
      <c r="DS606" s="124"/>
      <c r="DT606" s="124"/>
      <c r="DU606" s="124"/>
      <c r="DV606" s="124"/>
      <c r="DW606" s="124"/>
      <c r="DX606" s="124"/>
      <c r="DY606" s="124"/>
      <c r="DZ606" s="124"/>
      <c r="EA606" s="124"/>
      <c r="EB606" s="124"/>
      <c r="EC606" s="124"/>
      <c r="ED606" s="124"/>
      <c r="EE606" s="124"/>
      <c r="EF606" s="124"/>
      <c r="EG606" s="124"/>
    </row>
    <row r="607" spans="1:137" s="150" customFormat="1" ht="12.95" customHeight="1" x14ac:dyDescent="0.2">
      <c r="A607" s="127">
        <v>18</v>
      </c>
      <c r="B607" s="104" t="e">
        <f>'Приложение № 1'!#REF!</f>
        <v>#REF!</v>
      </c>
      <c r="C607" s="126" t="e">
        <f>'Приложение № 1'!#REF!</f>
        <v>#REF!</v>
      </c>
      <c r="D607" s="151" t="e">
        <f>'Приложение № 1'!#REF!</f>
        <v>#REF!</v>
      </c>
      <c r="E607" s="151">
        <v>0</v>
      </c>
      <c r="F607" s="151">
        <v>0</v>
      </c>
      <c r="G607" s="151" t="e">
        <f t="shared" si="188"/>
        <v>#REF!</v>
      </c>
      <c r="H607" s="151" t="e">
        <f t="shared" si="189"/>
        <v>#REF!</v>
      </c>
      <c r="I607" s="151">
        <v>0</v>
      </c>
      <c r="J607" s="151">
        <v>0</v>
      </c>
      <c r="K607" s="151">
        <v>0</v>
      </c>
      <c r="L607" s="151">
        <v>0</v>
      </c>
      <c r="M607" s="151">
        <v>0</v>
      </c>
      <c r="N607" s="151">
        <v>0</v>
      </c>
      <c r="O607" s="151">
        <v>0</v>
      </c>
      <c r="P607" s="151">
        <v>0</v>
      </c>
      <c r="Q607" s="123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  <c r="AE607" s="124"/>
      <c r="AF607" s="124"/>
      <c r="AG607" s="124"/>
      <c r="AH607" s="124"/>
      <c r="AI607" s="124"/>
      <c r="AJ607" s="124"/>
      <c r="AK607" s="124"/>
      <c r="AL607" s="124"/>
      <c r="AM607" s="124"/>
      <c r="AN607" s="124"/>
      <c r="AO607" s="124"/>
      <c r="AP607" s="124"/>
      <c r="AQ607" s="124"/>
      <c r="AR607" s="124"/>
      <c r="AS607" s="124"/>
      <c r="AT607" s="124"/>
      <c r="AU607" s="124"/>
      <c r="AV607" s="124"/>
      <c r="AW607" s="124"/>
      <c r="AX607" s="124"/>
      <c r="AY607" s="124"/>
      <c r="AZ607" s="124"/>
      <c r="BA607" s="124"/>
      <c r="BB607" s="124"/>
      <c r="BC607" s="124"/>
      <c r="BD607" s="124"/>
      <c r="BE607" s="124"/>
      <c r="BF607" s="124"/>
      <c r="BG607" s="124"/>
      <c r="BH607" s="124"/>
      <c r="BI607" s="124"/>
      <c r="BJ607" s="124"/>
      <c r="BK607" s="124"/>
      <c r="BL607" s="124"/>
      <c r="BM607" s="124"/>
      <c r="BN607" s="124"/>
      <c r="BO607" s="124"/>
      <c r="BP607" s="124"/>
      <c r="BQ607" s="124"/>
      <c r="BR607" s="124"/>
      <c r="BS607" s="124"/>
      <c r="BT607" s="124"/>
      <c r="BU607" s="124"/>
      <c r="BV607" s="124"/>
      <c r="BW607" s="124"/>
      <c r="BX607" s="124"/>
      <c r="BY607" s="124"/>
      <c r="BZ607" s="124"/>
      <c r="CA607" s="124"/>
      <c r="CB607" s="124"/>
      <c r="CC607" s="124"/>
      <c r="CD607" s="124"/>
      <c r="CE607" s="124"/>
      <c r="CF607" s="124"/>
      <c r="CG607" s="124"/>
      <c r="CH607" s="124"/>
      <c r="CI607" s="124"/>
      <c r="CJ607" s="124"/>
      <c r="CK607" s="124"/>
      <c r="CL607" s="124"/>
      <c r="CM607" s="124"/>
      <c r="CN607" s="124"/>
      <c r="CO607" s="124"/>
      <c r="CP607" s="124"/>
      <c r="CQ607" s="124"/>
      <c r="CR607" s="124"/>
      <c r="CS607" s="124"/>
      <c r="CT607" s="124"/>
      <c r="CU607" s="124"/>
      <c r="CV607" s="124"/>
      <c r="CW607" s="124"/>
      <c r="CX607" s="124"/>
      <c r="CY607" s="124"/>
      <c r="CZ607" s="124"/>
      <c r="DA607" s="124"/>
      <c r="DB607" s="124"/>
      <c r="DC607" s="124"/>
      <c r="DD607" s="124"/>
      <c r="DE607" s="124"/>
      <c r="DF607" s="124"/>
      <c r="DG607" s="124"/>
      <c r="DH607" s="124"/>
      <c r="DI607" s="124"/>
      <c r="DJ607" s="124"/>
      <c r="DK607" s="124"/>
      <c r="DL607" s="124"/>
      <c r="DM607" s="124"/>
      <c r="DN607" s="124"/>
      <c r="DO607" s="124"/>
      <c r="DP607" s="124"/>
      <c r="DQ607" s="124"/>
      <c r="DR607" s="124"/>
      <c r="DS607" s="124"/>
      <c r="DT607" s="124"/>
      <c r="DU607" s="124"/>
      <c r="DV607" s="124"/>
      <c r="DW607" s="124"/>
      <c r="DX607" s="124"/>
      <c r="DY607" s="124"/>
      <c r="DZ607" s="124"/>
      <c r="EA607" s="124"/>
      <c r="EB607" s="124"/>
      <c r="EC607" s="124"/>
      <c r="ED607" s="124"/>
      <c r="EE607" s="124"/>
      <c r="EF607" s="124"/>
      <c r="EG607" s="124"/>
    </row>
    <row r="608" spans="1:137" s="150" customFormat="1" ht="12.95" customHeight="1" x14ac:dyDescent="0.2">
      <c r="A608" s="127">
        <v>19</v>
      </c>
      <c r="B608" s="104" t="e">
        <f>'Приложение № 1'!#REF!</f>
        <v>#REF!</v>
      </c>
      <c r="C608" s="126" t="e">
        <f>'Приложение № 1'!#REF!</f>
        <v>#REF!</v>
      </c>
      <c r="D608" s="151" t="e">
        <f>'Приложение № 1'!#REF!</f>
        <v>#REF!</v>
      </c>
      <c r="E608" s="151">
        <v>0</v>
      </c>
      <c r="F608" s="151">
        <v>0</v>
      </c>
      <c r="G608" s="151" t="e">
        <f t="shared" si="188"/>
        <v>#REF!</v>
      </c>
      <c r="H608" s="151" t="e">
        <f t="shared" si="189"/>
        <v>#REF!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  <c r="O608" s="151">
        <v>0</v>
      </c>
      <c r="P608" s="151">
        <v>0</v>
      </c>
      <c r="Q608" s="123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  <c r="AD608" s="124"/>
      <c r="AE608" s="124"/>
      <c r="AF608" s="124"/>
      <c r="AG608" s="124"/>
      <c r="AH608" s="124"/>
      <c r="AI608" s="124"/>
      <c r="AJ608" s="124"/>
      <c r="AK608" s="124"/>
      <c r="AL608" s="124"/>
      <c r="AM608" s="124"/>
      <c r="AN608" s="124"/>
      <c r="AO608" s="124"/>
      <c r="AP608" s="124"/>
      <c r="AQ608" s="124"/>
      <c r="AR608" s="124"/>
      <c r="AS608" s="124"/>
      <c r="AT608" s="124"/>
      <c r="AU608" s="124"/>
      <c r="AV608" s="124"/>
      <c r="AW608" s="124"/>
      <c r="AX608" s="124"/>
      <c r="AY608" s="124"/>
      <c r="AZ608" s="124"/>
      <c r="BA608" s="124"/>
      <c r="BB608" s="124"/>
      <c r="BC608" s="124"/>
      <c r="BD608" s="124"/>
      <c r="BE608" s="124"/>
      <c r="BF608" s="124"/>
      <c r="BG608" s="124"/>
      <c r="BH608" s="124"/>
      <c r="BI608" s="124"/>
      <c r="BJ608" s="124"/>
      <c r="BK608" s="124"/>
      <c r="BL608" s="124"/>
      <c r="BM608" s="124"/>
      <c r="BN608" s="124"/>
      <c r="BO608" s="124"/>
      <c r="BP608" s="124"/>
      <c r="BQ608" s="124"/>
      <c r="BR608" s="124"/>
      <c r="BS608" s="124"/>
      <c r="BT608" s="124"/>
      <c r="BU608" s="124"/>
      <c r="BV608" s="124"/>
      <c r="BW608" s="124"/>
      <c r="BX608" s="124"/>
      <c r="BY608" s="124"/>
      <c r="BZ608" s="124"/>
      <c r="CA608" s="124"/>
      <c r="CB608" s="124"/>
      <c r="CC608" s="124"/>
      <c r="CD608" s="124"/>
      <c r="CE608" s="124"/>
      <c r="CF608" s="124"/>
      <c r="CG608" s="124"/>
      <c r="CH608" s="124"/>
      <c r="CI608" s="124"/>
      <c r="CJ608" s="124"/>
      <c r="CK608" s="124"/>
      <c r="CL608" s="124"/>
      <c r="CM608" s="124"/>
      <c r="CN608" s="124"/>
      <c r="CO608" s="124"/>
      <c r="CP608" s="124"/>
      <c r="CQ608" s="124"/>
      <c r="CR608" s="124"/>
      <c r="CS608" s="124"/>
      <c r="CT608" s="124"/>
      <c r="CU608" s="124"/>
      <c r="CV608" s="124"/>
      <c r="CW608" s="124"/>
      <c r="CX608" s="124"/>
      <c r="CY608" s="124"/>
      <c r="CZ608" s="124"/>
      <c r="DA608" s="124"/>
      <c r="DB608" s="124"/>
      <c r="DC608" s="124"/>
      <c r="DD608" s="124"/>
      <c r="DE608" s="124"/>
      <c r="DF608" s="124"/>
      <c r="DG608" s="124"/>
      <c r="DH608" s="124"/>
      <c r="DI608" s="124"/>
      <c r="DJ608" s="124"/>
      <c r="DK608" s="124"/>
      <c r="DL608" s="124"/>
      <c r="DM608" s="124"/>
      <c r="DN608" s="124"/>
      <c r="DO608" s="124"/>
      <c r="DP608" s="124"/>
      <c r="DQ608" s="124"/>
      <c r="DR608" s="124"/>
      <c r="DS608" s="124"/>
      <c r="DT608" s="124"/>
      <c r="DU608" s="124"/>
      <c r="DV608" s="124"/>
      <c r="DW608" s="124"/>
      <c r="DX608" s="124"/>
      <c r="DY608" s="124"/>
      <c r="DZ608" s="124"/>
      <c r="EA608" s="124"/>
      <c r="EB608" s="124"/>
      <c r="EC608" s="124"/>
      <c r="ED608" s="124"/>
      <c r="EE608" s="124"/>
      <c r="EF608" s="124"/>
      <c r="EG608" s="124"/>
    </row>
    <row r="609" spans="1:137" s="150" customFormat="1" ht="12.95" customHeight="1" x14ac:dyDescent="0.2">
      <c r="A609" s="127">
        <v>20</v>
      </c>
      <c r="B609" s="104" t="e">
        <f>'Приложение № 1'!#REF!</f>
        <v>#REF!</v>
      </c>
      <c r="C609" s="126" t="e">
        <f>'Приложение № 1'!#REF!</f>
        <v>#REF!</v>
      </c>
      <c r="D609" s="151" t="e">
        <f>'Приложение № 1'!#REF!</f>
        <v>#REF!</v>
      </c>
      <c r="E609" s="151">
        <v>0</v>
      </c>
      <c r="F609" s="151">
        <v>0</v>
      </c>
      <c r="G609" s="151" t="e">
        <f t="shared" si="188"/>
        <v>#REF!</v>
      </c>
      <c r="H609" s="151" t="e">
        <f t="shared" si="189"/>
        <v>#REF!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  <c r="O609" s="151">
        <v>0</v>
      </c>
      <c r="P609" s="151">
        <v>0</v>
      </c>
      <c r="Q609" s="123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  <c r="AC609" s="124"/>
      <c r="AD609" s="124"/>
      <c r="AE609" s="124"/>
      <c r="AF609" s="124"/>
      <c r="AG609" s="124"/>
      <c r="AH609" s="124"/>
      <c r="AI609" s="124"/>
      <c r="AJ609" s="124"/>
      <c r="AK609" s="124"/>
      <c r="AL609" s="124"/>
      <c r="AM609" s="124"/>
      <c r="AN609" s="124"/>
      <c r="AO609" s="124"/>
      <c r="AP609" s="124"/>
      <c r="AQ609" s="124"/>
      <c r="AR609" s="124"/>
      <c r="AS609" s="124"/>
      <c r="AT609" s="124"/>
      <c r="AU609" s="124"/>
      <c r="AV609" s="124"/>
      <c r="AW609" s="124"/>
      <c r="AX609" s="124"/>
      <c r="AY609" s="124"/>
      <c r="AZ609" s="124"/>
      <c r="BA609" s="124"/>
      <c r="BB609" s="124"/>
      <c r="BC609" s="124"/>
      <c r="BD609" s="124"/>
      <c r="BE609" s="124"/>
      <c r="BF609" s="124"/>
      <c r="BG609" s="124"/>
      <c r="BH609" s="124"/>
      <c r="BI609" s="124"/>
      <c r="BJ609" s="124"/>
      <c r="BK609" s="124"/>
      <c r="BL609" s="124"/>
      <c r="BM609" s="124"/>
      <c r="BN609" s="124"/>
      <c r="BO609" s="124"/>
      <c r="BP609" s="124"/>
      <c r="BQ609" s="124"/>
      <c r="BR609" s="124"/>
      <c r="BS609" s="124"/>
      <c r="BT609" s="124"/>
      <c r="BU609" s="124"/>
      <c r="BV609" s="124"/>
      <c r="BW609" s="124"/>
      <c r="BX609" s="124"/>
      <c r="BY609" s="124"/>
      <c r="BZ609" s="124"/>
      <c r="CA609" s="124"/>
      <c r="CB609" s="124"/>
      <c r="CC609" s="124"/>
      <c r="CD609" s="124"/>
      <c r="CE609" s="124"/>
      <c r="CF609" s="124"/>
      <c r="CG609" s="124"/>
      <c r="CH609" s="124"/>
      <c r="CI609" s="124"/>
      <c r="CJ609" s="124"/>
      <c r="CK609" s="124"/>
      <c r="CL609" s="124"/>
      <c r="CM609" s="124"/>
      <c r="CN609" s="124"/>
      <c r="CO609" s="124"/>
      <c r="CP609" s="124"/>
      <c r="CQ609" s="124"/>
      <c r="CR609" s="124"/>
      <c r="CS609" s="124"/>
      <c r="CT609" s="124"/>
      <c r="CU609" s="124"/>
      <c r="CV609" s="124"/>
      <c r="CW609" s="124"/>
      <c r="CX609" s="124"/>
      <c r="CY609" s="124"/>
      <c r="CZ609" s="124"/>
      <c r="DA609" s="124"/>
      <c r="DB609" s="124"/>
      <c r="DC609" s="124"/>
      <c r="DD609" s="124"/>
      <c r="DE609" s="124"/>
      <c r="DF609" s="124"/>
      <c r="DG609" s="124"/>
      <c r="DH609" s="124"/>
      <c r="DI609" s="124"/>
      <c r="DJ609" s="124"/>
      <c r="DK609" s="124"/>
      <c r="DL609" s="124"/>
      <c r="DM609" s="124"/>
      <c r="DN609" s="124"/>
      <c r="DO609" s="124"/>
      <c r="DP609" s="124"/>
      <c r="DQ609" s="124"/>
      <c r="DR609" s="124"/>
      <c r="DS609" s="124"/>
      <c r="DT609" s="124"/>
      <c r="DU609" s="124"/>
      <c r="DV609" s="124"/>
      <c r="DW609" s="124"/>
      <c r="DX609" s="124"/>
      <c r="DY609" s="124"/>
      <c r="DZ609" s="124"/>
      <c r="EA609" s="124"/>
      <c r="EB609" s="124"/>
      <c r="EC609" s="124"/>
      <c r="ED609" s="124"/>
      <c r="EE609" s="124"/>
      <c r="EF609" s="124"/>
      <c r="EG609" s="124"/>
    </row>
    <row r="610" spans="1:137" s="150" customFormat="1" ht="12.95" customHeight="1" x14ac:dyDescent="0.2">
      <c r="A610" s="127">
        <v>21</v>
      </c>
      <c r="B610" s="104" t="e">
        <f>'Приложение № 1'!#REF!</f>
        <v>#REF!</v>
      </c>
      <c r="C610" s="126" t="e">
        <f>'Приложение № 1'!#REF!</f>
        <v>#REF!</v>
      </c>
      <c r="D610" s="151" t="e">
        <f>'Приложение № 1'!#REF!</f>
        <v>#REF!</v>
      </c>
      <c r="E610" s="151">
        <v>0</v>
      </c>
      <c r="F610" s="151">
        <v>0</v>
      </c>
      <c r="G610" s="151" t="e">
        <f t="shared" si="188"/>
        <v>#REF!</v>
      </c>
      <c r="H610" s="151" t="e">
        <f t="shared" si="189"/>
        <v>#REF!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  <c r="O610" s="151">
        <v>0</v>
      </c>
      <c r="P610" s="151">
        <v>0</v>
      </c>
      <c r="Q610" s="123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  <c r="AC610" s="124"/>
      <c r="AD610" s="124"/>
      <c r="AE610" s="124"/>
      <c r="AF610" s="124"/>
      <c r="AG610" s="124"/>
      <c r="AH610" s="124"/>
      <c r="AI610" s="124"/>
      <c r="AJ610" s="124"/>
      <c r="AK610" s="124"/>
      <c r="AL610" s="124"/>
      <c r="AM610" s="124"/>
      <c r="AN610" s="124"/>
      <c r="AO610" s="124"/>
      <c r="AP610" s="124"/>
      <c r="AQ610" s="124"/>
      <c r="AR610" s="124"/>
      <c r="AS610" s="124"/>
      <c r="AT610" s="124"/>
      <c r="AU610" s="124"/>
      <c r="AV610" s="124"/>
      <c r="AW610" s="124"/>
      <c r="AX610" s="124"/>
      <c r="AY610" s="124"/>
      <c r="AZ610" s="124"/>
      <c r="BA610" s="124"/>
      <c r="BB610" s="124"/>
      <c r="BC610" s="124"/>
      <c r="BD610" s="124"/>
      <c r="BE610" s="124"/>
      <c r="BF610" s="124"/>
      <c r="BG610" s="124"/>
      <c r="BH610" s="124"/>
      <c r="BI610" s="124"/>
      <c r="BJ610" s="124"/>
      <c r="BK610" s="124"/>
      <c r="BL610" s="124"/>
      <c r="BM610" s="124"/>
      <c r="BN610" s="124"/>
      <c r="BO610" s="124"/>
      <c r="BP610" s="124"/>
      <c r="BQ610" s="124"/>
      <c r="BR610" s="124"/>
      <c r="BS610" s="124"/>
      <c r="BT610" s="124"/>
      <c r="BU610" s="124"/>
      <c r="BV610" s="124"/>
      <c r="BW610" s="124"/>
      <c r="BX610" s="124"/>
      <c r="BY610" s="124"/>
      <c r="BZ610" s="124"/>
      <c r="CA610" s="124"/>
      <c r="CB610" s="124"/>
      <c r="CC610" s="124"/>
      <c r="CD610" s="124"/>
      <c r="CE610" s="124"/>
      <c r="CF610" s="124"/>
      <c r="CG610" s="124"/>
      <c r="CH610" s="124"/>
      <c r="CI610" s="124"/>
      <c r="CJ610" s="124"/>
      <c r="CK610" s="124"/>
      <c r="CL610" s="124"/>
      <c r="CM610" s="124"/>
      <c r="CN610" s="124"/>
      <c r="CO610" s="124"/>
      <c r="CP610" s="124"/>
      <c r="CQ610" s="124"/>
      <c r="CR610" s="124"/>
      <c r="CS610" s="124"/>
      <c r="CT610" s="124"/>
      <c r="CU610" s="124"/>
      <c r="CV610" s="124"/>
      <c r="CW610" s="124"/>
      <c r="CX610" s="124"/>
      <c r="CY610" s="124"/>
      <c r="CZ610" s="124"/>
      <c r="DA610" s="124"/>
      <c r="DB610" s="124"/>
      <c r="DC610" s="124"/>
      <c r="DD610" s="124"/>
      <c r="DE610" s="124"/>
      <c r="DF610" s="124"/>
      <c r="DG610" s="124"/>
      <c r="DH610" s="124"/>
      <c r="DI610" s="124"/>
      <c r="DJ610" s="124"/>
      <c r="DK610" s="124"/>
      <c r="DL610" s="124"/>
      <c r="DM610" s="124"/>
      <c r="DN610" s="124"/>
      <c r="DO610" s="124"/>
      <c r="DP610" s="124"/>
      <c r="DQ610" s="124"/>
      <c r="DR610" s="124"/>
      <c r="DS610" s="124"/>
      <c r="DT610" s="124"/>
      <c r="DU610" s="124"/>
      <c r="DV610" s="124"/>
      <c r="DW610" s="124"/>
      <c r="DX610" s="124"/>
      <c r="DY610" s="124"/>
      <c r="DZ610" s="124"/>
      <c r="EA610" s="124"/>
      <c r="EB610" s="124"/>
      <c r="EC610" s="124"/>
      <c r="ED610" s="124"/>
      <c r="EE610" s="124"/>
      <c r="EF610" s="124"/>
      <c r="EG610" s="124"/>
    </row>
    <row r="611" spans="1:137" s="150" customFormat="1" ht="30.75" customHeight="1" x14ac:dyDescent="0.2">
      <c r="A611" s="822" t="e">
        <f>'Приложение № 1'!#REF!</f>
        <v>#REF!</v>
      </c>
      <c r="B611" s="837"/>
      <c r="C611" s="129" t="e">
        <f>SUM(C612:C617)</f>
        <v>#REF!</v>
      </c>
      <c r="D611" s="129" t="e">
        <f t="shared" ref="D611:P611" si="190">SUM(D612:D617)</f>
        <v>#REF!</v>
      </c>
      <c r="E611" s="129">
        <f t="shared" si="190"/>
        <v>0</v>
      </c>
      <c r="F611" s="129">
        <f t="shared" si="190"/>
        <v>0</v>
      </c>
      <c r="G611" s="129" t="e">
        <f t="shared" si="190"/>
        <v>#REF!</v>
      </c>
      <c r="H611" s="129" t="e">
        <f t="shared" si="190"/>
        <v>#REF!</v>
      </c>
      <c r="I611" s="129">
        <f t="shared" si="190"/>
        <v>0</v>
      </c>
      <c r="J611" s="129">
        <f t="shared" si="190"/>
        <v>0</v>
      </c>
      <c r="K611" s="129">
        <f t="shared" si="190"/>
        <v>0</v>
      </c>
      <c r="L611" s="129">
        <f t="shared" si="190"/>
        <v>0</v>
      </c>
      <c r="M611" s="129">
        <f t="shared" si="190"/>
        <v>0</v>
      </c>
      <c r="N611" s="129">
        <f t="shared" si="190"/>
        <v>0</v>
      </c>
      <c r="O611" s="129">
        <f t="shared" si="190"/>
        <v>0</v>
      </c>
      <c r="P611" s="129">
        <f t="shared" si="190"/>
        <v>0</v>
      </c>
      <c r="Q611" s="123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  <c r="AD611" s="124"/>
      <c r="AE611" s="124"/>
      <c r="AF611" s="124"/>
      <c r="AG611" s="124"/>
      <c r="AH611" s="124"/>
      <c r="AI611" s="124"/>
      <c r="AJ611" s="124"/>
      <c r="AK611" s="124"/>
      <c r="AL611" s="124"/>
      <c r="AM611" s="124"/>
      <c r="AN611" s="124"/>
      <c r="AO611" s="124"/>
      <c r="AP611" s="124"/>
      <c r="AQ611" s="124"/>
      <c r="AR611" s="124"/>
      <c r="AS611" s="124"/>
      <c r="AT611" s="124"/>
      <c r="AU611" s="124"/>
      <c r="AV611" s="124"/>
      <c r="AW611" s="124"/>
      <c r="AX611" s="124"/>
      <c r="AY611" s="124"/>
      <c r="AZ611" s="124"/>
      <c r="BA611" s="124"/>
      <c r="BB611" s="124"/>
      <c r="BC611" s="124"/>
      <c r="BD611" s="124"/>
      <c r="BE611" s="124"/>
      <c r="BF611" s="124"/>
      <c r="BG611" s="124"/>
      <c r="BH611" s="124"/>
      <c r="BI611" s="124"/>
      <c r="BJ611" s="124"/>
      <c r="BK611" s="124"/>
      <c r="BL611" s="124"/>
      <c r="BM611" s="124"/>
      <c r="BN611" s="124"/>
      <c r="BO611" s="124"/>
      <c r="BP611" s="124"/>
      <c r="BQ611" s="124"/>
      <c r="BR611" s="124"/>
      <c r="BS611" s="124"/>
      <c r="BT611" s="124"/>
      <c r="BU611" s="124"/>
      <c r="BV611" s="124"/>
      <c r="BW611" s="124"/>
      <c r="BX611" s="124"/>
      <c r="BY611" s="124"/>
      <c r="BZ611" s="124"/>
      <c r="CA611" s="124"/>
      <c r="CB611" s="124"/>
      <c r="CC611" s="124"/>
      <c r="CD611" s="124"/>
      <c r="CE611" s="124"/>
      <c r="CF611" s="124"/>
      <c r="CG611" s="124"/>
      <c r="CH611" s="124"/>
      <c r="CI611" s="124"/>
      <c r="CJ611" s="124"/>
      <c r="CK611" s="124"/>
      <c r="CL611" s="124"/>
      <c r="CM611" s="124"/>
      <c r="CN611" s="124"/>
      <c r="CO611" s="124"/>
      <c r="CP611" s="124"/>
      <c r="CQ611" s="124"/>
      <c r="CR611" s="124"/>
      <c r="CS611" s="124"/>
      <c r="CT611" s="124"/>
      <c r="CU611" s="124"/>
      <c r="CV611" s="124"/>
      <c r="CW611" s="124"/>
      <c r="CX611" s="124"/>
      <c r="CY611" s="124"/>
      <c r="CZ611" s="124"/>
      <c r="DA611" s="124"/>
      <c r="DB611" s="124"/>
      <c r="DC611" s="124"/>
      <c r="DD611" s="124"/>
      <c r="DE611" s="124"/>
      <c r="DF611" s="124"/>
      <c r="DG611" s="124"/>
      <c r="DH611" s="124"/>
      <c r="DI611" s="124"/>
      <c r="DJ611" s="124"/>
      <c r="DK611" s="124"/>
      <c r="DL611" s="124"/>
      <c r="DM611" s="124"/>
      <c r="DN611" s="124"/>
      <c r="DO611" s="124"/>
      <c r="DP611" s="124"/>
      <c r="DQ611" s="124"/>
      <c r="DR611" s="124"/>
      <c r="DS611" s="124"/>
      <c r="DT611" s="124"/>
      <c r="DU611" s="124"/>
      <c r="DV611" s="124"/>
      <c r="DW611" s="124"/>
      <c r="DX611" s="124"/>
      <c r="DY611" s="124"/>
      <c r="DZ611" s="124"/>
      <c r="EA611" s="124"/>
      <c r="EB611" s="124"/>
      <c r="EC611" s="124"/>
      <c r="ED611" s="124"/>
      <c r="EE611" s="124"/>
      <c r="EF611" s="124"/>
      <c r="EG611" s="124"/>
    </row>
    <row r="612" spans="1:137" s="150" customFormat="1" ht="12.95" customHeight="1" x14ac:dyDescent="0.2">
      <c r="A612" s="127">
        <v>1</v>
      </c>
      <c r="B612" s="116" t="e">
        <f>'Приложение № 1'!#REF!</f>
        <v>#REF!</v>
      </c>
      <c r="C612" s="126" t="e">
        <f>'Приложение № 1'!#REF!</f>
        <v>#REF!</v>
      </c>
      <c r="D612" s="151" t="e">
        <f>'Приложение № 1'!#REF!</f>
        <v>#REF!</v>
      </c>
      <c r="E612" s="151">
        <v>0</v>
      </c>
      <c r="F612" s="151">
        <v>0</v>
      </c>
      <c r="G612" s="151" t="e">
        <f t="shared" ref="G612:H617" si="191">C612</f>
        <v>#REF!</v>
      </c>
      <c r="H612" s="151" t="e">
        <f t="shared" si="191"/>
        <v>#REF!</v>
      </c>
      <c r="I612" s="151">
        <v>0</v>
      </c>
      <c r="J612" s="151">
        <v>0</v>
      </c>
      <c r="K612" s="151">
        <v>0</v>
      </c>
      <c r="L612" s="151">
        <v>0</v>
      </c>
      <c r="M612" s="151">
        <v>0</v>
      </c>
      <c r="N612" s="151">
        <v>0</v>
      </c>
      <c r="O612" s="151">
        <v>0</v>
      </c>
      <c r="P612" s="151">
        <v>0</v>
      </c>
      <c r="Q612" s="123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24"/>
      <c r="AE612" s="124"/>
      <c r="AF612" s="124"/>
      <c r="AG612" s="124"/>
      <c r="AH612" s="124"/>
      <c r="AI612" s="124"/>
      <c r="AJ612" s="124"/>
      <c r="AK612" s="124"/>
      <c r="AL612" s="124"/>
      <c r="AM612" s="124"/>
      <c r="AN612" s="124"/>
      <c r="AO612" s="124"/>
      <c r="AP612" s="124"/>
      <c r="AQ612" s="124"/>
      <c r="AR612" s="124"/>
      <c r="AS612" s="124"/>
      <c r="AT612" s="124"/>
      <c r="AU612" s="124"/>
      <c r="AV612" s="124"/>
      <c r="AW612" s="124"/>
      <c r="AX612" s="124"/>
      <c r="AY612" s="124"/>
      <c r="AZ612" s="124"/>
      <c r="BA612" s="124"/>
      <c r="BB612" s="124"/>
      <c r="BC612" s="124"/>
      <c r="BD612" s="124"/>
      <c r="BE612" s="124"/>
      <c r="BF612" s="124"/>
      <c r="BG612" s="124"/>
      <c r="BH612" s="124"/>
      <c r="BI612" s="124"/>
      <c r="BJ612" s="124"/>
      <c r="BK612" s="124"/>
      <c r="BL612" s="124"/>
      <c r="BM612" s="124"/>
      <c r="BN612" s="124"/>
      <c r="BO612" s="124"/>
      <c r="BP612" s="124"/>
      <c r="BQ612" s="124"/>
      <c r="BR612" s="124"/>
      <c r="BS612" s="124"/>
      <c r="BT612" s="124"/>
      <c r="BU612" s="124"/>
      <c r="BV612" s="124"/>
      <c r="BW612" s="124"/>
      <c r="BX612" s="124"/>
      <c r="BY612" s="124"/>
      <c r="BZ612" s="124"/>
      <c r="CA612" s="124"/>
      <c r="CB612" s="124"/>
      <c r="CC612" s="124"/>
      <c r="CD612" s="124"/>
      <c r="CE612" s="124"/>
      <c r="CF612" s="124"/>
      <c r="CG612" s="124"/>
      <c r="CH612" s="124"/>
      <c r="CI612" s="124"/>
      <c r="CJ612" s="124"/>
      <c r="CK612" s="124"/>
      <c r="CL612" s="124"/>
      <c r="CM612" s="124"/>
      <c r="CN612" s="124"/>
      <c r="CO612" s="124"/>
      <c r="CP612" s="124"/>
      <c r="CQ612" s="124"/>
      <c r="CR612" s="124"/>
      <c r="CS612" s="124"/>
      <c r="CT612" s="124"/>
      <c r="CU612" s="124"/>
      <c r="CV612" s="124"/>
      <c r="CW612" s="124"/>
      <c r="CX612" s="124"/>
      <c r="CY612" s="124"/>
      <c r="CZ612" s="124"/>
      <c r="DA612" s="124"/>
      <c r="DB612" s="124"/>
      <c r="DC612" s="124"/>
      <c r="DD612" s="124"/>
      <c r="DE612" s="124"/>
      <c r="DF612" s="124"/>
      <c r="DG612" s="124"/>
      <c r="DH612" s="124"/>
      <c r="DI612" s="124"/>
      <c r="DJ612" s="124"/>
      <c r="DK612" s="124"/>
      <c r="DL612" s="124"/>
      <c r="DM612" s="124"/>
      <c r="DN612" s="124"/>
      <c r="DO612" s="124"/>
      <c r="DP612" s="124"/>
      <c r="DQ612" s="124"/>
      <c r="DR612" s="124"/>
      <c r="DS612" s="124"/>
      <c r="DT612" s="124"/>
      <c r="DU612" s="124"/>
      <c r="DV612" s="124"/>
      <c r="DW612" s="124"/>
      <c r="DX612" s="124"/>
      <c r="DY612" s="124"/>
      <c r="DZ612" s="124"/>
      <c r="EA612" s="124"/>
      <c r="EB612" s="124"/>
      <c r="EC612" s="124"/>
      <c r="ED612" s="124"/>
      <c r="EE612" s="124"/>
      <c r="EF612" s="124"/>
      <c r="EG612" s="124"/>
    </row>
    <row r="613" spans="1:137" s="150" customFormat="1" ht="12.95" customHeight="1" x14ac:dyDescent="0.2">
      <c r="A613" s="127">
        <v>2</v>
      </c>
      <c r="B613" s="116" t="e">
        <f>'Приложение № 1'!#REF!</f>
        <v>#REF!</v>
      </c>
      <c r="C613" s="126" t="e">
        <f>'Приложение № 1'!#REF!</f>
        <v>#REF!</v>
      </c>
      <c r="D613" s="151" t="e">
        <f>'Приложение № 1'!#REF!</f>
        <v>#REF!</v>
      </c>
      <c r="E613" s="151">
        <v>0</v>
      </c>
      <c r="F613" s="151">
        <v>0</v>
      </c>
      <c r="G613" s="151" t="e">
        <f t="shared" si="191"/>
        <v>#REF!</v>
      </c>
      <c r="H613" s="151" t="e">
        <f t="shared" si="191"/>
        <v>#REF!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1">
        <v>0</v>
      </c>
      <c r="O613" s="151">
        <v>0</v>
      </c>
      <c r="P613" s="151">
        <v>0</v>
      </c>
      <c r="Q613" s="123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  <c r="CE613" s="124"/>
      <c r="CF613" s="124"/>
      <c r="CG613" s="124"/>
      <c r="CH613" s="124"/>
      <c r="CI613" s="124"/>
      <c r="CJ613" s="124"/>
      <c r="CK613" s="124"/>
      <c r="CL613" s="124"/>
      <c r="CM613" s="124"/>
      <c r="CN613" s="124"/>
      <c r="CO613" s="124"/>
      <c r="CP613" s="124"/>
      <c r="CQ613" s="124"/>
      <c r="CR613" s="124"/>
      <c r="CS613" s="124"/>
      <c r="CT613" s="124"/>
      <c r="CU613" s="124"/>
      <c r="CV613" s="124"/>
      <c r="CW613" s="124"/>
      <c r="CX613" s="124"/>
      <c r="CY613" s="124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124"/>
      <c r="DP613" s="124"/>
      <c r="DQ613" s="124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  <c r="EG613" s="124"/>
    </row>
    <row r="614" spans="1:137" s="150" customFormat="1" ht="12.95" customHeight="1" x14ac:dyDescent="0.2">
      <c r="A614" s="127">
        <v>3</v>
      </c>
      <c r="B614" s="116" t="e">
        <f>'Приложение № 1'!#REF!</f>
        <v>#REF!</v>
      </c>
      <c r="C614" s="126" t="e">
        <f>'Приложение № 1'!#REF!</f>
        <v>#REF!</v>
      </c>
      <c r="D614" s="151" t="e">
        <f>'Приложение № 1'!#REF!</f>
        <v>#REF!</v>
      </c>
      <c r="E614" s="151">
        <v>0</v>
      </c>
      <c r="F614" s="151">
        <v>0</v>
      </c>
      <c r="G614" s="151" t="e">
        <f t="shared" si="191"/>
        <v>#REF!</v>
      </c>
      <c r="H614" s="151" t="e">
        <f t="shared" si="191"/>
        <v>#REF!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1">
        <v>0</v>
      </c>
      <c r="O614" s="151">
        <v>0</v>
      </c>
      <c r="P614" s="151">
        <v>0</v>
      </c>
      <c r="Q614" s="123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  <c r="AC614" s="124"/>
      <c r="AD614" s="124"/>
      <c r="AE614" s="124"/>
      <c r="AF614" s="124"/>
      <c r="AG614" s="124"/>
      <c r="AH614" s="124"/>
      <c r="AI614" s="124"/>
      <c r="AJ614" s="124"/>
      <c r="AK614" s="124"/>
      <c r="AL614" s="124"/>
      <c r="AM614" s="124"/>
      <c r="AN614" s="124"/>
      <c r="AO614" s="124"/>
      <c r="AP614" s="124"/>
      <c r="AQ614" s="124"/>
      <c r="AR614" s="124"/>
      <c r="AS614" s="124"/>
      <c r="AT614" s="124"/>
      <c r="AU614" s="124"/>
      <c r="AV614" s="124"/>
      <c r="AW614" s="124"/>
      <c r="AX614" s="124"/>
      <c r="AY614" s="124"/>
      <c r="AZ614" s="124"/>
      <c r="BA614" s="124"/>
      <c r="BB614" s="124"/>
      <c r="BC614" s="124"/>
      <c r="BD614" s="124"/>
      <c r="BE614" s="124"/>
      <c r="BF614" s="124"/>
      <c r="BG614" s="124"/>
      <c r="BH614" s="124"/>
      <c r="BI614" s="124"/>
      <c r="BJ614" s="124"/>
      <c r="BK614" s="124"/>
      <c r="BL614" s="124"/>
      <c r="BM614" s="124"/>
      <c r="BN614" s="124"/>
      <c r="BO614" s="124"/>
      <c r="BP614" s="124"/>
      <c r="BQ614" s="124"/>
      <c r="BR614" s="124"/>
      <c r="BS614" s="124"/>
      <c r="BT614" s="124"/>
      <c r="BU614" s="124"/>
      <c r="BV614" s="124"/>
      <c r="BW614" s="124"/>
      <c r="BX614" s="124"/>
      <c r="BY614" s="124"/>
      <c r="BZ614" s="124"/>
      <c r="CA614" s="124"/>
      <c r="CB614" s="124"/>
      <c r="CC614" s="124"/>
      <c r="CD614" s="124"/>
      <c r="CE614" s="124"/>
      <c r="CF614" s="124"/>
      <c r="CG614" s="124"/>
      <c r="CH614" s="124"/>
      <c r="CI614" s="124"/>
      <c r="CJ614" s="124"/>
      <c r="CK614" s="124"/>
      <c r="CL614" s="124"/>
      <c r="CM614" s="124"/>
      <c r="CN614" s="124"/>
      <c r="CO614" s="124"/>
      <c r="CP614" s="124"/>
      <c r="CQ614" s="124"/>
      <c r="CR614" s="124"/>
      <c r="CS614" s="124"/>
      <c r="CT614" s="124"/>
      <c r="CU614" s="124"/>
      <c r="CV614" s="124"/>
      <c r="CW614" s="124"/>
      <c r="CX614" s="124"/>
      <c r="CY614" s="124"/>
      <c r="CZ614" s="124"/>
      <c r="DA614" s="124"/>
      <c r="DB614" s="124"/>
      <c r="DC614" s="124"/>
      <c r="DD614" s="124"/>
      <c r="DE614" s="124"/>
      <c r="DF614" s="124"/>
      <c r="DG614" s="124"/>
      <c r="DH614" s="124"/>
      <c r="DI614" s="124"/>
      <c r="DJ614" s="124"/>
      <c r="DK614" s="124"/>
      <c r="DL614" s="124"/>
      <c r="DM614" s="124"/>
      <c r="DN614" s="124"/>
      <c r="DO614" s="124"/>
      <c r="DP614" s="124"/>
      <c r="DQ614" s="124"/>
      <c r="DR614" s="124"/>
      <c r="DS614" s="124"/>
      <c r="DT614" s="124"/>
      <c r="DU614" s="124"/>
      <c r="DV614" s="124"/>
      <c r="DW614" s="124"/>
      <c r="DX614" s="124"/>
      <c r="DY614" s="124"/>
      <c r="DZ614" s="124"/>
      <c r="EA614" s="124"/>
      <c r="EB614" s="124"/>
      <c r="EC614" s="124"/>
      <c r="ED614" s="124"/>
      <c r="EE614" s="124"/>
      <c r="EF614" s="124"/>
      <c r="EG614" s="124"/>
    </row>
    <row r="615" spans="1:137" s="150" customFormat="1" ht="12.95" customHeight="1" x14ac:dyDescent="0.2">
      <c r="A615" s="127">
        <v>4</v>
      </c>
      <c r="B615" s="116" t="e">
        <f>'Приложение № 1'!#REF!</f>
        <v>#REF!</v>
      </c>
      <c r="C615" s="126" t="e">
        <f>'Приложение № 1'!#REF!</f>
        <v>#REF!</v>
      </c>
      <c r="D615" s="151" t="e">
        <f>'Приложение № 1'!#REF!</f>
        <v>#REF!</v>
      </c>
      <c r="E615" s="151">
        <v>0</v>
      </c>
      <c r="F615" s="151">
        <v>0</v>
      </c>
      <c r="G615" s="151" t="e">
        <f t="shared" si="191"/>
        <v>#REF!</v>
      </c>
      <c r="H615" s="151" t="e">
        <f t="shared" si="191"/>
        <v>#REF!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1">
        <v>0</v>
      </c>
      <c r="O615" s="151">
        <v>0</v>
      </c>
      <c r="P615" s="151">
        <v>0</v>
      </c>
      <c r="Q615" s="123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  <c r="AD615" s="124"/>
      <c r="AE615" s="124"/>
      <c r="AF615" s="124"/>
      <c r="AG615" s="124"/>
      <c r="AH615" s="124"/>
      <c r="AI615" s="124"/>
      <c r="AJ615" s="124"/>
      <c r="AK615" s="124"/>
      <c r="AL615" s="124"/>
      <c r="AM615" s="124"/>
      <c r="AN615" s="124"/>
      <c r="AO615" s="124"/>
      <c r="AP615" s="124"/>
      <c r="AQ615" s="124"/>
      <c r="AR615" s="124"/>
      <c r="AS615" s="124"/>
      <c r="AT615" s="124"/>
      <c r="AU615" s="124"/>
      <c r="AV615" s="124"/>
      <c r="AW615" s="124"/>
      <c r="AX615" s="124"/>
      <c r="AY615" s="124"/>
      <c r="AZ615" s="124"/>
      <c r="BA615" s="124"/>
      <c r="BB615" s="124"/>
      <c r="BC615" s="124"/>
      <c r="BD615" s="124"/>
      <c r="BE615" s="124"/>
      <c r="BF615" s="124"/>
      <c r="BG615" s="124"/>
      <c r="BH615" s="124"/>
      <c r="BI615" s="124"/>
      <c r="BJ615" s="124"/>
      <c r="BK615" s="124"/>
      <c r="BL615" s="124"/>
      <c r="BM615" s="124"/>
      <c r="BN615" s="124"/>
      <c r="BO615" s="124"/>
      <c r="BP615" s="124"/>
      <c r="BQ615" s="124"/>
      <c r="BR615" s="124"/>
      <c r="BS615" s="124"/>
      <c r="BT615" s="124"/>
      <c r="BU615" s="124"/>
      <c r="BV615" s="124"/>
      <c r="BW615" s="124"/>
      <c r="BX615" s="124"/>
      <c r="BY615" s="124"/>
      <c r="BZ615" s="124"/>
      <c r="CA615" s="124"/>
      <c r="CB615" s="124"/>
      <c r="CC615" s="124"/>
      <c r="CD615" s="124"/>
      <c r="CE615" s="124"/>
      <c r="CF615" s="124"/>
      <c r="CG615" s="124"/>
      <c r="CH615" s="124"/>
      <c r="CI615" s="124"/>
      <c r="CJ615" s="124"/>
      <c r="CK615" s="124"/>
      <c r="CL615" s="124"/>
      <c r="CM615" s="124"/>
      <c r="CN615" s="124"/>
      <c r="CO615" s="124"/>
      <c r="CP615" s="124"/>
      <c r="CQ615" s="124"/>
      <c r="CR615" s="124"/>
      <c r="CS615" s="124"/>
      <c r="CT615" s="124"/>
      <c r="CU615" s="124"/>
      <c r="CV615" s="124"/>
      <c r="CW615" s="124"/>
      <c r="CX615" s="124"/>
      <c r="CY615" s="124"/>
      <c r="CZ615" s="124"/>
      <c r="DA615" s="124"/>
      <c r="DB615" s="124"/>
      <c r="DC615" s="124"/>
      <c r="DD615" s="124"/>
      <c r="DE615" s="124"/>
      <c r="DF615" s="124"/>
      <c r="DG615" s="124"/>
      <c r="DH615" s="124"/>
      <c r="DI615" s="124"/>
      <c r="DJ615" s="124"/>
      <c r="DK615" s="124"/>
      <c r="DL615" s="124"/>
      <c r="DM615" s="124"/>
      <c r="DN615" s="124"/>
      <c r="DO615" s="124"/>
      <c r="DP615" s="124"/>
      <c r="DQ615" s="124"/>
      <c r="DR615" s="124"/>
      <c r="DS615" s="124"/>
      <c r="DT615" s="124"/>
      <c r="DU615" s="124"/>
      <c r="DV615" s="124"/>
      <c r="DW615" s="124"/>
      <c r="DX615" s="124"/>
      <c r="DY615" s="124"/>
      <c r="DZ615" s="124"/>
      <c r="EA615" s="124"/>
      <c r="EB615" s="124"/>
      <c r="EC615" s="124"/>
      <c r="ED615" s="124"/>
      <c r="EE615" s="124"/>
      <c r="EF615" s="124"/>
      <c r="EG615" s="124"/>
    </row>
    <row r="616" spans="1:137" s="150" customFormat="1" ht="12.95" customHeight="1" x14ac:dyDescent="0.2">
      <c r="A616" s="127">
        <v>5</v>
      </c>
      <c r="B616" s="116" t="e">
        <f>'Приложение № 1'!#REF!</f>
        <v>#REF!</v>
      </c>
      <c r="C616" s="126" t="e">
        <f>'Приложение № 1'!#REF!</f>
        <v>#REF!</v>
      </c>
      <c r="D616" s="151" t="e">
        <f>'Приложение № 1'!#REF!</f>
        <v>#REF!</v>
      </c>
      <c r="E616" s="151">
        <v>0</v>
      </c>
      <c r="F616" s="151">
        <v>0</v>
      </c>
      <c r="G616" s="151" t="e">
        <f t="shared" si="191"/>
        <v>#REF!</v>
      </c>
      <c r="H616" s="151" t="e">
        <f t="shared" si="191"/>
        <v>#REF!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1">
        <v>0</v>
      </c>
      <c r="O616" s="151">
        <v>0</v>
      </c>
      <c r="P616" s="151">
        <v>0</v>
      </c>
      <c r="Q616" s="123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124"/>
      <c r="AH616" s="124"/>
      <c r="AI616" s="124"/>
      <c r="AJ616" s="124"/>
      <c r="AK616" s="124"/>
      <c r="AL616" s="124"/>
      <c r="AM616" s="124"/>
      <c r="AN616" s="124"/>
      <c r="AO616" s="124"/>
      <c r="AP616" s="124"/>
      <c r="AQ616" s="124"/>
      <c r="AR616" s="124"/>
      <c r="AS616" s="124"/>
      <c r="AT616" s="124"/>
      <c r="AU616" s="124"/>
      <c r="AV616" s="124"/>
      <c r="AW616" s="124"/>
      <c r="AX616" s="124"/>
      <c r="AY616" s="124"/>
      <c r="AZ616" s="124"/>
      <c r="BA616" s="124"/>
      <c r="BB616" s="124"/>
      <c r="BC616" s="124"/>
      <c r="BD616" s="124"/>
      <c r="BE616" s="124"/>
      <c r="BF616" s="124"/>
      <c r="BG616" s="124"/>
      <c r="BH616" s="124"/>
      <c r="BI616" s="124"/>
      <c r="BJ616" s="124"/>
      <c r="BK616" s="124"/>
      <c r="BL616" s="124"/>
      <c r="BM616" s="124"/>
      <c r="BN616" s="124"/>
      <c r="BO616" s="124"/>
      <c r="BP616" s="124"/>
      <c r="BQ616" s="124"/>
      <c r="BR616" s="124"/>
      <c r="BS616" s="124"/>
      <c r="BT616" s="124"/>
      <c r="BU616" s="124"/>
      <c r="BV616" s="124"/>
      <c r="BW616" s="124"/>
      <c r="BX616" s="124"/>
      <c r="BY616" s="124"/>
      <c r="BZ616" s="124"/>
      <c r="CA616" s="124"/>
      <c r="CB616" s="124"/>
      <c r="CC616" s="124"/>
      <c r="CD616" s="124"/>
      <c r="CE616" s="124"/>
      <c r="CF616" s="124"/>
      <c r="CG616" s="124"/>
      <c r="CH616" s="124"/>
      <c r="CI616" s="124"/>
      <c r="CJ616" s="124"/>
      <c r="CK616" s="124"/>
      <c r="CL616" s="124"/>
      <c r="CM616" s="124"/>
      <c r="CN616" s="124"/>
      <c r="CO616" s="124"/>
      <c r="CP616" s="124"/>
      <c r="CQ616" s="124"/>
      <c r="CR616" s="124"/>
      <c r="CS616" s="124"/>
      <c r="CT616" s="124"/>
      <c r="CU616" s="124"/>
      <c r="CV616" s="124"/>
      <c r="CW616" s="124"/>
      <c r="CX616" s="124"/>
      <c r="CY616" s="124"/>
      <c r="CZ616" s="124"/>
      <c r="DA616" s="124"/>
      <c r="DB616" s="124"/>
      <c r="DC616" s="124"/>
      <c r="DD616" s="124"/>
      <c r="DE616" s="124"/>
      <c r="DF616" s="124"/>
      <c r="DG616" s="124"/>
      <c r="DH616" s="124"/>
      <c r="DI616" s="124"/>
      <c r="DJ616" s="124"/>
      <c r="DK616" s="124"/>
      <c r="DL616" s="124"/>
      <c r="DM616" s="124"/>
      <c r="DN616" s="124"/>
      <c r="DO616" s="124"/>
      <c r="DP616" s="124"/>
      <c r="DQ616" s="124"/>
      <c r="DR616" s="124"/>
      <c r="DS616" s="124"/>
      <c r="DT616" s="124"/>
      <c r="DU616" s="124"/>
      <c r="DV616" s="124"/>
      <c r="DW616" s="124"/>
      <c r="DX616" s="124"/>
      <c r="DY616" s="124"/>
      <c r="DZ616" s="124"/>
      <c r="EA616" s="124"/>
      <c r="EB616" s="124"/>
      <c r="EC616" s="124"/>
      <c r="ED616" s="124"/>
      <c r="EE616" s="124"/>
      <c r="EF616" s="124"/>
      <c r="EG616" s="124"/>
    </row>
    <row r="617" spans="1:137" s="150" customFormat="1" ht="12.95" customHeight="1" x14ac:dyDescent="0.2">
      <c r="A617" s="127">
        <v>6</v>
      </c>
      <c r="B617" s="116" t="e">
        <f>'Приложение № 1'!#REF!</f>
        <v>#REF!</v>
      </c>
      <c r="C617" s="126" t="e">
        <f>'Приложение № 1'!#REF!</f>
        <v>#REF!</v>
      </c>
      <c r="D617" s="151" t="e">
        <f>'Приложение № 1'!#REF!</f>
        <v>#REF!</v>
      </c>
      <c r="E617" s="151">
        <v>0</v>
      </c>
      <c r="F617" s="151">
        <v>0</v>
      </c>
      <c r="G617" s="151" t="e">
        <f t="shared" si="191"/>
        <v>#REF!</v>
      </c>
      <c r="H617" s="151" t="e">
        <f t="shared" si="191"/>
        <v>#REF!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1">
        <v>0</v>
      </c>
      <c r="O617" s="151">
        <v>0</v>
      </c>
      <c r="P617" s="151">
        <v>0</v>
      </c>
      <c r="Q617" s="123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124"/>
      <c r="AP617" s="124"/>
      <c r="AQ617" s="124"/>
      <c r="AR617" s="124"/>
      <c r="AS617" s="124"/>
      <c r="AT617" s="124"/>
      <c r="AU617" s="124"/>
      <c r="AV617" s="124"/>
      <c r="AW617" s="124"/>
      <c r="AX617" s="124"/>
      <c r="AY617" s="124"/>
      <c r="AZ617" s="124"/>
      <c r="BA617" s="124"/>
      <c r="BB617" s="124"/>
      <c r="BC617" s="124"/>
      <c r="BD617" s="124"/>
      <c r="BE617" s="124"/>
      <c r="BF617" s="124"/>
      <c r="BG617" s="124"/>
      <c r="BH617" s="124"/>
      <c r="BI617" s="124"/>
      <c r="BJ617" s="124"/>
      <c r="BK617" s="124"/>
      <c r="BL617" s="124"/>
      <c r="BM617" s="124"/>
      <c r="BN617" s="124"/>
      <c r="BO617" s="124"/>
      <c r="BP617" s="124"/>
      <c r="BQ617" s="124"/>
      <c r="BR617" s="124"/>
      <c r="BS617" s="124"/>
      <c r="BT617" s="124"/>
      <c r="BU617" s="124"/>
      <c r="BV617" s="124"/>
      <c r="BW617" s="124"/>
      <c r="BX617" s="124"/>
      <c r="BY617" s="124"/>
      <c r="BZ617" s="124"/>
      <c r="CA617" s="124"/>
      <c r="CB617" s="124"/>
      <c r="CC617" s="124"/>
      <c r="CD617" s="124"/>
      <c r="CE617" s="124"/>
      <c r="CF617" s="124"/>
      <c r="CG617" s="124"/>
      <c r="CH617" s="124"/>
      <c r="CI617" s="124"/>
      <c r="CJ617" s="124"/>
      <c r="CK617" s="124"/>
      <c r="CL617" s="124"/>
      <c r="CM617" s="124"/>
      <c r="CN617" s="124"/>
      <c r="CO617" s="124"/>
      <c r="CP617" s="124"/>
      <c r="CQ617" s="124"/>
      <c r="CR617" s="124"/>
      <c r="CS617" s="124"/>
      <c r="CT617" s="124"/>
      <c r="CU617" s="124"/>
      <c r="CV617" s="124"/>
      <c r="CW617" s="124"/>
      <c r="CX617" s="124"/>
      <c r="CY617" s="124"/>
      <c r="CZ617" s="124"/>
      <c r="DA617" s="124"/>
      <c r="DB617" s="124"/>
      <c r="DC617" s="124"/>
      <c r="DD617" s="124"/>
      <c r="DE617" s="124"/>
      <c r="DF617" s="124"/>
      <c r="DG617" s="124"/>
      <c r="DH617" s="124"/>
      <c r="DI617" s="124"/>
      <c r="DJ617" s="124"/>
      <c r="DK617" s="124"/>
      <c r="DL617" s="124"/>
      <c r="DM617" s="124"/>
      <c r="DN617" s="124"/>
      <c r="DO617" s="124"/>
      <c r="DP617" s="124"/>
      <c r="DQ617" s="124"/>
      <c r="DR617" s="124"/>
      <c r="DS617" s="124"/>
      <c r="DT617" s="124"/>
      <c r="DU617" s="124"/>
      <c r="DV617" s="124"/>
      <c r="DW617" s="124"/>
      <c r="DX617" s="124"/>
      <c r="DY617" s="124"/>
      <c r="DZ617" s="124"/>
      <c r="EA617" s="124"/>
      <c r="EB617" s="124"/>
      <c r="EC617" s="124"/>
      <c r="ED617" s="124"/>
      <c r="EE617" s="124"/>
      <c r="EF617" s="124"/>
      <c r="EG617" s="124"/>
    </row>
    <row r="618" spans="1:137" s="106" customFormat="1" ht="39.950000000000003" customHeight="1" x14ac:dyDescent="0.2">
      <c r="A618" s="822" t="e">
        <f>'Приложение № 1'!#REF!</f>
        <v>#REF!</v>
      </c>
      <c r="B618" s="823"/>
      <c r="C618" s="101" t="e">
        <f>C619+C620+C621</f>
        <v>#REF!</v>
      </c>
      <c r="D618" s="101" t="e">
        <f t="shared" ref="D618:O618" si="192">D619+D620+D621</f>
        <v>#REF!</v>
      </c>
      <c r="E618" s="101">
        <f t="shared" si="192"/>
        <v>0</v>
      </c>
      <c r="F618" s="101">
        <f t="shared" si="192"/>
        <v>0</v>
      </c>
      <c r="G618" s="101" t="e">
        <f t="shared" si="192"/>
        <v>#REF!</v>
      </c>
      <c r="H618" s="101" t="e">
        <f t="shared" si="192"/>
        <v>#REF!</v>
      </c>
      <c r="I618" s="101">
        <f t="shared" si="192"/>
        <v>0</v>
      </c>
      <c r="J618" s="101">
        <f t="shared" si="192"/>
        <v>0</v>
      </c>
      <c r="K618" s="101">
        <f t="shared" si="192"/>
        <v>0</v>
      </c>
      <c r="L618" s="101">
        <f t="shared" si="192"/>
        <v>0</v>
      </c>
      <c r="M618" s="101">
        <f t="shared" si="192"/>
        <v>0</v>
      </c>
      <c r="N618" s="101">
        <f t="shared" si="192"/>
        <v>0</v>
      </c>
      <c r="O618" s="101">
        <f t="shared" si="192"/>
        <v>0</v>
      </c>
      <c r="P618" s="101">
        <f>P619+P620+P621</f>
        <v>0</v>
      </c>
      <c r="Q618" s="112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  <c r="AK618" s="113"/>
      <c r="AL618" s="113"/>
      <c r="AM618" s="113"/>
      <c r="AN618" s="113"/>
      <c r="AO618" s="113"/>
      <c r="AP618" s="113"/>
      <c r="AQ618" s="113"/>
      <c r="AR618" s="113"/>
      <c r="AS618" s="113"/>
      <c r="AT618" s="113"/>
      <c r="AU618" s="113"/>
      <c r="AV618" s="113"/>
      <c r="AW618" s="113"/>
      <c r="AX618" s="113"/>
      <c r="AY618" s="113"/>
      <c r="AZ618" s="113"/>
      <c r="BA618" s="113"/>
      <c r="BB618" s="113"/>
      <c r="BC618" s="113"/>
      <c r="BD618" s="113"/>
      <c r="BE618" s="113"/>
      <c r="BF618" s="113"/>
      <c r="BG618" s="113"/>
      <c r="BH618" s="113"/>
      <c r="BI618" s="113"/>
      <c r="BJ618" s="113"/>
      <c r="BK618" s="113"/>
      <c r="BL618" s="113"/>
      <c r="BM618" s="113"/>
      <c r="BN618" s="113"/>
      <c r="BO618" s="113"/>
      <c r="BP618" s="113"/>
      <c r="BQ618" s="113"/>
      <c r="BR618" s="113"/>
      <c r="BS618" s="113"/>
      <c r="BT618" s="113"/>
      <c r="BU618" s="113"/>
      <c r="BV618" s="113"/>
      <c r="BW618" s="113"/>
      <c r="BX618" s="113"/>
      <c r="BY618" s="113"/>
      <c r="BZ618" s="113"/>
      <c r="CA618" s="113"/>
      <c r="CB618" s="113"/>
      <c r="CC618" s="113"/>
      <c r="CD618" s="113"/>
      <c r="CE618" s="113"/>
      <c r="CF618" s="113"/>
      <c r="CG618" s="113"/>
      <c r="CH618" s="113"/>
      <c r="CI618" s="113"/>
      <c r="CJ618" s="113"/>
      <c r="CK618" s="113"/>
      <c r="CL618" s="113"/>
      <c r="CM618" s="113"/>
      <c r="CN618" s="113"/>
      <c r="CO618" s="113"/>
      <c r="CP618" s="113"/>
      <c r="CQ618" s="113"/>
      <c r="CR618" s="113"/>
      <c r="CS618" s="113"/>
      <c r="CT618" s="113"/>
      <c r="CU618" s="113"/>
      <c r="CV618" s="113"/>
      <c r="CW618" s="113"/>
      <c r="CX618" s="113"/>
      <c r="CY618" s="113"/>
      <c r="CZ618" s="113"/>
      <c r="DA618" s="113"/>
      <c r="DB618" s="113"/>
      <c r="DC618" s="113"/>
      <c r="DD618" s="113"/>
      <c r="DE618" s="113"/>
      <c r="DF618" s="113"/>
      <c r="DG618" s="113"/>
      <c r="DH618" s="113"/>
      <c r="DI618" s="113"/>
      <c r="DJ618" s="113"/>
      <c r="DK618" s="113"/>
      <c r="DL618" s="113"/>
      <c r="DM618" s="113"/>
      <c r="DN618" s="113"/>
      <c r="DO618" s="113"/>
      <c r="DP618" s="113"/>
      <c r="DQ618" s="113"/>
      <c r="DR618" s="113"/>
      <c r="DS618" s="113"/>
      <c r="DT618" s="113"/>
      <c r="DU618" s="113"/>
      <c r="DV618" s="113"/>
      <c r="DW618" s="113"/>
      <c r="DX618" s="113"/>
      <c r="DY618" s="113"/>
      <c r="DZ618" s="113"/>
      <c r="EA618" s="113"/>
      <c r="EB618" s="113"/>
      <c r="EC618" s="113"/>
      <c r="ED618" s="113"/>
      <c r="EE618" s="113"/>
      <c r="EF618" s="113"/>
      <c r="EG618" s="113"/>
    </row>
    <row r="619" spans="1:137" s="106" customFormat="1" ht="12.95" customHeight="1" x14ac:dyDescent="0.2">
      <c r="A619" s="127" t="e">
        <f>'Приложение № 1'!#REF!</f>
        <v>#REF!</v>
      </c>
      <c r="B619" s="104" t="e">
        <f>'Приложение № 1'!#REF!</f>
        <v>#REF!</v>
      </c>
      <c r="C619" s="126" t="e">
        <f>'Приложение № 1'!#REF!</f>
        <v>#REF!</v>
      </c>
      <c r="D619" s="151" t="e">
        <f>'Приложение № 1'!#REF!</f>
        <v>#REF!</v>
      </c>
      <c r="E619" s="151">
        <v>0</v>
      </c>
      <c r="F619" s="151">
        <v>0</v>
      </c>
      <c r="G619" s="151" t="e">
        <f t="shared" ref="G619:H621" si="193">C619</f>
        <v>#REF!</v>
      </c>
      <c r="H619" s="151" t="e">
        <f t="shared" si="193"/>
        <v>#REF!</v>
      </c>
      <c r="I619" s="151">
        <v>0</v>
      </c>
      <c r="J619" s="151">
        <v>0</v>
      </c>
      <c r="K619" s="151">
        <v>0</v>
      </c>
      <c r="L619" s="151">
        <v>0</v>
      </c>
      <c r="M619" s="151">
        <v>0</v>
      </c>
      <c r="N619" s="151">
        <v>0</v>
      </c>
      <c r="O619" s="151">
        <v>0</v>
      </c>
      <c r="P619" s="151">
        <v>0</v>
      </c>
      <c r="Q619" s="112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  <c r="AK619" s="113"/>
      <c r="AL619" s="113"/>
      <c r="AM619" s="113"/>
      <c r="AN619" s="113"/>
      <c r="AO619" s="113"/>
      <c r="AP619" s="113"/>
      <c r="AQ619" s="113"/>
      <c r="AR619" s="113"/>
      <c r="AS619" s="113"/>
      <c r="AT619" s="113"/>
      <c r="AU619" s="113"/>
      <c r="AV619" s="113"/>
      <c r="AW619" s="113"/>
      <c r="AX619" s="113"/>
      <c r="AY619" s="113"/>
      <c r="AZ619" s="113"/>
      <c r="BA619" s="113"/>
      <c r="BB619" s="113"/>
      <c r="BC619" s="113"/>
      <c r="BD619" s="113"/>
      <c r="BE619" s="113"/>
      <c r="BF619" s="113"/>
      <c r="BG619" s="113"/>
      <c r="BH619" s="113"/>
      <c r="BI619" s="113"/>
      <c r="BJ619" s="113"/>
      <c r="BK619" s="113"/>
      <c r="BL619" s="113"/>
      <c r="BM619" s="113"/>
      <c r="BN619" s="113"/>
      <c r="BO619" s="113"/>
      <c r="BP619" s="113"/>
      <c r="BQ619" s="113"/>
      <c r="BR619" s="113"/>
      <c r="BS619" s="113"/>
      <c r="BT619" s="113"/>
      <c r="BU619" s="113"/>
      <c r="BV619" s="113"/>
      <c r="BW619" s="113"/>
      <c r="BX619" s="113"/>
      <c r="BY619" s="113"/>
      <c r="BZ619" s="113"/>
      <c r="CA619" s="113"/>
      <c r="CB619" s="113"/>
      <c r="CC619" s="113"/>
      <c r="CD619" s="113"/>
      <c r="CE619" s="113"/>
      <c r="CF619" s="113"/>
      <c r="CG619" s="113"/>
      <c r="CH619" s="113"/>
      <c r="CI619" s="113"/>
      <c r="CJ619" s="113"/>
      <c r="CK619" s="113"/>
      <c r="CL619" s="113"/>
      <c r="CM619" s="113"/>
      <c r="CN619" s="113"/>
      <c r="CO619" s="113"/>
      <c r="CP619" s="113"/>
      <c r="CQ619" s="113"/>
      <c r="CR619" s="113"/>
      <c r="CS619" s="113"/>
      <c r="CT619" s="113"/>
      <c r="CU619" s="113"/>
      <c r="CV619" s="113"/>
      <c r="CW619" s="113"/>
      <c r="CX619" s="113"/>
      <c r="CY619" s="113"/>
      <c r="CZ619" s="113"/>
      <c r="DA619" s="113"/>
      <c r="DB619" s="113"/>
      <c r="DC619" s="113"/>
      <c r="DD619" s="113"/>
      <c r="DE619" s="113"/>
      <c r="DF619" s="113"/>
      <c r="DG619" s="113"/>
      <c r="DH619" s="113"/>
      <c r="DI619" s="113"/>
      <c r="DJ619" s="113"/>
      <c r="DK619" s="113"/>
      <c r="DL619" s="113"/>
      <c r="DM619" s="113"/>
      <c r="DN619" s="113"/>
      <c r="DO619" s="113"/>
      <c r="DP619" s="113"/>
      <c r="DQ619" s="113"/>
      <c r="DR619" s="113"/>
      <c r="DS619" s="113"/>
      <c r="DT619" s="113"/>
      <c r="DU619" s="113"/>
      <c r="DV619" s="113"/>
      <c r="DW619" s="113"/>
      <c r="DX619" s="113"/>
      <c r="DY619" s="113"/>
      <c r="DZ619" s="113"/>
      <c r="EA619" s="113"/>
      <c r="EB619" s="113"/>
      <c r="EC619" s="113"/>
      <c r="ED619" s="113"/>
      <c r="EE619" s="113"/>
      <c r="EF619" s="113"/>
      <c r="EG619" s="113"/>
    </row>
    <row r="620" spans="1:137" s="106" customFormat="1" ht="12.95" customHeight="1" x14ac:dyDescent="0.2">
      <c r="A620" s="127" t="e">
        <f>'Приложение № 1'!#REF!</f>
        <v>#REF!</v>
      </c>
      <c r="B620" s="104" t="e">
        <f>'Приложение № 1'!#REF!</f>
        <v>#REF!</v>
      </c>
      <c r="C620" s="126" t="e">
        <f>'Приложение № 1'!#REF!</f>
        <v>#REF!</v>
      </c>
      <c r="D620" s="151" t="e">
        <f>'Приложение № 1'!#REF!</f>
        <v>#REF!</v>
      </c>
      <c r="E620" s="151">
        <v>0</v>
      </c>
      <c r="F620" s="151">
        <v>0</v>
      </c>
      <c r="G620" s="151" t="e">
        <f t="shared" si="193"/>
        <v>#REF!</v>
      </c>
      <c r="H620" s="151" t="e">
        <f t="shared" si="193"/>
        <v>#REF!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1">
        <v>0</v>
      </c>
      <c r="O620" s="151">
        <v>0</v>
      </c>
      <c r="P620" s="151">
        <v>0</v>
      </c>
      <c r="Q620" s="112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  <c r="AK620" s="113"/>
      <c r="AL620" s="113"/>
      <c r="AM620" s="113"/>
      <c r="AN620" s="113"/>
      <c r="AO620" s="113"/>
      <c r="AP620" s="113"/>
      <c r="AQ620" s="113"/>
      <c r="AR620" s="113"/>
      <c r="AS620" s="113"/>
      <c r="AT620" s="113"/>
      <c r="AU620" s="113"/>
      <c r="AV620" s="113"/>
      <c r="AW620" s="113"/>
      <c r="AX620" s="113"/>
      <c r="AY620" s="113"/>
      <c r="AZ620" s="113"/>
      <c r="BA620" s="113"/>
      <c r="BB620" s="113"/>
      <c r="BC620" s="113"/>
      <c r="BD620" s="113"/>
      <c r="BE620" s="113"/>
      <c r="BF620" s="113"/>
      <c r="BG620" s="113"/>
      <c r="BH620" s="113"/>
      <c r="BI620" s="113"/>
      <c r="BJ620" s="113"/>
      <c r="BK620" s="113"/>
      <c r="BL620" s="113"/>
      <c r="BM620" s="113"/>
      <c r="BN620" s="113"/>
      <c r="BO620" s="113"/>
      <c r="BP620" s="113"/>
      <c r="BQ620" s="113"/>
      <c r="BR620" s="113"/>
      <c r="BS620" s="113"/>
      <c r="BT620" s="113"/>
      <c r="BU620" s="113"/>
      <c r="BV620" s="113"/>
      <c r="BW620" s="113"/>
      <c r="BX620" s="113"/>
      <c r="BY620" s="113"/>
      <c r="BZ620" s="113"/>
      <c r="CA620" s="113"/>
      <c r="CB620" s="113"/>
      <c r="CC620" s="113"/>
      <c r="CD620" s="113"/>
      <c r="CE620" s="113"/>
      <c r="CF620" s="113"/>
      <c r="CG620" s="113"/>
      <c r="CH620" s="113"/>
      <c r="CI620" s="113"/>
      <c r="CJ620" s="113"/>
      <c r="CK620" s="113"/>
      <c r="CL620" s="113"/>
      <c r="CM620" s="113"/>
      <c r="CN620" s="113"/>
      <c r="CO620" s="113"/>
      <c r="CP620" s="113"/>
      <c r="CQ620" s="113"/>
      <c r="CR620" s="113"/>
      <c r="CS620" s="113"/>
      <c r="CT620" s="113"/>
      <c r="CU620" s="113"/>
      <c r="CV620" s="113"/>
      <c r="CW620" s="113"/>
      <c r="CX620" s="113"/>
      <c r="CY620" s="113"/>
      <c r="CZ620" s="113"/>
      <c r="DA620" s="113"/>
      <c r="DB620" s="113"/>
      <c r="DC620" s="113"/>
      <c r="DD620" s="113"/>
      <c r="DE620" s="113"/>
      <c r="DF620" s="113"/>
      <c r="DG620" s="113"/>
      <c r="DH620" s="113"/>
      <c r="DI620" s="113"/>
      <c r="DJ620" s="113"/>
      <c r="DK620" s="113"/>
      <c r="DL620" s="113"/>
      <c r="DM620" s="113"/>
      <c r="DN620" s="113"/>
      <c r="DO620" s="113"/>
      <c r="DP620" s="113"/>
      <c r="DQ620" s="113"/>
      <c r="DR620" s="113"/>
      <c r="DS620" s="113"/>
      <c r="DT620" s="113"/>
      <c r="DU620" s="113"/>
      <c r="DV620" s="113"/>
      <c r="DW620" s="113"/>
      <c r="DX620" s="113"/>
      <c r="DY620" s="113"/>
      <c r="DZ620" s="113"/>
      <c r="EA620" s="113"/>
      <c r="EB620" s="113"/>
      <c r="EC620" s="113"/>
      <c r="ED620" s="113"/>
      <c r="EE620" s="113"/>
      <c r="EF620" s="113"/>
      <c r="EG620" s="113"/>
    </row>
    <row r="621" spans="1:137" s="106" customFormat="1" ht="12.95" customHeight="1" x14ac:dyDescent="0.2">
      <c r="A621" s="127" t="e">
        <f>'Приложение № 1'!#REF!</f>
        <v>#REF!</v>
      </c>
      <c r="B621" s="104" t="e">
        <f>'Приложение № 1'!#REF!</f>
        <v>#REF!</v>
      </c>
      <c r="C621" s="126" t="e">
        <f>'Приложение № 1'!#REF!</f>
        <v>#REF!</v>
      </c>
      <c r="D621" s="151" t="e">
        <f>'Приложение № 1'!#REF!</f>
        <v>#REF!</v>
      </c>
      <c r="E621" s="151">
        <v>0</v>
      </c>
      <c r="F621" s="151">
        <v>0</v>
      </c>
      <c r="G621" s="151" t="e">
        <f t="shared" si="193"/>
        <v>#REF!</v>
      </c>
      <c r="H621" s="151" t="e">
        <f t="shared" si="193"/>
        <v>#REF!</v>
      </c>
      <c r="I621" s="151">
        <v>0</v>
      </c>
      <c r="J621" s="151">
        <v>0</v>
      </c>
      <c r="K621" s="151">
        <v>0</v>
      </c>
      <c r="L621" s="151">
        <v>0</v>
      </c>
      <c r="M621" s="151">
        <v>0</v>
      </c>
      <c r="N621" s="151">
        <v>0</v>
      </c>
      <c r="O621" s="151">
        <v>0</v>
      </c>
      <c r="P621" s="151">
        <v>0</v>
      </c>
      <c r="Q621" s="112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  <c r="AK621" s="113"/>
      <c r="AL621" s="113"/>
      <c r="AM621" s="113"/>
      <c r="AN621" s="113"/>
      <c r="AO621" s="113"/>
      <c r="AP621" s="113"/>
      <c r="AQ621" s="113"/>
      <c r="AR621" s="113"/>
      <c r="AS621" s="113"/>
      <c r="AT621" s="113"/>
      <c r="AU621" s="113"/>
      <c r="AV621" s="113"/>
      <c r="AW621" s="113"/>
      <c r="AX621" s="113"/>
      <c r="AY621" s="113"/>
      <c r="AZ621" s="113"/>
      <c r="BA621" s="113"/>
      <c r="BB621" s="113"/>
      <c r="BC621" s="113"/>
      <c r="BD621" s="113"/>
      <c r="BE621" s="113"/>
      <c r="BF621" s="113"/>
      <c r="BG621" s="113"/>
      <c r="BH621" s="113"/>
      <c r="BI621" s="113"/>
      <c r="BJ621" s="113"/>
      <c r="BK621" s="113"/>
      <c r="BL621" s="113"/>
      <c r="BM621" s="113"/>
      <c r="BN621" s="113"/>
      <c r="BO621" s="113"/>
      <c r="BP621" s="113"/>
      <c r="BQ621" s="113"/>
      <c r="BR621" s="113"/>
      <c r="BS621" s="113"/>
      <c r="BT621" s="113"/>
      <c r="BU621" s="113"/>
      <c r="BV621" s="113"/>
      <c r="BW621" s="113"/>
      <c r="BX621" s="113"/>
      <c r="BY621" s="113"/>
      <c r="BZ621" s="113"/>
      <c r="CA621" s="113"/>
      <c r="CB621" s="113"/>
      <c r="CC621" s="113"/>
      <c r="CD621" s="113"/>
      <c r="CE621" s="113"/>
      <c r="CF621" s="113"/>
      <c r="CG621" s="113"/>
      <c r="CH621" s="113"/>
      <c r="CI621" s="113"/>
      <c r="CJ621" s="113"/>
      <c r="CK621" s="113"/>
      <c r="CL621" s="113"/>
      <c r="CM621" s="113"/>
      <c r="CN621" s="113"/>
      <c r="CO621" s="113"/>
      <c r="CP621" s="113"/>
      <c r="CQ621" s="113"/>
      <c r="CR621" s="113"/>
      <c r="CS621" s="113"/>
      <c r="CT621" s="113"/>
      <c r="CU621" s="113"/>
      <c r="CV621" s="113"/>
      <c r="CW621" s="113"/>
      <c r="CX621" s="113"/>
      <c r="CY621" s="113"/>
      <c r="CZ621" s="113"/>
      <c r="DA621" s="113"/>
      <c r="DB621" s="113"/>
      <c r="DC621" s="113"/>
      <c r="DD621" s="113"/>
      <c r="DE621" s="113"/>
      <c r="DF621" s="113"/>
      <c r="DG621" s="113"/>
      <c r="DH621" s="113"/>
      <c r="DI621" s="113"/>
      <c r="DJ621" s="113"/>
      <c r="DK621" s="113"/>
      <c r="DL621" s="113"/>
      <c r="DM621" s="113"/>
      <c r="DN621" s="113"/>
      <c r="DO621" s="113"/>
      <c r="DP621" s="113"/>
      <c r="DQ621" s="113"/>
      <c r="DR621" s="113"/>
      <c r="DS621" s="113"/>
      <c r="DT621" s="113"/>
      <c r="DU621" s="113"/>
      <c r="DV621" s="113"/>
      <c r="DW621" s="113"/>
      <c r="DX621" s="113"/>
      <c r="DY621" s="113"/>
      <c r="DZ621" s="113"/>
      <c r="EA621" s="113"/>
      <c r="EB621" s="113"/>
      <c r="EC621" s="113"/>
      <c r="ED621" s="113"/>
      <c r="EE621" s="113"/>
      <c r="EF621" s="113"/>
      <c r="EG621" s="113"/>
    </row>
    <row r="622" spans="1:137" s="106" customFormat="1" ht="39.950000000000003" customHeight="1" x14ac:dyDescent="0.2">
      <c r="A622" s="822" t="e">
        <f>'Приложение № 1'!#REF!</f>
        <v>#REF!</v>
      </c>
      <c r="B622" s="823"/>
      <c r="C622" s="129" t="e">
        <f>C623+C624+C625+C626</f>
        <v>#REF!</v>
      </c>
      <c r="D622" s="129" t="e">
        <f t="shared" ref="D622:P622" si="194">D623+D624+D625+D626</f>
        <v>#REF!</v>
      </c>
      <c r="E622" s="129" t="e">
        <f t="shared" si="194"/>
        <v>#REF!</v>
      </c>
      <c r="F622" s="129" t="e">
        <f t="shared" si="194"/>
        <v>#REF!</v>
      </c>
      <c r="G622" s="129">
        <f t="shared" si="194"/>
        <v>0</v>
      </c>
      <c r="H622" s="129">
        <f t="shared" si="194"/>
        <v>0</v>
      </c>
      <c r="I622" s="129">
        <f t="shared" si="194"/>
        <v>0</v>
      </c>
      <c r="J622" s="129">
        <f t="shared" si="194"/>
        <v>0</v>
      </c>
      <c r="K622" s="129">
        <f t="shared" si="194"/>
        <v>0</v>
      </c>
      <c r="L622" s="129">
        <f t="shared" si="194"/>
        <v>0</v>
      </c>
      <c r="M622" s="129">
        <f t="shared" si="194"/>
        <v>0</v>
      </c>
      <c r="N622" s="129">
        <f t="shared" si="194"/>
        <v>0</v>
      </c>
      <c r="O622" s="129">
        <f t="shared" si="194"/>
        <v>0</v>
      </c>
      <c r="P622" s="129">
        <f t="shared" si="194"/>
        <v>0</v>
      </c>
      <c r="Q622" s="112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  <c r="AK622" s="113"/>
      <c r="AL622" s="113"/>
      <c r="AM622" s="113"/>
      <c r="AN622" s="113"/>
      <c r="AO622" s="113"/>
      <c r="AP622" s="113"/>
      <c r="AQ622" s="113"/>
      <c r="AR622" s="113"/>
      <c r="AS622" s="113"/>
      <c r="AT622" s="113"/>
      <c r="AU622" s="113"/>
      <c r="AV622" s="113"/>
      <c r="AW622" s="113"/>
      <c r="AX622" s="113"/>
      <c r="AY622" s="113"/>
      <c r="AZ622" s="113"/>
      <c r="BA622" s="113"/>
      <c r="BB622" s="113"/>
      <c r="BC622" s="113"/>
      <c r="BD622" s="113"/>
      <c r="BE622" s="113"/>
      <c r="BF622" s="113"/>
      <c r="BG622" s="113"/>
      <c r="BH622" s="113"/>
      <c r="BI622" s="113"/>
      <c r="BJ622" s="113"/>
      <c r="BK622" s="113"/>
      <c r="BL622" s="113"/>
      <c r="BM622" s="113"/>
      <c r="BN622" s="113"/>
      <c r="BO622" s="113"/>
      <c r="BP622" s="113"/>
      <c r="BQ622" s="113"/>
      <c r="BR622" s="113"/>
      <c r="BS622" s="113"/>
      <c r="BT622" s="113"/>
      <c r="BU622" s="113"/>
      <c r="BV622" s="113"/>
      <c r="BW622" s="113"/>
      <c r="BX622" s="113"/>
      <c r="BY622" s="113"/>
      <c r="BZ622" s="113"/>
      <c r="CA622" s="113"/>
      <c r="CB622" s="113"/>
      <c r="CC622" s="113"/>
      <c r="CD622" s="113"/>
      <c r="CE622" s="113"/>
      <c r="CF622" s="113"/>
      <c r="CG622" s="113"/>
      <c r="CH622" s="113"/>
      <c r="CI622" s="113"/>
      <c r="CJ622" s="113"/>
      <c r="CK622" s="113"/>
      <c r="CL622" s="113"/>
      <c r="CM622" s="113"/>
      <c r="CN622" s="113"/>
      <c r="CO622" s="113"/>
      <c r="CP622" s="113"/>
      <c r="CQ622" s="113"/>
      <c r="CR622" s="113"/>
      <c r="CS622" s="113"/>
      <c r="CT622" s="113"/>
      <c r="CU622" s="113"/>
      <c r="CV622" s="113"/>
      <c r="CW622" s="113"/>
      <c r="CX622" s="113"/>
      <c r="CY622" s="113"/>
      <c r="CZ622" s="113"/>
      <c r="DA622" s="113"/>
      <c r="DB622" s="113"/>
      <c r="DC622" s="113"/>
      <c r="DD622" s="113"/>
      <c r="DE622" s="113"/>
      <c r="DF622" s="113"/>
      <c r="DG622" s="113"/>
      <c r="DH622" s="113"/>
      <c r="DI622" s="113"/>
      <c r="DJ622" s="113"/>
      <c r="DK622" s="113"/>
      <c r="DL622" s="113"/>
      <c r="DM622" s="113"/>
      <c r="DN622" s="113"/>
      <c r="DO622" s="113"/>
      <c r="DP622" s="113"/>
      <c r="DQ622" s="113"/>
      <c r="DR622" s="113"/>
      <c r="DS622" s="113"/>
      <c r="DT622" s="113"/>
      <c r="DU622" s="113"/>
      <c r="DV622" s="113"/>
      <c r="DW622" s="113"/>
      <c r="DX622" s="113"/>
      <c r="DY622" s="113"/>
      <c r="DZ622" s="113"/>
      <c r="EA622" s="113"/>
      <c r="EB622" s="113"/>
      <c r="EC622" s="113"/>
      <c r="ED622" s="113"/>
      <c r="EE622" s="113"/>
      <c r="EF622" s="113"/>
      <c r="EG622" s="113"/>
    </row>
    <row r="623" spans="1:137" s="106" customFormat="1" ht="12.95" customHeight="1" x14ac:dyDescent="0.2">
      <c r="A623" s="127">
        <v>1</v>
      </c>
      <c r="B623" s="104" t="e">
        <f>'Приложение № 1'!#REF!</f>
        <v>#REF!</v>
      </c>
      <c r="C623" s="126" t="e">
        <f>'Приложение № 1'!#REF!</f>
        <v>#REF!</v>
      </c>
      <c r="D623" s="151" t="e">
        <f>'Приложение № 1'!#REF!</f>
        <v>#REF!</v>
      </c>
      <c r="E623" s="151" t="e">
        <f t="shared" ref="E623:F626" si="195">C623</f>
        <v>#REF!</v>
      </c>
      <c r="F623" s="151" t="e">
        <f t="shared" si="195"/>
        <v>#REF!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1">
        <v>0</v>
      </c>
      <c r="O623" s="151">
        <v>0</v>
      </c>
      <c r="P623" s="151">
        <v>0</v>
      </c>
      <c r="Q623" s="112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  <c r="AK623" s="113"/>
      <c r="AL623" s="113"/>
      <c r="AM623" s="113"/>
      <c r="AN623" s="113"/>
      <c r="AO623" s="113"/>
      <c r="AP623" s="113"/>
      <c r="AQ623" s="113"/>
      <c r="AR623" s="113"/>
      <c r="AS623" s="113"/>
      <c r="AT623" s="113"/>
      <c r="AU623" s="113"/>
      <c r="AV623" s="113"/>
      <c r="AW623" s="113"/>
      <c r="AX623" s="113"/>
      <c r="AY623" s="113"/>
      <c r="AZ623" s="113"/>
      <c r="BA623" s="113"/>
      <c r="BB623" s="113"/>
      <c r="BC623" s="113"/>
      <c r="BD623" s="113"/>
      <c r="BE623" s="113"/>
      <c r="BF623" s="113"/>
      <c r="BG623" s="113"/>
      <c r="BH623" s="113"/>
      <c r="BI623" s="113"/>
      <c r="BJ623" s="113"/>
      <c r="BK623" s="113"/>
      <c r="BL623" s="113"/>
      <c r="BM623" s="113"/>
      <c r="BN623" s="113"/>
      <c r="BO623" s="113"/>
      <c r="BP623" s="113"/>
      <c r="BQ623" s="113"/>
      <c r="BR623" s="113"/>
      <c r="BS623" s="113"/>
      <c r="BT623" s="113"/>
      <c r="BU623" s="113"/>
      <c r="BV623" s="113"/>
      <c r="BW623" s="113"/>
      <c r="BX623" s="113"/>
      <c r="BY623" s="113"/>
      <c r="BZ623" s="113"/>
      <c r="CA623" s="113"/>
      <c r="CB623" s="113"/>
      <c r="CC623" s="113"/>
      <c r="CD623" s="113"/>
      <c r="CE623" s="113"/>
      <c r="CF623" s="113"/>
      <c r="CG623" s="113"/>
      <c r="CH623" s="113"/>
      <c r="CI623" s="113"/>
      <c r="CJ623" s="113"/>
      <c r="CK623" s="113"/>
      <c r="CL623" s="113"/>
      <c r="CM623" s="113"/>
      <c r="CN623" s="113"/>
      <c r="CO623" s="113"/>
      <c r="CP623" s="113"/>
      <c r="CQ623" s="113"/>
      <c r="CR623" s="113"/>
      <c r="CS623" s="113"/>
      <c r="CT623" s="113"/>
      <c r="CU623" s="113"/>
      <c r="CV623" s="113"/>
      <c r="CW623" s="113"/>
      <c r="CX623" s="113"/>
      <c r="CY623" s="113"/>
      <c r="CZ623" s="113"/>
      <c r="DA623" s="113"/>
      <c r="DB623" s="113"/>
      <c r="DC623" s="113"/>
      <c r="DD623" s="113"/>
      <c r="DE623" s="113"/>
      <c r="DF623" s="113"/>
      <c r="DG623" s="113"/>
      <c r="DH623" s="113"/>
      <c r="DI623" s="113"/>
      <c r="DJ623" s="113"/>
      <c r="DK623" s="113"/>
      <c r="DL623" s="113"/>
      <c r="DM623" s="113"/>
      <c r="DN623" s="113"/>
      <c r="DO623" s="113"/>
      <c r="DP623" s="113"/>
      <c r="DQ623" s="113"/>
      <c r="DR623" s="113"/>
      <c r="DS623" s="113"/>
      <c r="DT623" s="113"/>
      <c r="DU623" s="113"/>
      <c r="DV623" s="113"/>
      <c r="DW623" s="113"/>
      <c r="DX623" s="113"/>
      <c r="DY623" s="113"/>
      <c r="DZ623" s="113"/>
      <c r="EA623" s="113"/>
      <c r="EB623" s="113"/>
      <c r="EC623" s="113"/>
      <c r="ED623" s="113"/>
      <c r="EE623" s="113"/>
      <c r="EF623" s="113"/>
      <c r="EG623" s="113"/>
    </row>
    <row r="624" spans="1:137" s="106" customFormat="1" ht="12.95" customHeight="1" x14ac:dyDescent="0.2">
      <c r="A624" s="127">
        <v>2</v>
      </c>
      <c r="B624" s="104" t="e">
        <f>'Приложение № 1'!#REF!</f>
        <v>#REF!</v>
      </c>
      <c r="C624" s="126" t="e">
        <f>'Приложение № 1'!#REF!</f>
        <v>#REF!</v>
      </c>
      <c r="D624" s="151" t="e">
        <f>'Приложение № 1'!#REF!</f>
        <v>#REF!</v>
      </c>
      <c r="E624" s="151" t="e">
        <f t="shared" si="195"/>
        <v>#REF!</v>
      </c>
      <c r="F624" s="151" t="e">
        <f t="shared" si="195"/>
        <v>#REF!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1">
        <v>0</v>
      </c>
      <c r="O624" s="151">
        <v>0</v>
      </c>
      <c r="P624" s="151">
        <v>0</v>
      </c>
      <c r="Q624" s="112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  <c r="AK624" s="113"/>
      <c r="AL624" s="113"/>
      <c r="AM624" s="113"/>
      <c r="AN624" s="113"/>
      <c r="AO624" s="113"/>
      <c r="AP624" s="113"/>
      <c r="AQ624" s="113"/>
      <c r="AR624" s="113"/>
      <c r="AS624" s="113"/>
      <c r="AT624" s="113"/>
      <c r="AU624" s="113"/>
      <c r="AV624" s="113"/>
      <c r="AW624" s="113"/>
      <c r="AX624" s="113"/>
      <c r="AY624" s="113"/>
      <c r="AZ624" s="113"/>
      <c r="BA624" s="113"/>
      <c r="BB624" s="113"/>
      <c r="BC624" s="113"/>
      <c r="BD624" s="113"/>
      <c r="BE624" s="113"/>
      <c r="BF624" s="113"/>
      <c r="BG624" s="113"/>
      <c r="BH624" s="113"/>
      <c r="BI624" s="113"/>
      <c r="BJ624" s="113"/>
      <c r="BK624" s="113"/>
      <c r="BL624" s="113"/>
      <c r="BM624" s="113"/>
      <c r="BN624" s="113"/>
      <c r="BO624" s="113"/>
      <c r="BP624" s="113"/>
      <c r="BQ624" s="113"/>
      <c r="BR624" s="113"/>
      <c r="BS624" s="113"/>
      <c r="BT624" s="113"/>
      <c r="BU624" s="113"/>
      <c r="BV624" s="113"/>
      <c r="BW624" s="113"/>
      <c r="BX624" s="113"/>
      <c r="BY624" s="113"/>
      <c r="BZ624" s="113"/>
      <c r="CA624" s="113"/>
      <c r="CB624" s="113"/>
      <c r="CC624" s="113"/>
      <c r="CD624" s="113"/>
      <c r="CE624" s="113"/>
      <c r="CF624" s="113"/>
      <c r="CG624" s="113"/>
      <c r="CH624" s="113"/>
      <c r="CI624" s="113"/>
      <c r="CJ624" s="113"/>
      <c r="CK624" s="113"/>
      <c r="CL624" s="113"/>
      <c r="CM624" s="113"/>
      <c r="CN624" s="113"/>
      <c r="CO624" s="113"/>
      <c r="CP624" s="113"/>
      <c r="CQ624" s="113"/>
      <c r="CR624" s="113"/>
      <c r="CS624" s="113"/>
      <c r="CT624" s="113"/>
      <c r="CU624" s="113"/>
      <c r="CV624" s="113"/>
      <c r="CW624" s="113"/>
      <c r="CX624" s="113"/>
      <c r="CY624" s="113"/>
      <c r="CZ624" s="113"/>
      <c r="DA624" s="113"/>
      <c r="DB624" s="113"/>
      <c r="DC624" s="113"/>
      <c r="DD624" s="113"/>
      <c r="DE624" s="113"/>
      <c r="DF624" s="113"/>
      <c r="DG624" s="113"/>
      <c r="DH624" s="113"/>
      <c r="DI624" s="113"/>
      <c r="DJ624" s="113"/>
      <c r="DK624" s="113"/>
      <c r="DL624" s="113"/>
      <c r="DM624" s="113"/>
      <c r="DN624" s="113"/>
      <c r="DO624" s="113"/>
      <c r="DP624" s="113"/>
      <c r="DQ624" s="113"/>
      <c r="DR624" s="113"/>
      <c r="DS624" s="113"/>
      <c r="DT624" s="113"/>
      <c r="DU624" s="113"/>
      <c r="DV624" s="113"/>
      <c r="DW624" s="113"/>
      <c r="DX624" s="113"/>
      <c r="DY624" s="113"/>
      <c r="DZ624" s="113"/>
      <c r="EA624" s="113"/>
      <c r="EB624" s="113"/>
      <c r="EC624" s="113"/>
      <c r="ED624" s="113"/>
      <c r="EE624" s="113"/>
      <c r="EF624" s="113"/>
      <c r="EG624" s="113"/>
    </row>
    <row r="625" spans="1:137" s="106" customFormat="1" ht="12.95" customHeight="1" x14ac:dyDescent="0.2">
      <c r="A625" s="127">
        <v>3</v>
      </c>
      <c r="B625" s="104" t="e">
        <f>'Приложение № 1'!#REF!</f>
        <v>#REF!</v>
      </c>
      <c r="C625" s="126" t="e">
        <f>'Приложение № 1'!#REF!</f>
        <v>#REF!</v>
      </c>
      <c r="D625" s="151" t="e">
        <f>'Приложение № 1'!#REF!</f>
        <v>#REF!</v>
      </c>
      <c r="E625" s="151" t="e">
        <f t="shared" si="195"/>
        <v>#REF!</v>
      </c>
      <c r="F625" s="151" t="e">
        <f t="shared" si="195"/>
        <v>#REF!</v>
      </c>
      <c r="G625" s="151">
        <v>0</v>
      </c>
      <c r="H625" s="151">
        <v>0</v>
      </c>
      <c r="I625" s="151">
        <v>0</v>
      </c>
      <c r="J625" s="151">
        <v>0</v>
      </c>
      <c r="K625" s="151">
        <v>0</v>
      </c>
      <c r="L625" s="151">
        <v>0</v>
      </c>
      <c r="M625" s="151">
        <v>0</v>
      </c>
      <c r="N625" s="151">
        <v>0</v>
      </c>
      <c r="O625" s="151">
        <v>0</v>
      </c>
      <c r="P625" s="151">
        <v>0</v>
      </c>
      <c r="Q625" s="112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  <c r="AK625" s="113"/>
      <c r="AL625" s="113"/>
      <c r="AM625" s="113"/>
      <c r="AN625" s="113"/>
      <c r="AO625" s="113"/>
      <c r="AP625" s="113"/>
      <c r="AQ625" s="113"/>
      <c r="AR625" s="113"/>
      <c r="AS625" s="113"/>
      <c r="AT625" s="113"/>
      <c r="AU625" s="113"/>
      <c r="AV625" s="113"/>
      <c r="AW625" s="113"/>
      <c r="AX625" s="113"/>
      <c r="AY625" s="113"/>
      <c r="AZ625" s="113"/>
      <c r="BA625" s="113"/>
      <c r="BB625" s="113"/>
      <c r="BC625" s="113"/>
      <c r="BD625" s="113"/>
      <c r="BE625" s="113"/>
      <c r="BF625" s="113"/>
      <c r="BG625" s="113"/>
      <c r="BH625" s="113"/>
      <c r="BI625" s="113"/>
      <c r="BJ625" s="113"/>
      <c r="BK625" s="113"/>
      <c r="BL625" s="113"/>
      <c r="BM625" s="113"/>
      <c r="BN625" s="113"/>
      <c r="BO625" s="113"/>
      <c r="BP625" s="113"/>
      <c r="BQ625" s="113"/>
      <c r="BR625" s="113"/>
      <c r="BS625" s="113"/>
      <c r="BT625" s="113"/>
      <c r="BU625" s="113"/>
      <c r="BV625" s="113"/>
      <c r="BW625" s="113"/>
      <c r="BX625" s="113"/>
      <c r="BY625" s="113"/>
      <c r="BZ625" s="113"/>
      <c r="CA625" s="113"/>
      <c r="CB625" s="113"/>
      <c r="CC625" s="113"/>
      <c r="CD625" s="113"/>
      <c r="CE625" s="113"/>
      <c r="CF625" s="113"/>
      <c r="CG625" s="113"/>
      <c r="CH625" s="113"/>
      <c r="CI625" s="113"/>
      <c r="CJ625" s="113"/>
      <c r="CK625" s="113"/>
      <c r="CL625" s="113"/>
      <c r="CM625" s="113"/>
      <c r="CN625" s="113"/>
      <c r="CO625" s="113"/>
      <c r="CP625" s="113"/>
      <c r="CQ625" s="113"/>
      <c r="CR625" s="113"/>
      <c r="CS625" s="113"/>
      <c r="CT625" s="113"/>
      <c r="CU625" s="113"/>
      <c r="CV625" s="113"/>
      <c r="CW625" s="113"/>
      <c r="CX625" s="113"/>
      <c r="CY625" s="113"/>
      <c r="CZ625" s="113"/>
      <c r="DA625" s="113"/>
      <c r="DB625" s="113"/>
      <c r="DC625" s="113"/>
      <c r="DD625" s="113"/>
      <c r="DE625" s="113"/>
      <c r="DF625" s="113"/>
      <c r="DG625" s="113"/>
      <c r="DH625" s="113"/>
      <c r="DI625" s="113"/>
      <c r="DJ625" s="113"/>
      <c r="DK625" s="113"/>
      <c r="DL625" s="113"/>
      <c r="DM625" s="113"/>
      <c r="DN625" s="113"/>
      <c r="DO625" s="113"/>
      <c r="DP625" s="113"/>
      <c r="DQ625" s="113"/>
      <c r="DR625" s="113"/>
      <c r="DS625" s="113"/>
      <c r="DT625" s="113"/>
      <c r="DU625" s="113"/>
      <c r="DV625" s="113"/>
      <c r="DW625" s="113"/>
      <c r="DX625" s="113"/>
      <c r="DY625" s="113"/>
      <c r="DZ625" s="113"/>
      <c r="EA625" s="113"/>
      <c r="EB625" s="113"/>
      <c r="EC625" s="113"/>
      <c r="ED625" s="113"/>
      <c r="EE625" s="113"/>
      <c r="EF625" s="113"/>
      <c r="EG625" s="113"/>
    </row>
    <row r="626" spans="1:137" s="150" customFormat="1" ht="12.95" customHeight="1" x14ac:dyDescent="0.2">
      <c r="A626" s="127" t="e">
        <f>'Приложение № 1'!#REF!</f>
        <v>#REF!</v>
      </c>
      <c r="B626" s="104" t="e">
        <f>'Приложение № 1'!#REF!</f>
        <v>#REF!</v>
      </c>
      <c r="C626" s="126" t="e">
        <f>'Приложение № 1'!#REF!</f>
        <v>#REF!</v>
      </c>
      <c r="D626" s="151" t="e">
        <f>'Приложение № 1'!#REF!</f>
        <v>#REF!</v>
      </c>
      <c r="E626" s="151" t="e">
        <f t="shared" si="195"/>
        <v>#REF!</v>
      </c>
      <c r="F626" s="151" t="e">
        <f t="shared" si="195"/>
        <v>#REF!</v>
      </c>
      <c r="G626" s="151">
        <v>0</v>
      </c>
      <c r="H626" s="151">
        <v>0</v>
      </c>
      <c r="I626" s="151">
        <v>0</v>
      </c>
      <c r="J626" s="151">
        <v>0</v>
      </c>
      <c r="K626" s="151">
        <v>0</v>
      </c>
      <c r="L626" s="151">
        <v>0</v>
      </c>
      <c r="M626" s="151">
        <v>0</v>
      </c>
      <c r="N626" s="151">
        <v>0</v>
      </c>
      <c r="O626" s="151">
        <v>0</v>
      </c>
      <c r="P626" s="151">
        <v>0</v>
      </c>
      <c r="Q626" s="123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  <c r="CJ626" s="124"/>
      <c r="CK626" s="124"/>
      <c r="CL626" s="124"/>
      <c r="CM626" s="124"/>
      <c r="CN626" s="124"/>
      <c r="CO626" s="124"/>
      <c r="CP626" s="124"/>
      <c r="CQ626" s="124"/>
      <c r="CR626" s="124"/>
      <c r="CS626" s="124"/>
      <c r="CT626" s="124"/>
      <c r="CU626" s="124"/>
      <c r="CV626" s="124"/>
      <c r="CW626" s="124"/>
      <c r="CX626" s="124"/>
      <c r="CY626" s="124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</row>
    <row r="627" spans="1:137" s="150" customFormat="1" ht="39.950000000000003" customHeight="1" x14ac:dyDescent="0.2">
      <c r="A627" s="822" t="e">
        <f>'Приложение № 1'!#REF!</f>
        <v>#REF!</v>
      </c>
      <c r="B627" s="837"/>
      <c r="C627" s="129" t="e">
        <f>SUM(C628:C641)</f>
        <v>#REF!</v>
      </c>
      <c r="D627" s="129" t="e">
        <f t="shared" ref="D627:P627" si="196">SUM(D628:D641)</f>
        <v>#REF!</v>
      </c>
      <c r="E627" s="129" t="e">
        <f t="shared" si="196"/>
        <v>#REF!</v>
      </c>
      <c r="F627" s="129" t="e">
        <f t="shared" si="196"/>
        <v>#REF!</v>
      </c>
      <c r="G627" s="129">
        <f t="shared" si="196"/>
        <v>0</v>
      </c>
      <c r="H627" s="129">
        <f t="shared" si="196"/>
        <v>0</v>
      </c>
      <c r="I627" s="129">
        <f t="shared" si="196"/>
        <v>0</v>
      </c>
      <c r="J627" s="129">
        <f t="shared" si="196"/>
        <v>0</v>
      </c>
      <c r="K627" s="129">
        <f t="shared" si="196"/>
        <v>0</v>
      </c>
      <c r="L627" s="129">
        <f t="shared" si="196"/>
        <v>0</v>
      </c>
      <c r="M627" s="129">
        <f t="shared" si="196"/>
        <v>0</v>
      </c>
      <c r="N627" s="129">
        <f t="shared" si="196"/>
        <v>0</v>
      </c>
      <c r="O627" s="129">
        <f t="shared" si="196"/>
        <v>0</v>
      </c>
      <c r="P627" s="129">
        <f t="shared" si="196"/>
        <v>0</v>
      </c>
      <c r="Q627" s="123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  <c r="CJ627" s="124"/>
      <c r="CK627" s="124"/>
      <c r="CL627" s="124"/>
      <c r="CM627" s="124"/>
      <c r="CN627" s="124"/>
      <c r="CO627" s="124"/>
      <c r="CP627" s="124"/>
      <c r="CQ627" s="124"/>
      <c r="CR627" s="124"/>
      <c r="CS627" s="124"/>
      <c r="CT627" s="124"/>
      <c r="CU627" s="124"/>
      <c r="CV627" s="124"/>
      <c r="CW627" s="124"/>
      <c r="CX627" s="124"/>
      <c r="CY627" s="124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</row>
    <row r="628" spans="1:137" s="150" customFormat="1" ht="12.95" customHeight="1" x14ac:dyDescent="0.2">
      <c r="A628" s="127" t="e">
        <f>'Приложение № 1'!#REF!</f>
        <v>#REF!</v>
      </c>
      <c r="B628" s="104" t="e">
        <f>'Приложение № 1'!#REF!</f>
        <v>#REF!</v>
      </c>
      <c r="C628" s="126" t="e">
        <f>'Приложение № 1'!#REF!</f>
        <v>#REF!</v>
      </c>
      <c r="D628" s="151" t="e">
        <f>'Приложение № 1'!#REF!</f>
        <v>#REF!</v>
      </c>
      <c r="E628" s="151" t="e">
        <f>C628</f>
        <v>#REF!</v>
      </c>
      <c r="F628" s="151" t="e">
        <f>D628</f>
        <v>#REF!</v>
      </c>
      <c r="G628" s="151">
        <v>0</v>
      </c>
      <c r="H628" s="151">
        <v>0</v>
      </c>
      <c r="I628" s="151">
        <v>0</v>
      </c>
      <c r="J628" s="151">
        <v>0</v>
      </c>
      <c r="K628" s="151">
        <v>0</v>
      </c>
      <c r="L628" s="151">
        <v>0</v>
      </c>
      <c r="M628" s="151">
        <v>0</v>
      </c>
      <c r="N628" s="151">
        <v>0</v>
      </c>
      <c r="O628" s="151">
        <v>0</v>
      </c>
      <c r="P628" s="151">
        <v>0</v>
      </c>
      <c r="Q628" s="123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4"/>
      <c r="CR628" s="124"/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</row>
    <row r="629" spans="1:137" s="150" customFormat="1" ht="12.95" customHeight="1" x14ac:dyDescent="0.2">
      <c r="A629" s="127" t="e">
        <f>'Приложение № 1'!#REF!</f>
        <v>#REF!</v>
      </c>
      <c r="B629" s="104" t="e">
        <f>'Приложение № 1'!#REF!</f>
        <v>#REF!</v>
      </c>
      <c r="C629" s="126" t="e">
        <f>'Приложение № 1'!#REF!</f>
        <v>#REF!</v>
      </c>
      <c r="D629" s="151" t="e">
        <f>'Приложение № 1'!#REF!</f>
        <v>#REF!</v>
      </c>
      <c r="E629" s="151" t="e">
        <f t="shared" ref="E629:E641" si="197">C629</f>
        <v>#REF!</v>
      </c>
      <c r="F629" s="151" t="e">
        <f t="shared" ref="F629:F641" si="198">D629</f>
        <v>#REF!</v>
      </c>
      <c r="G629" s="151">
        <v>0</v>
      </c>
      <c r="H629" s="151">
        <v>0</v>
      </c>
      <c r="I629" s="151">
        <v>0</v>
      </c>
      <c r="J629" s="151">
        <v>0</v>
      </c>
      <c r="K629" s="151">
        <v>0</v>
      </c>
      <c r="L629" s="151">
        <v>0</v>
      </c>
      <c r="M629" s="151">
        <v>0</v>
      </c>
      <c r="N629" s="151">
        <v>0</v>
      </c>
      <c r="O629" s="151">
        <v>0</v>
      </c>
      <c r="P629" s="151">
        <v>0</v>
      </c>
      <c r="Q629" s="123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  <c r="CJ629" s="124"/>
      <c r="CK629" s="124"/>
      <c r="CL629" s="124"/>
      <c r="CM629" s="124"/>
      <c r="CN629" s="124"/>
      <c r="CO629" s="124"/>
      <c r="CP629" s="124"/>
      <c r="CQ629" s="124"/>
      <c r="CR629" s="124"/>
      <c r="CS629" s="124"/>
      <c r="CT629" s="124"/>
      <c r="CU629" s="124"/>
      <c r="CV629" s="124"/>
      <c r="CW629" s="124"/>
      <c r="CX629" s="124"/>
      <c r="CY629" s="124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</row>
    <row r="630" spans="1:137" s="150" customFormat="1" ht="12.95" customHeight="1" x14ac:dyDescent="0.2">
      <c r="A630" s="127" t="e">
        <f>'Приложение № 1'!#REF!</f>
        <v>#REF!</v>
      </c>
      <c r="B630" s="104" t="e">
        <f>'Приложение № 1'!#REF!</f>
        <v>#REF!</v>
      </c>
      <c r="C630" s="126" t="e">
        <f>'Приложение № 1'!#REF!</f>
        <v>#REF!</v>
      </c>
      <c r="D630" s="151" t="e">
        <f>'Приложение № 1'!#REF!</f>
        <v>#REF!</v>
      </c>
      <c r="E630" s="151" t="e">
        <f t="shared" si="197"/>
        <v>#REF!</v>
      </c>
      <c r="F630" s="151" t="e">
        <f t="shared" si="198"/>
        <v>#REF!</v>
      </c>
      <c r="G630" s="151">
        <v>0</v>
      </c>
      <c r="H630" s="151">
        <v>0</v>
      </c>
      <c r="I630" s="151">
        <v>0</v>
      </c>
      <c r="J630" s="151">
        <v>0</v>
      </c>
      <c r="K630" s="151">
        <v>0</v>
      </c>
      <c r="L630" s="151">
        <v>0</v>
      </c>
      <c r="M630" s="151">
        <v>0</v>
      </c>
      <c r="N630" s="151">
        <v>0</v>
      </c>
      <c r="O630" s="151">
        <v>0</v>
      </c>
      <c r="P630" s="151">
        <v>0</v>
      </c>
      <c r="Q630" s="123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</row>
    <row r="631" spans="1:137" s="150" customFormat="1" ht="12.95" customHeight="1" x14ac:dyDescent="0.2">
      <c r="A631" s="127" t="e">
        <f>'Приложение № 1'!#REF!</f>
        <v>#REF!</v>
      </c>
      <c r="B631" s="104" t="e">
        <f>'Приложение № 1'!#REF!</f>
        <v>#REF!</v>
      </c>
      <c r="C631" s="126" t="e">
        <f>'Приложение № 1'!#REF!</f>
        <v>#REF!</v>
      </c>
      <c r="D631" s="151" t="e">
        <f>'Приложение № 1'!#REF!</f>
        <v>#REF!</v>
      </c>
      <c r="E631" s="151" t="e">
        <f t="shared" si="197"/>
        <v>#REF!</v>
      </c>
      <c r="F631" s="151" t="e">
        <f t="shared" si="198"/>
        <v>#REF!</v>
      </c>
      <c r="G631" s="151">
        <v>0</v>
      </c>
      <c r="H631" s="151">
        <v>0</v>
      </c>
      <c r="I631" s="151">
        <v>0</v>
      </c>
      <c r="J631" s="151">
        <v>0</v>
      </c>
      <c r="K631" s="151">
        <v>0</v>
      </c>
      <c r="L631" s="151">
        <v>0</v>
      </c>
      <c r="M631" s="151">
        <v>0</v>
      </c>
      <c r="N631" s="151">
        <v>0</v>
      </c>
      <c r="O631" s="151">
        <v>0</v>
      </c>
      <c r="P631" s="151">
        <v>0</v>
      </c>
      <c r="Q631" s="123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  <c r="CJ631" s="124"/>
      <c r="CK631" s="124"/>
      <c r="CL631" s="124"/>
      <c r="CM631" s="124"/>
      <c r="CN631" s="124"/>
      <c r="CO631" s="124"/>
      <c r="CP631" s="124"/>
      <c r="CQ631" s="124"/>
      <c r="CR631" s="124"/>
      <c r="CS631" s="124"/>
      <c r="CT631" s="124"/>
      <c r="CU631" s="124"/>
      <c r="CV631" s="124"/>
      <c r="CW631" s="124"/>
      <c r="CX631" s="124"/>
      <c r="CY631" s="124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</row>
    <row r="632" spans="1:137" s="150" customFormat="1" ht="12.95" customHeight="1" x14ac:dyDescent="0.2">
      <c r="A632" s="127" t="e">
        <f>'Приложение № 1'!#REF!</f>
        <v>#REF!</v>
      </c>
      <c r="B632" s="104" t="e">
        <f>'Приложение № 1'!#REF!</f>
        <v>#REF!</v>
      </c>
      <c r="C632" s="126" t="e">
        <f>'Приложение № 1'!#REF!</f>
        <v>#REF!</v>
      </c>
      <c r="D632" s="151" t="e">
        <f>'Приложение № 1'!#REF!</f>
        <v>#REF!</v>
      </c>
      <c r="E632" s="151" t="e">
        <f t="shared" si="197"/>
        <v>#REF!</v>
      </c>
      <c r="F632" s="151" t="e">
        <f t="shared" si="198"/>
        <v>#REF!</v>
      </c>
      <c r="G632" s="151">
        <v>0</v>
      </c>
      <c r="H632" s="151">
        <v>0</v>
      </c>
      <c r="I632" s="151">
        <v>0</v>
      </c>
      <c r="J632" s="151">
        <v>0</v>
      </c>
      <c r="K632" s="151">
        <v>0</v>
      </c>
      <c r="L632" s="151">
        <v>0</v>
      </c>
      <c r="M632" s="151">
        <v>0</v>
      </c>
      <c r="N632" s="151">
        <v>0</v>
      </c>
      <c r="O632" s="151">
        <v>0</v>
      </c>
      <c r="P632" s="151">
        <v>0</v>
      </c>
      <c r="Q632" s="123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  <c r="CD632" s="124"/>
      <c r="CE632" s="124"/>
      <c r="CF632" s="124"/>
      <c r="CG632" s="124"/>
      <c r="CH632" s="124"/>
      <c r="CI632" s="124"/>
      <c r="CJ632" s="124"/>
      <c r="CK632" s="124"/>
      <c r="CL632" s="124"/>
      <c r="CM632" s="124"/>
      <c r="CN632" s="124"/>
      <c r="CO632" s="124"/>
      <c r="CP632" s="124"/>
      <c r="CQ632" s="124"/>
      <c r="CR632" s="124"/>
      <c r="CS632" s="124"/>
      <c r="CT632" s="124"/>
      <c r="CU632" s="124"/>
      <c r="CV632" s="124"/>
      <c r="CW632" s="124"/>
      <c r="CX632" s="124"/>
      <c r="CY632" s="124"/>
      <c r="CZ632" s="124"/>
      <c r="DA632" s="124"/>
      <c r="DB632" s="124"/>
      <c r="DC632" s="124"/>
      <c r="DD632" s="124"/>
      <c r="DE632" s="124"/>
      <c r="DF632" s="124"/>
      <c r="DG632" s="124"/>
      <c r="DH632" s="124"/>
      <c r="DI632" s="124"/>
      <c r="DJ632" s="124"/>
      <c r="DK632" s="124"/>
      <c r="DL632" s="124"/>
      <c r="DM632" s="124"/>
      <c r="DN632" s="124"/>
      <c r="DO632" s="124"/>
      <c r="DP632" s="124"/>
      <c r="DQ632" s="124"/>
      <c r="DR632" s="124"/>
      <c r="DS632" s="124"/>
      <c r="DT632" s="124"/>
      <c r="DU632" s="124"/>
      <c r="DV632" s="124"/>
      <c r="DW632" s="124"/>
      <c r="DX632" s="124"/>
      <c r="DY632" s="124"/>
      <c r="DZ632" s="124"/>
      <c r="EA632" s="124"/>
      <c r="EB632" s="124"/>
      <c r="EC632" s="124"/>
      <c r="ED632" s="124"/>
      <c r="EE632" s="124"/>
      <c r="EF632" s="124"/>
      <c r="EG632" s="124"/>
    </row>
    <row r="633" spans="1:137" s="150" customFormat="1" ht="12.95" customHeight="1" x14ac:dyDescent="0.2">
      <c r="A633" s="127" t="e">
        <f>'Приложение № 1'!#REF!</f>
        <v>#REF!</v>
      </c>
      <c r="B633" s="104" t="e">
        <f>'Приложение № 1'!#REF!</f>
        <v>#REF!</v>
      </c>
      <c r="C633" s="126" t="e">
        <f>'Приложение № 1'!#REF!</f>
        <v>#REF!</v>
      </c>
      <c r="D633" s="151" t="e">
        <f>'Приложение № 1'!#REF!</f>
        <v>#REF!</v>
      </c>
      <c r="E633" s="151" t="e">
        <f t="shared" si="197"/>
        <v>#REF!</v>
      </c>
      <c r="F633" s="151" t="e">
        <f t="shared" si="198"/>
        <v>#REF!</v>
      </c>
      <c r="G633" s="151">
        <v>0</v>
      </c>
      <c r="H633" s="151">
        <v>0</v>
      </c>
      <c r="I633" s="151">
        <v>0</v>
      </c>
      <c r="J633" s="151">
        <v>0</v>
      </c>
      <c r="K633" s="151">
        <v>0</v>
      </c>
      <c r="L633" s="151">
        <v>0</v>
      </c>
      <c r="M633" s="151">
        <v>0</v>
      </c>
      <c r="N633" s="151">
        <v>0</v>
      </c>
      <c r="O633" s="151">
        <v>0</v>
      </c>
      <c r="P633" s="151">
        <v>0</v>
      </c>
      <c r="Q633" s="123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  <c r="CD633" s="124"/>
      <c r="CE633" s="124"/>
      <c r="CF633" s="124"/>
      <c r="CG633" s="124"/>
      <c r="CH633" s="124"/>
      <c r="CI633" s="124"/>
      <c r="CJ633" s="124"/>
      <c r="CK633" s="124"/>
      <c r="CL633" s="124"/>
      <c r="CM633" s="124"/>
      <c r="CN633" s="124"/>
      <c r="CO633" s="124"/>
      <c r="CP633" s="124"/>
      <c r="CQ633" s="124"/>
      <c r="CR633" s="124"/>
      <c r="CS633" s="124"/>
      <c r="CT633" s="124"/>
      <c r="CU633" s="124"/>
      <c r="CV633" s="124"/>
      <c r="CW633" s="124"/>
      <c r="CX633" s="124"/>
      <c r="CY633" s="124"/>
      <c r="CZ633" s="124"/>
      <c r="DA633" s="124"/>
      <c r="DB633" s="124"/>
      <c r="DC633" s="124"/>
      <c r="DD633" s="124"/>
      <c r="DE633" s="124"/>
      <c r="DF633" s="124"/>
      <c r="DG633" s="124"/>
      <c r="DH633" s="124"/>
      <c r="DI633" s="124"/>
      <c r="DJ633" s="124"/>
      <c r="DK633" s="124"/>
      <c r="DL633" s="124"/>
      <c r="DM633" s="124"/>
      <c r="DN633" s="124"/>
      <c r="DO633" s="124"/>
      <c r="DP633" s="124"/>
      <c r="DQ633" s="124"/>
      <c r="DR633" s="124"/>
      <c r="DS633" s="124"/>
      <c r="DT633" s="124"/>
      <c r="DU633" s="124"/>
      <c r="DV633" s="124"/>
      <c r="DW633" s="124"/>
      <c r="DX633" s="124"/>
      <c r="DY633" s="124"/>
      <c r="DZ633" s="124"/>
      <c r="EA633" s="124"/>
      <c r="EB633" s="124"/>
      <c r="EC633" s="124"/>
      <c r="ED633" s="124"/>
      <c r="EE633" s="124"/>
      <c r="EF633" s="124"/>
      <c r="EG633" s="124"/>
    </row>
    <row r="634" spans="1:137" s="150" customFormat="1" ht="12.95" customHeight="1" x14ac:dyDescent="0.2">
      <c r="A634" s="127" t="e">
        <f>'Приложение № 1'!#REF!</f>
        <v>#REF!</v>
      </c>
      <c r="B634" s="104" t="e">
        <f>'Приложение № 1'!#REF!</f>
        <v>#REF!</v>
      </c>
      <c r="C634" s="126" t="e">
        <f>'Приложение № 1'!#REF!</f>
        <v>#REF!</v>
      </c>
      <c r="D634" s="151" t="e">
        <f>'Приложение № 1'!#REF!</f>
        <v>#REF!</v>
      </c>
      <c r="E634" s="151" t="e">
        <f t="shared" si="197"/>
        <v>#REF!</v>
      </c>
      <c r="F634" s="151" t="e">
        <f t="shared" si="198"/>
        <v>#REF!</v>
      </c>
      <c r="G634" s="151">
        <v>0</v>
      </c>
      <c r="H634" s="151">
        <v>0</v>
      </c>
      <c r="I634" s="151">
        <v>0</v>
      </c>
      <c r="J634" s="151">
        <v>0</v>
      </c>
      <c r="K634" s="151">
        <v>0</v>
      </c>
      <c r="L634" s="151">
        <v>0</v>
      </c>
      <c r="M634" s="151">
        <v>0</v>
      </c>
      <c r="N634" s="151">
        <v>0</v>
      </c>
      <c r="O634" s="151">
        <v>0</v>
      </c>
      <c r="P634" s="151">
        <v>0</v>
      </c>
      <c r="Q634" s="123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  <c r="AC634" s="124"/>
      <c r="AD634" s="124"/>
      <c r="AE634" s="124"/>
      <c r="AF634" s="124"/>
      <c r="AG634" s="124"/>
      <c r="AH634" s="124"/>
      <c r="AI634" s="124"/>
      <c r="AJ634" s="124"/>
      <c r="AK634" s="124"/>
      <c r="AL634" s="124"/>
      <c r="AM634" s="124"/>
      <c r="AN634" s="124"/>
      <c r="AO634" s="124"/>
      <c r="AP634" s="124"/>
      <c r="AQ634" s="124"/>
      <c r="AR634" s="124"/>
      <c r="AS634" s="124"/>
      <c r="AT634" s="124"/>
      <c r="AU634" s="124"/>
      <c r="AV634" s="124"/>
      <c r="AW634" s="124"/>
      <c r="AX634" s="124"/>
      <c r="AY634" s="124"/>
      <c r="AZ634" s="124"/>
      <c r="BA634" s="124"/>
      <c r="BB634" s="124"/>
      <c r="BC634" s="124"/>
      <c r="BD634" s="124"/>
      <c r="BE634" s="124"/>
      <c r="BF634" s="124"/>
      <c r="BG634" s="124"/>
      <c r="BH634" s="124"/>
      <c r="BI634" s="124"/>
      <c r="BJ634" s="124"/>
      <c r="BK634" s="124"/>
      <c r="BL634" s="124"/>
      <c r="BM634" s="124"/>
      <c r="BN634" s="124"/>
      <c r="BO634" s="124"/>
      <c r="BP634" s="124"/>
      <c r="BQ634" s="124"/>
      <c r="BR634" s="124"/>
      <c r="BS634" s="124"/>
      <c r="BT634" s="124"/>
      <c r="BU634" s="124"/>
      <c r="BV634" s="124"/>
      <c r="BW634" s="124"/>
      <c r="BX634" s="124"/>
      <c r="BY634" s="124"/>
      <c r="BZ634" s="124"/>
      <c r="CA634" s="124"/>
      <c r="CB634" s="124"/>
      <c r="CC634" s="124"/>
      <c r="CD634" s="124"/>
      <c r="CE634" s="124"/>
      <c r="CF634" s="124"/>
      <c r="CG634" s="124"/>
      <c r="CH634" s="124"/>
      <c r="CI634" s="124"/>
      <c r="CJ634" s="124"/>
      <c r="CK634" s="124"/>
      <c r="CL634" s="124"/>
      <c r="CM634" s="124"/>
      <c r="CN634" s="124"/>
      <c r="CO634" s="124"/>
      <c r="CP634" s="124"/>
      <c r="CQ634" s="124"/>
      <c r="CR634" s="124"/>
      <c r="CS634" s="124"/>
      <c r="CT634" s="124"/>
      <c r="CU634" s="124"/>
      <c r="CV634" s="124"/>
      <c r="CW634" s="124"/>
      <c r="CX634" s="124"/>
      <c r="CY634" s="124"/>
      <c r="CZ634" s="124"/>
      <c r="DA634" s="124"/>
      <c r="DB634" s="124"/>
      <c r="DC634" s="124"/>
      <c r="DD634" s="124"/>
      <c r="DE634" s="124"/>
      <c r="DF634" s="124"/>
      <c r="DG634" s="124"/>
      <c r="DH634" s="124"/>
      <c r="DI634" s="124"/>
      <c r="DJ634" s="124"/>
      <c r="DK634" s="124"/>
      <c r="DL634" s="124"/>
      <c r="DM634" s="124"/>
      <c r="DN634" s="124"/>
      <c r="DO634" s="124"/>
      <c r="DP634" s="124"/>
      <c r="DQ634" s="124"/>
      <c r="DR634" s="124"/>
      <c r="DS634" s="124"/>
      <c r="DT634" s="124"/>
      <c r="DU634" s="124"/>
      <c r="DV634" s="124"/>
      <c r="DW634" s="124"/>
      <c r="DX634" s="124"/>
      <c r="DY634" s="124"/>
      <c r="DZ634" s="124"/>
      <c r="EA634" s="124"/>
      <c r="EB634" s="124"/>
      <c r="EC634" s="124"/>
      <c r="ED634" s="124"/>
      <c r="EE634" s="124"/>
      <c r="EF634" s="124"/>
      <c r="EG634" s="124"/>
    </row>
    <row r="635" spans="1:137" s="150" customFormat="1" ht="12.95" customHeight="1" x14ac:dyDescent="0.2">
      <c r="A635" s="127" t="e">
        <f>'Приложение № 1'!#REF!</f>
        <v>#REF!</v>
      </c>
      <c r="B635" s="104" t="e">
        <f>'Приложение № 1'!#REF!</f>
        <v>#REF!</v>
      </c>
      <c r="C635" s="126" t="e">
        <f>'Приложение № 1'!#REF!</f>
        <v>#REF!</v>
      </c>
      <c r="D635" s="151" t="e">
        <f>'Приложение № 1'!#REF!</f>
        <v>#REF!</v>
      </c>
      <c r="E635" s="151" t="e">
        <f t="shared" si="197"/>
        <v>#REF!</v>
      </c>
      <c r="F635" s="151" t="e">
        <f t="shared" si="198"/>
        <v>#REF!</v>
      </c>
      <c r="G635" s="151">
        <v>0</v>
      </c>
      <c r="H635" s="151">
        <v>0</v>
      </c>
      <c r="I635" s="151">
        <v>0</v>
      </c>
      <c r="J635" s="151">
        <v>0</v>
      </c>
      <c r="K635" s="151">
        <v>0</v>
      </c>
      <c r="L635" s="151">
        <v>0</v>
      </c>
      <c r="M635" s="151">
        <v>0</v>
      </c>
      <c r="N635" s="151">
        <v>0</v>
      </c>
      <c r="O635" s="151">
        <v>0</v>
      </c>
      <c r="P635" s="151">
        <v>0</v>
      </c>
      <c r="Q635" s="123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  <c r="AD635" s="124"/>
      <c r="AE635" s="124"/>
      <c r="AF635" s="124"/>
      <c r="AG635" s="124"/>
      <c r="AH635" s="124"/>
      <c r="AI635" s="124"/>
      <c r="AJ635" s="124"/>
      <c r="AK635" s="124"/>
      <c r="AL635" s="124"/>
      <c r="AM635" s="124"/>
      <c r="AN635" s="124"/>
      <c r="AO635" s="124"/>
      <c r="AP635" s="124"/>
      <c r="AQ635" s="124"/>
      <c r="AR635" s="124"/>
      <c r="AS635" s="124"/>
      <c r="AT635" s="124"/>
      <c r="AU635" s="124"/>
      <c r="AV635" s="124"/>
      <c r="AW635" s="124"/>
      <c r="AX635" s="124"/>
      <c r="AY635" s="124"/>
      <c r="AZ635" s="124"/>
      <c r="BA635" s="124"/>
      <c r="BB635" s="124"/>
      <c r="BC635" s="124"/>
      <c r="BD635" s="124"/>
      <c r="BE635" s="124"/>
      <c r="BF635" s="124"/>
      <c r="BG635" s="124"/>
      <c r="BH635" s="124"/>
      <c r="BI635" s="124"/>
      <c r="BJ635" s="124"/>
      <c r="BK635" s="124"/>
      <c r="BL635" s="124"/>
      <c r="BM635" s="124"/>
      <c r="BN635" s="124"/>
      <c r="BO635" s="124"/>
      <c r="BP635" s="124"/>
      <c r="BQ635" s="124"/>
      <c r="BR635" s="124"/>
      <c r="BS635" s="124"/>
      <c r="BT635" s="124"/>
      <c r="BU635" s="124"/>
      <c r="BV635" s="124"/>
      <c r="BW635" s="124"/>
      <c r="BX635" s="124"/>
      <c r="BY635" s="124"/>
      <c r="BZ635" s="124"/>
      <c r="CA635" s="124"/>
      <c r="CB635" s="124"/>
      <c r="CC635" s="124"/>
      <c r="CD635" s="124"/>
      <c r="CE635" s="124"/>
      <c r="CF635" s="124"/>
      <c r="CG635" s="124"/>
      <c r="CH635" s="124"/>
      <c r="CI635" s="124"/>
      <c r="CJ635" s="124"/>
      <c r="CK635" s="124"/>
      <c r="CL635" s="124"/>
      <c r="CM635" s="124"/>
      <c r="CN635" s="124"/>
      <c r="CO635" s="124"/>
      <c r="CP635" s="124"/>
      <c r="CQ635" s="124"/>
      <c r="CR635" s="124"/>
      <c r="CS635" s="124"/>
      <c r="CT635" s="124"/>
      <c r="CU635" s="124"/>
      <c r="CV635" s="124"/>
      <c r="CW635" s="124"/>
      <c r="CX635" s="124"/>
      <c r="CY635" s="124"/>
      <c r="CZ635" s="124"/>
      <c r="DA635" s="124"/>
      <c r="DB635" s="124"/>
      <c r="DC635" s="124"/>
      <c r="DD635" s="124"/>
      <c r="DE635" s="124"/>
      <c r="DF635" s="124"/>
      <c r="DG635" s="124"/>
      <c r="DH635" s="124"/>
      <c r="DI635" s="124"/>
      <c r="DJ635" s="124"/>
      <c r="DK635" s="124"/>
      <c r="DL635" s="124"/>
      <c r="DM635" s="124"/>
      <c r="DN635" s="124"/>
      <c r="DO635" s="124"/>
      <c r="DP635" s="124"/>
      <c r="DQ635" s="124"/>
      <c r="DR635" s="124"/>
      <c r="DS635" s="124"/>
      <c r="DT635" s="124"/>
      <c r="DU635" s="124"/>
      <c r="DV635" s="124"/>
      <c r="DW635" s="124"/>
      <c r="DX635" s="124"/>
      <c r="DY635" s="124"/>
      <c r="DZ635" s="124"/>
      <c r="EA635" s="124"/>
      <c r="EB635" s="124"/>
      <c r="EC635" s="124"/>
      <c r="ED635" s="124"/>
      <c r="EE635" s="124"/>
      <c r="EF635" s="124"/>
      <c r="EG635" s="124"/>
    </row>
    <row r="636" spans="1:137" s="150" customFormat="1" ht="12.95" customHeight="1" x14ac:dyDescent="0.2">
      <c r="A636" s="127" t="e">
        <f>'Приложение № 1'!#REF!</f>
        <v>#REF!</v>
      </c>
      <c r="B636" s="104" t="e">
        <f>'Приложение № 1'!#REF!</f>
        <v>#REF!</v>
      </c>
      <c r="C636" s="126" t="e">
        <f>'Приложение № 1'!#REF!</f>
        <v>#REF!</v>
      </c>
      <c r="D636" s="151" t="e">
        <f>'Приложение № 1'!#REF!</f>
        <v>#REF!</v>
      </c>
      <c r="E636" s="151" t="e">
        <f t="shared" si="197"/>
        <v>#REF!</v>
      </c>
      <c r="F636" s="151" t="e">
        <f t="shared" si="198"/>
        <v>#REF!</v>
      </c>
      <c r="G636" s="151">
        <v>0</v>
      </c>
      <c r="H636" s="151">
        <v>0</v>
      </c>
      <c r="I636" s="151">
        <v>0</v>
      </c>
      <c r="J636" s="151">
        <v>0</v>
      </c>
      <c r="K636" s="151">
        <v>0</v>
      </c>
      <c r="L636" s="151">
        <v>0</v>
      </c>
      <c r="M636" s="151">
        <v>0</v>
      </c>
      <c r="N636" s="151">
        <v>0</v>
      </c>
      <c r="O636" s="151">
        <v>0</v>
      </c>
      <c r="P636" s="151">
        <v>0</v>
      </c>
      <c r="Q636" s="123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124"/>
      <c r="AP636" s="124"/>
      <c r="AQ636" s="124"/>
      <c r="AR636" s="124"/>
      <c r="AS636" s="124"/>
      <c r="AT636" s="124"/>
      <c r="AU636" s="124"/>
      <c r="AV636" s="124"/>
      <c r="AW636" s="124"/>
      <c r="AX636" s="124"/>
      <c r="AY636" s="124"/>
      <c r="AZ636" s="124"/>
      <c r="BA636" s="124"/>
      <c r="BB636" s="124"/>
      <c r="BC636" s="124"/>
      <c r="BD636" s="124"/>
      <c r="BE636" s="124"/>
      <c r="BF636" s="124"/>
      <c r="BG636" s="124"/>
      <c r="BH636" s="124"/>
      <c r="BI636" s="124"/>
      <c r="BJ636" s="124"/>
      <c r="BK636" s="124"/>
      <c r="BL636" s="124"/>
      <c r="BM636" s="124"/>
      <c r="BN636" s="124"/>
      <c r="BO636" s="124"/>
      <c r="BP636" s="124"/>
      <c r="BQ636" s="124"/>
      <c r="BR636" s="124"/>
      <c r="BS636" s="124"/>
      <c r="BT636" s="124"/>
      <c r="BU636" s="124"/>
      <c r="BV636" s="124"/>
      <c r="BW636" s="124"/>
      <c r="BX636" s="124"/>
      <c r="BY636" s="124"/>
      <c r="BZ636" s="124"/>
      <c r="CA636" s="124"/>
      <c r="CB636" s="124"/>
      <c r="CC636" s="124"/>
      <c r="CD636" s="124"/>
      <c r="CE636" s="124"/>
      <c r="CF636" s="124"/>
      <c r="CG636" s="124"/>
      <c r="CH636" s="124"/>
      <c r="CI636" s="124"/>
      <c r="CJ636" s="124"/>
      <c r="CK636" s="124"/>
      <c r="CL636" s="124"/>
      <c r="CM636" s="124"/>
      <c r="CN636" s="124"/>
      <c r="CO636" s="124"/>
      <c r="CP636" s="124"/>
      <c r="CQ636" s="124"/>
      <c r="CR636" s="124"/>
      <c r="CS636" s="124"/>
      <c r="CT636" s="124"/>
      <c r="CU636" s="124"/>
      <c r="CV636" s="124"/>
      <c r="CW636" s="124"/>
      <c r="CX636" s="124"/>
      <c r="CY636" s="124"/>
      <c r="CZ636" s="124"/>
      <c r="DA636" s="124"/>
      <c r="DB636" s="124"/>
      <c r="DC636" s="124"/>
      <c r="DD636" s="124"/>
      <c r="DE636" s="124"/>
      <c r="DF636" s="124"/>
      <c r="DG636" s="124"/>
      <c r="DH636" s="124"/>
      <c r="DI636" s="124"/>
      <c r="DJ636" s="124"/>
      <c r="DK636" s="124"/>
      <c r="DL636" s="124"/>
      <c r="DM636" s="124"/>
      <c r="DN636" s="124"/>
      <c r="DO636" s="124"/>
      <c r="DP636" s="124"/>
      <c r="DQ636" s="124"/>
      <c r="DR636" s="124"/>
      <c r="DS636" s="124"/>
      <c r="DT636" s="124"/>
      <c r="DU636" s="124"/>
      <c r="DV636" s="124"/>
      <c r="DW636" s="124"/>
      <c r="DX636" s="124"/>
      <c r="DY636" s="124"/>
      <c r="DZ636" s="124"/>
      <c r="EA636" s="124"/>
      <c r="EB636" s="124"/>
      <c r="EC636" s="124"/>
      <c r="ED636" s="124"/>
      <c r="EE636" s="124"/>
      <c r="EF636" s="124"/>
      <c r="EG636" s="124"/>
    </row>
    <row r="637" spans="1:137" s="150" customFormat="1" ht="12.95" customHeight="1" x14ac:dyDescent="0.2">
      <c r="A637" s="127" t="e">
        <f>'Приложение № 1'!#REF!</f>
        <v>#REF!</v>
      </c>
      <c r="B637" s="104" t="e">
        <f>'Приложение № 1'!#REF!</f>
        <v>#REF!</v>
      </c>
      <c r="C637" s="126" t="e">
        <f>'Приложение № 1'!#REF!</f>
        <v>#REF!</v>
      </c>
      <c r="D637" s="151" t="e">
        <f>'Приложение № 1'!#REF!</f>
        <v>#REF!</v>
      </c>
      <c r="E637" s="151" t="e">
        <f t="shared" si="197"/>
        <v>#REF!</v>
      </c>
      <c r="F637" s="151" t="e">
        <f t="shared" si="198"/>
        <v>#REF!</v>
      </c>
      <c r="G637" s="151">
        <v>0</v>
      </c>
      <c r="H637" s="151">
        <v>0</v>
      </c>
      <c r="I637" s="151">
        <v>0</v>
      </c>
      <c r="J637" s="151">
        <v>0</v>
      </c>
      <c r="K637" s="151">
        <v>0</v>
      </c>
      <c r="L637" s="151">
        <v>0</v>
      </c>
      <c r="M637" s="151">
        <v>0</v>
      </c>
      <c r="N637" s="151">
        <v>0</v>
      </c>
      <c r="O637" s="151">
        <v>0</v>
      </c>
      <c r="P637" s="151">
        <v>0</v>
      </c>
      <c r="Q637" s="123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24"/>
      <c r="AE637" s="124"/>
      <c r="AF637" s="124"/>
      <c r="AG637" s="124"/>
      <c r="AH637" s="124"/>
      <c r="AI637" s="124"/>
      <c r="AJ637" s="124"/>
      <c r="AK637" s="124"/>
      <c r="AL637" s="124"/>
      <c r="AM637" s="124"/>
      <c r="AN637" s="124"/>
      <c r="AO637" s="124"/>
      <c r="AP637" s="124"/>
      <c r="AQ637" s="124"/>
      <c r="AR637" s="124"/>
      <c r="AS637" s="124"/>
      <c r="AT637" s="124"/>
      <c r="AU637" s="124"/>
      <c r="AV637" s="124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24"/>
      <c r="BO637" s="124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24"/>
      <c r="CA637" s="124"/>
      <c r="CB637" s="124"/>
      <c r="CC637" s="124"/>
      <c r="CD637" s="124"/>
      <c r="CE637" s="124"/>
      <c r="CF637" s="124"/>
      <c r="CG637" s="124"/>
      <c r="CH637" s="124"/>
      <c r="CI637" s="124"/>
      <c r="CJ637" s="124"/>
      <c r="CK637" s="124"/>
      <c r="CL637" s="124"/>
      <c r="CM637" s="124"/>
      <c r="CN637" s="124"/>
      <c r="CO637" s="124"/>
      <c r="CP637" s="124"/>
      <c r="CQ637" s="124"/>
      <c r="CR637" s="124"/>
      <c r="CS637" s="124"/>
      <c r="CT637" s="124"/>
      <c r="CU637" s="124"/>
      <c r="CV637" s="124"/>
      <c r="CW637" s="124"/>
      <c r="CX637" s="124"/>
      <c r="CY637" s="124"/>
      <c r="CZ637" s="124"/>
      <c r="DA637" s="124"/>
      <c r="DB637" s="124"/>
      <c r="DC637" s="124"/>
      <c r="DD637" s="124"/>
      <c r="DE637" s="124"/>
      <c r="DF637" s="124"/>
      <c r="DG637" s="124"/>
      <c r="DH637" s="124"/>
      <c r="DI637" s="124"/>
      <c r="DJ637" s="124"/>
      <c r="DK637" s="124"/>
      <c r="DL637" s="124"/>
      <c r="DM637" s="124"/>
      <c r="DN637" s="124"/>
      <c r="DO637" s="124"/>
      <c r="DP637" s="124"/>
      <c r="DQ637" s="124"/>
      <c r="DR637" s="124"/>
      <c r="DS637" s="124"/>
      <c r="DT637" s="124"/>
      <c r="DU637" s="124"/>
      <c r="DV637" s="124"/>
      <c r="DW637" s="124"/>
      <c r="DX637" s="124"/>
      <c r="DY637" s="124"/>
      <c r="DZ637" s="124"/>
      <c r="EA637" s="124"/>
      <c r="EB637" s="124"/>
      <c r="EC637" s="124"/>
      <c r="ED637" s="124"/>
      <c r="EE637" s="124"/>
      <c r="EF637" s="124"/>
      <c r="EG637" s="124"/>
    </row>
    <row r="638" spans="1:137" s="150" customFormat="1" ht="12.95" customHeight="1" x14ac:dyDescent="0.2">
      <c r="A638" s="127" t="e">
        <f>'Приложение № 1'!#REF!</f>
        <v>#REF!</v>
      </c>
      <c r="B638" s="104" t="e">
        <f>'Приложение № 1'!#REF!</f>
        <v>#REF!</v>
      </c>
      <c r="C638" s="126" t="e">
        <f>'Приложение № 1'!#REF!</f>
        <v>#REF!</v>
      </c>
      <c r="D638" s="151" t="e">
        <f>'Приложение № 1'!#REF!</f>
        <v>#REF!</v>
      </c>
      <c r="E638" s="151" t="e">
        <f t="shared" si="197"/>
        <v>#REF!</v>
      </c>
      <c r="F638" s="151" t="e">
        <f t="shared" si="198"/>
        <v>#REF!</v>
      </c>
      <c r="G638" s="151">
        <v>0</v>
      </c>
      <c r="H638" s="151">
        <v>0</v>
      </c>
      <c r="I638" s="151">
        <v>0</v>
      </c>
      <c r="J638" s="151">
        <v>0</v>
      </c>
      <c r="K638" s="151">
        <v>0</v>
      </c>
      <c r="L638" s="151">
        <v>0</v>
      </c>
      <c r="M638" s="151">
        <v>0</v>
      </c>
      <c r="N638" s="151">
        <v>0</v>
      </c>
      <c r="O638" s="151">
        <v>0</v>
      </c>
      <c r="P638" s="151">
        <v>0</v>
      </c>
      <c r="Q638" s="123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4"/>
      <c r="AI638" s="124"/>
      <c r="AJ638" s="124"/>
      <c r="AK638" s="124"/>
      <c r="AL638" s="124"/>
      <c r="AM638" s="124"/>
      <c r="AN638" s="124"/>
      <c r="AO638" s="124"/>
      <c r="AP638" s="124"/>
      <c r="AQ638" s="124"/>
      <c r="AR638" s="124"/>
      <c r="AS638" s="124"/>
      <c r="AT638" s="124"/>
      <c r="AU638" s="124"/>
      <c r="AV638" s="124"/>
      <c r="AW638" s="124"/>
      <c r="AX638" s="124"/>
      <c r="AY638" s="124"/>
      <c r="AZ638" s="124"/>
      <c r="BA638" s="124"/>
      <c r="BB638" s="124"/>
      <c r="BC638" s="124"/>
      <c r="BD638" s="124"/>
      <c r="BE638" s="124"/>
      <c r="BF638" s="124"/>
      <c r="BG638" s="124"/>
      <c r="BH638" s="124"/>
      <c r="BI638" s="124"/>
      <c r="BJ638" s="124"/>
      <c r="BK638" s="124"/>
      <c r="BL638" s="124"/>
      <c r="BM638" s="124"/>
      <c r="BN638" s="124"/>
      <c r="BO638" s="124"/>
      <c r="BP638" s="124"/>
      <c r="BQ638" s="124"/>
      <c r="BR638" s="124"/>
      <c r="BS638" s="124"/>
      <c r="BT638" s="124"/>
      <c r="BU638" s="124"/>
      <c r="BV638" s="124"/>
      <c r="BW638" s="124"/>
      <c r="BX638" s="124"/>
      <c r="BY638" s="124"/>
      <c r="BZ638" s="124"/>
      <c r="CA638" s="124"/>
      <c r="CB638" s="124"/>
      <c r="CC638" s="124"/>
      <c r="CD638" s="124"/>
      <c r="CE638" s="124"/>
      <c r="CF638" s="124"/>
      <c r="CG638" s="124"/>
      <c r="CH638" s="124"/>
      <c r="CI638" s="124"/>
      <c r="CJ638" s="124"/>
      <c r="CK638" s="124"/>
      <c r="CL638" s="124"/>
      <c r="CM638" s="124"/>
      <c r="CN638" s="124"/>
      <c r="CO638" s="124"/>
      <c r="CP638" s="124"/>
      <c r="CQ638" s="124"/>
      <c r="CR638" s="124"/>
      <c r="CS638" s="124"/>
      <c r="CT638" s="124"/>
      <c r="CU638" s="124"/>
      <c r="CV638" s="124"/>
      <c r="CW638" s="124"/>
      <c r="CX638" s="124"/>
      <c r="CY638" s="124"/>
      <c r="CZ638" s="124"/>
      <c r="DA638" s="124"/>
      <c r="DB638" s="124"/>
      <c r="DC638" s="124"/>
      <c r="DD638" s="124"/>
      <c r="DE638" s="124"/>
      <c r="DF638" s="124"/>
      <c r="DG638" s="124"/>
      <c r="DH638" s="124"/>
      <c r="DI638" s="124"/>
      <c r="DJ638" s="124"/>
      <c r="DK638" s="124"/>
      <c r="DL638" s="124"/>
      <c r="DM638" s="124"/>
      <c r="DN638" s="124"/>
      <c r="DO638" s="124"/>
      <c r="DP638" s="124"/>
      <c r="DQ638" s="124"/>
      <c r="DR638" s="124"/>
      <c r="DS638" s="124"/>
      <c r="DT638" s="124"/>
      <c r="DU638" s="124"/>
      <c r="DV638" s="124"/>
      <c r="DW638" s="124"/>
      <c r="DX638" s="124"/>
      <c r="DY638" s="124"/>
      <c r="DZ638" s="124"/>
      <c r="EA638" s="124"/>
      <c r="EB638" s="124"/>
      <c r="EC638" s="124"/>
      <c r="ED638" s="124"/>
      <c r="EE638" s="124"/>
      <c r="EF638" s="124"/>
      <c r="EG638" s="124"/>
    </row>
    <row r="639" spans="1:137" s="150" customFormat="1" ht="12.95" customHeight="1" x14ac:dyDescent="0.2">
      <c r="A639" s="127" t="e">
        <f>'Приложение № 1'!#REF!</f>
        <v>#REF!</v>
      </c>
      <c r="B639" s="104" t="e">
        <f>'Приложение № 1'!#REF!</f>
        <v>#REF!</v>
      </c>
      <c r="C639" s="126" t="e">
        <f>'Приложение № 1'!#REF!</f>
        <v>#REF!</v>
      </c>
      <c r="D639" s="151" t="e">
        <f>'Приложение № 1'!#REF!</f>
        <v>#REF!</v>
      </c>
      <c r="E639" s="151" t="e">
        <f t="shared" si="197"/>
        <v>#REF!</v>
      </c>
      <c r="F639" s="151" t="e">
        <f t="shared" si="198"/>
        <v>#REF!</v>
      </c>
      <c r="G639" s="151">
        <v>0</v>
      </c>
      <c r="H639" s="151">
        <v>0</v>
      </c>
      <c r="I639" s="151">
        <v>0</v>
      </c>
      <c r="J639" s="151">
        <v>0</v>
      </c>
      <c r="K639" s="151">
        <v>0</v>
      </c>
      <c r="L639" s="151">
        <v>0</v>
      </c>
      <c r="M639" s="151">
        <v>0</v>
      </c>
      <c r="N639" s="151">
        <v>0</v>
      </c>
      <c r="O639" s="151">
        <v>0</v>
      </c>
      <c r="P639" s="151">
        <v>0</v>
      </c>
      <c r="Q639" s="123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4"/>
      <c r="AL639" s="124"/>
      <c r="AM639" s="124"/>
      <c r="AN639" s="124"/>
      <c r="AO639" s="124"/>
      <c r="AP639" s="124"/>
      <c r="AQ639" s="124"/>
      <c r="AR639" s="124"/>
      <c r="AS639" s="124"/>
      <c r="AT639" s="124"/>
      <c r="AU639" s="124"/>
      <c r="AV639" s="124"/>
      <c r="AW639" s="124"/>
      <c r="AX639" s="124"/>
      <c r="AY639" s="124"/>
      <c r="AZ639" s="124"/>
      <c r="BA639" s="124"/>
      <c r="BB639" s="124"/>
      <c r="BC639" s="124"/>
      <c r="BD639" s="124"/>
      <c r="BE639" s="124"/>
      <c r="BF639" s="124"/>
      <c r="BG639" s="124"/>
      <c r="BH639" s="124"/>
      <c r="BI639" s="124"/>
      <c r="BJ639" s="124"/>
      <c r="BK639" s="124"/>
      <c r="BL639" s="124"/>
      <c r="BM639" s="124"/>
      <c r="BN639" s="124"/>
      <c r="BO639" s="124"/>
      <c r="BP639" s="124"/>
      <c r="BQ639" s="124"/>
      <c r="BR639" s="124"/>
      <c r="BS639" s="124"/>
      <c r="BT639" s="124"/>
      <c r="BU639" s="124"/>
      <c r="BV639" s="124"/>
      <c r="BW639" s="124"/>
      <c r="BX639" s="124"/>
      <c r="BY639" s="124"/>
      <c r="BZ639" s="124"/>
      <c r="CA639" s="124"/>
      <c r="CB639" s="124"/>
      <c r="CC639" s="124"/>
      <c r="CD639" s="124"/>
      <c r="CE639" s="124"/>
      <c r="CF639" s="124"/>
      <c r="CG639" s="124"/>
      <c r="CH639" s="124"/>
      <c r="CI639" s="124"/>
      <c r="CJ639" s="124"/>
      <c r="CK639" s="124"/>
      <c r="CL639" s="124"/>
      <c r="CM639" s="124"/>
      <c r="CN639" s="124"/>
      <c r="CO639" s="124"/>
      <c r="CP639" s="124"/>
      <c r="CQ639" s="124"/>
      <c r="CR639" s="124"/>
      <c r="CS639" s="124"/>
      <c r="CT639" s="124"/>
      <c r="CU639" s="124"/>
      <c r="CV639" s="124"/>
      <c r="CW639" s="124"/>
      <c r="CX639" s="124"/>
      <c r="CY639" s="124"/>
      <c r="CZ639" s="124"/>
      <c r="DA639" s="124"/>
      <c r="DB639" s="124"/>
      <c r="DC639" s="124"/>
      <c r="DD639" s="124"/>
      <c r="DE639" s="124"/>
      <c r="DF639" s="124"/>
      <c r="DG639" s="124"/>
      <c r="DH639" s="124"/>
      <c r="DI639" s="124"/>
      <c r="DJ639" s="124"/>
      <c r="DK639" s="124"/>
      <c r="DL639" s="124"/>
      <c r="DM639" s="124"/>
      <c r="DN639" s="124"/>
      <c r="DO639" s="124"/>
      <c r="DP639" s="124"/>
      <c r="DQ639" s="124"/>
      <c r="DR639" s="124"/>
      <c r="DS639" s="124"/>
      <c r="DT639" s="124"/>
      <c r="DU639" s="124"/>
      <c r="DV639" s="124"/>
      <c r="DW639" s="124"/>
      <c r="DX639" s="124"/>
      <c r="DY639" s="124"/>
      <c r="DZ639" s="124"/>
      <c r="EA639" s="124"/>
      <c r="EB639" s="124"/>
      <c r="EC639" s="124"/>
      <c r="ED639" s="124"/>
      <c r="EE639" s="124"/>
      <c r="EF639" s="124"/>
      <c r="EG639" s="124"/>
    </row>
    <row r="640" spans="1:137" s="150" customFormat="1" ht="12.95" customHeight="1" x14ac:dyDescent="0.2">
      <c r="A640" s="127" t="e">
        <f>'Приложение № 1'!#REF!</f>
        <v>#REF!</v>
      </c>
      <c r="B640" s="104" t="e">
        <f>'Приложение № 1'!#REF!</f>
        <v>#REF!</v>
      </c>
      <c r="C640" s="126" t="e">
        <f>'Приложение № 1'!#REF!</f>
        <v>#REF!</v>
      </c>
      <c r="D640" s="151" t="e">
        <f>'Приложение № 1'!#REF!</f>
        <v>#REF!</v>
      </c>
      <c r="E640" s="151" t="e">
        <f t="shared" si="197"/>
        <v>#REF!</v>
      </c>
      <c r="F640" s="151" t="e">
        <f t="shared" si="198"/>
        <v>#REF!</v>
      </c>
      <c r="G640" s="151">
        <v>0</v>
      </c>
      <c r="H640" s="151">
        <v>0</v>
      </c>
      <c r="I640" s="151">
        <v>0</v>
      </c>
      <c r="J640" s="151">
        <v>0</v>
      </c>
      <c r="K640" s="151">
        <v>0</v>
      </c>
      <c r="L640" s="151">
        <v>0</v>
      </c>
      <c r="M640" s="151">
        <v>0</v>
      </c>
      <c r="N640" s="151">
        <v>0</v>
      </c>
      <c r="O640" s="151">
        <v>0</v>
      </c>
      <c r="P640" s="151">
        <v>0</v>
      </c>
      <c r="Q640" s="123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4"/>
      <c r="AI640" s="124"/>
      <c r="AJ640" s="124"/>
      <c r="AK640" s="124"/>
      <c r="AL640" s="124"/>
      <c r="AM640" s="124"/>
      <c r="AN640" s="124"/>
      <c r="AO640" s="124"/>
      <c r="AP640" s="124"/>
      <c r="AQ640" s="124"/>
      <c r="AR640" s="124"/>
      <c r="AS640" s="124"/>
      <c r="AT640" s="124"/>
      <c r="AU640" s="124"/>
      <c r="AV640" s="124"/>
      <c r="AW640" s="124"/>
      <c r="AX640" s="124"/>
      <c r="AY640" s="124"/>
      <c r="AZ640" s="124"/>
      <c r="BA640" s="124"/>
      <c r="BB640" s="124"/>
      <c r="BC640" s="124"/>
      <c r="BD640" s="124"/>
      <c r="BE640" s="124"/>
      <c r="BF640" s="124"/>
      <c r="BG640" s="124"/>
      <c r="BH640" s="124"/>
      <c r="BI640" s="124"/>
      <c r="BJ640" s="124"/>
      <c r="BK640" s="124"/>
      <c r="BL640" s="124"/>
      <c r="BM640" s="124"/>
      <c r="BN640" s="124"/>
      <c r="BO640" s="124"/>
      <c r="BP640" s="124"/>
      <c r="BQ640" s="124"/>
      <c r="BR640" s="124"/>
      <c r="BS640" s="124"/>
      <c r="BT640" s="124"/>
      <c r="BU640" s="124"/>
      <c r="BV640" s="124"/>
      <c r="BW640" s="124"/>
      <c r="BX640" s="124"/>
      <c r="BY640" s="124"/>
      <c r="BZ640" s="124"/>
      <c r="CA640" s="124"/>
      <c r="CB640" s="124"/>
      <c r="CC640" s="124"/>
      <c r="CD640" s="124"/>
      <c r="CE640" s="124"/>
      <c r="CF640" s="124"/>
      <c r="CG640" s="124"/>
      <c r="CH640" s="124"/>
      <c r="CI640" s="124"/>
      <c r="CJ640" s="124"/>
      <c r="CK640" s="124"/>
      <c r="CL640" s="124"/>
      <c r="CM640" s="124"/>
      <c r="CN640" s="124"/>
      <c r="CO640" s="124"/>
      <c r="CP640" s="124"/>
      <c r="CQ640" s="124"/>
      <c r="CR640" s="124"/>
      <c r="CS640" s="124"/>
      <c r="CT640" s="124"/>
      <c r="CU640" s="124"/>
      <c r="CV640" s="124"/>
      <c r="CW640" s="124"/>
      <c r="CX640" s="124"/>
      <c r="CY640" s="124"/>
      <c r="CZ640" s="124"/>
      <c r="DA640" s="124"/>
      <c r="DB640" s="124"/>
      <c r="DC640" s="124"/>
      <c r="DD640" s="124"/>
      <c r="DE640" s="124"/>
      <c r="DF640" s="124"/>
      <c r="DG640" s="124"/>
      <c r="DH640" s="124"/>
      <c r="DI640" s="124"/>
      <c r="DJ640" s="124"/>
      <c r="DK640" s="124"/>
      <c r="DL640" s="124"/>
      <c r="DM640" s="124"/>
      <c r="DN640" s="124"/>
      <c r="DO640" s="124"/>
      <c r="DP640" s="124"/>
      <c r="DQ640" s="124"/>
      <c r="DR640" s="124"/>
      <c r="DS640" s="124"/>
      <c r="DT640" s="124"/>
      <c r="DU640" s="124"/>
      <c r="DV640" s="124"/>
      <c r="DW640" s="124"/>
      <c r="DX640" s="124"/>
      <c r="DY640" s="124"/>
      <c r="DZ640" s="124"/>
      <c r="EA640" s="124"/>
      <c r="EB640" s="124"/>
      <c r="EC640" s="124"/>
      <c r="ED640" s="124"/>
      <c r="EE640" s="124"/>
      <c r="EF640" s="124"/>
      <c r="EG640" s="124"/>
    </row>
    <row r="641" spans="1:137" s="150" customFormat="1" ht="12.95" customHeight="1" x14ac:dyDescent="0.2">
      <c r="A641" s="127" t="e">
        <f>'Приложение № 1'!#REF!</f>
        <v>#REF!</v>
      </c>
      <c r="B641" s="104" t="e">
        <f>'Приложение № 1'!#REF!</f>
        <v>#REF!</v>
      </c>
      <c r="C641" s="126" t="e">
        <f>'Приложение № 1'!#REF!</f>
        <v>#REF!</v>
      </c>
      <c r="D641" s="151" t="e">
        <f>'Приложение № 1'!#REF!</f>
        <v>#REF!</v>
      </c>
      <c r="E641" s="151" t="e">
        <f t="shared" si="197"/>
        <v>#REF!</v>
      </c>
      <c r="F641" s="151" t="e">
        <f t="shared" si="198"/>
        <v>#REF!</v>
      </c>
      <c r="G641" s="151">
        <v>0</v>
      </c>
      <c r="H641" s="151">
        <v>0</v>
      </c>
      <c r="I641" s="151">
        <v>0</v>
      </c>
      <c r="J641" s="151">
        <v>0</v>
      </c>
      <c r="K641" s="151">
        <v>0</v>
      </c>
      <c r="L641" s="151">
        <v>0</v>
      </c>
      <c r="M641" s="151">
        <v>0</v>
      </c>
      <c r="N641" s="151">
        <v>0</v>
      </c>
      <c r="O641" s="151">
        <v>0</v>
      </c>
      <c r="P641" s="151">
        <v>0</v>
      </c>
      <c r="Q641" s="123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24"/>
      <c r="AV641" s="124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  <c r="BJ641" s="124"/>
      <c r="BK641" s="124"/>
      <c r="BL641" s="124"/>
      <c r="BM641" s="124"/>
      <c r="BN641" s="124"/>
      <c r="BO641" s="124"/>
      <c r="BP641" s="124"/>
      <c r="BQ641" s="124"/>
      <c r="BR641" s="124"/>
      <c r="BS641" s="124"/>
      <c r="BT641" s="124"/>
      <c r="BU641" s="124"/>
      <c r="BV641" s="124"/>
      <c r="BW641" s="124"/>
      <c r="BX641" s="124"/>
      <c r="BY641" s="124"/>
      <c r="BZ641" s="124"/>
      <c r="CA641" s="124"/>
      <c r="CB641" s="124"/>
      <c r="CC641" s="124"/>
      <c r="CD641" s="124"/>
      <c r="CE641" s="124"/>
      <c r="CF641" s="124"/>
      <c r="CG641" s="124"/>
      <c r="CH641" s="124"/>
      <c r="CI641" s="124"/>
      <c r="CJ641" s="124"/>
      <c r="CK641" s="124"/>
      <c r="CL641" s="124"/>
      <c r="CM641" s="124"/>
      <c r="CN641" s="124"/>
      <c r="CO641" s="124"/>
      <c r="CP641" s="124"/>
      <c r="CQ641" s="124"/>
      <c r="CR641" s="124"/>
      <c r="CS641" s="124"/>
      <c r="CT641" s="124"/>
      <c r="CU641" s="124"/>
      <c r="CV641" s="124"/>
      <c r="CW641" s="124"/>
      <c r="CX641" s="124"/>
      <c r="CY641" s="124"/>
      <c r="CZ641" s="124"/>
      <c r="DA641" s="124"/>
      <c r="DB641" s="124"/>
      <c r="DC641" s="124"/>
      <c r="DD641" s="124"/>
      <c r="DE641" s="124"/>
      <c r="DF641" s="124"/>
      <c r="DG641" s="124"/>
      <c r="DH641" s="124"/>
      <c r="DI641" s="124"/>
      <c r="DJ641" s="124"/>
      <c r="DK641" s="124"/>
      <c r="DL641" s="124"/>
      <c r="DM641" s="124"/>
      <c r="DN641" s="124"/>
      <c r="DO641" s="124"/>
      <c r="DP641" s="124"/>
      <c r="DQ641" s="124"/>
      <c r="DR641" s="124"/>
      <c r="DS641" s="124"/>
      <c r="DT641" s="124"/>
      <c r="DU641" s="124"/>
      <c r="DV641" s="124"/>
      <c r="DW641" s="124"/>
      <c r="DX641" s="124"/>
      <c r="DY641" s="124"/>
      <c r="DZ641" s="124"/>
      <c r="EA641" s="124"/>
      <c r="EB641" s="124"/>
      <c r="EC641" s="124"/>
      <c r="ED641" s="124"/>
      <c r="EE641" s="124"/>
      <c r="EF641" s="124"/>
      <c r="EG641" s="124"/>
    </row>
    <row r="642" spans="1:137" s="150" customFormat="1" ht="39.950000000000003" customHeight="1" x14ac:dyDescent="0.2">
      <c r="A642" s="822" t="e">
        <f>'Приложение № 1'!#REF!</f>
        <v>#REF!</v>
      </c>
      <c r="B642" s="823"/>
      <c r="C642" s="101" t="e">
        <f>SUM(C643:C652)</f>
        <v>#REF!</v>
      </c>
      <c r="D642" s="101" t="e">
        <f t="shared" ref="D642:P642" si="199">SUM(D643:D652)</f>
        <v>#REF!</v>
      </c>
      <c r="E642" s="101" t="e">
        <f t="shared" si="199"/>
        <v>#REF!</v>
      </c>
      <c r="F642" s="101" t="e">
        <f t="shared" si="199"/>
        <v>#REF!</v>
      </c>
      <c r="G642" s="101">
        <f t="shared" si="199"/>
        <v>0</v>
      </c>
      <c r="H642" s="101">
        <f t="shared" si="199"/>
        <v>0</v>
      </c>
      <c r="I642" s="101">
        <f t="shared" si="199"/>
        <v>0</v>
      </c>
      <c r="J642" s="101">
        <f t="shared" si="199"/>
        <v>0</v>
      </c>
      <c r="K642" s="101">
        <f t="shared" si="199"/>
        <v>0</v>
      </c>
      <c r="L642" s="101">
        <f t="shared" si="199"/>
        <v>0</v>
      </c>
      <c r="M642" s="101">
        <f t="shared" si="199"/>
        <v>0</v>
      </c>
      <c r="N642" s="101">
        <f t="shared" si="199"/>
        <v>0</v>
      </c>
      <c r="O642" s="101">
        <f t="shared" si="199"/>
        <v>0</v>
      </c>
      <c r="P642" s="101">
        <f t="shared" si="199"/>
        <v>0</v>
      </c>
      <c r="Q642" s="123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4"/>
      <c r="AI642" s="124"/>
      <c r="AJ642" s="124"/>
      <c r="AK642" s="124"/>
      <c r="AL642" s="124"/>
      <c r="AM642" s="124"/>
      <c r="AN642" s="124"/>
      <c r="AO642" s="124"/>
      <c r="AP642" s="124"/>
      <c r="AQ642" s="124"/>
      <c r="AR642" s="124"/>
      <c r="AS642" s="124"/>
      <c r="AT642" s="124"/>
      <c r="AU642" s="124"/>
      <c r="AV642" s="124"/>
      <c r="AW642" s="124"/>
      <c r="AX642" s="124"/>
      <c r="AY642" s="124"/>
      <c r="AZ642" s="124"/>
      <c r="BA642" s="124"/>
      <c r="BB642" s="124"/>
      <c r="BC642" s="124"/>
      <c r="BD642" s="124"/>
      <c r="BE642" s="124"/>
      <c r="BF642" s="124"/>
      <c r="BG642" s="124"/>
      <c r="BH642" s="124"/>
      <c r="BI642" s="124"/>
      <c r="BJ642" s="124"/>
      <c r="BK642" s="124"/>
      <c r="BL642" s="124"/>
      <c r="BM642" s="124"/>
      <c r="BN642" s="124"/>
      <c r="BO642" s="124"/>
      <c r="BP642" s="124"/>
      <c r="BQ642" s="124"/>
      <c r="BR642" s="124"/>
      <c r="BS642" s="124"/>
      <c r="BT642" s="124"/>
      <c r="BU642" s="124"/>
      <c r="BV642" s="124"/>
      <c r="BW642" s="124"/>
      <c r="BX642" s="124"/>
      <c r="BY642" s="124"/>
      <c r="BZ642" s="124"/>
      <c r="CA642" s="124"/>
      <c r="CB642" s="124"/>
      <c r="CC642" s="124"/>
      <c r="CD642" s="124"/>
      <c r="CE642" s="124"/>
      <c r="CF642" s="124"/>
      <c r="CG642" s="124"/>
      <c r="CH642" s="124"/>
      <c r="CI642" s="124"/>
      <c r="CJ642" s="124"/>
      <c r="CK642" s="124"/>
      <c r="CL642" s="124"/>
      <c r="CM642" s="124"/>
      <c r="CN642" s="124"/>
      <c r="CO642" s="124"/>
      <c r="CP642" s="124"/>
      <c r="CQ642" s="124"/>
      <c r="CR642" s="124"/>
      <c r="CS642" s="124"/>
      <c r="CT642" s="124"/>
      <c r="CU642" s="124"/>
      <c r="CV642" s="124"/>
      <c r="CW642" s="124"/>
      <c r="CX642" s="124"/>
      <c r="CY642" s="124"/>
      <c r="CZ642" s="124"/>
      <c r="DA642" s="124"/>
      <c r="DB642" s="124"/>
      <c r="DC642" s="124"/>
      <c r="DD642" s="124"/>
      <c r="DE642" s="124"/>
      <c r="DF642" s="124"/>
      <c r="DG642" s="124"/>
      <c r="DH642" s="124"/>
      <c r="DI642" s="124"/>
      <c r="DJ642" s="124"/>
      <c r="DK642" s="124"/>
      <c r="DL642" s="124"/>
      <c r="DM642" s="124"/>
      <c r="DN642" s="124"/>
      <c r="DO642" s="124"/>
      <c r="DP642" s="124"/>
      <c r="DQ642" s="124"/>
      <c r="DR642" s="124"/>
      <c r="DS642" s="124"/>
      <c r="DT642" s="124"/>
      <c r="DU642" s="124"/>
      <c r="DV642" s="124"/>
      <c r="DW642" s="124"/>
      <c r="DX642" s="124"/>
      <c r="DY642" s="124"/>
      <c r="DZ642" s="124"/>
      <c r="EA642" s="124"/>
      <c r="EB642" s="124"/>
      <c r="EC642" s="124"/>
      <c r="ED642" s="124"/>
      <c r="EE642" s="124"/>
      <c r="EF642" s="124"/>
      <c r="EG642" s="124"/>
    </row>
    <row r="643" spans="1:137" s="106" customFormat="1" ht="12.95" customHeight="1" x14ac:dyDescent="0.2">
      <c r="A643" s="127">
        <v>1</v>
      </c>
      <c r="B643" s="130" t="e">
        <f>'Приложение № 1'!#REF!</f>
        <v>#REF!</v>
      </c>
      <c r="C643" s="126" t="e">
        <f>'Приложение № 1'!#REF!</f>
        <v>#REF!</v>
      </c>
      <c r="D643" s="151" t="e">
        <f>'Приложение № 1'!#REF!</f>
        <v>#REF!</v>
      </c>
      <c r="E643" s="151" t="e">
        <f>C643</f>
        <v>#REF!</v>
      </c>
      <c r="F643" s="151" t="e">
        <f>D643</f>
        <v>#REF!</v>
      </c>
      <c r="G643" s="151">
        <v>0</v>
      </c>
      <c r="H643" s="151">
        <v>0</v>
      </c>
      <c r="I643" s="151">
        <v>0</v>
      </c>
      <c r="J643" s="151">
        <v>0</v>
      </c>
      <c r="K643" s="151">
        <v>0</v>
      </c>
      <c r="L643" s="151">
        <v>0</v>
      </c>
      <c r="M643" s="151">
        <v>0</v>
      </c>
      <c r="N643" s="151">
        <v>0</v>
      </c>
      <c r="O643" s="151">
        <v>0</v>
      </c>
      <c r="P643" s="151">
        <v>0</v>
      </c>
      <c r="Q643" s="112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  <c r="AK643" s="113"/>
      <c r="AL643" s="113"/>
      <c r="AM643" s="113"/>
      <c r="AN643" s="113"/>
      <c r="AO643" s="113"/>
      <c r="AP643" s="113"/>
      <c r="AQ643" s="113"/>
      <c r="AR643" s="113"/>
      <c r="AS643" s="113"/>
      <c r="AT643" s="113"/>
      <c r="AU643" s="113"/>
      <c r="AV643" s="113"/>
      <c r="AW643" s="113"/>
      <c r="AX643" s="113"/>
      <c r="AY643" s="113"/>
      <c r="AZ643" s="113"/>
      <c r="BA643" s="113"/>
      <c r="BB643" s="113"/>
      <c r="BC643" s="113"/>
      <c r="BD643" s="113"/>
      <c r="BE643" s="113"/>
      <c r="BF643" s="113"/>
      <c r="BG643" s="113"/>
      <c r="BH643" s="113"/>
      <c r="BI643" s="113"/>
      <c r="BJ643" s="113"/>
      <c r="BK643" s="113"/>
      <c r="BL643" s="113"/>
      <c r="BM643" s="113"/>
      <c r="BN643" s="113"/>
      <c r="BO643" s="113"/>
      <c r="BP643" s="113"/>
      <c r="BQ643" s="113"/>
      <c r="BR643" s="113"/>
      <c r="BS643" s="113"/>
      <c r="BT643" s="113"/>
      <c r="BU643" s="113"/>
      <c r="BV643" s="113"/>
      <c r="BW643" s="113"/>
      <c r="BX643" s="113"/>
      <c r="BY643" s="113"/>
      <c r="BZ643" s="113"/>
      <c r="CA643" s="113"/>
      <c r="CB643" s="113"/>
      <c r="CC643" s="113"/>
      <c r="CD643" s="113"/>
      <c r="CE643" s="113"/>
      <c r="CF643" s="113"/>
      <c r="CG643" s="113"/>
      <c r="CH643" s="113"/>
      <c r="CI643" s="113"/>
      <c r="CJ643" s="113"/>
      <c r="CK643" s="113"/>
      <c r="CL643" s="113"/>
      <c r="CM643" s="113"/>
      <c r="CN643" s="113"/>
      <c r="CO643" s="113"/>
      <c r="CP643" s="113"/>
      <c r="CQ643" s="113"/>
      <c r="CR643" s="113"/>
      <c r="CS643" s="113"/>
      <c r="CT643" s="113"/>
      <c r="CU643" s="113"/>
      <c r="CV643" s="113"/>
      <c r="CW643" s="113"/>
      <c r="CX643" s="113"/>
      <c r="CY643" s="113"/>
      <c r="CZ643" s="113"/>
      <c r="DA643" s="113"/>
      <c r="DB643" s="113"/>
      <c r="DC643" s="113"/>
      <c r="DD643" s="113"/>
      <c r="DE643" s="113"/>
      <c r="DF643" s="113"/>
      <c r="DG643" s="113"/>
      <c r="DH643" s="113"/>
      <c r="DI643" s="113"/>
      <c r="DJ643" s="113"/>
      <c r="DK643" s="113"/>
      <c r="DL643" s="113"/>
      <c r="DM643" s="113"/>
      <c r="DN643" s="113"/>
      <c r="DO643" s="113"/>
      <c r="DP643" s="113"/>
      <c r="DQ643" s="113"/>
      <c r="DR643" s="113"/>
      <c r="DS643" s="113"/>
      <c r="DT643" s="113"/>
      <c r="DU643" s="113"/>
      <c r="DV643" s="113"/>
      <c r="DW643" s="113"/>
      <c r="DX643" s="113"/>
      <c r="DY643" s="113"/>
      <c r="DZ643" s="113"/>
      <c r="EA643" s="113"/>
      <c r="EB643" s="113"/>
      <c r="EC643" s="113"/>
      <c r="ED643" s="113"/>
      <c r="EE643" s="113"/>
      <c r="EF643" s="113"/>
      <c r="EG643" s="113"/>
    </row>
    <row r="644" spans="1:137" s="106" customFormat="1" ht="12.95" customHeight="1" x14ac:dyDescent="0.2">
      <c r="A644" s="127">
        <v>2</v>
      </c>
      <c r="B644" s="130" t="e">
        <f>'Приложение № 1'!#REF!</f>
        <v>#REF!</v>
      </c>
      <c r="C644" s="126" t="e">
        <f>'Приложение № 1'!#REF!</f>
        <v>#REF!</v>
      </c>
      <c r="D644" s="151" t="e">
        <f>'Приложение № 1'!#REF!</f>
        <v>#REF!</v>
      </c>
      <c r="E644" s="151" t="e">
        <f t="shared" ref="E644:E652" si="200">C644</f>
        <v>#REF!</v>
      </c>
      <c r="F644" s="151" t="e">
        <f t="shared" ref="F644:F652" si="201">D644</f>
        <v>#REF!</v>
      </c>
      <c r="G644" s="151">
        <v>0</v>
      </c>
      <c r="H644" s="151">
        <v>0</v>
      </c>
      <c r="I644" s="151">
        <v>0</v>
      </c>
      <c r="J644" s="151">
        <v>0</v>
      </c>
      <c r="K644" s="151">
        <v>0</v>
      </c>
      <c r="L644" s="151">
        <v>0</v>
      </c>
      <c r="M644" s="151">
        <v>0</v>
      </c>
      <c r="N644" s="151">
        <v>0</v>
      </c>
      <c r="O644" s="151">
        <v>0</v>
      </c>
      <c r="P644" s="151">
        <v>0</v>
      </c>
      <c r="Q644" s="112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  <c r="AK644" s="113"/>
      <c r="AL644" s="113"/>
      <c r="AM644" s="113"/>
      <c r="AN644" s="113"/>
      <c r="AO644" s="113"/>
      <c r="AP644" s="113"/>
      <c r="AQ644" s="113"/>
      <c r="AR644" s="113"/>
      <c r="AS644" s="113"/>
      <c r="AT644" s="113"/>
      <c r="AU644" s="113"/>
      <c r="AV644" s="113"/>
      <c r="AW644" s="113"/>
      <c r="AX644" s="113"/>
      <c r="AY644" s="113"/>
      <c r="AZ644" s="113"/>
      <c r="BA644" s="113"/>
      <c r="BB644" s="113"/>
      <c r="BC644" s="113"/>
      <c r="BD644" s="113"/>
      <c r="BE644" s="113"/>
      <c r="BF644" s="113"/>
      <c r="BG644" s="113"/>
      <c r="BH644" s="113"/>
      <c r="BI644" s="113"/>
      <c r="BJ644" s="113"/>
      <c r="BK644" s="113"/>
      <c r="BL644" s="113"/>
      <c r="BM644" s="113"/>
      <c r="BN644" s="113"/>
      <c r="BO644" s="113"/>
      <c r="BP644" s="113"/>
      <c r="BQ644" s="113"/>
      <c r="BR644" s="113"/>
      <c r="BS644" s="113"/>
      <c r="BT644" s="113"/>
      <c r="BU644" s="113"/>
      <c r="BV644" s="113"/>
      <c r="BW644" s="113"/>
      <c r="BX644" s="113"/>
      <c r="BY644" s="113"/>
      <c r="BZ644" s="113"/>
      <c r="CA644" s="113"/>
      <c r="CB644" s="113"/>
      <c r="CC644" s="113"/>
      <c r="CD644" s="113"/>
      <c r="CE644" s="113"/>
      <c r="CF644" s="113"/>
      <c r="CG644" s="113"/>
      <c r="CH644" s="113"/>
      <c r="CI644" s="113"/>
      <c r="CJ644" s="113"/>
      <c r="CK644" s="113"/>
      <c r="CL644" s="113"/>
      <c r="CM644" s="113"/>
      <c r="CN644" s="113"/>
      <c r="CO644" s="113"/>
      <c r="CP644" s="113"/>
      <c r="CQ644" s="113"/>
      <c r="CR644" s="113"/>
      <c r="CS644" s="113"/>
      <c r="CT644" s="113"/>
      <c r="CU644" s="113"/>
      <c r="CV644" s="113"/>
      <c r="CW644" s="113"/>
      <c r="CX644" s="113"/>
      <c r="CY644" s="113"/>
      <c r="CZ644" s="113"/>
      <c r="DA644" s="113"/>
      <c r="DB644" s="113"/>
      <c r="DC644" s="113"/>
      <c r="DD644" s="113"/>
      <c r="DE644" s="113"/>
      <c r="DF644" s="113"/>
      <c r="DG644" s="113"/>
      <c r="DH644" s="113"/>
      <c r="DI644" s="113"/>
      <c r="DJ644" s="113"/>
      <c r="DK644" s="113"/>
      <c r="DL644" s="113"/>
      <c r="DM644" s="113"/>
      <c r="DN644" s="113"/>
      <c r="DO644" s="113"/>
      <c r="DP644" s="113"/>
      <c r="DQ644" s="113"/>
      <c r="DR644" s="113"/>
      <c r="DS644" s="113"/>
      <c r="DT644" s="113"/>
      <c r="DU644" s="113"/>
      <c r="DV644" s="113"/>
      <c r="DW644" s="113"/>
      <c r="DX644" s="113"/>
      <c r="DY644" s="113"/>
      <c r="DZ644" s="113"/>
      <c r="EA644" s="113"/>
      <c r="EB644" s="113"/>
      <c r="EC644" s="113"/>
      <c r="ED644" s="113"/>
      <c r="EE644" s="113"/>
      <c r="EF644" s="113"/>
      <c r="EG644" s="113"/>
    </row>
    <row r="645" spans="1:137" s="150" customFormat="1" ht="12.95" customHeight="1" x14ac:dyDescent="0.2">
      <c r="A645" s="127">
        <v>3</v>
      </c>
      <c r="B645" s="130" t="e">
        <f>'Приложение № 1'!#REF!</f>
        <v>#REF!</v>
      </c>
      <c r="C645" s="126" t="e">
        <f>'Приложение № 1'!#REF!</f>
        <v>#REF!</v>
      </c>
      <c r="D645" s="151" t="e">
        <f>'Приложение № 1'!#REF!</f>
        <v>#REF!</v>
      </c>
      <c r="E645" s="151" t="e">
        <f t="shared" si="200"/>
        <v>#REF!</v>
      </c>
      <c r="F645" s="151" t="e">
        <f t="shared" si="201"/>
        <v>#REF!</v>
      </c>
      <c r="G645" s="151">
        <v>0</v>
      </c>
      <c r="H645" s="151">
        <v>0</v>
      </c>
      <c r="I645" s="151">
        <v>0</v>
      </c>
      <c r="J645" s="151">
        <v>0</v>
      </c>
      <c r="K645" s="151">
        <v>0</v>
      </c>
      <c r="L645" s="151">
        <v>0</v>
      </c>
      <c r="M645" s="151">
        <v>0</v>
      </c>
      <c r="N645" s="151">
        <v>0</v>
      </c>
      <c r="O645" s="151">
        <v>0</v>
      </c>
      <c r="P645" s="151">
        <v>0</v>
      </c>
      <c r="Q645" s="123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4"/>
      <c r="AI645" s="124"/>
      <c r="AJ645" s="124"/>
      <c r="AK645" s="124"/>
      <c r="AL645" s="124"/>
      <c r="AM645" s="124"/>
      <c r="AN645" s="124"/>
      <c r="AO645" s="124"/>
      <c r="AP645" s="124"/>
      <c r="AQ645" s="124"/>
      <c r="AR645" s="124"/>
      <c r="AS645" s="124"/>
      <c r="AT645" s="124"/>
      <c r="AU645" s="124"/>
      <c r="AV645" s="124"/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  <c r="BJ645" s="124"/>
      <c r="BK645" s="124"/>
      <c r="BL645" s="124"/>
      <c r="BM645" s="124"/>
      <c r="BN645" s="124"/>
      <c r="BO645" s="124"/>
      <c r="BP645" s="124"/>
      <c r="BQ645" s="124"/>
      <c r="BR645" s="124"/>
      <c r="BS645" s="124"/>
      <c r="BT645" s="124"/>
      <c r="BU645" s="124"/>
      <c r="BV645" s="124"/>
      <c r="BW645" s="124"/>
      <c r="BX645" s="124"/>
      <c r="BY645" s="124"/>
      <c r="BZ645" s="124"/>
      <c r="CA645" s="124"/>
      <c r="CB645" s="124"/>
      <c r="CC645" s="124"/>
      <c r="CD645" s="124"/>
      <c r="CE645" s="124"/>
      <c r="CF645" s="124"/>
      <c r="CG645" s="124"/>
      <c r="CH645" s="124"/>
      <c r="CI645" s="124"/>
      <c r="CJ645" s="124"/>
      <c r="CK645" s="124"/>
      <c r="CL645" s="124"/>
      <c r="CM645" s="124"/>
      <c r="CN645" s="124"/>
      <c r="CO645" s="124"/>
      <c r="CP645" s="124"/>
      <c r="CQ645" s="124"/>
      <c r="CR645" s="124"/>
      <c r="CS645" s="124"/>
      <c r="CT645" s="124"/>
      <c r="CU645" s="124"/>
      <c r="CV645" s="124"/>
      <c r="CW645" s="124"/>
      <c r="CX645" s="124"/>
      <c r="CY645" s="124"/>
      <c r="CZ645" s="124"/>
      <c r="DA645" s="124"/>
      <c r="DB645" s="124"/>
      <c r="DC645" s="124"/>
      <c r="DD645" s="124"/>
      <c r="DE645" s="124"/>
      <c r="DF645" s="124"/>
      <c r="DG645" s="124"/>
      <c r="DH645" s="124"/>
      <c r="DI645" s="124"/>
      <c r="DJ645" s="124"/>
      <c r="DK645" s="124"/>
      <c r="DL645" s="124"/>
      <c r="DM645" s="124"/>
      <c r="DN645" s="124"/>
      <c r="DO645" s="124"/>
      <c r="DP645" s="124"/>
      <c r="DQ645" s="124"/>
      <c r="DR645" s="124"/>
      <c r="DS645" s="124"/>
      <c r="DT645" s="124"/>
      <c r="DU645" s="124"/>
      <c r="DV645" s="124"/>
      <c r="DW645" s="124"/>
      <c r="DX645" s="124"/>
      <c r="DY645" s="124"/>
      <c r="DZ645" s="124"/>
      <c r="EA645" s="124"/>
      <c r="EB645" s="124"/>
      <c r="EC645" s="124"/>
      <c r="ED645" s="124"/>
      <c r="EE645" s="124"/>
      <c r="EF645" s="124"/>
      <c r="EG645" s="124"/>
    </row>
    <row r="646" spans="1:137" s="106" customFormat="1" ht="12.95" customHeight="1" x14ac:dyDescent="0.2">
      <c r="A646" s="127">
        <v>4</v>
      </c>
      <c r="B646" s="130" t="e">
        <f>'Приложение № 1'!#REF!</f>
        <v>#REF!</v>
      </c>
      <c r="C646" s="126" t="e">
        <f>'Приложение № 1'!#REF!</f>
        <v>#REF!</v>
      </c>
      <c r="D646" s="151" t="e">
        <f>'Приложение № 1'!#REF!</f>
        <v>#REF!</v>
      </c>
      <c r="E646" s="151" t="e">
        <f t="shared" si="200"/>
        <v>#REF!</v>
      </c>
      <c r="F646" s="151" t="e">
        <f t="shared" si="201"/>
        <v>#REF!</v>
      </c>
      <c r="G646" s="151">
        <v>0</v>
      </c>
      <c r="H646" s="151">
        <v>0</v>
      </c>
      <c r="I646" s="151">
        <v>0</v>
      </c>
      <c r="J646" s="151">
        <v>0</v>
      </c>
      <c r="K646" s="151">
        <v>0</v>
      </c>
      <c r="L646" s="151">
        <v>0</v>
      </c>
      <c r="M646" s="151">
        <v>0</v>
      </c>
      <c r="N646" s="151">
        <v>0</v>
      </c>
      <c r="O646" s="151">
        <v>0</v>
      </c>
      <c r="P646" s="151">
        <v>0</v>
      </c>
      <c r="Q646" s="112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  <c r="AK646" s="113"/>
      <c r="AL646" s="113"/>
      <c r="AM646" s="113"/>
      <c r="AN646" s="113"/>
      <c r="AO646" s="113"/>
      <c r="AP646" s="113"/>
      <c r="AQ646" s="113"/>
      <c r="AR646" s="113"/>
      <c r="AS646" s="113"/>
      <c r="AT646" s="113"/>
      <c r="AU646" s="113"/>
      <c r="AV646" s="113"/>
      <c r="AW646" s="113"/>
      <c r="AX646" s="113"/>
      <c r="AY646" s="113"/>
      <c r="AZ646" s="113"/>
      <c r="BA646" s="113"/>
      <c r="BB646" s="113"/>
      <c r="BC646" s="113"/>
      <c r="BD646" s="113"/>
      <c r="BE646" s="113"/>
      <c r="BF646" s="113"/>
      <c r="BG646" s="113"/>
      <c r="BH646" s="113"/>
      <c r="BI646" s="113"/>
      <c r="BJ646" s="113"/>
      <c r="BK646" s="113"/>
      <c r="BL646" s="113"/>
      <c r="BM646" s="113"/>
      <c r="BN646" s="113"/>
      <c r="BO646" s="113"/>
      <c r="BP646" s="113"/>
      <c r="BQ646" s="113"/>
      <c r="BR646" s="113"/>
      <c r="BS646" s="113"/>
      <c r="BT646" s="113"/>
      <c r="BU646" s="113"/>
      <c r="BV646" s="113"/>
      <c r="BW646" s="113"/>
      <c r="BX646" s="113"/>
      <c r="BY646" s="113"/>
      <c r="BZ646" s="113"/>
      <c r="CA646" s="113"/>
      <c r="CB646" s="113"/>
      <c r="CC646" s="113"/>
      <c r="CD646" s="113"/>
      <c r="CE646" s="113"/>
      <c r="CF646" s="113"/>
      <c r="CG646" s="113"/>
      <c r="CH646" s="113"/>
      <c r="CI646" s="113"/>
      <c r="CJ646" s="113"/>
      <c r="CK646" s="113"/>
      <c r="CL646" s="113"/>
      <c r="CM646" s="113"/>
      <c r="CN646" s="113"/>
      <c r="CO646" s="113"/>
      <c r="CP646" s="113"/>
      <c r="CQ646" s="113"/>
      <c r="CR646" s="113"/>
      <c r="CS646" s="113"/>
      <c r="CT646" s="113"/>
      <c r="CU646" s="113"/>
      <c r="CV646" s="113"/>
      <c r="CW646" s="113"/>
      <c r="CX646" s="113"/>
      <c r="CY646" s="113"/>
      <c r="CZ646" s="113"/>
      <c r="DA646" s="113"/>
      <c r="DB646" s="113"/>
      <c r="DC646" s="113"/>
      <c r="DD646" s="113"/>
      <c r="DE646" s="113"/>
      <c r="DF646" s="113"/>
      <c r="DG646" s="113"/>
      <c r="DH646" s="113"/>
      <c r="DI646" s="113"/>
      <c r="DJ646" s="113"/>
      <c r="DK646" s="113"/>
      <c r="DL646" s="113"/>
      <c r="DM646" s="113"/>
      <c r="DN646" s="113"/>
      <c r="DO646" s="113"/>
      <c r="DP646" s="113"/>
      <c r="DQ646" s="113"/>
      <c r="DR646" s="113"/>
      <c r="DS646" s="113"/>
      <c r="DT646" s="113"/>
      <c r="DU646" s="113"/>
      <c r="DV646" s="113"/>
      <c r="DW646" s="113"/>
      <c r="DX646" s="113"/>
      <c r="DY646" s="113"/>
      <c r="DZ646" s="113"/>
      <c r="EA646" s="113"/>
      <c r="EB646" s="113"/>
      <c r="EC646" s="113"/>
      <c r="ED646" s="113"/>
      <c r="EE646" s="113"/>
      <c r="EF646" s="113"/>
      <c r="EG646" s="113"/>
    </row>
    <row r="647" spans="1:137" s="150" customFormat="1" ht="12.95" customHeight="1" x14ac:dyDescent="0.2">
      <c r="A647" s="127">
        <v>5</v>
      </c>
      <c r="B647" s="130" t="e">
        <f>'Приложение № 1'!#REF!</f>
        <v>#REF!</v>
      </c>
      <c r="C647" s="126" t="e">
        <f>'Приложение № 1'!#REF!</f>
        <v>#REF!</v>
      </c>
      <c r="D647" s="151" t="e">
        <f>'Приложение № 1'!#REF!</f>
        <v>#REF!</v>
      </c>
      <c r="E647" s="151" t="e">
        <f t="shared" si="200"/>
        <v>#REF!</v>
      </c>
      <c r="F647" s="151" t="e">
        <f t="shared" si="201"/>
        <v>#REF!</v>
      </c>
      <c r="G647" s="151">
        <v>0</v>
      </c>
      <c r="H647" s="151">
        <v>0</v>
      </c>
      <c r="I647" s="151">
        <v>0</v>
      </c>
      <c r="J647" s="151">
        <v>0</v>
      </c>
      <c r="K647" s="151">
        <v>0</v>
      </c>
      <c r="L647" s="151">
        <v>0</v>
      </c>
      <c r="M647" s="151">
        <v>0</v>
      </c>
      <c r="N647" s="151">
        <v>0</v>
      </c>
      <c r="O647" s="151">
        <v>0</v>
      </c>
      <c r="P647" s="151">
        <v>0</v>
      </c>
      <c r="Q647" s="123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4"/>
      <c r="AI647" s="124"/>
      <c r="AJ647" s="124"/>
      <c r="AK647" s="124"/>
      <c r="AL647" s="124"/>
      <c r="AM647" s="124"/>
      <c r="AN647" s="124"/>
      <c r="AO647" s="124"/>
      <c r="AP647" s="124"/>
      <c r="AQ647" s="124"/>
      <c r="AR647" s="124"/>
      <c r="AS647" s="124"/>
      <c r="AT647" s="124"/>
      <c r="AU647" s="124"/>
      <c r="AV647" s="124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124"/>
      <c r="BR647" s="124"/>
      <c r="BS647" s="124"/>
      <c r="BT647" s="124"/>
      <c r="BU647" s="124"/>
      <c r="BV647" s="124"/>
      <c r="BW647" s="124"/>
      <c r="BX647" s="124"/>
      <c r="BY647" s="124"/>
      <c r="BZ647" s="124"/>
      <c r="CA647" s="124"/>
      <c r="CB647" s="124"/>
      <c r="CC647" s="124"/>
      <c r="CD647" s="124"/>
      <c r="CE647" s="124"/>
      <c r="CF647" s="124"/>
      <c r="CG647" s="124"/>
      <c r="CH647" s="124"/>
      <c r="CI647" s="124"/>
      <c r="CJ647" s="124"/>
      <c r="CK647" s="124"/>
      <c r="CL647" s="124"/>
      <c r="CM647" s="124"/>
      <c r="CN647" s="124"/>
      <c r="CO647" s="124"/>
      <c r="CP647" s="124"/>
      <c r="CQ647" s="124"/>
      <c r="CR647" s="124"/>
      <c r="CS647" s="124"/>
      <c r="CT647" s="124"/>
      <c r="CU647" s="124"/>
      <c r="CV647" s="124"/>
      <c r="CW647" s="124"/>
      <c r="CX647" s="124"/>
      <c r="CY647" s="124"/>
      <c r="CZ647" s="124"/>
      <c r="DA647" s="124"/>
      <c r="DB647" s="124"/>
      <c r="DC647" s="124"/>
      <c r="DD647" s="124"/>
      <c r="DE647" s="124"/>
      <c r="DF647" s="124"/>
      <c r="DG647" s="124"/>
      <c r="DH647" s="124"/>
      <c r="DI647" s="124"/>
      <c r="DJ647" s="124"/>
      <c r="DK647" s="124"/>
      <c r="DL647" s="124"/>
      <c r="DM647" s="124"/>
      <c r="DN647" s="124"/>
      <c r="DO647" s="124"/>
      <c r="DP647" s="124"/>
      <c r="DQ647" s="124"/>
      <c r="DR647" s="124"/>
      <c r="DS647" s="124"/>
      <c r="DT647" s="124"/>
      <c r="DU647" s="124"/>
      <c r="DV647" s="124"/>
      <c r="DW647" s="124"/>
      <c r="DX647" s="124"/>
      <c r="DY647" s="124"/>
      <c r="DZ647" s="124"/>
      <c r="EA647" s="124"/>
      <c r="EB647" s="124"/>
      <c r="EC647" s="124"/>
      <c r="ED647" s="124"/>
      <c r="EE647" s="124"/>
      <c r="EF647" s="124"/>
      <c r="EG647" s="124"/>
    </row>
    <row r="648" spans="1:137" s="106" customFormat="1" ht="12.95" customHeight="1" x14ac:dyDescent="0.2">
      <c r="A648" s="127">
        <v>6</v>
      </c>
      <c r="B648" s="130" t="e">
        <f>'Приложение № 1'!#REF!</f>
        <v>#REF!</v>
      </c>
      <c r="C648" s="126" t="e">
        <f>'Приложение № 1'!#REF!</f>
        <v>#REF!</v>
      </c>
      <c r="D648" s="151" t="e">
        <f>'Приложение № 1'!#REF!</f>
        <v>#REF!</v>
      </c>
      <c r="E648" s="151" t="e">
        <f t="shared" si="200"/>
        <v>#REF!</v>
      </c>
      <c r="F648" s="151" t="e">
        <f t="shared" si="201"/>
        <v>#REF!</v>
      </c>
      <c r="G648" s="151">
        <v>0</v>
      </c>
      <c r="H648" s="151">
        <v>0</v>
      </c>
      <c r="I648" s="151">
        <v>0</v>
      </c>
      <c r="J648" s="151">
        <v>0</v>
      </c>
      <c r="K648" s="151">
        <v>0</v>
      </c>
      <c r="L648" s="151">
        <v>0</v>
      </c>
      <c r="M648" s="151">
        <v>0</v>
      </c>
      <c r="N648" s="151">
        <v>0</v>
      </c>
      <c r="O648" s="151">
        <v>0</v>
      </c>
      <c r="P648" s="151">
        <v>0</v>
      </c>
      <c r="Q648" s="112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  <c r="AK648" s="113"/>
      <c r="AL648" s="113"/>
      <c r="AM648" s="113"/>
      <c r="AN648" s="113"/>
      <c r="AO648" s="113"/>
      <c r="AP648" s="113"/>
      <c r="AQ648" s="113"/>
      <c r="AR648" s="113"/>
      <c r="AS648" s="113"/>
      <c r="AT648" s="113"/>
      <c r="AU648" s="113"/>
      <c r="AV648" s="113"/>
      <c r="AW648" s="113"/>
      <c r="AX648" s="113"/>
      <c r="AY648" s="113"/>
      <c r="AZ648" s="113"/>
      <c r="BA648" s="113"/>
      <c r="BB648" s="113"/>
      <c r="BC648" s="113"/>
      <c r="BD648" s="113"/>
      <c r="BE648" s="113"/>
      <c r="BF648" s="113"/>
      <c r="BG648" s="113"/>
      <c r="BH648" s="113"/>
      <c r="BI648" s="113"/>
      <c r="BJ648" s="113"/>
      <c r="BK648" s="113"/>
      <c r="BL648" s="113"/>
      <c r="BM648" s="113"/>
      <c r="BN648" s="113"/>
      <c r="BO648" s="113"/>
      <c r="BP648" s="113"/>
      <c r="BQ648" s="113"/>
      <c r="BR648" s="113"/>
      <c r="BS648" s="113"/>
      <c r="BT648" s="113"/>
      <c r="BU648" s="113"/>
      <c r="BV648" s="113"/>
      <c r="BW648" s="113"/>
      <c r="BX648" s="113"/>
      <c r="BY648" s="113"/>
      <c r="BZ648" s="113"/>
      <c r="CA648" s="113"/>
      <c r="CB648" s="113"/>
      <c r="CC648" s="113"/>
      <c r="CD648" s="113"/>
      <c r="CE648" s="113"/>
      <c r="CF648" s="113"/>
      <c r="CG648" s="113"/>
      <c r="CH648" s="113"/>
      <c r="CI648" s="113"/>
      <c r="CJ648" s="113"/>
      <c r="CK648" s="113"/>
      <c r="CL648" s="113"/>
      <c r="CM648" s="113"/>
      <c r="CN648" s="113"/>
      <c r="CO648" s="113"/>
      <c r="CP648" s="113"/>
      <c r="CQ648" s="113"/>
      <c r="CR648" s="113"/>
      <c r="CS648" s="113"/>
      <c r="CT648" s="113"/>
      <c r="CU648" s="113"/>
      <c r="CV648" s="113"/>
      <c r="CW648" s="113"/>
      <c r="CX648" s="113"/>
      <c r="CY648" s="113"/>
      <c r="CZ648" s="113"/>
      <c r="DA648" s="113"/>
      <c r="DB648" s="113"/>
      <c r="DC648" s="113"/>
      <c r="DD648" s="113"/>
      <c r="DE648" s="113"/>
      <c r="DF648" s="113"/>
      <c r="DG648" s="113"/>
      <c r="DH648" s="113"/>
      <c r="DI648" s="113"/>
      <c r="DJ648" s="113"/>
      <c r="DK648" s="113"/>
      <c r="DL648" s="113"/>
      <c r="DM648" s="113"/>
      <c r="DN648" s="113"/>
      <c r="DO648" s="113"/>
      <c r="DP648" s="113"/>
      <c r="DQ648" s="113"/>
      <c r="DR648" s="113"/>
      <c r="DS648" s="113"/>
      <c r="DT648" s="113"/>
      <c r="DU648" s="113"/>
      <c r="DV648" s="113"/>
      <c r="DW648" s="113"/>
      <c r="DX648" s="113"/>
      <c r="DY648" s="113"/>
      <c r="DZ648" s="113"/>
      <c r="EA648" s="113"/>
      <c r="EB648" s="113"/>
      <c r="EC648" s="113"/>
      <c r="ED648" s="113"/>
      <c r="EE648" s="113"/>
      <c r="EF648" s="113"/>
      <c r="EG648" s="113"/>
    </row>
    <row r="649" spans="1:137" s="106" customFormat="1" ht="12.95" customHeight="1" x14ac:dyDescent="0.2">
      <c r="A649" s="127">
        <v>7</v>
      </c>
      <c r="B649" s="130" t="e">
        <f>'Приложение № 1'!#REF!</f>
        <v>#REF!</v>
      </c>
      <c r="C649" s="126" t="e">
        <f>'Приложение № 1'!#REF!</f>
        <v>#REF!</v>
      </c>
      <c r="D649" s="151" t="e">
        <f>'Приложение № 1'!#REF!</f>
        <v>#REF!</v>
      </c>
      <c r="E649" s="151" t="e">
        <f t="shared" si="200"/>
        <v>#REF!</v>
      </c>
      <c r="F649" s="151" t="e">
        <f t="shared" si="201"/>
        <v>#REF!</v>
      </c>
      <c r="G649" s="151">
        <v>0</v>
      </c>
      <c r="H649" s="151">
        <v>0</v>
      </c>
      <c r="I649" s="151">
        <v>0</v>
      </c>
      <c r="J649" s="151">
        <v>0</v>
      </c>
      <c r="K649" s="151">
        <v>0</v>
      </c>
      <c r="L649" s="151">
        <v>0</v>
      </c>
      <c r="M649" s="151">
        <v>0</v>
      </c>
      <c r="N649" s="151">
        <v>0</v>
      </c>
      <c r="O649" s="151">
        <v>0</v>
      </c>
      <c r="P649" s="151">
        <v>0</v>
      </c>
      <c r="Q649" s="112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  <c r="AK649" s="113"/>
      <c r="AL649" s="113"/>
      <c r="AM649" s="113"/>
      <c r="AN649" s="113"/>
      <c r="AO649" s="113"/>
      <c r="AP649" s="113"/>
      <c r="AQ649" s="113"/>
      <c r="AR649" s="113"/>
      <c r="AS649" s="113"/>
      <c r="AT649" s="113"/>
      <c r="AU649" s="113"/>
      <c r="AV649" s="113"/>
      <c r="AW649" s="113"/>
      <c r="AX649" s="113"/>
      <c r="AY649" s="113"/>
      <c r="AZ649" s="113"/>
      <c r="BA649" s="113"/>
      <c r="BB649" s="113"/>
      <c r="BC649" s="113"/>
      <c r="BD649" s="113"/>
      <c r="BE649" s="113"/>
      <c r="BF649" s="113"/>
      <c r="BG649" s="113"/>
      <c r="BH649" s="113"/>
      <c r="BI649" s="113"/>
      <c r="BJ649" s="113"/>
      <c r="BK649" s="113"/>
      <c r="BL649" s="113"/>
      <c r="BM649" s="113"/>
      <c r="BN649" s="113"/>
      <c r="BO649" s="113"/>
      <c r="BP649" s="113"/>
      <c r="BQ649" s="113"/>
      <c r="BR649" s="113"/>
      <c r="BS649" s="113"/>
      <c r="BT649" s="113"/>
      <c r="BU649" s="113"/>
      <c r="BV649" s="113"/>
      <c r="BW649" s="113"/>
      <c r="BX649" s="113"/>
      <c r="BY649" s="113"/>
      <c r="BZ649" s="113"/>
      <c r="CA649" s="113"/>
      <c r="CB649" s="113"/>
      <c r="CC649" s="113"/>
      <c r="CD649" s="113"/>
      <c r="CE649" s="113"/>
      <c r="CF649" s="113"/>
      <c r="CG649" s="113"/>
      <c r="CH649" s="113"/>
      <c r="CI649" s="113"/>
      <c r="CJ649" s="113"/>
      <c r="CK649" s="113"/>
      <c r="CL649" s="113"/>
      <c r="CM649" s="113"/>
      <c r="CN649" s="113"/>
      <c r="CO649" s="113"/>
      <c r="CP649" s="113"/>
      <c r="CQ649" s="113"/>
      <c r="CR649" s="113"/>
      <c r="CS649" s="113"/>
      <c r="CT649" s="113"/>
      <c r="CU649" s="113"/>
      <c r="CV649" s="113"/>
      <c r="CW649" s="113"/>
      <c r="CX649" s="113"/>
      <c r="CY649" s="113"/>
      <c r="CZ649" s="113"/>
      <c r="DA649" s="113"/>
      <c r="DB649" s="113"/>
      <c r="DC649" s="113"/>
      <c r="DD649" s="113"/>
      <c r="DE649" s="113"/>
      <c r="DF649" s="113"/>
      <c r="DG649" s="113"/>
      <c r="DH649" s="113"/>
      <c r="DI649" s="113"/>
      <c r="DJ649" s="113"/>
      <c r="DK649" s="113"/>
      <c r="DL649" s="113"/>
      <c r="DM649" s="113"/>
      <c r="DN649" s="113"/>
      <c r="DO649" s="113"/>
      <c r="DP649" s="113"/>
      <c r="DQ649" s="113"/>
      <c r="DR649" s="113"/>
      <c r="DS649" s="113"/>
      <c r="DT649" s="113"/>
      <c r="DU649" s="113"/>
      <c r="DV649" s="113"/>
      <c r="DW649" s="113"/>
      <c r="DX649" s="113"/>
      <c r="DY649" s="113"/>
      <c r="DZ649" s="113"/>
      <c r="EA649" s="113"/>
      <c r="EB649" s="113"/>
      <c r="EC649" s="113"/>
      <c r="ED649" s="113"/>
      <c r="EE649" s="113"/>
      <c r="EF649" s="113"/>
      <c r="EG649" s="113"/>
    </row>
    <row r="650" spans="1:137" s="106" customFormat="1" ht="12.95" customHeight="1" x14ac:dyDescent="0.2">
      <c r="A650" s="127">
        <v>8</v>
      </c>
      <c r="B650" s="130" t="e">
        <f>'Приложение № 1'!#REF!</f>
        <v>#REF!</v>
      </c>
      <c r="C650" s="126" t="e">
        <f>'Приложение № 1'!#REF!</f>
        <v>#REF!</v>
      </c>
      <c r="D650" s="151" t="e">
        <f>'Приложение № 1'!#REF!</f>
        <v>#REF!</v>
      </c>
      <c r="E650" s="151" t="e">
        <f t="shared" si="200"/>
        <v>#REF!</v>
      </c>
      <c r="F650" s="151" t="e">
        <f t="shared" si="201"/>
        <v>#REF!</v>
      </c>
      <c r="G650" s="151">
        <v>0</v>
      </c>
      <c r="H650" s="151">
        <v>0</v>
      </c>
      <c r="I650" s="151">
        <v>0</v>
      </c>
      <c r="J650" s="151">
        <v>0</v>
      </c>
      <c r="K650" s="151">
        <v>0</v>
      </c>
      <c r="L650" s="151">
        <v>0</v>
      </c>
      <c r="M650" s="151">
        <v>0</v>
      </c>
      <c r="N650" s="151">
        <v>0</v>
      </c>
      <c r="O650" s="151">
        <v>0</v>
      </c>
      <c r="P650" s="151">
        <v>0</v>
      </c>
      <c r="Q650" s="112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  <c r="AK650" s="113"/>
      <c r="AL650" s="113"/>
      <c r="AM650" s="113"/>
      <c r="AN650" s="113"/>
      <c r="AO650" s="113"/>
      <c r="AP650" s="113"/>
      <c r="AQ650" s="113"/>
      <c r="AR650" s="113"/>
      <c r="AS650" s="113"/>
      <c r="AT650" s="113"/>
      <c r="AU650" s="113"/>
      <c r="AV650" s="113"/>
      <c r="AW650" s="113"/>
      <c r="AX650" s="113"/>
      <c r="AY650" s="113"/>
      <c r="AZ650" s="113"/>
      <c r="BA650" s="113"/>
      <c r="BB650" s="113"/>
      <c r="BC650" s="113"/>
      <c r="BD650" s="113"/>
      <c r="BE650" s="113"/>
      <c r="BF650" s="113"/>
      <c r="BG650" s="113"/>
      <c r="BH650" s="113"/>
      <c r="BI650" s="113"/>
      <c r="BJ650" s="113"/>
      <c r="BK650" s="113"/>
      <c r="BL650" s="113"/>
      <c r="BM650" s="113"/>
      <c r="BN650" s="113"/>
      <c r="BO650" s="113"/>
      <c r="BP650" s="113"/>
      <c r="BQ650" s="113"/>
      <c r="BR650" s="113"/>
      <c r="BS650" s="113"/>
      <c r="BT650" s="113"/>
      <c r="BU650" s="113"/>
      <c r="BV650" s="113"/>
      <c r="BW650" s="113"/>
      <c r="BX650" s="113"/>
      <c r="BY650" s="113"/>
      <c r="BZ650" s="113"/>
      <c r="CA650" s="113"/>
      <c r="CB650" s="113"/>
      <c r="CC650" s="113"/>
      <c r="CD650" s="113"/>
      <c r="CE650" s="113"/>
      <c r="CF650" s="113"/>
      <c r="CG650" s="113"/>
      <c r="CH650" s="113"/>
      <c r="CI650" s="113"/>
      <c r="CJ650" s="113"/>
      <c r="CK650" s="113"/>
      <c r="CL650" s="113"/>
      <c r="CM650" s="113"/>
      <c r="CN650" s="113"/>
      <c r="CO650" s="113"/>
      <c r="CP650" s="113"/>
      <c r="CQ650" s="113"/>
      <c r="CR650" s="113"/>
      <c r="CS650" s="113"/>
      <c r="CT650" s="113"/>
      <c r="CU650" s="113"/>
      <c r="CV650" s="113"/>
      <c r="CW650" s="113"/>
      <c r="CX650" s="113"/>
      <c r="CY650" s="113"/>
      <c r="CZ650" s="113"/>
      <c r="DA650" s="113"/>
      <c r="DB650" s="113"/>
      <c r="DC650" s="113"/>
      <c r="DD650" s="113"/>
      <c r="DE650" s="113"/>
      <c r="DF650" s="113"/>
      <c r="DG650" s="113"/>
      <c r="DH650" s="113"/>
      <c r="DI650" s="113"/>
      <c r="DJ650" s="113"/>
      <c r="DK650" s="113"/>
      <c r="DL650" s="113"/>
      <c r="DM650" s="113"/>
      <c r="DN650" s="113"/>
      <c r="DO650" s="113"/>
      <c r="DP650" s="113"/>
      <c r="DQ650" s="113"/>
      <c r="DR650" s="113"/>
      <c r="DS650" s="113"/>
      <c r="DT650" s="113"/>
      <c r="DU650" s="113"/>
      <c r="DV650" s="113"/>
      <c r="DW650" s="113"/>
      <c r="DX650" s="113"/>
      <c r="DY650" s="113"/>
      <c r="DZ650" s="113"/>
      <c r="EA650" s="113"/>
      <c r="EB650" s="113"/>
      <c r="EC650" s="113"/>
      <c r="ED650" s="113"/>
      <c r="EE650" s="113"/>
      <c r="EF650" s="113"/>
      <c r="EG650" s="113"/>
    </row>
    <row r="651" spans="1:137" s="150" customFormat="1" ht="12.95" customHeight="1" x14ac:dyDescent="0.2">
      <c r="A651" s="127">
        <v>9</v>
      </c>
      <c r="B651" s="130" t="e">
        <f>'Приложение № 1'!#REF!</f>
        <v>#REF!</v>
      </c>
      <c r="C651" s="126" t="e">
        <f>'Приложение № 1'!#REF!</f>
        <v>#REF!</v>
      </c>
      <c r="D651" s="151" t="e">
        <f>'Приложение № 1'!#REF!</f>
        <v>#REF!</v>
      </c>
      <c r="E651" s="151" t="e">
        <f t="shared" si="200"/>
        <v>#REF!</v>
      </c>
      <c r="F651" s="151" t="e">
        <f t="shared" si="201"/>
        <v>#REF!</v>
      </c>
      <c r="G651" s="151">
        <v>0</v>
      </c>
      <c r="H651" s="151">
        <v>0</v>
      </c>
      <c r="I651" s="151">
        <v>0</v>
      </c>
      <c r="J651" s="151">
        <v>0</v>
      </c>
      <c r="K651" s="151">
        <v>0</v>
      </c>
      <c r="L651" s="151">
        <v>0</v>
      </c>
      <c r="M651" s="151">
        <v>0</v>
      </c>
      <c r="N651" s="151">
        <v>0</v>
      </c>
      <c r="O651" s="151">
        <v>0</v>
      </c>
      <c r="P651" s="151">
        <v>0</v>
      </c>
      <c r="Q651" s="123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  <c r="AD651" s="124"/>
      <c r="AE651" s="124"/>
      <c r="AF651" s="124"/>
      <c r="AG651" s="124"/>
      <c r="AH651" s="124"/>
      <c r="AI651" s="124"/>
      <c r="AJ651" s="124"/>
      <c r="AK651" s="124"/>
      <c r="AL651" s="124"/>
      <c r="AM651" s="124"/>
      <c r="AN651" s="124"/>
      <c r="AO651" s="124"/>
      <c r="AP651" s="124"/>
      <c r="AQ651" s="124"/>
      <c r="AR651" s="124"/>
      <c r="AS651" s="124"/>
      <c r="AT651" s="124"/>
      <c r="AU651" s="124"/>
      <c r="AV651" s="124"/>
      <c r="AW651" s="124"/>
      <c r="AX651" s="124"/>
      <c r="AY651" s="124"/>
      <c r="AZ651" s="124"/>
      <c r="BA651" s="124"/>
      <c r="BB651" s="124"/>
      <c r="BC651" s="124"/>
      <c r="BD651" s="124"/>
      <c r="BE651" s="124"/>
      <c r="BF651" s="124"/>
      <c r="BG651" s="124"/>
      <c r="BH651" s="124"/>
      <c r="BI651" s="124"/>
      <c r="BJ651" s="124"/>
      <c r="BK651" s="124"/>
      <c r="BL651" s="124"/>
      <c r="BM651" s="124"/>
      <c r="BN651" s="124"/>
      <c r="BO651" s="124"/>
      <c r="BP651" s="124"/>
      <c r="BQ651" s="124"/>
      <c r="BR651" s="124"/>
      <c r="BS651" s="124"/>
      <c r="BT651" s="124"/>
      <c r="BU651" s="124"/>
      <c r="BV651" s="124"/>
      <c r="BW651" s="124"/>
      <c r="BX651" s="124"/>
      <c r="BY651" s="124"/>
      <c r="BZ651" s="124"/>
      <c r="CA651" s="124"/>
      <c r="CB651" s="124"/>
      <c r="CC651" s="124"/>
      <c r="CD651" s="124"/>
      <c r="CE651" s="124"/>
      <c r="CF651" s="124"/>
      <c r="CG651" s="124"/>
      <c r="CH651" s="124"/>
      <c r="CI651" s="124"/>
      <c r="CJ651" s="124"/>
      <c r="CK651" s="124"/>
      <c r="CL651" s="124"/>
      <c r="CM651" s="124"/>
      <c r="CN651" s="124"/>
      <c r="CO651" s="124"/>
      <c r="CP651" s="124"/>
      <c r="CQ651" s="124"/>
      <c r="CR651" s="124"/>
      <c r="CS651" s="124"/>
      <c r="CT651" s="124"/>
      <c r="CU651" s="124"/>
      <c r="CV651" s="124"/>
      <c r="CW651" s="124"/>
      <c r="CX651" s="124"/>
      <c r="CY651" s="124"/>
      <c r="CZ651" s="124"/>
      <c r="DA651" s="124"/>
      <c r="DB651" s="124"/>
      <c r="DC651" s="124"/>
      <c r="DD651" s="124"/>
      <c r="DE651" s="124"/>
      <c r="DF651" s="124"/>
      <c r="DG651" s="124"/>
      <c r="DH651" s="124"/>
      <c r="DI651" s="124"/>
      <c r="DJ651" s="124"/>
      <c r="DK651" s="124"/>
      <c r="DL651" s="124"/>
      <c r="DM651" s="124"/>
      <c r="DN651" s="124"/>
      <c r="DO651" s="124"/>
      <c r="DP651" s="124"/>
      <c r="DQ651" s="124"/>
      <c r="DR651" s="124"/>
      <c r="DS651" s="124"/>
      <c r="DT651" s="124"/>
      <c r="DU651" s="124"/>
      <c r="DV651" s="124"/>
      <c r="DW651" s="124"/>
      <c r="DX651" s="124"/>
      <c r="DY651" s="124"/>
      <c r="DZ651" s="124"/>
      <c r="EA651" s="124"/>
      <c r="EB651" s="124"/>
      <c r="EC651" s="124"/>
      <c r="ED651" s="124"/>
      <c r="EE651" s="124"/>
      <c r="EF651" s="124"/>
      <c r="EG651" s="124"/>
    </row>
    <row r="652" spans="1:137" s="150" customFormat="1" ht="12.95" customHeight="1" x14ac:dyDescent="0.2">
      <c r="A652" s="127">
        <v>10</v>
      </c>
      <c r="B652" s="130" t="e">
        <f>'Приложение № 1'!#REF!</f>
        <v>#REF!</v>
      </c>
      <c r="C652" s="126" t="e">
        <f>'Приложение № 1'!#REF!</f>
        <v>#REF!</v>
      </c>
      <c r="D652" s="151" t="e">
        <f>'Приложение № 1'!#REF!</f>
        <v>#REF!</v>
      </c>
      <c r="E652" s="151" t="e">
        <f t="shared" si="200"/>
        <v>#REF!</v>
      </c>
      <c r="F652" s="151" t="e">
        <f t="shared" si="201"/>
        <v>#REF!</v>
      </c>
      <c r="G652" s="151">
        <v>0</v>
      </c>
      <c r="H652" s="151">
        <v>0</v>
      </c>
      <c r="I652" s="151">
        <v>0</v>
      </c>
      <c r="J652" s="151">
        <v>0</v>
      </c>
      <c r="K652" s="151">
        <v>0</v>
      </c>
      <c r="L652" s="151">
        <v>0</v>
      </c>
      <c r="M652" s="151">
        <v>0</v>
      </c>
      <c r="N652" s="151">
        <v>0</v>
      </c>
      <c r="O652" s="151">
        <v>0</v>
      </c>
      <c r="P652" s="151">
        <v>0</v>
      </c>
      <c r="Q652" s="123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24"/>
      <c r="AE652" s="124"/>
      <c r="AF652" s="124"/>
      <c r="AG652" s="124"/>
      <c r="AH652" s="124"/>
      <c r="AI652" s="124"/>
      <c r="AJ652" s="124"/>
      <c r="AK652" s="124"/>
      <c r="AL652" s="124"/>
      <c r="AM652" s="124"/>
      <c r="AN652" s="124"/>
      <c r="AO652" s="124"/>
      <c r="AP652" s="124"/>
      <c r="AQ652" s="124"/>
      <c r="AR652" s="124"/>
      <c r="AS652" s="124"/>
      <c r="AT652" s="124"/>
      <c r="AU652" s="124"/>
      <c r="AV652" s="124"/>
      <c r="AW652" s="124"/>
      <c r="AX652" s="124"/>
      <c r="AY652" s="124"/>
      <c r="AZ652" s="124"/>
      <c r="BA652" s="124"/>
      <c r="BB652" s="124"/>
      <c r="BC652" s="124"/>
      <c r="BD652" s="124"/>
      <c r="BE652" s="124"/>
      <c r="BF652" s="124"/>
      <c r="BG652" s="124"/>
      <c r="BH652" s="124"/>
      <c r="BI652" s="124"/>
      <c r="BJ652" s="124"/>
      <c r="BK652" s="124"/>
      <c r="BL652" s="124"/>
      <c r="BM652" s="124"/>
      <c r="BN652" s="124"/>
      <c r="BO652" s="124"/>
      <c r="BP652" s="124"/>
      <c r="BQ652" s="124"/>
      <c r="BR652" s="124"/>
      <c r="BS652" s="124"/>
      <c r="BT652" s="124"/>
      <c r="BU652" s="124"/>
      <c r="BV652" s="124"/>
      <c r="BW652" s="124"/>
      <c r="BX652" s="124"/>
      <c r="BY652" s="124"/>
      <c r="BZ652" s="124"/>
      <c r="CA652" s="124"/>
      <c r="CB652" s="124"/>
      <c r="CC652" s="124"/>
      <c r="CD652" s="124"/>
      <c r="CE652" s="124"/>
      <c r="CF652" s="124"/>
      <c r="CG652" s="124"/>
      <c r="CH652" s="124"/>
      <c r="CI652" s="124"/>
      <c r="CJ652" s="124"/>
      <c r="CK652" s="124"/>
      <c r="CL652" s="124"/>
      <c r="CM652" s="124"/>
      <c r="CN652" s="124"/>
      <c r="CO652" s="124"/>
      <c r="CP652" s="124"/>
      <c r="CQ652" s="124"/>
      <c r="CR652" s="124"/>
      <c r="CS652" s="124"/>
      <c r="CT652" s="124"/>
      <c r="CU652" s="124"/>
      <c r="CV652" s="124"/>
      <c r="CW652" s="124"/>
      <c r="CX652" s="124"/>
      <c r="CY652" s="124"/>
      <c r="CZ652" s="124"/>
      <c r="DA652" s="124"/>
      <c r="DB652" s="124"/>
      <c r="DC652" s="124"/>
      <c r="DD652" s="124"/>
      <c r="DE652" s="124"/>
      <c r="DF652" s="124"/>
      <c r="DG652" s="124"/>
      <c r="DH652" s="124"/>
      <c r="DI652" s="124"/>
      <c r="DJ652" s="124"/>
      <c r="DK652" s="124"/>
      <c r="DL652" s="124"/>
      <c r="DM652" s="124"/>
      <c r="DN652" s="124"/>
      <c r="DO652" s="124"/>
      <c r="DP652" s="124"/>
      <c r="DQ652" s="124"/>
      <c r="DR652" s="124"/>
      <c r="DS652" s="124"/>
      <c r="DT652" s="124"/>
      <c r="DU652" s="124"/>
      <c r="DV652" s="124"/>
      <c r="DW652" s="124"/>
      <c r="DX652" s="124"/>
      <c r="DY652" s="124"/>
      <c r="DZ652" s="124"/>
      <c r="EA652" s="124"/>
      <c r="EB652" s="124"/>
      <c r="EC652" s="124"/>
      <c r="ED652" s="124"/>
      <c r="EE652" s="124"/>
      <c r="EF652" s="124"/>
      <c r="EG652" s="124"/>
    </row>
    <row r="653" spans="1:137" s="106" customFormat="1" ht="39.950000000000003" customHeight="1" x14ac:dyDescent="0.2">
      <c r="A653" s="822" t="e">
        <f>'Приложение № 1'!#REF!</f>
        <v>#REF!</v>
      </c>
      <c r="B653" s="823"/>
      <c r="C653" s="101" t="e">
        <f>C654+C655</f>
        <v>#REF!</v>
      </c>
      <c r="D653" s="101" t="e">
        <f t="shared" ref="D653:P653" si="202">D654+D655</f>
        <v>#REF!</v>
      </c>
      <c r="E653" s="101" t="e">
        <f t="shared" si="202"/>
        <v>#REF!</v>
      </c>
      <c r="F653" s="101" t="e">
        <f t="shared" si="202"/>
        <v>#REF!</v>
      </c>
      <c r="G653" s="101">
        <f t="shared" si="202"/>
        <v>0</v>
      </c>
      <c r="H653" s="101">
        <f t="shared" si="202"/>
        <v>0</v>
      </c>
      <c r="I653" s="101">
        <f t="shared" si="202"/>
        <v>0</v>
      </c>
      <c r="J653" s="101">
        <f t="shared" si="202"/>
        <v>0</v>
      </c>
      <c r="K653" s="101">
        <f t="shared" si="202"/>
        <v>0</v>
      </c>
      <c r="L653" s="101">
        <f t="shared" si="202"/>
        <v>0</v>
      </c>
      <c r="M653" s="101">
        <f t="shared" si="202"/>
        <v>0</v>
      </c>
      <c r="N653" s="101">
        <f t="shared" si="202"/>
        <v>0</v>
      </c>
      <c r="O653" s="101">
        <f t="shared" si="202"/>
        <v>0</v>
      </c>
      <c r="P653" s="101">
        <f t="shared" si="202"/>
        <v>0</v>
      </c>
      <c r="Q653" s="112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  <c r="AK653" s="113"/>
      <c r="AL653" s="113"/>
      <c r="AM653" s="113"/>
      <c r="AN653" s="113"/>
      <c r="AO653" s="113"/>
      <c r="AP653" s="113"/>
      <c r="AQ653" s="113"/>
      <c r="AR653" s="113"/>
      <c r="AS653" s="113"/>
      <c r="AT653" s="113"/>
      <c r="AU653" s="113"/>
      <c r="AV653" s="113"/>
      <c r="AW653" s="113"/>
      <c r="AX653" s="113"/>
      <c r="AY653" s="113"/>
      <c r="AZ653" s="113"/>
      <c r="BA653" s="113"/>
      <c r="BB653" s="113"/>
      <c r="BC653" s="113"/>
      <c r="BD653" s="113"/>
      <c r="BE653" s="113"/>
      <c r="BF653" s="113"/>
      <c r="BG653" s="113"/>
      <c r="BH653" s="113"/>
      <c r="BI653" s="113"/>
      <c r="BJ653" s="113"/>
      <c r="BK653" s="113"/>
      <c r="BL653" s="113"/>
      <c r="BM653" s="113"/>
      <c r="BN653" s="113"/>
      <c r="BO653" s="113"/>
      <c r="BP653" s="113"/>
      <c r="BQ653" s="113"/>
      <c r="BR653" s="113"/>
      <c r="BS653" s="113"/>
      <c r="BT653" s="113"/>
      <c r="BU653" s="113"/>
      <c r="BV653" s="113"/>
      <c r="BW653" s="113"/>
      <c r="BX653" s="113"/>
      <c r="BY653" s="113"/>
      <c r="BZ653" s="113"/>
      <c r="CA653" s="113"/>
      <c r="CB653" s="113"/>
      <c r="CC653" s="113"/>
      <c r="CD653" s="113"/>
      <c r="CE653" s="113"/>
      <c r="CF653" s="113"/>
      <c r="CG653" s="113"/>
      <c r="CH653" s="113"/>
      <c r="CI653" s="113"/>
      <c r="CJ653" s="113"/>
      <c r="CK653" s="113"/>
      <c r="CL653" s="113"/>
      <c r="CM653" s="113"/>
      <c r="CN653" s="113"/>
      <c r="CO653" s="113"/>
      <c r="CP653" s="113"/>
      <c r="CQ653" s="113"/>
      <c r="CR653" s="113"/>
      <c r="CS653" s="113"/>
      <c r="CT653" s="113"/>
      <c r="CU653" s="113"/>
      <c r="CV653" s="113"/>
      <c r="CW653" s="113"/>
      <c r="CX653" s="113"/>
      <c r="CY653" s="113"/>
      <c r="CZ653" s="113"/>
      <c r="DA653" s="113"/>
      <c r="DB653" s="113"/>
      <c r="DC653" s="113"/>
      <c r="DD653" s="113"/>
      <c r="DE653" s="113"/>
      <c r="DF653" s="113"/>
      <c r="DG653" s="113"/>
      <c r="DH653" s="113"/>
      <c r="DI653" s="113"/>
      <c r="DJ653" s="113"/>
      <c r="DK653" s="113"/>
      <c r="DL653" s="113"/>
      <c r="DM653" s="113"/>
      <c r="DN653" s="113"/>
      <c r="DO653" s="113"/>
      <c r="DP653" s="113"/>
      <c r="DQ653" s="113"/>
      <c r="DR653" s="113"/>
      <c r="DS653" s="113"/>
      <c r="DT653" s="113"/>
      <c r="DU653" s="113"/>
      <c r="DV653" s="113"/>
      <c r="DW653" s="113"/>
      <c r="DX653" s="113"/>
      <c r="DY653" s="113"/>
      <c r="DZ653" s="113"/>
      <c r="EA653" s="113"/>
      <c r="EB653" s="113"/>
      <c r="EC653" s="113"/>
      <c r="ED653" s="113"/>
      <c r="EE653" s="113"/>
      <c r="EF653" s="113"/>
      <c r="EG653" s="113"/>
    </row>
    <row r="654" spans="1:137" s="150" customFormat="1" ht="12.95" customHeight="1" x14ac:dyDescent="0.2">
      <c r="A654" s="127" t="e">
        <f>'Приложение № 1'!#REF!</f>
        <v>#REF!</v>
      </c>
      <c r="B654" s="104" t="e">
        <f>'Приложение № 1'!#REF!</f>
        <v>#REF!</v>
      </c>
      <c r="C654" s="126" t="e">
        <f>'Приложение № 1'!#REF!</f>
        <v>#REF!</v>
      </c>
      <c r="D654" s="151" t="e">
        <f>'Приложение № 1'!#REF!</f>
        <v>#REF!</v>
      </c>
      <c r="E654" s="151" t="e">
        <f>C654</f>
        <v>#REF!</v>
      </c>
      <c r="F654" s="151" t="e">
        <f>D654</f>
        <v>#REF!</v>
      </c>
      <c r="G654" s="151">
        <v>0</v>
      </c>
      <c r="H654" s="151">
        <v>0</v>
      </c>
      <c r="I654" s="151">
        <v>0</v>
      </c>
      <c r="J654" s="151">
        <v>0</v>
      </c>
      <c r="K654" s="151">
        <v>0</v>
      </c>
      <c r="L654" s="151">
        <v>0</v>
      </c>
      <c r="M654" s="151">
        <v>0</v>
      </c>
      <c r="N654" s="151">
        <v>0</v>
      </c>
      <c r="O654" s="151">
        <v>0</v>
      </c>
      <c r="P654" s="151">
        <v>0</v>
      </c>
      <c r="Q654" s="123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  <c r="AD654" s="124"/>
      <c r="AE654" s="124"/>
      <c r="AF654" s="124"/>
      <c r="AG654" s="124"/>
      <c r="AH654" s="124"/>
      <c r="AI654" s="124"/>
      <c r="AJ654" s="124"/>
      <c r="AK654" s="124"/>
      <c r="AL654" s="124"/>
      <c r="AM654" s="124"/>
      <c r="AN654" s="124"/>
      <c r="AO654" s="124"/>
      <c r="AP654" s="124"/>
      <c r="AQ654" s="124"/>
      <c r="AR654" s="124"/>
      <c r="AS654" s="124"/>
      <c r="AT654" s="124"/>
      <c r="AU654" s="124"/>
      <c r="AV654" s="124"/>
      <c r="AW654" s="124"/>
      <c r="AX654" s="124"/>
      <c r="AY654" s="124"/>
      <c r="AZ654" s="124"/>
      <c r="BA654" s="124"/>
      <c r="BB654" s="124"/>
      <c r="BC654" s="124"/>
      <c r="BD654" s="124"/>
      <c r="BE654" s="124"/>
      <c r="BF654" s="124"/>
      <c r="BG654" s="124"/>
      <c r="BH654" s="124"/>
      <c r="BI654" s="124"/>
      <c r="BJ654" s="124"/>
      <c r="BK654" s="124"/>
      <c r="BL654" s="124"/>
      <c r="BM654" s="124"/>
      <c r="BN654" s="124"/>
      <c r="BO654" s="124"/>
      <c r="BP654" s="124"/>
      <c r="BQ654" s="124"/>
      <c r="BR654" s="124"/>
      <c r="BS654" s="124"/>
      <c r="BT654" s="124"/>
      <c r="BU654" s="124"/>
      <c r="BV654" s="124"/>
      <c r="BW654" s="124"/>
      <c r="BX654" s="124"/>
      <c r="BY654" s="124"/>
      <c r="BZ654" s="124"/>
      <c r="CA654" s="124"/>
      <c r="CB654" s="124"/>
      <c r="CC654" s="124"/>
      <c r="CD654" s="124"/>
      <c r="CE654" s="124"/>
      <c r="CF654" s="124"/>
      <c r="CG654" s="124"/>
      <c r="CH654" s="124"/>
      <c r="CI654" s="124"/>
      <c r="CJ654" s="124"/>
      <c r="CK654" s="124"/>
      <c r="CL654" s="124"/>
      <c r="CM654" s="124"/>
      <c r="CN654" s="124"/>
      <c r="CO654" s="124"/>
      <c r="CP654" s="124"/>
      <c r="CQ654" s="124"/>
      <c r="CR654" s="124"/>
      <c r="CS654" s="124"/>
      <c r="CT654" s="124"/>
      <c r="CU654" s="124"/>
      <c r="CV654" s="124"/>
      <c r="CW654" s="124"/>
      <c r="CX654" s="124"/>
      <c r="CY654" s="124"/>
      <c r="CZ654" s="124"/>
      <c r="DA654" s="124"/>
      <c r="DB654" s="124"/>
      <c r="DC654" s="124"/>
      <c r="DD654" s="124"/>
      <c r="DE654" s="124"/>
      <c r="DF654" s="124"/>
      <c r="DG654" s="124"/>
      <c r="DH654" s="124"/>
      <c r="DI654" s="124"/>
      <c r="DJ654" s="124"/>
      <c r="DK654" s="124"/>
      <c r="DL654" s="124"/>
      <c r="DM654" s="124"/>
      <c r="DN654" s="124"/>
      <c r="DO654" s="124"/>
      <c r="DP654" s="124"/>
      <c r="DQ654" s="124"/>
      <c r="DR654" s="124"/>
      <c r="DS654" s="124"/>
      <c r="DT654" s="124"/>
      <c r="DU654" s="124"/>
      <c r="DV654" s="124"/>
      <c r="DW654" s="124"/>
      <c r="DX654" s="124"/>
      <c r="DY654" s="124"/>
      <c r="DZ654" s="124"/>
      <c r="EA654" s="124"/>
      <c r="EB654" s="124"/>
      <c r="EC654" s="124"/>
      <c r="ED654" s="124"/>
      <c r="EE654" s="124"/>
      <c r="EF654" s="124"/>
      <c r="EG654" s="124"/>
    </row>
    <row r="655" spans="1:137" s="106" customFormat="1" ht="12.95" customHeight="1" x14ac:dyDescent="0.2">
      <c r="A655" s="127" t="e">
        <f>'Приложение № 1'!#REF!</f>
        <v>#REF!</v>
      </c>
      <c r="B655" s="104" t="e">
        <f>'Приложение № 1'!#REF!</f>
        <v>#REF!</v>
      </c>
      <c r="C655" s="126" t="e">
        <f>'Приложение № 1'!#REF!</f>
        <v>#REF!</v>
      </c>
      <c r="D655" s="151" t="e">
        <f>'Приложение № 1'!#REF!</f>
        <v>#REF!</v>
      </c>
      <c r="E655" s="151" t="e">
        <f>C655</f>
        <v>#REF!</v>
      </c>
      <c r="F655" s="151" t="e">
        <f>D655</f>
        <v>#REF!</v>
      </c>
      <c r="G655" s="151">
        <v>0</v>
      </c>
      <c r="H655" s="151">
        <v>0</v>
      </c>
      <c r="I655" s="151">
        <v>0</v>
      </c>
      <c r="J655" s="151">
        <v>0</v>
      </c>
      <c r="K655" s="151">
        <v>0</v>
      </c>
      <c r="L655" s="151">
        <v>0</v>
      </c>
      <c r="M655" s="151">
        <v>0</v>
      </c>
      <c r="N655" s="151">
        <v>0</v>
      </c>
      <c r="O655" s="151">
        <v>0</v>
      </c>
      <c r="P655" s="151">
        <v>0</v>
      </c>
      <c r="Q655" s="112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  <c r="AK655" s="113"/>
      <c r="AL655" s="113"/>
      <c r="AM655" s="113"/>
      <c r="AN655" s="113"/>
      <c r="AO655" s="113"/>
      <c r="AP655" s="113"/>
      <c r="AQ655" s="113"/>
      <c r="AR655" s="113"/>
      <c r="AS655" s="113"/>
      <c r="AT655" s="113"/>
      <c r="AU655" s="113"/>
      <c r="AV655" s="113"/>
      <c r="AW655" s="113"/>
      <c r="AX655" s="113"/>
      <c r="AY655" s="113"/>
      <c r="AZ655" s="113"/>
      <c r="BA655" s="113"/>
      <c r="BB655" s="113"/>
      <c r="BC655" s="113"/>
      <c r="BD655" s="113"/>
      <c r="BE655" s="113"/>
      <c r="BF655" s="113"/>
      <c r="BG655" s="113"/>
      <c r="BH655" s="113"/>
      <c r="BI655" s="113"/>
      <c r="BJ655" s="113"/>
      <c r="BK655" s="113"/>
      <c r="BL655" s="113"/>
      <c r="BM655" s="113"/>
      <c r="BN655" s="113"/>
      <c r="BO655" s="113"/>
      <c r="BP655" s="113"/>
      <c r="BQ655" s="113"/>
      <c r="BR655" s="113"/>
      <c r="BS655" s="113"/>
      <c r="BT655" s="113"/>
      <c r="BU655" s="113"/>
      <c r="BV655" s="113"/>
      <c r="BW655" s="113"/>
      <c r="BX655" s="113"/>
      <c r="BY655" s="113"/>
      <c r="BZ655" s="113"/>
      <c r="CA655" s="113"/>
      <c r="CB655" s="113"/>
      <c r="CC655" s="113"/>
      <c r="CD655" s="113"/>
      <c r="CE655" s="113"/>
      <c r="CF655" s="113"/>
      <c r="CG655" s="113"/>
      <c r="CH655" s="113"/>
      <c r="CI655" s="113"/>
      <c r="CJ655" s="113"/>
      <c r="CK655" s="113"/>
      <c r="CL655" s="113"/>
      <c r="CM655" s="113"/>
      <c r="CN655" s="113"/>
      <c r="CO655" s="113"/>
      <c r="CP655" s="113"/>
      <c r="CQ655" s="113"/>
      <c r="CR655" s="113"/>
      <c r="CS655" s="113"/>
      <c r="CT655" s="113"/>
      <c r="CU655" s="113"/>
      <c r="CV655" s="113"/>
      <c r="CW655" s="113"/>
      <c r="CX655" s="113"/>
      <c r="CY655" s="113"/>
      <c r="CZ655" s="113"/>
      <c r="DA655" s="113"/>
      <c r="DB655" s="113"/>
      <c r="DC655" s="113"/>
      <c r="DD655" s="113"/>
      <c r="DE655" s="113"/>
      <c r="DF655" s="113"/>
      <c r="DG655" s="113"/>
      <c r="DH655" s="113"/>
      <c r="DI655" s="113"/>
      <c r="DJ655" s="113"/>
      <c r="DK655" s="113"/>
      <c r="DL655" s="113"/>
      <c r="DM655" s="113"/>
      <c r="DN655" s="113"/>
      <c r="DO655" s="113"/>
      <c r="DP655" s="113"/>
      <c r="DQ655" s="113"/>
      <c r="DR655" s="113"/>
      <c r="DS655" s="113"/>
      <c r="DT655" s="113"/>
      <c r="DU655" s="113"/>
      <c r="DV655" s="113"/>
      <c r="DW655" s="113"/>
      <c r="DX655" s="113"/>
      <c r="DY655" s="113"/>
      <c r="DZ655" s="113"/>
      <c r="EA655" s="113"/>
      <c r="EB655" s="113"/>
      <c r="EC655" s="113"/>
      <c r="ED655" s="113"/>
      <c r="EE655" s="113"/>
      <c r="EF655" s="113"/>
      <c r="EG655" s="113"/>
    </row>
    <row r="656" spans="1:137" s="106" customFormat="1" ht="39.950000000000003" customHeight="1" x14ac:dyDescent="0.2">
      <c r="A656" s="822" t="e">
        <f>'Приложение № 1'!#REF!</f>
        <v>#REF!</v>
      </c>
      <c r="B656" s="823"/>
      <c r="C656" s="101" t="e">
        <f>C657+C658</f>
        <v>#REF!</v>
      </c>
      <c r="D656" s="101" t="e">
        <f t="shared" ref="D656:P656" si="203">D657+D658</f>
        <v>#REF!</v>
      </c>
      <c r="E656" s="101" t="e">
        <f t="shared" si="203"/>
        <v>#REF!</v>
      </c>
      <c r="F656" s="101" t="e">
        <f t="shared" si="203"/>
        <v>#REF!</v>
      </c>
      <c r="G656" s="101">
        <f t="shared" si="203"/>
        <v>0</v>
      </c>
      <c r="H656" s="101">
        <f t="shared" si="203"/>
        <v>0</v>
      </c>
      <c r="I656" s="101">
        <f t="shared" si="203"/>
        <v>0</v>
      </c>
      <c r="J656" s="101">
        <f t="shared" si="203"/>
        <v>0</v>
      </c>
      <c r="K656" s="101">
        <f t="shared" si="203"/>
        <v>0</v>
      </c>
      <c r="L656" s="101">
        <f t="shared" si="203"/>
        <v>0</v>
      </c>
      <c r="M656" s="101">
        <f t="shared" si="203"/>
        <v>0</v>
      </c>
      <c r="N656" s="101">
        <f t="shared" si="203"/>
        <v>0</v>
      </c>
      <c r="O656" s="101">
        <f t="shared" si="203"/>
        <v>0</v>
      </c>
      <c r="P656" s="101">
        <f t="shared" si="203"/>
        <v>0</v>
      </c>
      <c r="Q656" s="112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  <c r="AK656" s="113"/>
      <c r="AL656" s="113"/>
      <c r="AM656" s="113"/>
      <c r="AN656" s="113"/>
      <c r="AO656" s="113"/>
      <c r="AP656" s="113"/>
      <c r="AQ656" s="113"/>
      <c r="AR656" s="113"/>
      <c r="AS656" s="113"/>
      <c r="AT656" s="113"/>
      <c r="AU656" s="113"/>
      <c r="AV656" s="113"/>
      <c r="AW656" s="113"/>
      <c r="AX656" s="113"/>
      <c r="AY656" s="113"/>
      <c r="AZ656" s="113"/>
      <c r="BA656" s="113"/>
      <c r="BB656" s="113"/>
      <c r="BC656" s="113"/>
      <c r="BD656" s="113"/>
      <c r="BE656" s="113"/>
      <c r="BF656" s="113"/>
      <c r="BG656" s="113"/>
      <c r="BH656" s="113"/>
      <c r="BI656" s="113"/>
      <c r="BJ656" s="113"/>
      <c r="BK656" s="113"/>
      <c r="BL656" s="113"/>
      <c r="BM656" s="113"/>
      <c r="BN656" s="113"/>
      <c r="BO656" s="113"/>
      <c r="BP656" s="113"/>
      <c r="BQ656" s="113"/>
      <c r="BR656" s="113"/>
      <c r="BS656" s="113"/>
      <c r="BT656" s="113"/>
      <c r="BU656" s="113"/>
      <c r="BV656" s="113"/>
      <c r="BW656" s="113"/>
      <c r="BX656" s="113"/>
      <c r="BY656" s="113"/>
      <c r="BZ656" s="113"/>
      <c r="CA656" s="113"/>
      <c r="CB656" s="113"/>
      <c r="CC656" s="113"/>
      <c r="CD656" s="113"/>
      <c r="CE656" s="113"/>
      <c r="CF656" s="113"/>
      <c r="CG656" s="113"/>
      <c r="CH656" s="113"/>
      <c r="CI656" s="113"/>
      <c r="CJ656" s="113"/>
      <c r="CK656" s="113"/>
      <c r="CL656" s="113"/>
      <c r="CM656" s="113"/>
      <c r="CN656" s="113"/>
      <c r="CO656" s="113"/>
      <c r="CP656" s="113"/>
      <c r="CQ656" s="113"/>
      <c r="CR656" s="113"/>
      <c r="CS656" s="113"/>
      <c r="CT656" s="113"/>
      <c r="CU656" s="113"/>
      <c r="CV656" s="113"/>
      <c r="CW656" s="113"/>
      <c r="CX656" s="113"/>
      <c r="CY656" s="113"/>
      <c r="CZ656" s="113"/>
      <c r="DA656" s="113"/>
      <c r="DB656" s="113"/>
      <c r="DC656" s="113"/>
      <c r="DD656" s="113"/>
      <c r="DE656" s="113"/>
      <c r="DF656" s="113"/>
      <c r="DG656" s="113"/>
      <c r="DH656" s="113"/>
      <c r="DI656" s="113"/>
      <c r="DJ656" s="113"/>
      <c r="DK656" s="113"/>
      <c r="DL656" s="113"/>
      <c r="DM656" s="113"/>
      <c r="DN656" s="113"/>
      <c r="DO656" s="113"/>
      <c r="DP656" s="113"/>
      <c r="DQ656" s="113"/>
      <c r="DR656" s="113"/>
      <c r="DS656" s="113"/>
      <c r="DT656" s="113"/>
      <c r="DU656" s="113"/>
      <c r="DV656" s="113"/>
      <c r="DW656" s="113"/>
      <c r="DX656" s="113"/>
      <c r="DY656" s="113"/>
      <c r="DZ656" s="113"/>
      <c r="EA656" s="113"/>
      <c r="EB656" s="113"/>
      <c r="EC656" s="113"/>
      <c r="ED656" s="113"/>
      <c r="EE656" s="113"/>
      <c r="EF656" s="113"/>
      <c r="EG656" s="113"/>
    </row>
    <row r="657" spans="1:137" s="106" customFormat="1" ht="12.95" customHeight="1" x14ac:dyDescent="0.2">
      <c r="A657" s="127" t="e">
        <f>'Приложение № 1'!#REF!</f>
        <v>#REF!</v>
      </c>
      <c r="B657" s="104" t="e">
        <f>'Приложение № 1'!#REF!</f>
        <v>#REF!</v>
      </c>
      <c r="C657" s="126" t="e">
        <f>'Приложение № 1'!#REF!</f>
        <v>#REF!</v>
      </c>
      <c r="D657" s="151" t="e">
        <f>'Приложение № 1'!#REF!</f>
        <v>#REF!</v>
      </c>
      <c r="E657" s="151" t="e">
        <f>C657</f>
        <v>#REF!</v>
      </c>
      <c r="F657" s="151" t="e">
        <f>D657</f>
        <v>#REF!</v>
      </c>
      <c r="G657" s="151">
        <v>0</v>
      </c>
      <c r="H657" s="151">
        <v>0</v>
      </c>
      <c r="I657" s="151">
        <v>0</v>
      </c>
      <c r="J657" s="151">
        <v>0</v>
      </c>
      <c r="K657" s="151">
        <v>0</v>
      </c>
      <c r="L657" s="151">
        <v>0</v>
      </c>
      <c r="M657" s="151">
        <v>0</v>
      </c>
      <c r="N657" s="151">
        <v>0</v>
      </c>
      <c r="O657" s="151">
        <v>0</v>
      </c>
      <c r="P657" s="151">
        <v>0</v>
      </c>
      <c r="Q657" s="112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  <c r="AK657" s="113"/>
      <c r="AL657" s="113"/>
      <c r="AM657" s="113"/>
      <c r="AN657" s="113"/>
      <c r="AO657" s="113"/>
      <c r="AP657" s="113"/>
      <c r="AQ657" s="113"/>
      <c r="AR657" s="113"/>
      <c r="AS657" s="113"/>
      <c r="AT657" s="113"/>
      <c r="AU657" s="113"/>
      <c r="AV657" s="113"/>
      <c r="AW657" s="113"/>
      <c r="AX657" s="113"/>
      <c r="AY657" s="113"/>
      <c r="AZ657" s="113"/>
      <c r="BA657" s="113"/>
      <c r="BB657" s="113"/>
      <c r="BC657" s="113"/>
      <c r="BD657" s="113"/>
      <c r="BE657" s="113"/>
      <c r="BF657" s="113"/>
      <c r="BG657" s="113"/>
      <c r="BH657" s="113"/>
      <c r="BI657" s="113"/>
      <c r="BJ657" s="113"/>
      <c r="BK657" s="113"/>
      <c r="BL657" s="113"/>
      <c r="BM657" s="113"/>
      <c r="BN657" s="113"/>
      <c r="BO657" s="113"/>
      <c r="BP657" s="113"/>
      <c r="BQ657" s="113"/>
      <c r="BR657" s="113"/>
      <c r="BS657" s="113"/>
      <c r="BT657" s="113"/>
      <c r="BU657" s="113"/>
      <c r="BV657" s="113"/>
      <c r="BW657" s="113"/>
      <c r="BX657" s="113"/>
      <c r="BY657" s="113"/>
      <c r="BZ657" s="113"/>
      <c r="CA657" s="113"/>
      <c r="CB657" s="113"/>
      <c r="CC657" s="113"/>
      <c r="CD657" s="113"/>
      <c r="CE657" s="113"/>
      <c r="CF657" s="113"/>
      <c r="CG657" s="113"/>
      <c r="CH657" s="113"/>
      <c r="CI657" s="113"/>
      <c r="CJ657" s="113"/>
      <c r="CK657" s="113"/>
      <c r="CL657" s="113"/>
      <c r="CM657" s="113"/>
      <c r="CN657" s="113"/>
      <c r="CO657" s="113"/>
      <c r="CP657" s="113"/>
      <c r="CQ657" s="113"/>
      <c r="CR657" s="113"/>
      <c r="CS657" s="113"/>
      <c r="CT657" s="113"/>
      <c r="CU657" s="113"/>
      <c r="CV657" s="113"/>
      <c r="CW657" s="113"/>
      <c r="CX657" s="113"/>
      <c r="CY657" s="113"/>
      <c r="CZ657" s="113"/>
      <c r="DA657" s="113"/>
      <c r="DB657" s="113"/>
      <c r="DC657" s="113"/>
      <c r="DD657" s="113"/>
      <c r="DE657" s="113"/>
      <c r="DF657" s="113"/>
      <c r="DG657" s="113"/>
      <c r="DH657" s="113"/>
      <c r="DI657" s="113"/>
      <c r="DJ657" s="113"/>
      <c r="DK657" s="113"/>
      <c r="DL657" s="113"/>
      <c r="DM657" s="113"/>
      <c r="DN657" s="113"/>
      <c r="DO657" s="113"/>
      <c r="DP657" s="113"/>
      <c r="DQ657" s="113"/>
      <c r="DR657" s="113"/>
      <c r="DS657" s="113"/>
      <c r="DT657" s="113"/>
      <c r="DU657" s="113"/>
      <c r="DV657" s="113"/>
      <c r="DW657" s="113"/>
      <c r="DX657" s="113"/>
      <c r="DY657" s="113"/>
      <c r="DZ657" s="113"/>
      <c r="EA657" s="113"/>
      <c r="EB657" s="113"/>
      <c r="EC657" s="113"/>
      <c r="ED657" s="113"/>
      <c r="EE657" s="113"/>
      <c r="EF657" s="113"/>
      <c r="EG657" s="113"/>
    </row>
    <row r="658" spans="1:137" s="150" customFormat="1" ht="12.95" customHeight="1" x14ac:dyDescent="0.2">
      <c r="A658" s="127" t="e">
        <f>'Приложение № 1'!#REF!</f>
        <v>#REF!</v>
      </c>
      <c r="B658" s="104" t="e">
        <f>'Приложение № 1'!#REF!</f>
        <v>#REF!</v>
      </c>
      <c r="C658" s="126" t="e">
        <f>'Приложение № 1'!#REF!</f>
        <v>#REF!</v>
      </c>
      <c r="D658" s="151" t="e">
        <f>'Приложение № 1'!#REF!</f>
        <v>#REF!</v>
      </c>
      <c r="E658" s="151" t="e">
        <f>C658</f>
        <v>#REF!</v>
      </c>
      <c r="F658" s="151" t="e">
        <f>D658</f>
        <v>#REF!</v>
      </c>
      <c r="G658" s="151">
        <v>0</v>
      </c>
      <c r="H658" s="151">
        <v>0</v>
      </c>
      <c r="I658" s="151">
        <v>0</v>
      </c>
      <c r="J658" s="151">
        <v>0</v>
      </c>
      <c r="K658" s="151">
        <v>0</v>
      </c>
      <c r="L658" s="151">
        <v>0</v>
      </c>
      <c r="M658" s="151">
        <v>0</v>
      </c>
      <c r="N658" s="151">
        <v>0</v>
      </c>
      <c r="O658" s="151">
        <v>0</v>
      </c>
      <c r="P658" s="151">
        <v>0</v>
      </c>
      <c r="Q658" s="123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124"/>
      <c r="AE658" s="124"/>
      <c r="AF658" s="124"/>
      <c r="AG658" s="124"/>
      <c r="AH658" s="124"/>
      <c r="AI658" s="124"/>
      <c r="AJ658" s="124"/>
      <c r="AK658" s="124"/>
      <c r="AL658" s="124"/>
      <c r="AM658" s="124"/>
      <c r="AN658" s="124"/>
      <c r="AO658" s="124"/>
      <c r="AP658" s="124"/>
      <c r="AQ658" s="124"/>
      <c r="AR658" s="124"/>
      <c r="AS658" s="124"/>
      <c r="AT658" s="124"/>
      <c r="AU658" s="124"/>
      <c r="AV658" s="124"/>
      <c r="AW658" s="124"/>
      <c r="AX658" s="124"/>
      <c r="AY658" s="124"/>
      <c r="AZ658" s="124"/>
      <c r="BA658" s="124"/>
      <c r="BB658" s="124"/>
      <c r="BC658" s="124"/>
      <c r="BD658" s="124"/>
      <c r="BE658" s="124"/>
      <c r="BF658" s="124"/>
      <c r="BG658" s="124"/>
      <c r="BH658" s="124"/>
      <c r="BI658" s="124"/>
      <c r="BJ658" s="124"/>
      <c r="BK658" s="124"/>
      <c r="BL658" s="124"/>
      <c r="BM658" s="124"/>
      <c r="BN658" s="124"/>
      <c r="BO658" s="124"/>
      <c r="BP658" s="124"/>
      <c r="BQ658" s="124"/>
      <c r="BR658" s="124"/>
      <c r="BS658" s="124"/>
      <c r="BT658" s="124"/>
      <c r="BU658" s="124"/>
      <c r="BV658" s="124"/>
      <c r="BW658" s="124"/>
      <c r="BX658" s="124"/>
      <c r="BY658" s="124"/>
      <c r="BZ658" s="124"/>
      <c r="CA658" s="124"/>
      <c r="CB658" s="124"/>
      <c r="CC658" s="124"/>
      <c r="CD658" s="124"/>
      <c r="CE658" s="124"/>
      <c r="CF658" s="124"/>
      <c r="CG658" s="124"/>
      <c r="CH658" s="124"/>
      <c r="CI658" s="124"/>
      <c r="CJ658" s="124"/>
      <c r="CK658" s="124"/>
      <c r="CL658" s="124"/>
      <c r="CM658" s="124"/>
      <c r="CN658" s="124"/>
      <c r="CO658" s="124"/>
      <c r="CP658" s="124"/>
      <c r="CQ658" s="124"/>
      <c r="CR658" s="124"/>
      <c r="CS658" s="124"/>
      <c r="CT658" s="124"/>
      <c r="CU658" s="124"/>
      <c r="CV658" s="124"/>
      <c r="CW658" s="124"/>
      <c r="CX658" s="124"/>
      <c r="CY658" s="124"/>
      <c r="CZ658" s="124"/>
      <c r="DA658" s="124"/>
      <c r="DB658" s="124"/>
      <c r="DC658" s="124"/>
      <c r="DD658" s="124"/>
      <c r="DE658" s="124"/>
      <c r="DF658" s="124"/>
      <c r="DG658" s="124"/>
      <c r="DH658" s="124"/>
      <c r="DI658" s="124"/>
      <c r="DJ658" s="124"/>
      <c r="DK658" s="124"/>
      <c r="DL658" s="124"/>
      <c r="DM658" s="124"/>
      <c r="DN658" s="124"/>
      <c r="DO658" s="124"/>
      <c r="DP658" s="124"/>
      <c r="DQ658" s="124"/>
      <c r="DR658" s="124"/>
      <c r="DS658" s="124"/>
      <c r="DT658" s="124"/>
      <c r="DU658" s="124"/>
      <c r="DV658" s="124"/>
      <c r="DW658" s="124"/>
      <c r="DX658" s="124"/>
      <c r="DY658" s="124"/>
      <c r="DZ658" s="124"/>
      <c r="EA658" s="124"/>
      <c r="EB658" s="124"/>
      <c r="EC658" s="124"/>
      <c r="ED658" s="124"/>
      <c r="EE658" s="124"/>
      <c r="EF658" s="124"/>
      <c r="EG658" s="124"/>
    </row>
    <row r="659" spans="1:137" s="150" customFormat="1" ht="29.25" customHeight="1" x14ac:dyDescent="0.2">
      <c r="A659" s="822" t="e">
        <f>'Приложение № 1'!#REF!</f>
        <v>#REF!</v>
      </c>
      <c r="B659" s="823"/>
      <c r="C659" s="129" t="e">
        <f>C660</f>
        <v>#REF!</v>
      </c>
      <c r="D659" s="129" t="e">
        <f t="shared" ref="D659:P659" si="204">D660</f>
        <v>#REF!</v>
      </c>
      <c r="E659" s="129">
        <f t="shared" si="204"/>
        <v>0</v>
      </c>
      <c r="F659" s="129">
        <f t="shared" si="204"/>
        <v>0</v>
      </c>
      <c r="G659" s="129" t="e">
        <f t="shared" si="204"/>
        <v>#REF!</v>
      </c>
      <c r="H659" s="129" t="e">
        <f t="shared" si="204"/>
        <v>#REF!</v>
      </c>
      <c r="I659" s="129">
        <f t="shared" si="204"/>
        <v>0</v>
      </c>
      <c r="J659" s="129">
        <f t="shared" si="204"/>
        <v>0</v>
      </c>
      <c r="K659" s="129">
        <f t="shared" si="204"/>
        <v>0</v>
      </c>
      <c r="L659" s="129">
        <f t="shared" si="204"/>
        <v>0</v>
      </c>
      <c r="M659" s="129">
        <f t="shared" si="204"/>
        <v>0</v>
      </c>
      <c r="N659" s="129">
        <f t="shared" si="204"/>
        <v>0</v>
      </c>
      <c r="O659" s="129">
        <f t="shared" si="204"/>
        <v>0</v>
      </c>
      <c r="P659" s="129">
        <f t="shared" si="204"/>
        <v>0</v>
      </c>
      <c r="Q659" s="123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  <c r="AC659" s="124"/>
      <c r="AD659" s="124"/>
      <c r="AE659" s="124"/>
      <c r="AF659" s="124"/>
      <c r="AG659" s="124"/>
      <c r="AH659" s="124"/>
      <c r="AI659" s="124"/>
      <c r="AJ659" s="124"/>
      <c r="AK659" s="124"/>
      <c r="AL659" s="124"/>
      <c r="AM659" s="124"/>
      <c r="AN659" s="124"/>
      <c r="AO659" s="124"/>
      <c r="AP659" s="124"/>
      <c r="AQ659" s="124"/>
      <c r="AR659" s="124"/>
      <c r="AS659" s="124"/>
      <c r="AT659" s="124"/>
      <c r="AU659" s="124"/>
      <c r="AV659" s="124"/>
      <c r="AW659" s="124"/>
      <c r="AX659" s="124"/>
      <c r="AY659" s="124"/>
      <c r="AZ659" s="124"/>
      <c r="BA659" s="124"/>
      <c r="BB659" s="124"/>
      <c r="BC659" s="124"/>
      <c r="BD659" s="124"/>
      <c r="BE659" s="124"/>
      <c r="BF659" s="124"/>
      <c r="BG659" s="124"/>
      <c r="BH659" s="124"/>
      <c r="BI659" s="124"/>
      <c r="BJ659" s="124"/>
      <c r="BK659" s="124"/>
      <c r="BL659" s="124"/>
      <c r="BM659" s="124"/>
      <c r="BN659" s="124"/>
      <c r="BO659" s="124"/>
      <c r="BP659" s="124"/>
      <c r="BQ659" s="124"/>
      <c r="BR659" s="124"/>
      <c r="BS659" s="124"/>
      <c r="BT659" s="124"/>
      <c r="BU659" s="124"/>
      <c r="BV659" s="124"/>
      <c r="BW659" s="124"/>
      <c r="BX659" s="124"/>
      <c r="BY659" s="124"/>
      <c r="BZ659" s="124"/>
      <c r="CA659" s="124"/>
      <c r="CB659" s="124"/>
      <c r="CC659" s="124"/>
      <c r="CD659" s="124"/>
      <c r="CE659" s="124"/>
      <c r="CF659" s="124"/>
      <c r="CG659" s="124"/>
      <c r="CH659" s="124"/>
      <c r="CI659" s="124"/>
      <c r="CJ659" s="124"/>
      <c r="CK659" s="124"/>
      <c r="CL659" s="124"/>
      <c r="CM659" s="124"/>
      <c r="CN659" s="124"/>
      <c r="CO659" s="124"/>
      <c r="CP659" s="124"/>
      <c r="CQ659" s="124"/>
      <c r="CR659" s="124"/>
      <c r="CS659" s="124"/>
      <c r="CT659" s="124"/>
      <c r="CU659" s="124"/>
      <c r="CV659" s="124"/>
      <c r="CW659" s="124"/>
      <c r="CX659" s="124"/>
      <c r="CY659" s="124"/>
      <c r="CZ659" s="124"/>
      <c r="DA659" s="124"/>
      <c r="DB659" s="124"/>
      <c r="DC659" s="124"/>
      <c r="DD659" s="124"/>
      <c r="DE659" s="124"/>
      <c r="DF659" s="124"/>
      <c r="DG659" s="124"/>
      <c r="DH659" s="124"/>
      <c r="DI659" s="124"/>
      <c r="DJ659" s="124"/>
      <c r="DK659" s="124"/>
      <c r="DL659" s="124"/>
      <c r="DM659" s="124"/>
      <c r="DN659" s="124"/>
      <c r="DO659" s="124"/>
      <c r="DP659" s="124"/>
      <c r="DQ659" s="124"/>
      <c r="DR659" s="124"/>
      <c r="DS659" s="124"/>
      <c r="DT659" s="124"/>
      <c r="DU659" s="124"/>
      <c r="DV659" s="124"/>
      <c r="DW659" s="124"/>
      <c r="DX659" s="124"/>
      <c r="DY659" s="124"/>
      <c r="DZ659" s="124"/>
      <c r="EA659" s="124"/>
      <c r="EB659" s="124"/>
      <c r="EC659" s="124"/>
      <c r="ED659" s="124"/>
      <c r="EE659" s="124"/>
      <c r="EF659" s="124"/>
      <c r="EG659" s="124"/>
    </row>
    <row r="660" spans="1:137" s="150" customFormat="1" ht="12.95" customHeight="1" x14ac:dyDescent="0.2">
      <c r="A660" s="100">
        <v>1</v>
      </c>
      <c r="B660" s="119" t="e">
        <f>'Приложение № 1'!#REF!</f>
        <v>#REF!</v>
      </c>
      <c r="C660" s="126" t="e">
        <f>'Приложение № 1'!#REF!</f>
        <v>#REF!</v>
      </c>
      <c r="D660" s="151" t="e">
        <f>'Приложение № 1'!#REF!</f>
        <v>#REF!</v>
      </c>
      <c r="E660" s="151">
        <v>0</v>
      </c>
      <c r="F660" s="151">
        <v>0</v>
      </c>
      <c r="G660" s="151" t="e">
        <f>C660</f>
        <v>#REF!</v>
      </c>
      <c r="H660" s="151" t="e">
        <f>D660</f>
        <v>#REF!</v>
      </c>
      <c r="I660" s="151">
        <v>0</v>
      </c>
      <c r="J660" s="151">
        <v>0</v>
      </c>
      <c r="K660" s="151">
        <v>0</v>
      </c>
      <c r="L660" s="151">
        <v>0</v>
      </c>
      <c r="M660" s="151">
        <v>0</v>
      </c>
      <c r="N660" s="151">
        <v>0</v>
      </c>
      <c r="O660" s="151">
        <v>0</v>
      </c>
      <c r="P660" s="151">
        <v>0</v>
      </c>
      <c r="Q660" s="123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24"/>
      <c r="AE660" s="124"/>
      <c r="AF660" s="124"/>
      <c r="AG660" s="124"/>
      <c r="AH660" s="124"/>
      <c r="AI660" s="124"/>
      <c r="AJ660" s="124"/>
      <c r="AK660" s="124"/>
      <c r="AL660" s="124"/>
      <c r="AM660" s="124"/>
      <c r="AN660" s="124"/>
      <c r="AO660" s="124"/>
      <c r="AP660" s="124"/>
      <c r="AQ660" s="124"/>
      <c r="AR660" s="124"/>
      <c r="AS660" s="124"/>
      <c r="AT660" s="124"/>
      <c r="AU660" s="124"/>
      <c r="AV660" s="124"/>
      <c r="AW660" s="124"/>
      <c r="AX660" s="124"/>
      <c r="AY660" s="124"/>
      <c r="AZ660" s="124"/>
      <c r="BA660" s="124"/>
      <c r="BB660" s="124"/>
      <c r="BC660" s="124"/>
      <c r="BD660" s="124"/>
      <c r="BE660" s="124"/>
      <c r="BF660" s="124"/>
      <c r="BG660" s="124"/>
      <c r="BH660" s="124"/>
      <c r="BI660" s="124"/>
      <c r="BJ660" s="124"/>
      <c r="BK660" s="124"/>
      <c r="BL660" s="124"/>
      <c r="BM660" s="124"/>
      <c r="BN660" s="124"/>
      <c r="BO660" s="124"/>
      <c r="BP660" s="124"/>
      <c r="BQ660" s="124"/>
      <c r="BR660" s="124"/>
      <c r="BS660" s="124"/>
      <c r="BT660" s="124"/>
      <c r="BU660" s="124"/>
      <c r="BV660" s="124"/>
      <c r="BW660" s="124"/>
      <c r="BX660" s="124"/>
      <c r="BY660" s="124"/>
      <c r="BZ660" s="124"/>
      <c r="CA660" s="124"/>
      <c r="CB660" s="124"/>
      <c r="CC660" s="124"/>
      <c r="CD660" s="124"/>
      <c r="CE660" s="124"/>
      <c r="CF660" s="124"/>
      <c r="CG660" s="124"/>
      <c r="CH660" s="124"/>
      <c r="CI660" s="124"/>
      <c r="CJ660" s="124"/>
      <c r="CK660" s="124"/>
      <c r="CL660" s="124"/>
      <c r="CM660" s="124"/>
      <c r="CN660" s="124"/>
      <c r="CO660" s="124"/>
      <c r="CP660" s="124"/>
      <c r="CQ660" s="124"/>
      <c r="CR660" s="124"/>
      <c r="CS660" s="124"/>
      <c r="CT660" s="124"/>
      <c r="CU660" s="124"/>
      <c r="CV660" s="124"/>
      <c r="CW660" s="124"/>
      <c r="CX660" s="124"/>
      <c r="CY660" s="124"/>
      <c r="CZ660" s="124"/>
      <c r="DA660" s="124"/>
      <c r="DB660" s="124"/>
      <c r="DC660" s="124"/>
      <c r="DD660" s="124"/>
      <c r="DE660" s="124"/>
      <c r="DF660" s="124"/>
      <c r="DG660" s="124"/>
      <c r="DH660" s="124"/>
      <c r="DI660" s="124"/>
      <c r="DJ660" s="124"/>
      <c r="DK660" s="124"/>
      <c r="DL660" s="124"/>
      <c r="DM660" s="124"/>
      <c r="DN660" s="124"/>
      <c r="DO660" s="124"/>
      <c r="DP660" s="124"/>
      <c r="DQ660" s="124"/>
      <c r="DR660" s="124"/>
      <c r="DS660" s="124"/>
      <c r="DT660" s="124"/>
      <c r="DU660" s="124"/>
      <c r="DV660" s="124"/>
      <c r="DW660" s="124"/>
      <c r="DX660" s="124"/>
      <c r="DY660" s="124"/>
      <c r="DZ660" s="124"/>
      <c r="EA660" s="124"/>
      <c r="EB660" s="124"/>
      <c r="EC660" s="124"/>
      <c r="ED660" s="124"/>
      <c r="EE660" s="124"/>
      <c r="EF660" s="124"/>
      <c r="EG660" s="124"/>
    </row>
    <row r="661" spans="1:137" s="106" customFormat="1" ht="39.950000000000003" customHeight="1" x14ac:dyDescent="0.2">
      <c r="A661" s="822" t="e">
        <f>'Приложение № 1'!#REF!</f>
        <v>#REF!</v>
      </c>
      <c r="B661" s="823"/>
      <c r="C661" s="101" t="e">
        <f>C662+C663+C664+C665+C666</f>
        <v>#REF!</v>
      </c>
      <c r="D661" s="101" t="e">
        <f t="shared" ref="D661:P661" si="205">D662+D663+D664+D665+D666</f>
        <v>#REF!</v>
      </c>
      <c r="E661" s="101" t="e">
        <f t="shared" si="205"/>
        <v>#REF!</v>
      </c>
      <c r="F661" s="101" t="e">
        <f t="shared" si="205"/>
        <v>#REF!</v>
      </c>
      <c r="G661" s="101" t="e">
        <f t="shared" si="205"/>
        <v>#REF!</v>
      </c>
      <c r="H661" s="101" t="e">
        <f t="shared" si="205"/>
        <v>#REF!</v>
      </c>
      <c r="I661" s="101">
        <f t="shared" si="205"/>
        <v>0</v>
      </c>
      <c r="J661" s="101">
        <f t="shared" si="205"/>
        <v>0</v>
      </c>
      <c r="K661" s="101">
        <f t="shared" si="205"/>
        <v>0</v>
      </c>
      <c r="L661" s="101">
        <f t="shared" si="205"/>
        <v>0</v>
      </c>
      <c r="M661" s="101">
        <f t="shared" si="205"/>
        <v>0</v>
      </c>
      <c r="N661" s="101">
        <f t="shared" si="205"/>
        <v>0</v>
      </c>
      <c r="O661" s="101">
        <f t="shared" si="205"/>
        <v>0</v>
      </c>
      <c r="P661" s="101">
        <f t="shared" si="205"/>
        <v>0</v>
      </c>
      <c r="Q661" s="112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  <c r="AK661" s="113"/>
      <c r="AL661" s="113"/>
      <c r="AM661" s="113"/>
      <c r="AN661" s="113"/>
      <c r="AO661" s="113"/>
      <c r="AP661" s="113"/>
      <c r="AQ661" s="113"/>
      <c r="AR661" s="113"/>
      <c r="AS661" s="113"/>
      <c r="AT661" s="113"/>
      <c r="AU661" s="113"/>
      <c r="AV661" s="113"/>
      <c r="AW661" s="113"/>
      <c r="AX661" s="113"/>
      <c r="AY661" s="113"/>
      <c r="AZ661" s="113"/>
      <c r="BA661" s="113"/>
      <c r="BB661" s="113"/>
      <c r="BC661" s="113"/>
      <c r="BD661" s="113"/>
      <c r="BE661" s="113"/>
      <c r="BF661" s="113"/>
      <c r="BG661" s="113"/>
      <c r="BH661" s="113"/>
      <c r="BI661" s="113"/>
      <c r="BJ661" s="113"/>
      <c r="BK661" s="113"/>
      <c r="BL661" s="113"/>
      <c r="BM661" s="113"/>
      <c r="BN661" s="113"/>
      <c r="BO661" s="113"/>
      <c r="BP661" s="113"/>
      <c r="BQ661" s="113"/>
      <c r="BR661" s="113"/>
      <c r="BS661" s="113"/>
      <c r="BT661" s="113"/>
      <c r="BU661" s="113"/>
      <c r="BV661" s="113"/>
      <c r="BW661" s="113"/>
      <c r="BX661" s="113"/>
      <c r="BY661" s="113"/>
      <c r="BZ661" s="113"/>
      <c r="CA661" s="113"/>
      <c r="CB661" s="113"/>
      <c r="CC661" s="113"/>
      <c r="CD661" s="113"/>
      <c r="CE661" s="113"/>
      <c r="CF661" s="113"/>
      <c r="CG661" s="113"/>
      <c r="CH661" s="113"/>
      <c r="CI661" s="113"/>
      <c r="CJ661" s="113"/>
      <c r="CK661" s="113"/>
      <c r="CL661" s="113"/>
      <c r="CM661" s="113"/>
      <c r="CN661" s="113"/>
      <c r="CO661" s="113"/>
      <c r="CP661" s="113"/>
      <c r="CQ661" s="113"/>
      <c r="CR661" s="113"/>
      <c r="CS661" s="113"/>
      <c r="CT661" s="113"/>
      <c r="CU661" s="113"/>
      <c r="CV661" s="113"/>
      <c r="CW661" s="113"/>
      <c r="CX661" s="113"/>
      <c r="CY661" s="113"/>
      <c r="CZ661" s="113"/>
      <c r="DA661" s="113"/>
      <c r="DB661" s="113"/>
      <c r="DC661" s="113"/>
      <c r="DD661" s="113"/>
      <c r="DE661" s="113"/>
      <c r="DF661" s="113"/>
      <c r="DG661" s="113"/>
      <c r="DH661" s="113"/>
      <c r="DI661" s="113"/>
      <c r="DJ661" s="113"/>
      <c r="DK661" s="113"/>
      <c r="DL661" s="113"/>
      <c r="DM661" s="113"/>
      <c r="DN661" s="113"/>
      <c r="DO661" s="113"/>
      <c r="DP661" s="113"/>
      <c r="DQ661" s="113"/>
      <c r="DR661" s="113"/>
      <c r="DS661" s="113"/>
      <c r="DT661" s="113"/>
      <c r="DU661" s="113"/>
      <c r="DV661" s="113"/>
      <c r="DW661" s="113"/>
      <c r="DX661" s="113"/>
      <c r="DY661" s="113"/>
      <c r="DZ661" s="113"/>
      <c r="EA661" s="113"/>
      <c r="EB661" s="113"/>
      <c r="EC661" s="113"/>
      <c r="ED661" s="113"/>
      <c r="EE661" s="113"/>
      <c r="EF661" s="113"/>
      <c r="EG661" s="113"/>
    </row>
    <row r="662" spans="1:137" ht="12.95" customHeight="1" x14ac:dyDescent="0.25">
      <c r="A662" s="127" t="e">
        <f>'Приложение № 1'!#REF!</f>
        <v>#REF!</v>
      </c>
      <c r="B662" s="104" t="e">
        <f>'Приложение № 1'!#REF!</f>
        <v>#REF!</v>
      </c>
      <c r="C662" s="126" t="e">
        <f>'Приложение № 1'!#REF!</f>
        <v>#REF!</v>
      </c>
      <c r="D662" s="151" t="e">
        <f>'Приложение № 1'!#REF!</f>
        <v>#REF!</v>
      </c>
      <c r="E662" s="151" t="e">
        <f>C662</f>
        <v>#REF!</v>
      </c>
      <c r="F662" s="151" t="e">
        <f>D662</f>
        <v>#REF!</v>
      </c>
      <c r="G662" s="151">
        <v>0</v>
      </c>
      <c r="H662" s="151">
        <v>0</v>
      </c>
      <c r="I662" s="151">
        <v>0</v>
      </c>
      <c r="J662" s="151">
        <v>0</v>
      </c>
      <c r="K662" s="151">
        <v>0</v>
      </c>
      <c r="L662" s="151">
        <v>0</v>
      </c>
      <c r="M662" s="151">
        <v>0</v>
      </c>
      <c r="N662" s="151">
        <v>0</v>
      </c>
      <c r="O662" s="151">
        <v>0</v>
      </c>
      <c r="P662" s="151">
        <v>0</v>
      </c>
    </row>
    <row r="663" spans="1:137" ht="12.95" customHeight="1" x14ac:dyDescent="0.25">
      <c r="A663" s="127" t="e">
        <f>'Приложение № 1'!#REF!</f>
        <v>#REF!</v>
      </c>
      <c r="B663" s="104" t="e">
        <f>'Приложение № 1'!#REF!</f>
        <v>#REF!</v>
      </c>
      <c r="C663" s="126" t="e">
        <f>'Приложение № 1'!#REF!</f>
        <v>#REF!</v>
      </c>
      <c r="D663" s="151" t="e">
        <f>'Приложение № 1'!#REF!</f>
        <v>#REF!</v>
      </c>
      <c r="E663" s="151" t="e">
        <f t="shared" ref="E663:F665" si="206">C663</f>
        <v>#REF!</v>
      </c>
      <c r="F663" s="151" t="e">
        <f t="shared" si="206"/>
        <v>#REF!</v>
      </c>
      <c r="G663" s="151">
        <v>0</v>
      </c>
      <c r="H663" s="151">
        <v>0</v>
      </c>
      <c r="I663" s="151">
        <v>0</v>
      </c>
      <c r="J663" s="151">
        <v>0</v>
      </c>
      <c r="K663" s="151">
        <v>0</v>
      </c>
      <c r="L663" s="151">
        <v>0</v>
      </c>
      <c r="M663" s="151">
        <v>0</v>
      </c>
      <c r="N663" s="151">
        <v>0</v>
      </c>
      <c r="O663" s="151">
        <v>0</v>
      </c>
      <c r="P663" s="151">
        <v>0</v>
      </c>
    </row>
    <row r="664" spans="1:137" ht="12.95" customHeight="1" x14ac:dyDescent="0.25">
      <c r="A664" s="127" t="e">
        <f>'Приложение № 1'!#REF!</f>
        <v>#REF!</v>
      </c>
      <c r="B664" s="104" t="e">
        <f>'Приложение № 1'!#REF!</f>
        <v>#REF!</v>
      </c>
      <c r="C664" s="126" t="e">
        <f>'Приложение № 1'!#REF!</f>
        <v>#REF!</v>
      </c>
      <c r="D664" s="151" t="e">
        <f>'Приложение № 1'!#REF!</f>
        <v>#REF!</v>
      </c>
      <c r="E664" s="151" t="e">
        <f t="shared" si="206"/>
        <v>#REF!</v>
      </c>
      <c r="F664" s="151" t="e">
        <f t="shared" si="206"/>
        <v>#REF!</v>
      </c>
      <c r="G664" s="151">
        <v>0</v>
      </c>
      <c r="H664" s="151">
        <v>0</v>
      </c>
      <c r="I664" s="151">
        <v>0</v>
      </c>
      <c r="J664" s="151">
        <v>0</v>
      </c>
      <c r="K664" s="151">
        <v>0</v>
      </c>
      <c r="L664" s="151">
        <v>0</v>
      </c>
      <c r="M664" s="151">
        <v>0</v>
      </c>
      <c r="N664" s="151">
        <v>0</v>
      </c>
      <c r="O664" s="151">
        <v>0</v>
      </c>
      <c r="P664" s="151">
        <v>0</v>
      </c>
    </row>
    <row r="665" spans="1:137" ht="12.95" customHeight="1" x14ac:dyDescent="0.25">
      <c r="A665" s="127" t="e">
        <f>'Приложение № 1'!#REF!</f>
        <v>#REF!</v>
      </c>
      <c r="B665" s="104" t="e">
        <f>'Приложение № 1'!#REF!</f>
        <v>#REF!</v>
      </c>
      <c r="C665" s="126" t="e">
        <f>'Приложение № 1'!#REF!</f>
        <v>#REF!</v>
      </c>
      <c r="D665" s="151" t="e">
        <f>'Приложение № 1'!#REF!</f>
        <v>#REF!</v>
      </c>
      <c r="E665" s="151" t="e">
        <f t="shared" si="206"/>
        <v>#REF!</v>
      </c>
      <c r="F665" s="151" t="e">
        <f t="shared" si="206"/>
        <v>#REF!</v>
      </c>
      <c r="G665" s="151">
        <v>0</v>
      </c>
      <c r="H665" s="151">
        <v>0</v>
      </c>
      <c r="I665" s="151">
        <v>0</v>
      </c>
      <c r="J665" s="151">
        <v>0</v>
      </c>
      <c r="K665" s="151">
        <v>0</v>
      </c>
      <c r="L665" s="151">
        <v>0</v>
      </c>
      <c r="M665" s="151">
        <v>0</v>
      </c>
      <c r="N665" s="151">
        <v>0</v>
      </c>
      <c r="O665" s="151">
        <v>0</v>
      </c>
      <c r="P665" s="151">
        <v>0</v>
      </c>
    </row>
    <row r="666" spans="1:137" ht="12.95" customHeight="1" x14ac:dyDescent="0.25">
      <c r="A666" s="127" t="e">
        <f>'Приложение № 1'!#REF!</f>
        <v>#REF!</v>
      </c>
      <c r="B666" s="104" t="e">
        <f>'Приложение № 1'!#REF!</f>
        <v>#REF!</v>
      </c>
      <c r="C666" s="126" t="e">
        <f>'Приложение № 1'!#REF!</f>
        <v>#REF!</v>
      </c>
      <c r="D666" s="151" t="e">
        <f>'Приложение № 1'!#REF!</f>
        <v>#REF!</v>
      </c>
      <c r="E666" s="151">
        <v>0</v>
      </c>
      <c r="F666" s="151">
        <v>0</v>
      </c>
      <c r="G666" s="151" t="e">
        <f>C666</f>
        <v>#REF!</v>
      </c>
      <c r="H666" s="151" t="e">
        <f>D666</f>
        <v>#REF!</v>
      </c>
      <c r="I666" s="151">
        <v>0</v>
      </c>
      <c r="J666" s="151">
        <v>0</v>
      </c>
      <c r="K666" s="151">
        <v>0</v>
      </c>
      <c r="L666" s="151">
        <v>0</v>
      </c>
      <c r="M666" s="151">
        <v>0</v>
      </c>
      <c r="N666" s="151">
        <v>0</v>
      </c>
      <c r="O666" s="151">
        <v>0</v>
      </c>
      <c r="P666" s="151">
        <v>0</v>
      </c>
    </row>
    <row r="667" spans="1:137" ht="62.25" customHeight="1" x14ac:dyDescent="0.25">
      <c r="A667" s="822" t="s">
        <v>1332</v>
      </c>
      <c r="B667" s="823"/>
      <c r="C667" s="129" t="e">
        <f>C668</f>
        <v>#REF!</v>
      </c>
      <c r="D667" s="129" t="e">
        <f t="shared" ref="D667:P667" si="207">D668</f>
        <v>#REF!</v>
      </c>
      <c r="E667" s="129">
        <f t="shared" si="207"/>
        <v>0</v>
      </c>
      <c r="F667" s="129">
        <f t="shared" si="207"/>
        <v>0</v>
      </c>
      <c r="G667" s="129">
        <f t="shared" si="207"/>
        <v>0</v>
      </c>
      <c r="H667" s="129">
        <f t="shared" si="207"/>
        <v>0</v>
      </c>
      <c r="I667" s="129">
        <f t="shared" si="207"/>
        <v>0</v>
      </c>
      <c r="J667" s="129">
        <f t="shared" si="207"/>
        <v>0</v>
      </c>
      <c r="K667" s="129">
        <f t="shared" si="207"/>
        <v>0</v>
      </c>
      <c r="L667" s="129">
        <f t="shared" si="207"/>
        <v>0</v>
      </c>
      <c r="M667" s="129">
        <f t="shared" si="207"/>
        <v>0</v>
      </c>
      <c r="N667" s="129">
        <f t="shared" si="207"/>
        <v>0</v>
      </c>
      <c r="O667" s="129" t="e">
        <f t="shared" si="207"/>
        <v>#REF!</v>
      </c>
      <c r="P667" s="129" t="e">
        <f t="shared" si="207"/>
        <v>#REF!</v>
      </c>
    </row>
    <row r="668" spans="1:137" ht="19.5" customHeight="1" x14ac:dyDescent="0.25">
      <c r="A668" s="822" t="e">
        <f>'Приложение № 1'!#REF!</f>
        <v>#REF!</v>
      </c>
      <c r="B668" s="823"/>
      <c r="C668" s="129" t="e">
        <f>C669</f>
        <v>#REF!</v>
      </c>
      <c r="D668" s="129" t="e">
        <f t="shared" ref="D668:P668" si="208">D669</f>
        <v>#REF!</v>
      </c>
      <c r="E668" s="129">
        <f t="shared" si="208"/>
        <v>0</v>
      </c>
      <c r="F668" s="129">
        <f t="shared" si="208"/>
        <v>0</v>
      </c>
      <c r="G668" s="129">
        <f t="shared" si="208"/>
        <v>0</v>
      </c>
      <c r="H668" s="129">
        <f t="shared" si="208"/>
        <v>0</v>
      </c>
      <c r="I668" s="129">
        <f t="shared" si="208"/>
        <v>0</v>
      </c>
      <c r="J668" s="129">
        <f t="shared" si="208"/>
        <v>0</v>
      </c>
      <c r="K668" s="129">
        <f t="shared" si="208"/>
        <v>0</v>
      </c>
      <c r="L668" s="129">
        <f t="shared" si="208"/>
        <v>0</v>
      </c>
      <c r="M668" s="129">
        <f t="shared" si="208"/>
        <v>0</v>
      </c>
      <c r="N668" s="129">
        <f t="shared" si="208"/>
        <v>0</v>
      </c>
      <c r="O668" s="129" t="e">
        <f t="shared" si="208"/>
        <v>#REF!</v>
      </c>
      <c r="P668" s="129" t="e">
        <f t="shared" si="208"/>
        <v>#REF!</v>
      </c>
    </row>
    <row r="669" spans="1:137" ht="12.95" customHeight="1" x14ac:dyDescent="0.25">
      <c r="A669" s="100" t="e">
        <f>'Приложение № 1'!#REF!</f>
        <v>#REF!</v>
      </c>
      <c r="B669" s="119" t="e">
        <f>'Приложение № 1'!#REF!</f>
        <v>#REF!</v>
      </c>
      <c r="C669" s="126" t="e">
        <f>'Приложение № 1'!#REF!</f>
        <v>#REF!</v>
      </c>
      <c r="D669" s="151" t="e">
        <f>'Приложение № 1'!#REF!</f>
        <v>#REF!</v>
      </c>
      <c r="E669" s="151">
        <v>0</v>
      </c>
      <c r="F669" s="151">
        <v>0</v>
      </c>
      <c r="G669" s="151">
        <v>0</v>
      </c>
      <c r="H669" s="151">
        <v>0</v>
      </c>
      <c r="I669" s="151">
        <v>0</v>
      </c>
      <c r="J669" s="151">
        <v>0</v>
      </c>
      <c r="K669" s="151">
        <v>0</v>
      </c>
      <c r="L669" s="151">
        <v>0</v>
      </c>
      <c r="M669" s="151">
        <v>0</v>
      </c>
      <c r="N669" s="151">
        <v>0</v>
      </c>
      <c r="O669" s="151" t="e">
        <f>C669</f>
        <v>#REF!</v>
      </c>
      <c r="P669" s="151" t="e">
        <f>D669</f>
        <v>#REF!</v>
      </c>
    </row>
    <row r="670" spans="1:137" s="118" customFormat="1" ht="39.950000000000003" customHeight="1" x14ac:dyDescent="0.25">
      <c r="A670" s="822" t="e">
        <f>'Приложение № 1'!#REF!</f>
        <v>#REF!</v>
      </c>
      <c r="B670" s="823"/>
      <c r="C670" s="101" t="e">
        <f t="shared" ref="C670:P670" si="209">C671+C675+C677+C699+C706+C708+C713+C716+C725+C727+C732+C744+C749+C752+C771+C777+C780+C790+C795+C803+C809</f>
        <v>#REF!</v>
      </c>
      <c r="D670" s="101" t="e">
        <f t="shared" si="209"/>
        <v>#REF!</v>
      </c>
      <c r="E670" s="101" t="e">
        <f t="shared" si="209"/>
        <v>#REF!</v>
      </c>
      <c r="F670" s="101" t="e">
        <f t="shared" si="209"/>
        <v>#REF!</v>
      </c>
      <c r="G670" s="101" t="e">
        <f t="shared" si="209"/>
        <v>#REF!</v>
      </c>
      <c r="H670" s="101" t="e">
        <f t="shared" si="209"/>
        <v>#REF!</v>
      </c>
      <c r="I670" s="101" t="e">
        <f t="shared" si="209"/>
        <v>#REF!</v>
      </c>
      <c r="J670" s="101" t="e">
        <f t="shared" si="209"/>
        <v>#REF!</v>
      </c>
      <c r="K670" s="101">
        <f t="shared" si="209"/>
        <v>0</v>
      </c>
      <c r="L670" s="101">
        <f t="shared" si="209"/>
        <v>0</v>
      </c>
      <c r="M670" s="101">
        <f t="shared" si="209"/>
        <v>0</v>
      </c>
      <c r="N670" s="101">
        <f t="shared" si="209"/>
        <v>0</v>
      </c>
      <c r="O670" s="101">
        <f t="shared" si="209"/>
        <v>0</v>
      </c>
      <c r="P670" s="101">
        <f t="shared" si="209"/>
        <v>0</v>
      </c>
    </row>
    <row r="671" spans="1:137" s="118" customFormat="1" ht="39.950000000000003" customHeight="1" x14ac:dyDescent="0.25">
      <c r="A671" s="822" t="str">
        <f>'Приложение № 1'!A11:F11</f>
        <v>Итого МКД по городскому поселению Волоколамск Волоколамского  муниципального района: 6</v>
      </c>
      <c r="B671" s="823"/>
      <c r="C671" s="101">
        <f>C672+C673+C674</f>
        <v>928.71</v>
      </c>
      <c r="D671" s="101">
        <f t="shared" ref="D671:P671" si="210">D672+D673+D674</f>
        <v>56688458.399999999</v>
      </c>
      <c r="E671" s="101">
        <f t="shared" si="210"/>
        <v>928.71</v>
      </c>
      <c r="F671" s="101">
        <f t="shared" si="210"/>
        <v>56688458.399999999</v>
      </c>
      <c r="G671" s="101">
        <f t="shared" si="210"/>
        <v>0</v>
      </c>
      <c r="H671" s="101">
        <f t="shared" si="210"/>
        <v>0</v>
      </c>
      <c r="I671" s="101">
        <f t="shared" si="210"/>
        <v>0</v>
      </c>
      <c r="J671" s="101">
        <f t="shared" si="210"/>
        <v>0</v>
      </c>
      <c r="K671" s="101">
        <f t="shared" si="210"/>
        <v>0</v>
      </c>
      <c r="L671" s="101">
        <f t="shared" si="210"/>
        <v>0</v>
      </c>
      <c r="M671" s="101">
        <f t="shared" si="210"/>
        <v>0</v>
      </c>
      <c r="N671" s="101">
        <f t="shared" si="210"/>
        <v>0</v>
      </c>
      <c r="O671" s="101">
        <f t="shared" si="210"/>
        <v>0</v>
      </c>
      <c r="P671" s="101">
        <f t="shared" si="210"/>
        <v>0</v>
      </c>
    </row>
    <row r="672" spans="1:137" ht="12.95" customHeight="1" x14ac:dyDescent="0.25">
      <c r="A672" s="127">
        <f>'Приложение № 1'!A12</f>
        <v>1</v>
      </c>
      <c r="B672" s="104" t="str">
        <f>'Приложение № 1'!B12</f>
        <v>г. Волоколамск, пер. Большой Советский,  д. 14</v>
      </c>
      <c r="C672" s="126">
        <f>'Приложение № 1'!M12</f>
        <v>289.51</v>
      </c>
      <c r="D672" s="151">
        <f>'Приложение № 1'!P12</f>
        <v>17671690.399999999</v>
      </c>
      <c r="E672" s="151">
        <f t="shared" ref="E672:F674" si="211">C672</f>
        <v>289.51</v>
      </c>
      <c r="F672" s="151">
        <f t="shared" si="211"/>
        <v>17671690.399999999</v>
      </c>
      <c r="G672" s="151">
        <v>0</v>
      </c>
      <c r="H672" s="151">
        <v>0</v>
      </c>
      <c r="I672" s="151">
        <v>0</v>
      </c>
      <c r="J672" s="151">
        <v>0</v>
      </c>
      <c r="K672" s="151">
        <v>0</v>
      </c>
      <c r="L672" s="151">
        <v>0</v>
      </c>
      <c r="M672" s="151">
        <v>0</v>
      </c>
      <c r="N672" s="151">
        <v>0</v>
      </c>
      <c r="O672" s="151">
        <v>0</v>
      </c>
      <c r="P672" s="151">
        <v>0</v>
      </c>
    </row>
    <row r="673" spans="1:17" ht="12.95" customHeight="1" x14ac:dyDescent="0.25">
      <c r="A673" s="127">
        <f>'Приложение № 1'!A13</f>
        <v>2</v>
      </c>
      <c r="B673" s="104" t="str">
        <f>'Приложение № 1'!B13</f>
        <v>г. Волоколамск, ул. Энтузиастов, д. 19</v>
      </c>
      <c r="C673" s="126">
        <f>'Приложение № 1'!M13</f>
        <v>418.6</v>
      </c>
      <c r="D673" s="151">
        <f>'Приложение № 1'!P13</f>
        <v>25551344</v>
      </c>
      <c r="E673" s="151">
        <f t="shared" si="211"/>
        <v>418.6</v>
      </c>
      <c r="F673" s="151">
        <f t="shared" si="211"/>
        <v>25551344</v>
      </c>
      <c r="G673" s="151">
        <v>0</v>
      </c>
      <c r="H673" s="151">
        <v>0</v>
      </c>
      <c r="I673" s="151">
        <v>0</v>
      </c>
      <c r="J673" s="151">
        <v>0</v>
      </c>
      <c r="K673" s="151">
        <v>0</v>
      </c>
      <c r="L673" s="151">
        <v>0</v>
      </c>
      <c r="M673" s="151">
        <v>0</v>
      </c>
      <c r="N673" s="151">
        <v>0</v>
      </c>
      <c r="O673" s="151">
        <v>0</v>
      </c>
      <c r="P673" s="151">
        <v>0</v>
      </c>
    </row>
    <row r="674" spans="1:17" ht="12.95" customHeight="1" x14ac:dyDescent="0.25">
      <c r="A674" s="127">
        <f>'Приложение № 1'!A14</f>
        <v>3</v>
      </c>
      <c r="B674" s="104" t="str">
        <f>'Приложение № 1'!B14</f>
        <v>г. Волоколамск, д. Ченцы, ул. Фабричная, д. 15</v>
      </c>
      <c r="C674" s="126">
        <f>'Приложение № 1'!M14</f>
        <v>220.6</v>
      </c>
      <c r="D674" s="151">
        <f>'Приложение № 1'!P14</f>
        <v>13465424</v>
      </c>
      <c r="E674" s="151">
        <f t="shared" si="211"/>
        <v>220.6</v>
      </c>
      <c r="F674" s="151">
        <f t="shared" si="211"/>
        <v>13465424</v>
      </c>
      <c r="G674" s="151">
        <v>0</v>
      </c>
      <c r="H674" s="151">
        <v>0</v>
      </c>
      <c r="I674" s="151">
        <v>0</v>
      </c>
      <c r="J674" s="151">
        <v>0</v>
      </c>
      <c r="K674" s="151">
        <v>0</v>
      </c>
      <c r="L674" s="151">
        <v>0</v>
      </c>
      <c r="M674" s="151">
        <v>0</v>
      </c>
      <c r="N674" s="151">
        <v>0</v>
      </c>
      <c r="O674" s="151">
        <v>0</v>
      </c>
      <c r="P674" s="151">
        <v>0</v>
      </c>
    </row>
    <row r="675" spans="1:17" s="118" customFormat="1" ht="39.950000000000003" customHeight="1" x14ac:dyDescent="0.25">
      <c r="A675" s="822" t="e">
        <f>'Приложение № 1'!#REF!</f>
        <v>#REF!</v>
      </c>
      <c r="B675" s="823"/>
      <c r="C675" s="101" t="e">
        <f>C676</f>
        <v>#REF!</v>
      </c>
      <c r="D675" s="101" t="e">
        <f t="shared" ref="D675:P675" si="212">D676</f>
        <v>#REF!</v>
      </c>
      <c r="E675" s="101">
        <f t="shared" si="212"/>
        <v>0</v>
      </c>
      <c r="F675" s="101">
        <f t="shared" si="212"/>
        <v>0</v>
      </c>
      <c r="G675" s="101" t="e">
        <f t="shared" si="212"/>
        <v>#REF!</v>
      </c>
      <c r="H675" s="101" t="e">
        <f t="shared" si="212"/>
        <v>#REF!</v>
      </c>
      <c r="I675" s="101">
        <f t="shared" si="212"/>
        <v>0</v>
      </c>
      <c r="J675" s="101">
        <f t="shared" si="212"/>
        <v>0</v>
      </c>
      <c r="K675" s="101">
        <f t="shared" si="212"/>
        <v>0</v>
      </c>
      <c r="L675" s="101">
        <f t="shared" si="212"/>
        <v>0</v>
      </c>
      <c r="M675" s="101">
        <f t="shared" si="212"/>
        <v>0</v>
      </c>
      <c r="N675" s="101">
        <f t="shared" si="212"/>
        <v>0</v>
      </c>
      <c r="O675" s="101">
        <f t="shared" si="212"/>
        <v>0</v>
      </c>
      <c r="P675" s="101">
        <f t="shared" si="212"/>
        <v>0</v>
      </c>
    </row>
    <row r="676" spans="1:17" ht="12.95" customHeight="1" x14ac:dyDescent="0.25">
      <c r="A676" s="127">
        <v>1</v>
      </c>
      <c r="B676" s="104" t="e">
        <f>'Приложение № 1'!#REF!</f>
        <v>#REF!</v>
      </c>
      <c r="C676" s="126" t="e">
        <f>'Приложение № 1'!#REF!</f>
        <v>#REF!</v>
      </c>
      <c r="D676" s="151" t="e">
        <f>'Приложение № 1'!#REF!</f>
        <v>#REF!</v>
      </c>
      <c r="E676" s="151">
        <v>0</v>
      </c>
      <c r="F676" s="151">
        <v>0</v>
      </c>
      <c r="G676" s="151" t="e">
        <f>C676</f>
        <v>#REF!</v>
      </c>
      <c r="H676" s="151" t="e">
        <f>D676</f>
        <v>#REF!</v>
      </c>
      <c r="I676" s="151">
        <v>0</v>
      </c>
      <c r="J676" s="151">
        <v>0</v>
      </c>
      <c r="K676" s="151">
        <v>0</v>
      </c>
      <c r="L676" s="151">
        <v>0</v>
      </c>
      <c r="M676" s="151">
        <v>0</v>
      </c>
      <c r="N676" s="151">
        <v>0</v>
      </c>
      <c r="O676" s="151">
        <v>0</v>
      </c>
      <c r="P676" s="151">
        <v>0</v>
      </c>
    </row>
    <row r="677" spans="1:17" ht="39.950000000000003" customHeight="1" x14ac:dyDescent="0.25">
      <c r="A677" s="822" t="e">
        <f>'Приложение № 1'!#REF!</f>
        <v>#REF!</v>
      </c>
      <c r="B677" s="823"/>
      <c r="C677" s="129" t="e">
        <f>SUM(C678:C698)</f>
        <v>#REF!</v>
      </c>
      <c r="D677" s="129" t="e">
        <f t="shared" ref="D677:P677" si="213">SUM(D678:D698)</f>
        <v>#REF!</v>
      </c>
      <c r="E677" s="129">
        <f t="shared" si="213"/>
        <v>0</v>
      </c>
      <c r="F677" s="129">
        <f t="shared" si="213"/>
        <v>0</v>
      </c>
      <c r="G677" s="129" t="e">
        <f t="shared" si="213"/>
        <v>#REF!</v>
      </c>
      <c r="H677" s="129" t="e">
        <f t="shared" si="213"/>
        <v>#REF!</v>
      </c>
      <c r="I677" s="129">
        <f t="shared" si="213"/>
        <v>0</v>
      </c>
      <c r="J677" s="129">
        <f t="shared" si="213"/>
        <v>0</v>
      </c>
      <c r="K677" s="129">
        <f t="shared" si="213"/>
        <v>0</v>
      </c>
      <c r="L677" s="129">
        <f t="shared" si="213"/>
        <v>0</v>
      </c>
      <c r="M677" s="129">
        <f t="shared" si="213"/>
        <v>0</v>
      </c>
      <c r="N677" s="129">
        <f t="shared" si="213"/>
        <v>0</v>
      </c>
      <c r="O677" s="129">
        <f t="shared" si="213"/>
        <v>0</v>
      </c>
      <c r="P677" s="129">
        <f t="shared" si="213"/>
        <v>0</v>
      </c>
      <c r="Q677" s="149"/>
    </row>
    <row r="678" spans="1:17" ht="12.95" customHeight="1" x14ac:dyDescent="0.25">
      <c r="A678" s="127">
        <v>1</v>
      </c>
      <c r="B678" s="104" t="e">
        <f>'Приложение № 1'!#REF!</f>
        <v>#REF!</v>
      </c>
      <c r="C678" s="126" t="e">
        <f>'Приложение № 1'!#REF!</f>
        <v>#REF!</v>
      </c>
      <c r="D678" s="151" t="e">
        <f>'Приложение № 1'!#REF!</f>
        <v>#REF!</v>
      </c>
      <c r="E678" s="151">
        <v>0</v>
      </c>
      <c r="F678" s="151">
        <v>0</v>
      </c>
      <c r="G678" s="151" t="e">
        <f>C678</f>
        <v>#REF!</v>
      </c>
      <c r="H678" s="151" t="e">
        <f>D678</f>
        <v>#REF!</v>
      </c>
      <c r="I678" s="151">
        <v>0</v>
      </c>
      <c r="J678" s="151">
        <v>0</v>
      </c>
      <c r="K678" s="151">
        <v>0</v>
      </c>
      <c r="L678" s="151">
        <v>0</v>
      </c>
      <c r="M678" s="151">
        <v>0</v>
      </c>
      <c r="N678" s="151">
        <v>0</v>
      </c>
      <c r="O678" s="151">
        <v>0</v>
      </c>
      <c r="P678" s="151">
        <v>0</v>
      </c>
    </row>
    <row r="679" spans="1:17" ht="12.95" customHeight="1" x14ac:dyDescent="0.25">
      <c r="A679" s="100">
        <v>2</v>
      </c>
      <c r="B679" s="104" t="e">
        <f>'Приложение № 1'!#REF!</f>
        <v>#REF!</v>
      </c>
      <c r="C679" s="126" t="e">
        <f>'Приложение № 1'!#REF!</f>
        <v>#REF!</v>
      </c>
      <c r="D679" s="151" t="e">
        <f>'Приложение № 1'!#REF!</f>
        <v>#REF!</v>
      </c>
      <c r="E679" s="151">
        <v>0</v>
      </c>
      <c r="F679" s="151">
        <v>0</v>
      </c>
      <c r="G679" s="151" t="e">
        <f t="shared" ref="G679:G698" si="214">C679</f>
        <v>#REF!</v>
      </c>
      <c r="H679" s="151" t="e">
        <f t="shared" ref="H679:H698" si="215">D679</f>
        <v>#REF!</v>
      </c>
      <c r="I679" s="151">
        <v>0</v>
      </c>
      <c r="J679" s="151">
        <v>0</v>
      </c>
      <c r="K679" s="151">
        <v>0</v>
      </c>
      <c r="L679" s="151">
        <v>0</v>
      </c>
      <c r="M679" s="151">
        <v>0</v>
      </c>
      <c r="N679" s="151">
        <v>0</v>
      </c>
      <c r="O679" s="151">
        <v>0</v>
      </c>
      <c r="P679" s="151">
        <v>0</v>
      </c>
    </row>
    <row r="680" spans="1:17" ht="12.95" customHeight="1" x14ac:dyDescent="0.25">
      <c r="A680" s="127">
        <v>3</v>
      </c>
      <c r="B680" s="104" t="e">
        <f>'Приложение № 1'!#REF!</f>
        <v>#REF!</v>
      </c>
      <c r="C680" s="126" t="e">
        <f>'Приложение № 1'!#REF!</f>
        <v>#REF!</v>
      </c>
      <c r="D680" s="151" t="e">
        <f>'Приложение № 1'!#REF!</f>
        <v>#REF!</v>
      </c>
      <c r="E680" s="151">
        <v>0</v>
      </c>
      <c r="F680" s="151">
        <v>0</v>
      </c>
      <c r="G680" s="151" t="e">
        <f t="shared" si="214"/>
        <v>#REF!</v>
      </c>
      <c r="H680" s="151" t="e">
        <f t="shared" si="215"/>
        <v>#REF!</v>
      </c>
      <c r="I680" s="151">
        <v>0</v>
      </c>
      <c r="J680" s="151">
        <v>0</v>
      </c>
      <c r="K680" s="151">
        <v>0</v>
      </c>
      <c r="L680" s="151">
        <v>0</v>
      </c>
      <c r="M680" s="151">
        <v>0</v>
      </c>
      <c r="N680" s="151">
        <v>0</v>
      </c>
      <c r="O680" s="151">
        <v>0</v>
      </c>
      <c r="P680" s="151">
        <v>0</v>
      </c>
    </row>
    <row r="681" spans="1:17" ht="12.95" customHeight="1" x14ac:dyDescent="0.25">
      <c r="A681" s="100">
        <v>4</v>
      </c>
      <c r="B681" s="104" t="e">
        <f>'Приложение № 1'!#REF!</f>
        <v>#REF!</v>
      </c>
      <c r="C681" s="126" t="e">
        <f>'Приложение № 1'!#REF!</f>
        <v>#REF!</v>
      </c>
      <c r="D681" s="151" t="e">
        <f>'Приложение № 1'!#REF!</f>
        <v>#REF!</v>
      </c>
      <c r="E681" s="151">
        <v>0</v>
      </c>
      <c r="F681" s="151">
        <v>0</v>
      </c>
      <c r="G681" s="151" t="e">
        <f t="shared" si="214"/>
        <v>#REF!</v>
      </c>
      <c r="H681" s="151" t="e">
        <f t="shared" si="215"/>
        <v>#REF!</v>
      </c>
      <c r="I681" s="151">
        <v>0</v>
      </c>
      <c r="J681" s="151">
        <v>0</v>
      </c>
      <c r="K681" s="151">
        <v>0</v>
      </c>
      <c r="L681" s="151">
        <v>0</v>
      </c>
      <c r="M681" s="151">
        <v>0</v>
      </c>
      <c r="N681" s="151">
        <v>0</v>
      </c>
      <c r="O681" s="151">
        <v>0</v>
      </c>
      <c r="P681" s="151">
        <v>0</v>
      </c>
    </row>
    <row r="682" spans="1:17" ht="12.95" customHeight="1" x14ac:dyDescent="0.25">
      <c r="A682" s="127">
        <v>5</v>
      </c>
      <c r="B682" s="104" t="e">
        <f>'Приложение № 1'!#REF!</f>
        <v>#REF!</v>
      </c>
      <c r="C682" s="126" t="e">
        <f>'Приложение № 1'!#REF!</f>
        <v>#REF!</v>
      </c>
      <c r="D682" s="151" t="e">
        <f>'Приложение № 1'!#REF!</f>
        <v>#REF!</v>
      </c>
      <c r="E682" s="151">
        <v>0</v>
      </c>
      <c r="F682" s="151">
        <v>0</v>
      </c>
      <c r="G682" s="151" t="e">
        <f t="shared" si="214"/>
        <v>#REF!</v>
      </c>
      <c r="H682" s="151" t="e">
        <f t="shared" si="215"/>
        <v>#REF!</v>
      </c>
      <c r="I682" s="151">
        <v>0</v>
      </c>
      <c r="J682" s="151">
        <v>0</v>
      </c>
      <c r="K682" s="151">
        <v>0</v>
      </c>
      <c r="L682" s="151">
        <v>0</v>
      </c>
      <c r="M682" s="151">
        <v>0</v>
      </c>
      <c r="N682" s="151">
        <v>0</v>
      </c>
      <c r="O682" s="151">
        <v>0</v>
      </c>
      <c r="P682" s="151">
        <v>0</v>
      </c>
    </row>
    <row r="683" spans="1:17" ht="12.95" customHeight="1" x14ac:dyDescent="0.25">
      <c r="A683" s="100">
        <v>6</v>
      </c>
      <c r="B683" s="104" t="e">
        <f>'Приложение № 1'!#REF!</f>
        <v>#REF!</v>
      </c>
      <c r="C683" s="126" t="e">
        <f>'Приложение № 1'!#REF!</f>
        <v>#REF!</v>
      </c>
      <c r="D683" s="151" t="e">
        <f>'Приложение № 1'!#REF!</f>
        <v>#REF!</v>
      </c>
      <c r="E683" s="151">
        <v>0</v>
      </c>
      <c r="F683" s="151">
        <v>0</v>
      </c>
      <c r="G683" s="151" t="e">
        <f t="shared" si="214"/>
        <v>#REF!</v>
      </c>
      <c r="H683" s="151" t="e">
        <f t="shared" si="215"/>
        <v>#REF!</v>
      </c>
      <c r="I683" s="151">
        <v>0</v>
      </c>
      <c r="J683" s="151">
        <v>0</v>
      </c>
      <c r="K683" s="151">
        <v>0</v>
      </c>
      <c r="L683" s="151">
        <v>0</v>
      </c>
      <c r="M683" s="151">
        <v>0</v>
      </c>
      <c r="N683" s="151">
        <v>0</v>
      </c>
      <c r="O683" s="151">
        <v>0</v>
      </c>
      <c r="P683" s="151">
        <v>0</v>
      </c>
    </row>
    <row r="684" spans="1:17" ht="12.95" customHeight="1" x14ac:dyDescent="0.25">
      <c r="A684" s="127">
        <v>7</v>
      </c>
      <c r="B684" s="104" t="e">
        <f>'Приложение № 1'!#REF!</f>
        <v>#REF!</v>
      </c>
      <c r="C684" s="126" t="e">
        <f>'Приложение № 1'!#REF!</f>
        <v>#REF!</v>
      </c>
      <c r="D684" s="151" t="e">
        <f>'Приложение № 1'!#REF!</f>
        <v>#REF!</v>
      </c>
      <c r="E684" s="151">
        <v>0</v>
      </c>
      <c r="F684" s="151">
        <v>0</v>
      </c>
      <c r="G684" s="151" t="e">
        <f t="shared" si="214"/>
        <v>#REF!</v>
      </c>
      <c r="H684" s="151" t="e">
        <f t="shared" si="215"/>
        <v>#REF!</v>
      </c>
      <c r="I684" s="151">
        <v>0</v>
      </c>
      <c r="J684" s="151">
        <v>0</v>
      </c>
      <c r="K684" s="151">
        <v>0</v>
      </c>
      <c r="L684" s="151">
        <v>0</v>
      </c>
      <c r="M684" s="151">
        <v>0</v>
      </c>
      <c r="N684" s="151">
        <v>0</v>
      </c>
      <c r="O684" s="151">
        <v>0</v>
      </c>
      <c r="P684" s="151">
        <v>0</v>
      </c>
    </row>
    <row r="685" spans="1:17" ht="12.95" customHeight="1" x14ac:dyDescent="0.25">
      <c r="A685" s="100">
        <v>8</v>
      </c>
      <c r="B685" s="104" t="e">
        <f>'Приложение № 1'!#REF!</f>
        <v>#REF!</v>
      </c>
      <c r="C685" s="126" t="e">
        <f>'Приложение № 1'!#REF!</f>
        <v>#REF!</v>
      </c>
      <c r="D685" s="151" t="e">
        <f>'Приложение № 1'!#REF!</f>
        <v>#REF!</v>
      </c>
      <c r="E685" s="151">
        <v>0</v>
      </c>
      <c r="F685" s="151">
        <v>0</v>
      </c>
      <c r="G685" s="151" t="e">
        <f t="shared" si="214"/>
        <v>#REF!</v>
      </c>
      <c r="H685" s="151" t="e">
        <f t="shared" si="215"/>
        <v>#REF!</v>
      </c>
      <c r="I685" s="151">
        <v>0</v>
      </c>
      <c r="J685" s="151">
        <v>0</v>
      </c>
      <c r="K685" s="151">
        <v>0</v>
      </c>
      <c r="L685" s="151">
        <v>0</v>
      </c>
      <c r="M685" s="151">
        <v>0</v>
      </c>
      <c r="N685" s="151">
        <v>0</v>
      </c>
      <c r="O685" s="151">
        <v>0</v>
      </c>
      <c r="P685" s="151">
        <v>0</v>
      </c>
    </row>
    <row r="686" spans="1:17" ht="12.95" customHeight="1" x14ac:dyDescent="0.25">
      <c r="A686" s="127">
        <v>9</v>
      </c>
      <c r="B686" s="104" t="e">
        <f>'Приложение № 1'!#REF!</f>
        <v>#REF!</v>
      </c>
      <c r="C686" s="126" t="e">
        <f>'Приложение № 1'!#REF!</f>
        <v>#REF!</v>
      </c>
      <c r="D686" s="151" t="e">
        <f>'Приложение № 1'!#REF!</f>
        <v>#REF!</v>
      </c>
      <c r="E686" s="151">
        <v>0</v>
      </c>
      <c r="F686" s="151">
        <v>0</v>
      </c>
      <c r="G686" s="151" t="e">
        <f t="shared" si="214"/>
        <v>#REF!</v>
      </c>
      <c r="H686" s="151" t="e">
        <f t="shared" si="215"/>
        <v>#REF!</v>
      </c>
      <c r="I686" s="151">
        <v>0</v>
      </c>
      <c r="J686" s="151">
        <v>0</v>
      </c>
      <c r="K686" s="151">
        <v>0</v>
      </c>
      <c r="L686" s="151">
        <v>0</v>
      </c>
      <c r="M686" s="151">
        <v>0</v>
      </c>
      <c r="N686" s="151">
        <v>0</v>
      </c>
      <c r="O686" s="151">
        <v>0</v>
      </c>
      <c r="P686" s="151">
        <v>0</v>
      </c>
    </row>
    <row r="687" spans="1:17" ht="12.95" customHeight="1" x14ac:dyDescent="0.25">
      <c r="A687" s="100">
        <v>10</v>
      </c>
      <c r="B687" s="104" t="e">
        <f>'Приложение № 1'!#REF!</f>
        <v>#REF!</v>
      </c>
      <c r="C687" s="126" t="e">
        <f>'Приложение № 1'!#REF!</f>
        <v>#REF!</v>
      </c>
      <c r="D687" s="151" t="e">
        <f>'Приложение № 1'!#REF!</f>
        <v>#REF!</v>
      </c>
      <c r="E687" s="151">
        <v>0</v>
      </c>
      <c r="F687" s="151">
        <v>0</v>
      </c>
      <c r="G687" s="151" t="e">
        <f t="shared" si="214"/>
        <v>#REF!</v>
      </c>
      <c r="H687" s="151" t="e">
        <f t="shared" si="215"/>
        <v>#REF!</v>
      </c>
      <c r="I687" s="151">
        <v>0</v>
      </c>
      <c r="J687" s="151">
        <v>0</v>
      </c>
      <c r="K687" s="151">
        <v>0</v>
      </c>
      <c r="L687" s="151">
        <v>0</v>
      </c>
      <c r="M687" s="151">
        <v>0</v>
      </c>
      <c r="N687" s="151">
        <v>0</v>
      </c>
      <c r="O687" s="151">
        <v>0</v>
      </c>
      <c r="P687" s="151">
        <v>0</v>
      </c>
    </row>
    <row r="688" spans="1:17" ht="12.95" customHeight="1" x14ac:dyDescent="0.25">
      <c r="A688" s="127">
        <v>11</v>
      </c>
      <c r="B688" s="104" t="e">
        <f>'Приложение № 1'!#REF!</f>
        <v>#REF!</v>
      </c>
      <c r="C688" s="126" t="e">
        <f>'Приложение № 1'!#REF!</f>
        <v>#REF!</v>
      </c>
      <c r="D688" s="151" t="e">
        <f>'Приложение № 1'!#REF!</f>
        <v>#REF!</v>
      </c>
      <c r="E688" s="151">
        <v>0</v>
      </c>
      <c r="F688" s="151">
        <v>0</v>
      </c>
      <c r="G688" s="151" t="e">
        <f t="shared" si="214"/>
        <v>#REF!</v>
      </c>
      <c r="H688" s="151" t="e">
        <f t="shared" si="215"/>
        <v>#REF!</v>
      </c>
      <c r="I688" s="151">
        <v>0</v>
      </c>
      <c r="J688" s="151">
        <v>0</v>
      </c>
      <c r="K688" s="151">
        <v>0</v>
      </c>
      <c r="L688" s="151">
        <v>0</v>
      </c>
      <c r="M688" s="151">
        <v>0</v>
      </c>
      <c r="N688" s="151">
        <v>0</v>
      </c>
      <c r="O688" s="151">
        <v>0</v>
      </c>
      <c r="P688" s="151">
        <v>0</v>
      </c>
    </row>
    <row r="689" spans="1:16" ht="12.95" customHeight="1" x14ac:dyDescent="0.25">
      <c r="A689" s="100">
        <v>12</v>
      </c>
      <c r="B689" s="104" t="e">
        <f>'Приложение № 1'!#REF!</f>
        <v>#REF!</v>
      </c>
      <c r="C689" s="126" t="e">
        <f>'Приложение № 1'!#REF!</f>
        <v>#REF!</v>
      </c>
      <c r="D689" s="151" t="e">
        <f>'Приложение № 1'!#REF!</f>
        <v>#REF!</v>
      </c>
      <c r="E689" s="151">
        <v>0</v>
      </c>
      <c r="F689" s="151">
        <v>0</v>
      </c>
      <c r="G689" s="151" t="e">
        <f t="shared" si="214"/>
        <v>#REF!</v>
      </c>
      <c r="H689" s="151" t="e">
        <f t="shared" si="215"/>
        <v>#REF!</v>
      </c>
      <c r="I689" s="151">
        <v>0</v>
      </c>
      <c r="J689" s="151">
        <v>0</v>
      </c>
      <c r="K689" s="151">
        <v>0</v>
      </c>
      <c r="L689" s="151">
        <v>0</v>
      </c>
      <c r="M689" s="151">
        <v>0</v>
      </c>
      <c r="N689" s="151">
        <v>0</v>
      </c>
      <c r="O689" s="151">
        <v>0</v>
      </c>
      <c r="P689" s="151">
        <v>0</v>
      </c>
    </row>
    <row r="690" spans="1:16" ht="12.95" customHeight="1" x14ac:dyDescent="0.25">
      <c r="A690" s="127">
        <v>13</v>
      </c>
      <c r="B690" s="104" t="e">
        <f>'Приложение № 1'!#REF!</f>
        <v>#REF!</v>
      </c>
      <c r="C690" s="126" t="e">
        <f>'Приложение № 1'!#REF!</f>
        <v>#REF!</v>
      </c>
      <c r="D690" s="151" t="e">
        <f>'Приложение № 1'!#REF!</f>
        <v>#REF!</v>
      </c>
      <c r="E690" s="151">
        <v>0</v>
      </c>
      <c r="F690" s="151">
        <v>0</v>
      </c>
      <c r="G690" s="151" t="e">
        <f t="shared" si="214"/>
        <v>#REF!</v>
      </c>
      <c r="H690" s="151" t="e">
        <f t="shared" si="215"/>
        <v>#REF!</v>
      </c>
      <c r="I690" s="151">
        <v>0</v>
      </c>
      <c r="J690" s="151">
        <v>0</v>
      </c>
      <c r="K690" s="151">
        <v>0</v>
      </c>
      <c r="L690" s="151">
        <v>0</v>
      </c>
      <c r="M690" s="151">
        <v>0</v>
      </c>
      <c r="N690" s="151">
        <v>0</v>
      </c>
      <c r="O690" s="151">
        <v>0</v>
      </c>
      <c r="P690" s="151">
        <v>0</v>
      </c>
    </row>
    <row r="691" spans="1:16" ht="12.95" customHeight="1" x14ac:dyDescent="0.25">
      <c r="A691" s="100">
        <v>14</v>
      </c>
      <c r="B691" s="104" t="e">
        <f>'Приложение № 1'!#REF!</f>
        <v>#REF!</v>
      </c>
      <c r="C691" s="126" t="e">
        <f>'Приложение № 1'!#REF!</f>
        <v>#REF!</v>
      </c>
      <c r="D691" s="151" t="e">
        <f>'Приложение № 1'!#REF!</f>
        <v>#REF!</v>
      </c>
      <c r="E691" s="151">
        <v>0</v>
      </c>
      <c r="F691" s="151">
        <v>0</v>
      </c>
      <c r="G691" s="151" t="e">
        <f t="shared" si="214"/>
        <v>#REF!</v>
      </c>
      <c r="H691" s="151" t="e">
        <f t="shared" si="215"/>
        <v>#REF!</v>
      </c>
      <c r="I691" s="151">
        <v>0</v>
      </c>
      <c r="J691" s="151">
        <v>0</v>
      </c>
      <c r="K691" s="151">
        <v>0</v>
      </c>
      <c r="L691" s="151">
        <v>0</v>
      </c>
      <c r="M691" s="151">
        <v>0</v>
      </c>
      <c r="N691" s="151">
        <v>0</v>
      </c>
      <c r="O691" s="151">
        <v>0</v>
      </c>
      <c r="P691" s="151">
        <v>0</v>
      </c>
    </row>
    <row r="692" spans="1:16" ht="12.95" customHeight="1" x14ac:dyDescent="0.25">
      <c r="A692" s="127">
        <v>15</v>
      </c>
      <c r="B692" s="104" t="e">
        <f>'Приложение № 1'!#REF!</f>
        <v>#REF!</v>
      </c>
      <c r="C692" s="126" t="e">
        <f>'Приложение № 1'!#REF!</f>
        <v>#REF!</v>
      </c>
      <c r="D692" s="151" t="e">
        <f>'Приложение № 1'!#REF!</f>
        <v>#REF!</v>
      </c>
      <c r="E692" s="151">
        <v>0</v>
      </c>
      <c r="F692" s="151">
        <v>0</v>
      </c>
      <c r="G692" s="151" t="e">
        <f t="shared" si="214"/>
        <v>#REF!</v>
      </c>
      <c r="H692" s="151" t="e">
        <f t="shared" si="215"/>
        <v>#REF!</v>
      </c>
      <c r="I692" s="151">
        <v>0</v>
      </c>
      <c r="J692" s="151">
        <v>0</v>
      </c>
      <c r="K692" s="151">
        <v>0</v>
      </c>
      <c r="L692" s="151">
        <v>0</v>
      </c>
      <c r="M692" s="151">
        <v>0</v>
      </c>
      <c r="N692" s="151">
        <v>0</v>
      </c>
      <c r="O692" s="151">
        <v>0</v>
      </c>
      <c r="P692" s="151">
        <v>0</v>
      </c>
    </row>
    <row r="693" spans="1:16" ht="12.95" customHeight="1" x14ac:dyDescent="0.25">
      <c r="A693" s="100">
        <v>16</v>
      </c>
      <c r="B693" s="104" t="e">
        <f>'Приложение № 1'!#REF!</f>
        <v>#REF!</v>
      </c>
      <c r="C693" s="126" t="e">
        <f>'Приложение № 1'!#REF!</f>
        <v>#REF!</v>
      </c>
      <c r="D693" s="151" t="e">
        <f>'Приложение № 1'!#REF!</f>
        <v>#REF!</v>
      </c>
      <c r="E693" s="151">
        <v>0</v>
      </c>
      <c r="F693" s="151">
        <v>0</v>
      </c>
      <c r="G693" s="151" t="e">
        <f t="shared" si="214"/>
        <v>#REF!</v>
      </c>
      <c r="H693" s="151" t="e">
        <f t="shared" si="215"/>
        <v>#REF!</v>
      </c>
      <c r="I693" s="151">
        <v>0</v>
      </c>
      <c r="J693" s="151">
        <v>0</v>
      </c>
      <c r="K693" s="151">
        <v>0</v>
      </c>
      <c r="L693" s="151">
        <v>0</v>
      </c>
      <c r="M693" s="151">
        <v>0</v>
      </c>
      <c r="N693" s="151">
        <v>0</v>
      </c>
      <c r="O693" s="151">
        <v>0</v>
      </c>
      <c r="P693" s="151">
        <v>0</v>
      </c>
    </row>
    <row r="694" spans="1:16" ht="12.95" customHeight="1" x14ac:dyDescent="0.25">
      <c r="A694" s="127">
        <v>17</v>
      </c>
      <c r="B694" s="104" t="e">
        <f>'Приложение № 1'!#REF!</f>
        <v>#REF!</v>
      </c>
      <c r="C694" s="126" t="e">
        <f>'Приложение № 1'!#REF!</f>
        <v>#REF!</v>
      </c>
      <c r="D694" s="151" t="e">
        <f>'Приложение № 1'!#REF!</f>
        <v>#REF!</v>
      </c>
      <c r="E694" s="151">
        <v>0</v>
      </c>
      <c r="F694" s="151">
        <v>0</v>
      </c>
      <c r="G694" s="151" t="e">
        <f t="shared" si="214"/>
        <v>#REF!</v>
      </c>
      <c r="H694" s="151" t="e">
        <f t="shared" si="215"/>
        <v>#REF!</v>
      </c>
      <c r="I694" s="151">
        <v>0</v>
      </c>
      <c r="J694" s="151">
        <v>0</v>
      </c>
      <c r="K694" s="151">
        <v>0</v>
      </c>
      <c r="L694" s="151">
        <v>0</v>
      </c>
      <c r="M694" s="151">
        <v>0</v>
      </c>
      <c r="N694" s="151">
        <v>0</v>
      </c>
      <c r="O694" s="151">
        <v>0</v>
      </c>
      <c r="P694" s="151">
        <v>0</v>
      </c>
    </row>
    <row r="695" spans="1:16" ht="12.95" customHeight="1" x14ac:dyDescent="0.25">
      <c r="A695" s="100">
        <v>18</v>
      </c>
      <c r="B695" s="104" t="e">
        <f>'Приложение № 1'!#REF!</f>
        <v>#REF!</v>
      </c>
      <c r="C695" s="126" t="e">
        <f>'Приложение № 1'!#REF!</f>
        <v>#REF!</v>
      </c>
      <c r="D695" s="151" t="e">
        <f>'Приложение № 1'!#REF!</f>
        <v>#REF!</v>
      </c>
      <c r="E695" s="151">
        <v>0</v>
      </c>
      <c r="F695" s="151">
        <v>0</v>
      </c>
      <c r="G695" s="151" t="e">
        <f t="shared" si="214"/>
        <v>#REF!</v>
      </c>
      <c r="H695" s="151" t="e">
        <f t="shared" si="215"/>
        <v>#REF!</v>
      </c>
      <c r="I695" s="151">
        <v>0</v>
      </c>
      <c r="J695" s="151">
        <v>0</v>
      </c>
      <c r="K695" s="151">
        <v>0</v>
      </c>
      <c r="L695" s="151">
        <v>0</v>
      </c>
      <c r="M695" s="151">
        <v>0</v>
      </c>
      <c r="N695" s="151">
        <v>0</v>
      </c>
      <c r="O695" s="151">
        <v>0</v>
      </c>
      <c r="P695" s="151">
        <v>0</v>
      </c>
    </row>
    <row r="696" spans="1:16" ht="12.95" customHeight="1" x14ac:dyDescent="0.25">
      <c r="A696" s="127">
        <v>19</v>
      </c>
      <c r="B696" s="104" t="e">
        <f>'Приложение № 1'!#REF!</f>
        <v>#REF!</v>
      </c>
      <c r="C696" s="126" t="e">
        <f>'Приложение № 1'!#REF!</f>
        <v>#REF!</v>
      </c>
      <c r="D696" s="151" t="e">
        <f>'Приложение № 1'!#REF!</f>
        <v>#REF!</v>
      </c>
      <c r="E696" s="151">
        <v>0</v>
      </c>
      <c r="F696" s="151">
        <v>0</v>
      </c>
      <c r="G696" s="151" t="e">
        <f t="shared" si="214"/>
        <v>#REF!</v>
      </c>
      <c r="H696" s="151" t="e">
        <f t="shared" si="215"/>
        <v>#REF!</v>
      </c>
      <c r="I696" s="151">
        <v>0</v>
      </c>
      <c r="J696" s="151">
        <v>0</v>
      </c>
      <c r="K696" s="151">
        <v>0</v>
      </c>
      <c r="L696" s="151">
        <v>0</v>
      </c>
      <c r="M696" s="151">
        <v>0</v>
      </c>
      <c r="N696" s="151">
        <v>0</v>
      </c>
      <c r="O696" s="151">
        <v>0</v>
      </c>
      <c r="P696" s="151">
        <v>0</v>
      </c>
    </row>
    <row r="697" spans="1:16" ht="12.95" customHeight="1" x14ac:dyDescent="0.25">
      <c r="A697" s="100">
        <v>20</v>
      </c>
      <c r="B697" s="104" t="e">
        <f>'Приложение № 1'!#REF!</f>
        <v>#REF!</v>
      </c>
      <c r="C697" s="126" t="e">
        <f>'Приложение № 1'!#REF!</f>
        <v>#REF!</v>
      </c>
      <c r="D697" s="151" t="e">
        <f>'Приложение № 1'!#REF!</f>
        <v>#REF!</v>
      </c>
      <c r="E697" s="151">
        <v>0</v>
      </c>
      <c r="F697" s="151">
        <v>0</v>
      </c>
      <c r="G697" s="151" t="e">
        <f t="shared" si="214"/>
        <v>#REF!</v>
      </c>
      <c r="H697" s="151" t="e">
        <f t="shared" si="215"/>
        <v>#REF!</v>
      </c>
      <c r="I697" s="151">
        <v>0</v>
      </c>
      <c r="J697" s="151">
        <v>0</v>
      </c>
      <c r="K697" s="151">
        <v>0</v>
      </c>
      <c r="L697" s="151">
        <v>0</v>
      </c>
      <c r="M697" s="151">
        <v>0</v>
      </c>
      <c r="N697" s="151">
        <v>0</v>
      </c>
      <c r="O697" s="151">
        <v>0</v>
      </c>
      <c r="P697" s="151">
        <v>0</v>
      </c>
    </row>
    <row r="698" spans="1:16" ht="12.95" customHeight="1" x14ac:dyDescent="0.25">
      <c r="A698" s="127">
        <v>21</v>
      </c>
      <c r="B698" s="104" t="e">
        <f>'Приложение № 1'!#REF!</f>
        <v>#REF!</v>
      </c>
      <c r="C698" s="126" t="e">
        <f>'Приложение № 1'!#REF!</f>
        <v>#REF!</v>
      </c>
      <c r="D698" s="151" t="e">
        <f>'Приложение № 1'!#REF!</f>
        <v>#REF!</v>
      </c>
      <c r="E698" s="151">
        <v>0</v>
      </c>
      <c r="F698" s="151">
        <v>0</v>
      </c>
      <c r="G698" s="151" t="e">
        <f t="shared" si="214"/>
        <v>#REF!</v>
      </c>
      <c r="H698" s="151" t="e">
        <f t="shared" si="215"/>
        <v>#REF!</v>
      </c>
      <c r="I698" s="151">
        <v>0</v>
      </c>
      <c r="J698" s="151">
        <v>0</v>
      </c>
      <c r="K698" s="151">
        <v>0</v>
      </c>
      <c r="L698" s="151">
        <v>0</v>
      </c>
      <c r="M698" s="151">
        <v>0</v>
      </c>
      <c r="N698" s="151">
        <v>0</v>
      </c>
      <c r="O698" s="151">
        <v>0</v>
      </c>
      <c r="P698" s="151">
        <v>0</v>
      </c>
    </row>
    <row r="699" spans="1:16" s="118" customFormat="1" ht="39.950000000000003" customHeight="1" x14ac:dyDescent="0.25">
      <c r="A699" s="822" t="e">
        <f>'Приложение № 1'!#REF!</f>
        <v>#REF!</v>
      </c>
      <c r="B699" s="823"/>
      <c r="C699" s="101" t="e">
        <f>SUM(C700:C705)</f>
        <v>#REF!</v>
      </c>
      <c r="D699" s="101" t="e">
        <f t="shared" ref="D699:P699" si="216">SUM(D700:D705)</f>
        <v>#REF!</v>
      </c>
      <c r="E699" s="101">
        <f t="shared" si="216"/>
        <v>0</v>
      </c>
      <c r="F699" s="101">
        <f t="shared" si="216"/>
        <v>0</v>
      </c>
      <c r="G699" s="101" t="e">
        <f t="shared" si="216"/>
        <v>#REF!</v>
      </c>
      <c r="H699" s="101" t="e">
        <f t="shared" si="216"/>
        <v>#REF!</v>
      </c>
      <c r="I699" s="101">
        <f t="shared" si="216"/>
        <v>0</v>
      </c>
      <c r="J699" s="101">
        <f t="shared" si="216"/>
        <v>0</v>
      </c>
      <c r="K699" s="101">
        <f t="shared" si="216"/>
        <v>0</v>
      </c>
      <c r="L699" s="101">
        <f t="shared" si="216"/>
        <v>0</v>
      </c>
      <c r="M699" s="101">
        <f t="shared" si="216"/>
        <v>0</v>
      </c>
      <c r="N699" s="101">
        <f t="shared" si="216"/>
        <v>0</v>
      </c>
      <c r="O699" s="101">
        <f t="shared" si="216"/>
        <v>0</v>
      </c>
      <c r="P699" s="101">
        <f t="shared" si="216"/>
        <v>0</v>
      </c>
    </row>
    <row r="700" spans="1:16" ht="12.95" customHeight="1" x14ac:dyDescent="0.25">
      <c r="A700" s="127">
        <v>1</v>
      </c>
      <c r="B700" s="119" t="e">
        <f>'Приложение № 1'!#REF!</f>
        <v>#REF!</v>
      </c>
      <c r="C700" s="126" t="e">
        <f>'Приложение № 1'!#REF!</f>
        <v>#REF!</v>
      </c>
      <c r="D700" s="151" t="e">
        <f>'Приложение № 1'!#REF!</f>
        <v>#REF!</v>
      </c>
      <c r="E700" s="151">
        <v>0</v>
      </c>
      <c r="F700" s="151">
        <v>0</v>
      </c>
      <c r="G700" s="151" t="e">
        <f t="shared" ref="G700:H705" si="217">C700</f>
        <v>#REF!</v>
      </c>
      <c r="H700" s="151" t="e">
        <f t="shared" si="217"/>
        <v>#REF!</v>
      </c>
      <c r="I700" s="151">
        <v>0</v>
      </c>
      <c r="J700" s="151">
        <v>0</v>
      </c>
      <c r="K700" s="151">
        <v>0</v>
      </c>
      <c r="L700" s="151">
        <v>0</v>
      </c>
      <c r="M700" s="151">
        <v>0</v>
      </c>
      <c r="N700" s="151">
        <v>0</v>
      </c>
      <c r="O700" s="151">
        <v>0</v>
      </c>
      <c r="P700" s="151">
        <v>0</v>
      </c>
    </row>
    <row r="701" spans="1:16" ht="12.95" customHeight="1" x14ac:dyDescent="0.25">
      <c r="A701" s="100">
        <v>2</v>
      </c>
      <c r="B701" s="119" t="e">
        <f>'Приложение № 1'!#REF!</f>
        <v>#REF!</v>
      </c>
      <c r="C701" s="126" t="e">
        <f>'Приложение № 1'!#REF!</f>
        <v>#REF!</v>
      </c>
      <c r="D701" s="151" t="e">
        <f>'Приложение № 1'!#REF!</f>
        <v>#REF!</v>
      </c>
      <c r="E701" s="151">
        <v>0</v>
      </c>
      <c r="F701" s="151">
        <v>0</v>
      </c>
      <c r="G701" s="151" t="e">
        <f t="shared" si="217"/>
        <v>#REF!</v>
      </c>
      <c r="H701" s="151" t="e">
        <f t="shared" si="217"/>
        <v>#REF!</v>
      </c>
      <c r="I701" s="151">
        <v>0</v>
      </c>
      <c r="J701" s="151">
        <v>0</v>
      </c>
      <c r="K701" s="151">
        <v>0</v>
      </c>
      <c r="L701" s="151">
        <v>0</v>
      </c>
      <c r="M701" s="151">
        <v>0</v>
      </c>
      <c r="N701" s="151">
        <v>0</v>
      </c>
      <c r="O701" s="151">
        <v>0</v>
      </c>
      <c r="P701" s="151">
        <v>0</v>
      </c>
    </row>
    <row r="702" spans="1:16" ht="12.95" customHeight="1" x14ac:dyDescent="0.25">
      <c r="A702" s="127">
        <v>3</v>
      </c>
      <c r="B702" s="119" t="e">
        <f>'Приложение № 1'!#REF!</f>
        <v>#REF!</v>
      </c>
      <c r="C702" s="126" t="e">
        <f>'Приложение № 1'!#REF!</f>
        <v>#REF!</v>
      </c>
      <c r="D702" s="151" t="e">
        <f>'Приложение № 1'!#REF!</f>
        <v>#REF!</v>
      </c>
      <c r="E702" s="151">
        <v>0</v>
      </c>
      <c r="F702" s="151">
        <v>0</v>
      </c>
      <c r="G702" s="151" t="e">
        <f t="shared" si="217"/>
        <v>#REF!</v>
      </c>
      <c r="H702" s="151" t="e">
        <f t="shared" si="217"/>
        <v>#REF!</v>
      </c>
      <c r="I702" s="151">
        <v>0</v>
      </c>
      <c r="J702" s="151">
        <v>0</v>
      </c>
      <c r="K702" s="151">
        <v>0</v>
      </c>
      <c r="L702" s="151">
        <v>0</v>
      </c>
      <c r="M702" s="151">
        <v>0</v>
      </c>
      <c r="N702" s="151">
        <v>0</v>
      </c>
      <c r="O702" s="151">
        <v>0</v>
      </c>
      <c r="P702" s="151">
        <v>0</v>
      </c>
    </row>
    <row r="703" spans="1:16" ht="12.95" customHeight="1" x14ac:dyDescent="0.25">
      <c r="A703" s="100">
        <v>4</v>
      </c>
      <c r="B703" s="119" t="e">
        <f>'Приложение № 1'!#REF!</f>
        <v>#REF!</v>
      </c>
      <c r="C703" s="126" t="e">
        <f>'Приложение № 1'!#REF!</f>
        <v>#REF!</v>
      </c>
      <c r="D703" s="151" t="e">
        <f>'Приложение № 1'!#REF!</f>
        <v>#REF!</v>
      </c>
      <c r="E703" s="151">
        <v>0</v>
      </c>
      <c r="F703" s="151">
        <v>0</v>
      </c>
      <c r="G703" s="151" t="e">
        <f t="shared" si="217"/>
        <v>#REF!</v>
      </c>
      <c r="H703" s="151" t="e">
        <f t="shared" si="217"/>
        <v>#REF!</v>
      </c>
      <c r="I703" s="151">
        <v>0</v>
      </c>
      <c r="J703" s="151">
        <v>0</v>
      </c>
      <c r="K703" s="151">
        <v>0</v>
      </c>
      <c r="L703" s="151">
        <v>0</v>
      </c>
      <c r="M703" s="151">
        <v>0</v>
      </c>
      <c r="N703" s="151">
        <v>0</v>
      </c>
      <c r="O703" s="151">
        <v>0</v>
      </c>
      <c r="P703" s="151">
        <v>0</v>
      </c>
    </row>
    <row r="704" spans="1:16" ht="12.95" customHeight="1" x14ac:dyDescent="0.25">
      <c r="A704" s="127">
        <v>5</v>
      </c>
      <c r="B704" s="119" t="e">
        <f>'Приложение № 1'!#REF!</f>
        <v>#REF!</v>
      </c>
      <c r="C704" s="126" t="e">
        <f>'Приложение № 1'!#REF!</f>
        <v>#REF!</v>
      </c>
      <c r="D704" s="151" t="e">
        <f>'Приложение № 1'!#REF!</f>
        <v>#REF!</v>
      </c>
      <c r="E704" s="151">
        <v>0</v>
      </c>
      <c r="F704" s="151">
        <v>0</v>
      </c>
      <c r="G704" s="151" t="e">
        <f t="shared" si="217"/>
        <v>#REF!</v>
      </c>
      <c r="H704" s="151" t="e">
        <f t="shared" si="217"/>
        <v>#REF!</v>
      </c>
      <c r="I704" s="151">
        <v>0</v>
      </c>
      <c r="J704" s="151">
        <v>0</v>
      </c>
      <c r="K704" s="151">
        <v>0</v>
      </c>
      <c r="L704" s="151">
        <v>0</v>
      </c>
      <c r="M704" s="151">
        <v>0</v>
      </c>
      <c r="N704" s="151">
        <v>0</v>
      </c>
      <c r="O704" s="151">
        <v>0</v>
      </c>
      <c r="P704" s="151">
        <v>0</v>
      </c>
    </row>
    <row r="705" spans="1:16" ht="12.95" customHeight="1" x14ac:dyDescent="0.25">
      <c r="A705" s="100">
        <v>6</v>
      </c>
      <c r="B705" s="119" t="e">
        <f>'Приложение № 1'!#REF!</f>
        <v>#REF!</v>
      </c>
      <c r="C705" s="126" t="e">
        <f>'Приложение № 1'!#REF!</f>
        <v>#REF!</v>
      </c>
      <c r="D705" s="151" t="e">
        <f>'Приложение № 1'!#REF!</f>
        <v>#REF!</v>
      </c>
      <c r="E705" s="151">
        <v>0</v>
      </c>
      <c r="F705" s="151">
        <v>0</v>
      </c>
      <c r="G705" s="151" t="e">
        <f t="shared" si="217"/>
        <v>#REF!</v>
      </c>
      <c r="H705" s="151" t="e">
        <f t="shared" si="217"/>
        <v>#REF!</v>
      </c>
      <c r="I705" s="151">
        <v>0</v>
      </c>
      <c r="J705" s="151">
        <v>0</v>
      </c>
      <c r="K705" s="151">
        <v>0</v>
      </c>
      <c r="L705" s="151">
        <v>0</v>
      </c>
      <c r="M705" s="151">
        <v>0</v>
      </c>
      <c r="N705" s="151">
        <v>0</v>
      </c>
      <c r="O705" s="151">
        <v>0</v>
      </c>
      <c r="P705" s="151">
        <v>0</v>
      </c>
    </row>
    <row r="706" spans="1:16" s="118" customFormat="1" ht="39.950000000000003" customHeight="1" x14ac:dyDescent="0.25">
      <c r="A706" s="822" t="e">
        <f>'Приложение № 1'!#REF!</f>
        <v>#REF!</v>
      </c>
      <c r="B706" s="823"/>
      <c r="C706" s="101" t="e">
        <f>C707</f>
        <v>#REF!</v>
      </c>
      <c r="D706" s="101" t="e">
        <f t="shared" ref="D706:P706" si="218">D707</f>
        <v>#REF!</v>
      </c>
      <c r="E706" s="101" t="e">
        <f t="shared" si="218"/>
        <v>#REF!</v>
      </c>
      <c r="F706" s="101" t="e">
        <f t="shared" si="218"/>
        <v>#REF!</v>
      </c>
      <c r="G706" s="101">
        <f t="shared" si="218"/>
        <v>0</v>
      </c>
      <c r="H706" s="101">
        <f t="shared" si="218"/>
        <v>0</v>
      </c>
      <c r="I706" s="101">
        <f t="shared" si="218"/>
        <v>0</v>
      </c>
      <c r="J706" s="101">
        <f t="shared" si="218"/>
        <v>0</v>
      </c>
      <c r="K706" s="101">
        <f t="shared" si="218"/>
        <v>0</v>
      </c>
      <c r="L706" s="101">
        <f t="shared" si="218"/>
        <v>0</v>
      </c>
      <c r="M706" s="101">
        <f t="shared" si="218"/>
        <v>0</v>
      </c>
      <c r="N706" s="101">
        <f t="shared" si="218"/>
        <v>0</v>
      </c>
      <c r="O706" s="101">
        <f t="shared" si="218"/>
        <v>0</v>
      </c>
      <c r="P706" s="101">
        <f t="shared" si="218"/>
        <v>0</v>
      </c>
    </row>
    <row r="707" spans="1:16" ht="12.95" customHeight="1" x14ac:dyDescent="0.25">
      <c r="A707" s="127">
        <v>1</v>
      </c>
      <c r="B707" s="119" t="e">
        <f>'Приложение № 1'!#REF!</f>
        <v>#REF!</v>
      </c>
      <c r="C707" s="126" t="e">
        <f>'Приложение № 1'!#REF!</f>
        <v>#REF!</v>
      </c>
      <c r="D707" s="151" t="e">
        <f>'Приложение № 1'!#REF!</f>
        <v>#REF!</v>
      </c>
      <c r="E707" s="151" t="e">
        <f>C707</f>
        <v>#REF!</v>
      </c>
      <c r="F707" s="151" t="e">
        <f>D707</f>
        <v>#REF!</v>
      </c>
      <c r="G707" s="151">
        <v>0</v>
      </c>
      <c r="H707" s="151">
        <v>0</v>
      </c>
      <c r="I707" s="151">
        <v>0</v>
      </c>
      <c r="J707" s="151">
        <v>0</v>
      </c>
      <c r="K707" s="151">
        <v>0</v>
      </c>
      <c r="L707" s="151">
        <v>0</v>
      </c>
      <c r="M707" s="151">
        <v>0</v>
      </c>
      <c r="N707" s="151">
        <v>0</v>
      </c>
      <c r="O707" s="151">
        <v>0</v>
      </c>
      <c r="P707" s="151">
        <v>0</v>
      </c>
    </row>
    <row r="708" spans="1:16" s="118" customFormat="1" ht="39.950000000000003" customHeight="1" x14ac:dyDescent="0.25">
      <c r="A708" s="822" t="str">
        <f>'Приложение № 1'!A70:F70</f>
        <v>Итого МКД по городскому округу Клин: 4</v>
      </c>
      <c r="B708" s="823"/>
      <c r="C708" s="101">
        <f>C709+C710+C711+C712</f>
        <v>1569.98</v>
      </c>
      <c r="D708" s="101">
        <f t="shared" ref="D708:P708" si="219">D709+D710+D711+D712</f>
        <v>95831579.200000003</v>
      </c>
      <c r="E708" s="101">
        <f t="shared" si="219"/>
        <v>1569.98</v>
      </c>
      <c r="F708" s="101">
        <f t="shared" si="219"/>
        <v>95831579.200000003</v>
      </c>
      <c r="G708" s="101">
        <f t="shared" si="219"/>
        <v>0</v>
      </c>
      <c r="H708" s="101">
        <f t="shared" si="219"/>
        <v>0</v>
      </c>
      <c r="I708" s="101">
        <f t="shared" si="219"/>
        <v>0</v>
      </c>
      <c r="J708" s="101">
        <f t="shared" si="219"/>
        <v>0</v>
      </c>
      <c r="K708" s="101">
        <f t="shared" si="219"/>
        <v>0</v>
      </c>
      <c r="L708" s="101">
        <f t="shared" si="219"/>
        <v>0</v>
      </c>
      <c r="M708" s="101">
        <f t="shared" si="219"/>
        <v>0</v>
      </c>
      <c r="N708" s="101">
        <f t="shared" si="219"/>
        <v>0</v>
      </c>
      <c r="O708" s="101">
        <f t="shared" si="219"/>
        <v>0</v>
      </c>
      <c r="P708" s="101">
        <f t="shared" si="219"/>
        <v>0</v>
      </c>
    </row>
    <row r="709" spans="1:16" ht="12.95" customHeight="1" x14ac:dyDescent="0.25">
      <c r="A709" s="127">
        <v>1</v>
      </c>
      <c r="B709" s="119" t="str">
        <f>'Приложение № 1'!B71</f>
        <v>г. Клин, пр. Ломоносовский, д. 12/8</v>
      </c>
      <c r="C709" s="126">
        <f>'Приложение № 1'!M71</f>
        <v>405.5</v>
      </c>
      <c r="D709" s="151">
        <f>'Приложение № 1'!P71</f>
        <v>24751720</v>
      </c>
      <c r="E709" s="151">
        <f t="shared" ref="E709:F712" si="220">C709</f>
        <v>405.5</v>
      </c>
      <c r="F709" s="151">
        <f t="shared" si="220"/>
        <v>24751720</v>
      </c>
      <c r="G709" s="151">
        <v>0</v>
      </c>
      <c r="H709" s="151">
        <v>0</v>
      </c>
      <c r="I709" s="151">
        <v>0</v>
      </c>
      <c r="J709" s="151">
        <v>0</v>
      </c>
      <c r="K709" s="151">
        <v>0</v>
      </c>
      <c r="L709" s="151">
        <v>0</v>
      </c>
      <c r="M709" s="151">
        <v>0</v>
      </c>
      <c r="N709" s="151">
        <v>0</v>
      </c>
      <c r="O709" s="151">
        <v>0</v>
      </c>
      <c r="P709" s="151">
        <v>0</v>
      </c>
    </row>
    <row r="710" spans="1:16" ht="12.95" customHeight="1" x14ac:dyDescent="0.25">
      <c r="A710" s="100">
        <v>2</v>
      </c>
      <c r="B710" s="119" t="str">
        <f>'Приложение № 1'!B72</f>
        <v>г. Клин, Клин-9 городок, д. 72</v>
      </c>
      <c r="C710" s="126">
        <f>'Приложение № 1'!M72</f>
        <v>404.1</v>
      </c>
      <c r="D710" s="151">
        <f>'Приложение № 1'!P72</f>
        <v>24666264</v>
      </c>
      <c r="E710" s="151">
        <f t="shared" si="220"/>
        <v>404.1</v>
      </c>
      <c r="F710" s="151">
        <f t="shared" si="220"/>
        <v>24666264</v>
      </c>
      <c r="G710" s="151">
        <v>0</v>
      </c>
      <c r="H710" s="151">
        <v>0</v>
      </c>
      <c r="I710" s="151">
        <v>0</v>
      </c>
      <c r="J710" s="151">
        <v>0</v>
      </c>
      <c r="K710" s="151">
        <v>0</v>
      </c>
      <c r="L710" s="151">
        <v>0</v>
      </c>
      <c r="M710" s="151">
        <v>0</v>
      </c>
      <c r="N710" s="151">
        <v>0</v>
      </c>
      <c r="O710" s="151">
        <v>0</v>
      </c>
      <c r="P710" s="151">
        <v>0</v>
      </c>
    </row>
    <row r="711" spans="1:16" ht="12.95" customHeight="1" x14ac:dyDescent="0.25">
      <c r="A711" s="100">
        <v>3</v>
      </c>
      <c r="B711" s="119" t="str">
        <f>'Приложение № 1'!B73</f>
        <v>г. Клин, пр. Ломоносовский, д. 10/8</v>
      </c>
      <c r="C711" s="126">
        <f>'Приложение № 1'!M73</f>
        <v>335.41</v>
      </c>
      <c r="D711" s="151">
        <f>'Приложение № 1'!P73</f>
        <v>20473426.399999999</v>
      </c>
      <c r="E711" s="151">
        <f t="shared" si="220"/>
        <v>335.41</v>
      </c>
      <c r="F711" s="151">
        <f t="shared" si="220"/>
        <v>20473426.399999999</v>
      </c>
      <c r="G711" s="151">
        <v>0</v>
      </c>
      <c r="H711" s="151">
        <v>0</v>
      </c>
      <c r="I711" s="151">
        <v>0</v>
      </c>
      <c r="J711" s="151">
        <v>0</v>
      </c>
      <c r="K711" s="151">
        <v>0</v>
      </c>
      <c r="L711" s="151">
        <v>0</v>
      </c>
      <c r="M711" s="151">
        <v>0</v>
      </c>
      <c r="N711" s="151">
        <v>0</v>
      </c>
      <c r="O711" s="151">
        <v>0</v>
      </c>
      <c r="P711" s="151">
        <v>0</v>
      </c>
    </row>
    <row r="712" spans="1:16" ht="12.95" customHeight="1" x14ac:dyDescent="0.25">
      <c r="A712" s="100">
        <v>4</v>
      </c>
      <c r="B712" s="119" t="str">
        <f>'Приложение № 1'!B74</f>
        <v>г. Клин, ул. Молодёжная, д. 1/4</v>
      </c>
      <c r="C712" s="126">
        <f>'Приложение № 1'!M74</f>
        <v>424.97</v>
      </c>
      <c r="D712" s="151">
        <f>'Приложение № 1'!P74</f>
        <v>25940168.800000001</v>
      </c>
      <c r="E712" s="151">
        <f t="shared" si="220"/>
        <v>424.97</v>
      </c>
      <c r="F712" s="151">
        <f t="shared" si="220"/>
        <v>25940168.800000001</v>
      </c>
      <c r="G712" s="151">
        <v>0</v>
      </c>
      <c r="H712" s="151">
        <v>0</v>
      </c>
      <c r="I712" s="151">
        <v>0</v>
      </c>
      <c r="J712" s="151">
        <v>0</v>
      </c>
      <c r="K712" s="151">
        <v>0</v>
      </c>
      <c r="L712" s="151">
        <v>0</v>
      </c>
      <c r="M712" s="151">
        <v>0</v>
      </c>
      <c r="N712" s="151">
        <v>0</v>
      </c>
      <c r="O712" s="151">
        <v>0</v>
      </c>
      <c r="P712" s="151">
        <v>0</v>
      </c>
    </row>
    <row r="713" spans="1:16" s="118" customFormat="1" ht="39.950000000000003" customHeight="1" x14ac:dyDescent="0.25">
      <c r="A713" s="822" t="e">
        <f>'Приложение № 1'!#REF!</f>
        <v>#REF!</v>
      </c>
      <c r="B713" s="823"/>
      <c r="C713" s="101" t="e">
        <f>C714+C715</f>
        <v>#REF!</v>
      </c>
      <c r="D713" s="101" t="e">
        <f t="shared" ref="D713:P713" si="221">D714+D715</f>
        <v>#REF!</v>
      </c>
      <c r="E713" s="101" t="e">
        <f t="shared" si="221"/>
        <v>#REF!</v>
      </c>
      <c r="F713" s="101" t="e">
        <f t="shared" si="221"/>
        <v>#REF!</v>
      </c>
      <c r="G713" s="101" t="e">
        <f t="shared" si="221"/>
        <v>#REF!</v>
      </c>
      <c r="H713" s="101" t="e">
        <f t="shared" si="221"/>
        <v>#REF!</v>
      </c>
      <c r="I713" s="101">
        <f t="shared" si="221"/>
        <v>0</v>
      </c>
      <c r="J713" s="101">
        <f t="shared" si="221"/>
        <v>0</v>
      </c>
      <c r="K713" s="101">
        <f t="shared" si="221"/>
        <v>0</v>
      </c>
      <c r="L713" s="101">
        <f t="shared" si="221"/>
        <v>0</v>
      </c>
      <c r="M713" s="101">
        <f t="shared" si="221"/>
        <v>0</v>
      </c>
      <c r="N713" s="101">
        <f t="shared" si="221"/>
        <v>0</v>
      </c>
      <c r="O713" s="101">
        <f t="shared" si="221"/>
        <v>0</v>
      </c>
      <c r="P713" s="101">
        <f t="shared" si="221"/>
        <v>0</v>
      </c>
    </row>
    <row r="714" spans="1:16" ht="12.95" customHeight="1" x14ac:dyDescent="0.25">
      <c r="A714" s="127">
        <v>1</v>
      </c>
      <c r="B714" s="119" t="e">
        <f>'Приложение № 1'!#REF!</f>
        <v>#REF!</v>
      </c>
      <c r="C714" s="126" t="e">
        <f>'Приложение № 1'!#REF!</f>
        <v>#REF!</v>
      </c>
      <c r="D714" s="151" t="e">
        <f>'Приложение № 1'!#REF!</f>
        <v>#REF!</v>
      </c>
      <c r="E714" s="151">
        <v>0</v>
      </c>
      <c r="F714" s="151">
        <v>0</v>
      </c>
      <c r="G714" s="151" t="e">
        <f>C714</f>
        <v>#REF!</v>
      </c>
      <c r="H714" s="151" t="e">
        <f>D714</f>
        <v>#REF!</v>
      </c>
      <c r="I714" s="151">
        <v>0</v>
      </c>
      <c r="J714" s="151">
        <v>0</v>
      </c>
      <c r="K714" s="151">
        <v>0</v>
      </c>
      <c r="L714" s="151">
        <v>0</v>
      </c>
      <c r="M714" s="151">
        <v>0</v>
      </c>
      <c r="N714" s="151">
        <v>0</v>
      </c>
      <c r="O714" s="151">
        <v>0</v>
      </c>
      <c r="P714" s="151">
        <v>0</v>
      </c>
    </row>
    <row r="715" spans="1:16" ht="12.95" customHeight="1" x14ac:dyDescent="0.25">
      <c r="A715" s="127">
        <v>2</v>
      </c>
      <c r="B715" s="119" t="e">
        <f>'Приложение № 1'!#REF!</f>
        <v>#REF!</v>
      </c>
      <c r="C715" s="126" t="e">
        <f>'Приложение № 1'!#REF!</f>
        <v>#REF!</v>
      </c>
      <c r="D715" s="151" t="e">
        <f>'Приложение № 1'!#REF!</f>
        <v>#REF!</v>
      </c>
      <c r="E715" s="151" t="e">
        <f>C715</f>
        <v>#REF!</v>
      </c>
      <c r="F715" s="151" t="e">
        <f>D715</f>
        <v>#REF!</v>
      </c>
      <c r="G715" s="151">
        <v>0</v>
      </c>
      <c r="H715" s="151">
        <v>0</v>
      </c>
      <c r="I715" s="151">
        <v>0</v>
      </c>
      <c r="J715" s="151">
        <v>0</v>
      </c>
      <c r="K715" s="151">
        <v>0</v>
      </c>
      <c r="L715" s="151">
        <v>0</v>
      </c>
      <c r="M715" s="151">
        <v>0</v>
      </c>
      <c r="N715" s="151">
        <v>0</v>
      </c>
      <c r="O715" s="151">
        <v>0</v>
      </c>
      <c r="P715" s="151">
        <v>0</v>
      </c>
    </row>
    <row r="716" spans="1:16" ht="39.950000000000003" customHeight="1" x14ac:dyDescent="0.25">
      <c r="A716" s="822" t="str">
        <f>'Приложение № 1'!A75:F75</f>
        <v>Итого МКД по городскому округу Красноармейск: 20</v>
      </c>
      <c r="B716" s="823"/>
      <c r="C716" s="129" t="e">
        <f>SUM(C717:C724)</f>
        <v>#REF!</v>
      </c>
      <c r="D716" s="129" t="e">
        <f t="shared" ref="D716:P716" si="222">SUM(D717:D724)</f>
        <v>#REF!</v>
      </c>
      <c r="E716" s="129" t="e">
        <f t="shared" si="222"/>
        <v>#REF!</v>
      </c>
      <c r="F716" s="129" t="e">
        <f t="shared" si="222"/>
        <v>#REF!</v>
      </c>
      <c r="G716" s="129">
        <f t="shared" si="222"/>
        <v>0</v>
      </c>
      <c r="H716" s="129">
        <f t="shared" si="222"/>
        <v>0</v>
      </c>
      <c r="I716" s="129">
        <f t="shared" si="222"/>
        <v>0</v>
      </c>
      <c r="J716" s="129">
        <f t="shared" si="222"/>
        <v>0</v>
      </c>
      <c r="K716" s="129">
        <f t="shared" si="222"/>
        <v>0</v>
      </c>
      <c r="L716" s="129">
        <f t="shared" si="222"/>
        <v>0</v>
      </c>
      <c r="M716" s="129">
        <f t="shared" si="222"/>
        <v>0</v>
      </c>
      <c r="N716" s="129">
        <f t="shared" si="222"/>
        <v>0</v>
      </c>
      <c r="O716" s="129">
        <f t="shared" si="222"/>
        <v>0</v>
      </c>
      <c r="P716" s="129">
        <f t="shared" si="222"/>
        <v>0</v>
      </c>
    </row>
    <row r="717" spans="1:16" ht="12.95" customHeight="1" x14ac:dyDescent="0.25">
      <c r="A717" s="127">
        <v>1</v>
      </c>
      <c r="B717" s="119" t="e">
        <f>'Приложение № 1'!#REF!</f>
        <v>#REF!</v>
      </c>
      <c r="C717" s="126" t="e">
        <f>'Приложение № 1'!#REF!</f>
        <v>#REF!</v>
      </c>
      <c r="D717" s="151" t="e">
        <f>'Приложение № 1'!#REF!</f>
        <v>#REF!</v>
      </c>
      <c r="E717" s="151" t="e">
        <f>C717</f>
        <v>#REF!</v>
      </c>
      <c r="F717" s="151" t="e">
        <f>D717</f>
        <v>#REF!</v>
      </c>
      <c r="G717" s="151">
        <v>0</v>
      </c>
      <c r="H717" s="151">
        <v>0</v>
      </c>
      <c r="I717" s="151">
        <v>0</v>
      </c>
      <c r="J717" s="151">
        <v>0</v>
      </c>
      <c r="K717" s="151">
        <v>0</v>
      </c>
      <c r="L717" s="151">
        <v>0</v>
      </c>
      <c r="M717" s="151">
        <v>0</v>
      </c>
      <c r="N717" s="151">
        <v>0</v>
      </c>
      <c r="O717" s="151">
        <v>0</v>
      </c>
      <c r="P717" s="151">
        <v>0</v>
      </c>
    </row>
    <row r="718" spans="1:16" ht="12.95" customHeight="1" x14ac:dyDescent="0.25">
      <c r="A718" s="127">
        <v>2</v>
      </c>
      <c r="B718" s="119" t="str">
        <f>'Приложение № 1'!B76</f>
        <v>г. Красноармейск, ул.Академика Янгеля,  д. 15</v>
      </c>
      <c r="C718" s="126">
        <f>'Приложение № 1'!M76</f>
        <v>649.9</v>
      </c>
      <c r="D718" s="151">
        <f>'Приложение № 1'!P76</f>
        <v>39669896</v>
      </c>
      <c r="E718" s="151">
        <f t="shared" ref="E718:F724" si="223">C718</f>
        <v>649.9</v>
      </c>
      <c r="F718" s="151">
        <f t="shared" si="223"/>
        <v>39669896</v>
      </c>
      <c r="G718" s="151">
        <v>0</v>
      </c>
      <c r="H718" s="151">
        <v>0</v>
      </c>
      <c r="I718" s="151">
        <v>0</v>
      </c>
      <c r="J718" s="151">
        <v>0</v>
      </c>
      <c r="K718" s="151">
        <v>0</v>
      </c>
      <c r="L718" s="151">
        <v>0</v>
      </c>
      <c r="M718" s="151">
        <v>0</v>
      </c>
      <c r="N718" s="151">
        <v>0</v>
      </c>
      <c r="O718" s="151">
        <v>0</v>
      </c>
      <c r="P718" s="151">
        <v>0</v>
      </c>
    </row>
    <row r="719" spans="1:16" ht="12.95" customHeight="1" x14ac:dyDescent="0.25">
      <c r="A719" s="127">
        <v>3</v>
      </c>
      <c r="B719" s="119" t="str">
        <f>'Приложение № 1'!B77</f>
        <v>г. Красноармейск, ул. Лермонтова, д. 7</v>
      </c>
      <c r="C719" s="126">
        <f>'Приложение № 1'!M77</f>
        <v>1704.8</v>
      </c>
      <c r="D719" s="151">
        <f>'Приложение № 1'!P77</f>
        <v>104060992</v>
      </c>
      <c r="E719" s="151">
        <f t="shared" si="223"/>
        <v>1704.8</v>
      </c>
      <c r="F719" s="151">
        <f t="shared" si="223"/>
        <v>104060992</v>
      </c>
      <c r="G719" s="151">
        <v>0</v>
      </c>
      <c r="H719" s="151">
        <v>0</v>
      </c>
      <c r="I719" s="151">
        <v>0</v>
      </c>
      <c r="J719" s="151">
        <v>0</v>
      </c>
      <c r="K719" s="151">
        <v>0</v>
      </c>
      <c r="L719" s="151">
        <v>0</v>
      </c>
      <c r="M719" s="151">
        <v>0</v>
      </c>
      <c r="N719" s="151">
        <v>0</v>
      </c>
      <c r="O719" s="151">
        <v>0</v>
      </c>
      <c r="P719" s="151">
        <v>0</v>
      </c>
    </row>
    <row r="720" spans="1:16" ht="12.95" customHeight="1" x14ac:dyDescent="0.25">
      <c r="A720" s="127">
        <v>4</v>
      </c>
      <c r="B720" s="119" t="str">
        <f>'Приложение № 1'!B78</f>
        <v>г. Красноармейск, ул. Лермонтова, д. 12</v>
      </c>
      <c r="C720" s="126">
        <f>'Приложение № 1'!M78</f>
        <v>502.4</v>
      </c>
      <c r="D720" s="151">
        <f>'Приложение № 1'!P78</f>
        <v>30666496</v>
      </c>
      <c r="E720" s="151">
        <f t="shared" si="223"/>
        <v>502.4</v>
      </c>
      <c r="F720" s="151">
        <f t="shared" si="223"/>
        <v>30666496</v>
      </c>
      <c r="G720" s="151">
        <v>0</v>
      </c>
      <c r="H720" s="151">
        <v>0</v>
      </c>
      <c r="I720" s="151">
        <v>0</v>
      </c>
      <c r="J720" s="151">
        <v>0</v>
      </c>
      <c r="K720" s="151">
        <v>0</v>
      </c>
      <c r="L720" s="151">
        <v>0</v>
      </c>
      <c r="M720" s="151">
        <v>0</v>
      </c>
      <c r="N720" s="151">
        <v>0</v>
      </c>
      <c r="O720" s="151">
        <v>0</v>
      </c>
      <c r="P720" s="151">
        <v>0</v>
      </c>
    </row>
    <row r="721" spans="1:16" ht="12.95" customHeight="1" x14ac:dyDescent="0.25">
      <c r="A721" s="127">
        <v>5</v>
      </c>
      <c r="B721" s="119" t="str">
        <f>'Приложение № 1'!B79</f>
        <v>г. Красноармейск, ул. Лермонтова, д. 6</v>
      </c>
      <c r="C721" s="126">
        <f>'Приложение № 1'!M79</f>
        <v>1304.3</v>
      </c>
      <c r="D721" s="151">
        <f>'Приложение № 1'!P79</f>
        <v>79614472</v>
      </c>
      <c r="E721" s="151">
        <f t="shared" si="223"/>
        <v>1304.3</v>
      </c>
      <c r="F721" s="151">
        <f t="shared" si="223"/>
        <v>79614472</v>
      </c>
      <c r="G721" s="151">
        <v>0</v>
      </c>
      <c r="H721" s="151">
        <v>0</v>
      </c>
      <c r="I721" s="151">
        <v>0</v>
      </c>
      <c r="J721" s="151">
        <v>0</v>
      </c>
      <c r="K721" s="151">
        <v>0</v>
      </c>
      <c r="L721" s="151">
        <v>0</v>
      </c>
      <c r="M721" s="151">
        <v>0</v>
      </c>
      <c r="N721" s="151">
        <v>0</v>
      </c>
      <c r="O721" s="151">
        <v>0</v>
      </c>
      <c r="P721" s="151">
        <v>0</v>
      </c>
    </row>
    <row r="722" spans="1:16" ht="12.95" customHeight="1" x14ac:dyDescent="0.25">
      <c r="A722" s="127">
        <v>6</v>
      </c>
      <c r="B722" s="119" t="str">
        <f>'Приложение № 1'!B80</f>
        <v>г. Красноармейск, ул. Лермонтова, д. 11</v>
      </c>
      <c r="C722" s="126">
        <f>'Приложение № 1'!M80</f>
        <v>508.6</v>
      </c>
      <c r="D722" s="151">
        <f>'Приложение № 1'!P80</f>
        <v>31044944</v>
      </c>
      <c r="E722" s="151">
        <f t="shared" si="223"/>
        <v>508.6</v>
      </c>
      <c r="F722" s="151">
        <f t="shared" si="223"/>
        <v>31044944</v>
      </c>
      <c r="G722" s="151">
        <v>0</v>
      </c>
      <c r="H722" s="151">
        <v>0</v>
      </c>
      <c r="I722" s="151">
        <v>0</v>
      </c>
      <c r="J722" s="151">
        <v>0</v>
      </c>
      <c r="K722" s="151">
        <v>0</v>
      </c>
      <c r="L722" s="151">
        <v>0</v>
      </c>
      <c r="M722" s="151">
        <v>0</v>
      </c>
      <c r="N722" s="151">
        <v>0</v>
      </c>
      <c r="O722" s="151">
        <v>0</v>
      </c>
      <c r="P722" s="151">
        <v>0</v>
      </c>
    </row>
    <row r="723" spans="1:16" ht="12.95" customHeight="1" x14ac:dyDescent="0.25">
      <c r="A723" s="127">
        <v>7</v>
      </c>
      <c r="B723" s="119" t="str">
        <f>'Приложение № 1'!B81</f>
        <v>г. Красноармейск, ул. Лермонтова, д. 14</v>
      </c>
      <c r="C723" s="126">
        <f>'Приложение № 1'!M81</f>
        <v>101.2</v>
      </c>
      <c r="D723" s="151">
        <f>'Приложение № 1'!P81</f>
        <v>6177248</v>
      </c>
      <c r="E723" s="151">
        <f t="shared" si="223"/>
        <v>101.2</v>
      </c>
      <c r="F723" s="151">
        <f t="shared" si="223"/>
        <v>6177248</v>
      </c>
      <c r="G723" s="151">
        <v>0</v>
      </c>
      <c r="H723" s="151">
        <v>0</v>
      </c>
      <c r="I723" s="151">
        <v>0</v>
      </c>
      <c r="J723" s="151">
        <v>0</v>
      </c>
      <c r="K723" s="151">
        <v>0</v>
      </c>
      <c r="L723" s="151">
        <v>0</v>
      </c>
      <c r="M723" s="151">
        <v>0</v>
      </c>
      <c r="N723" s="151">
        <v>0</v>
      </c>
      <c r="O723" s="151">
        <v>0</v>
      </c>
      <c r="P723" s="151">
        <v>0</v>
      </c>
    </row>
    <row r="724" spans="1:16" ht="12.95" customHeight="1" x14ac:dyDescent="0.25">
      <c r="A724" s="127">
        <v>8</v>
      </c>
      <c r="B724" s="119" t="str">
        <f>'Приложение № 1'!B82</f>
        <v>г. Красноармейск, ул. Лермонтова, д. 19</v>
      </c>
      <c r="C724" s="126">
        <f>'Приложение № 1'!M82</f>
        <v>450</v>
      </c>
      <c r="D724" s="151">
        <f>'Приложение № 1'!P82</f>
        <v>27468000</v>
      </c>
      <c r="E724" s="151">
        <f t="shared" si="223"/>
        <v>450</v>
      </c>
      <c r="F724" s="151">
        <f t="shared" si="223"/>
        <v>27468000</v>
      </c>
      <c r="G724" s="151">
        <v>0</v>
      </c>
      <c r="H724" s="151">
        <v>0</v>
      </c>
      <c r="I724" s="151">
        <v>0</v>
      </c>
      <c r="J724" s="151">
        <v>0</v>
      </c>
      <c r="K724" s="151">
        <v>0</v>
      </c>
      <c r="L724" s="151">
        <v>0</v>
      </c>
      <c r="M724" s="151">
        <v>0</v>
      </c>
      <c r="N724" s="151">
        <v>0</v>
      </c>
      <c r="O724" s="151">
        <v>0</v>
      </c>
      <c r="P724" s="151">
        <v>0</v>
      </c>
    </row>
    <row r="725" spans="1:16" s="118" customFormat="1" ht="39.950000000000003" customHeight="1" x14ac:dyDescent="0.25">
      <c r="A725" s="822" t="e">
        <f>'Приложение № 1'!#REF!</f>
        <v>#REF!</v>
      </c>
      <c r="B725" s="823"/>
      <c r="C725" s="101" t="e">
        <f>C726</f>
        <v>#REF!</v>
      </c>
      <c r="D725" s="101" t="e">
        <f t="shared" ref="D725:P725" si="224">D726</f>
        <v>#REF!</v>
      </c>
      <c r="E725" s="101">
        <f t="shared" si="224"/>
        <v>0</v>
      </c>
      <c r="F725" s="101">
        <f t="shared" si="224"/>
        <v>0</v>
      </c>
      <c r="G725" s="101">
        <f t="shared" si="224"/>
        <v>0</v>
      </c>
      <c r="H725" s="101">
        <f t="shared" si="224"/>
        <v>0</v>
      </c>
      <c r="I725" s="101" t="e">
        <f t="shared" si="224"/>
        <v>#REF!</v>
      </c>
      <c r="J725" s="101" t="e">
        <f t="shared" si="224"/>
        <v>#REF!</v>
      </c>
      <c r="K725" s="101">
        <f t="shared" si="224"/>
        <v>0</v>
      </c>
      <c r="L725" s="101">
        <f t="shared" si="224"/>
        <v>0</v>
      </c>
      <c r="M725" s="101">
        <f t="shared" si="224"/>
        <v>0</v>
      </c>
      <c r="N725" s="101">
        <f t="shared" si="224"/>
        <v>0</v>
      </c>
      <c r="O725" s="101">
        <f t="shared" si="224"/>
        <v>0</v>
      </c>
      <c r="P725" s="101">
        <f t="shared" si="224"/>
        <v>0</v>
      </c>
    </row>
    <row r="726" spans="1:16" ht="12.95" customHeight="1" x14ac:dyDescent="0.25">
      <c r="A726" s="127">
        <v>1</v>
      </c>
      <c r="B726" s="119" t="e">
        <f>'Приложение № 1'!#REF!</f>
        <v>#REF!</v>
      </c>
      <c r="C726" s="126" t="e">
        <f>'Приложение № 1'!#REF!</f>
        <v>#REF!</v>
      </c>
      <c r="D726" s="151" t="e">
        <f>'Приложение № 1'!#REF!</f>
        <v>#REF!</v>
      </c>
      <c r="E726" s="151">
        <v>0</v>
      </c>
      <c r="F726" s="151">
        <v>0</v>
      </c>
      <c r="G726" s="151">
        <v>0</v>
      </c>
      <c r="H726" s="151">
        <v>0</v>
      </c>
      <c r="I726" s="151" t="e">
        <f>C726</f>
        <v>#REF!</v>
      </c>
      <c r="J726" s="151" t="e">
        <f>D726</f>
        <v>#REF!</v>
      </c>
      <c r="K726" s="151">
        <v>0</v>
      </c>
      <c r="L726" s="151">
        <v>0</v>
      </c>
      <c r="M726" s="151">
        <v>0</v>
      </c>
      <c r="N726" s="151">
        <v>0</v>
      </c>
      <c r="O726" s="151">
        <v>0</v>
      </c>
      <c r="P726" s="151">
        <v>0</v>
      </c>
    </row>
    <row r="727" spans="1:16" s="118" customFormat="1" ht="39.950000000000003" customHeight="1" x14ac:dyDescent="0.25">
      <c r="A727" s="822" t="str">
        <f>'Приложение № 1'!A112:F112</f>
        <v>Итого МКД по  городскому поселению Правдинский Пушкинского муниципального района: 4</v>
      </c>
      <c r="B727" s="823"/>
      <c r="C727" s="101">
        <f>C728+C731+C729+C730</f>
        <v>2042.8</v>
      </c>
      <c r="D727" s="101">
        <f t="shared" ref="D727:P727" si="225">D728+D731+D729+D730</f>
        <v>124692512</v>
      </c>
      <c r="E727" s="101">
        <f t="shared" si="225"/>
        <v>2042.8</v>
      </c>
      <c r="F727" s="101">
        <f t="shared" si="225"/>
        <v>124692512</v>
      </c>
      <c r="G727" s="101">
        <f t="shared" si="225"/>
        <v>0</v>
      </c>
      <c r="H727" s="101">
        <f t="shared" si="225"/>
        <v>0</v>
      </c>
      <c r="I727" s="101">
        <f t="shared" si="225"/>
        <v>0</v>
      </c>
      <c r="J727" s="101">
        <f t="shared" si="225"/>
        <v>0</v>
      </c>
      <c r="K727" s="101">
        <f t="shared" si="225"/>
        <v>0</v>
      </c>
      <c r="L727" s="101">
        <f t="shared" si="225"/>
        <v>0</v>
      </c>
      <c r="M727" s="101">
        <f t="shared" si="225"/>
        <v>0</v>
      </c>
      <c r="N727" s="101">
        <f t="shared" si="225"/>
        <v>0</v>
      </c>
      <c r="O727" s="101">
        <f t="shared" si="225"/>
        <v>0</v>
      </c>
      <c r="P727" s="101">
        <f t="shared" si="225"/>
        <v>0</v>
      </c>
    </row>
    <row r="728" spans="1:16" ht="12.95" customHeight="1" x14ac:dyDescent="0.25">
      <c r="A728" s="127">
        <v>1</v>
      </c>
      <c r="B728" s="119" t="str">
        <f>'Приложение № 1'!B113</f>
        <v xml:space="preserve">г.п. Правдинский,  ул. 1-я Проектная, д. 75 </v>
      </c>
      <c r="C728" s="126">
        <f>'Приложение № 1'!M113</f>
        <v>509.5</v>
      </c>
      <c r="D728" s="151">
        <f>'Приложение № 1'!P113</f>
        <v>31099880</v>
      </c>
      <c r="E728" s="151">
        <f t="shared" ref="E728:F731" si="226">C728</f>
        <v>509.5</v>
      </c>
      <c r="F728" s="151">
        <f t="shared" si="226"/>
        <v>31099880</v>
      </c>
      <c r="G728" s="151">
        <v>0</v>
      </c>
      <c r="H728" s="151">
        <v>0</v>
      </c>
      <c r="I728" s="151">
        <v>0</v>
      </c>
      <c r="J728" s="151">
        <v>0</v>
      </c>
      <c r="K728" s="151">
        <v>0</v>
      </c>
      <c r="L728" s="151">
        <v>0</v>
      </c>
      <c r="M728" s="151">
        <v>0</v>
      </c>
      <c r="N728" s="151">
        <v>0</v>
      </c>
      <c r="O728" s="151">
        <v>0</v>
      </c>
      <c r="P728" s="151">
        <v>0</v>
      </c>
    </row>
    <row r="729" spans="1:16" ht="12.95" customHeight="1" x14ac:dyDescent="0.25">
      <c r="A729" s="127">
        <v>2</v>
      </c>
      <c r="B729" s="119" t="str">
        <f>'Приложение № 1'!B114</f>
        <v>г.п. Правдинский, ул. 1-я Станционная, д. 8</v>
      </c>
      <c r="C729" s="126">
        <f>'Приложение № 1'!M114</f>
        <v>601.20000000000005</v>
      </c>
      <c r="D729" s="151">
        <f>'Приложение № 1'!P114</f>
        <v>36697248</v>
      </c>
      <c r="E729" s="151">
        <f t="shared" si="226"/>
        <v>601.20000000000005</v>
      </c>
      <c r="F729" s="151">
        <f t="shared" si="226"/>
        <v>36697248</v>
      </c>
      <c r="G729" s="151">
        <v>0</v>
      </c>
      <c r="H729" s="151">
        <v>0</v>
      </c>
      <c r="I729" s="151">
        <v>0</v>
      </c>
      <c r="J729" s="151">
        <v>0</v>
      </c>
      <c r="K729" s="151">
        <v>0</v>
      </c>
      <c r="L729" s="151">
        <v>0</v>
      </c>
      <c r="M729" s="151">
        <v>0</v>
      </c>
      <c r="N729" s="151">
        <v>0</v>
      </c>
      <c r="O729" s="151">
        <v>0</v>
      </c>
      <c r="P729" s="151">
        <v>0</v>
      </c>
    </row>
    <row r="730" spans="1:16" ht="12.95" customHeight="1" x14ac:dyDescent="0.25">
      <c r="A730" s="127">
        <v>3</v>
      </c>
      <c r="B730" s="119" t="str">
        <f>'Приложение № 1'!B115</f>
        <v>г.п. Правдинский, ул. Народная, д. 11</v>
      </c>
      <c r="C730" s="126">
        <f>'Приложение № 1'!M115</f>
        <v>245.9</v>
      </c>
      <c r="D730" s="151">
        <f>'Приложение № 1'!P115</f>
        <v>15009736</v>
      </c>
      <c r="E730" s="151">
        <f t="shared" si="226"/>
        <v>245.9</v>
      </c>
      <c r="F730" s="151">
        <f t="shared" si="226"/>
        <v>15009736</v>
      </c>
      <c r="G730" s="151">
        <v>0</v>
      </c>
      <c r="H730" s="151">
        <v>0</v>
      </c>
      <c r="I730" s="151">
        <v>0</v>
      </c>
      <c r="J730" s="151">
        <v>0</v>
      </c>
      <c r="K730" s="151">
        <v>0</v>
      </c>
      <c r="L730" s="151">
        <v>0</v>
      </c>
      <c r="M730" s="151">
        <v>0</v>
      </c>
      <c r="N730" s="151">
        <v>0</v>
      </c>
      <c r="O730" s="151">
        <v>0</v>
      </c>
      <c r="P730" s="151">
        <v>0</v>
      </c>
    </row>
    <row r="731" spans="1:16" ht="12.95" customHeight="1" x14ac:dyDescent="0.25">
      <c r="A731" s="127">
        <v>4</v>
      </c>
      <c r="B731" s="119" t="str">
        <f>'Приложение № 1'!B116</f>
        <v>г.п. Правдинский, ул. Студенческая, д. 10</v>
      </c>
      <c r="C731" s="126">
        <f>'Приложение № 1'!M116</f>
        <v>686.2</v>
      </c>
      <c r="D731" s="151">
        <f>'Приложение № 1'!P116</f>
        <v>41885648</v>
      </c>
      <c r="E731" s="151">
        <f t="shared" si="226"/>
        <v>686.2</v>
      </c>
      <c r="F731" s="151">
        <f t="shared" si="226"/>
        <v>41885648</v>
      </c>
      <c r="G731" s="151">
        <v>0</v>
      </c>
      <c r="H731" s="151">
        <v>0</v>
      </c>
      <c r="I731" s="151">
        <v>0</v>
      </c>
      <c r="J731" s="151">
        <v>0</v>
      </c>
      <c r="K731" s="151">
        <v>0</v>
      </c>
      <c r="L731" s="151">
        <v>0</v>
      </c>
      <c r="M731" s="151">
        <v>0</v>
      </c>
      <c r="N731" s="151">
        <v>0</v>
      </c>
      <c r="O731" s="151">
        <v>0</v>
      </c>
      <c r="P731" s="151">
        <v>0</v>
      </c>
    </row>
    <row r="732" spans="1:16" s="118" customFormat="1" ht="39.950000000000003" customHeight="1" x14ac:dyDescent="0.25">
      <c r="A732" s="822" t="str">
        <f>'Приложение № 1'!A117:F117</f>
        <v>Итого МКД по городскому поселению Пушкино Пушкинского муниципального района: 19</v>
      </c>
      <c r="B732" s="823"/>
      <c r="C732" s="101">
        <f>SUM(C733:C743)</f>
        <v>4670.1000000000004</v>
      </c>
      <c r="D732" s="101">
        <f t="shared" ref="D732:P732" si="227">SUM(D733:D743)</f>
        <v>187571390.83000001</v>
      </c>
      <c r="E732" s="101">
        <f t="shared" si="227"/>
        <v>0</v>
      </c>
      <c r="F732" s="101">
        <f t="shared" si="227"/>
        <v>0</v>
      </c>
      <c r="G732" s="101">
        <f t="shared" si="227"/>
        <v>4670.1000000000004</v>
      </c>
      <c r="H732" s="101">
        <f t="shared" si="227"/>
        <v>187571390.83000001</v>
      </c>
      <c r="I732" s="101">
        <f t="shared" si="227"/>
        <v>0</v>
      </c>
      <c r="J732" s="101">
        <f t="shared" si="227"/>
        <v>0</v>
      </c>
      <c r="K732" s="101">
        <f t="shared" si="227"/>
        <v>0</v>
      </c>
      <c r="L732" s="101">
        <f t="shared" si="227"/>
        <v>0</v>
      </c>
      <c r="M732" s="101">
        <f t="shared" si="227"/>
        <v>0</v>
      </c>
      <c r="N732" s="101">
        <f t="shared" si="227"/>
        <v>0</v>
      </c>
      <c r="O732" s="101">
        <f t="shared" si="227"/>
        <v>0</v>
      </c>
      <c r="P732" s="101">
        <f t="shared" si="227"/>
        <v>0</v>
      </c>
    </row>
    <row r="733" spans="1:16" ht="12.95" customHeight="1" x14ac:dyDescent="0.25">
      <c r="A733" s="127">
        <v>1</v>
      </c>
      <c r="B733" s="119" t="str">
        <f>'Приложение № 1'!B118</f>
        <v>г. Пушкино, ул.Институтская, д. 10</v>
      </c>
      <c r="C733" s="126">
        <f>'Приложение № 1'!M118</f>
        <v>478.8</v>
      </c>
      <c r="D733" s="151">
        <f>'Приложение № 1'!P118</f>
        <v>19230676.420000002</v>
      </c>
      <c r="E733" s="151">
        <v>0</v>
      </c>
      <c r="F733" s="151">
        <v>0</v>
      </c>
      <c r="G733" s="151">
        <f>C733</f>
        <v>478.8</v>
      </c>
      <c r="H733" s="151">
        <f>D733</f>
        <v>19230676.420000002</v>
      </c>
      <c r="I733" s="151">
        <v>0</v>
      </c>
      <c r="J733" s="151">
        <v>0</v>
      </c>
      <c r="K733" s="151">
        <v>0</v>
      </c>
      <c r="L733" s="151">
        <v>0</v>
      </c>
      <c r="M733" s="151">
        <v>0</v>
      </c>
      <c r="N733" s="151">
        <v>0</v>
      </c>
      <c r="O733" s="151">
        <v>0</v>
      </c>
      <c r="P733" s="151">
        <v>0</v>
      </c>
    </row>
    <row r="734" spans="1:16" ht="12.95" customHeight="1" x14ac:dyDescent="0.25">
      <c r="A734" s="127">
        <v>2</v>
      </c>
      <c r="B734" s="119" t="str">
        <f>'Приложение № 1'!B119</f>
        <v>г. Пушикно, ул.Лесная, д. 45</v>
      </c>
      <c r="C734" s="126">
        <f>'Приложение № 1'!M119</f>
        <v>491.9</v>
      </c>
      <c r="D734" s="151">
        <f>'Приложение № 1'!P119</f>
        <v>19756829.010000002</v>
      </c>
      <c r="E734" s="151">
        <v>0</v>
      </c>
      <c r="F734" s="151">
        <v>0</v>
      </c>
      <c r="G734" s="151">
        <f t="shared" ref="G734:G743" si="228">C734</f>
        <v>491.9</v>
      </c>
      <c r="H734" s="151">
        <f t="shared" ref="H734:H743" si="229">D734</f>
        <v>19756829.010000002</v>
      </c>
      <c r="I734" s="151">
        <v>0</v>
      </c>
      <c r="J734" s="151">
        <v>0</v>
      </c>
      <c r="K734" s="151">
        <v>0</v>
      </c>
      <c r="L734" s="151">
        <v>0</v>
      </c>
      <c r="M734" s="151">
        <v>0</v>
      </c>
      <c r="N734" s="151">
        <v>0</v>
      </c>
      <c r="O734" s="151">
        <v>0</v>
      </c>
      <c r="P734" s="151">
        <v>0</v>
      </c>
    </row>
    <row r="735" spans="1:16" ht="12.95" customHeight="1" x14ac:dyDescent="0.25">
      <c r="A735" s="127">
        <v>3</v>
      </c>
      <c r="B735" s="119" t="str">
        <f>'Приложение № 1'!B120</f>
        <v>г. Пушкино, 2-й  Фабричный пр., д. 10</v>
      </c>
      <c r="C735" s="126">
        <f>'Приложение № 1'!M120</f>
        <v>412.7</v>
      </c>
      <c r="D735" s="151">
        <f>'Приложение № 1'!P120</f>
        <v>16575814.859999999</v>
      </c>
      <c r="E735" s="151">
        <v>0</v>
      </c>
      <c r="F735" s="151">
        <v>0</v>
      </c>
      <c r="G735" s="151">
        <f t="shared" si="228"/>
        <v>412.7</v>
      </c>
      <c r="H735" s="151">
        <f t="shared" si="229"/>
        <v>16575814.859999999</v>
      </c>
      <c r="I735" s="151">
        <v>0</v>
      </c>
      <c r="J735" s="151">
        <v>0</v>
      </c>
      <c r="K735" s="151">
        <v>0</v>
      </c>
      <c r="L735" s="151">
        <v>0</v>
      </c>
      <c r="M735" s="151">
        <v>0</v>
      </c>
      <c r="N735" s="151">
        <v>0</v>
      </c>
      <c r="O735" s="151">
        <v>0</v>
      </c>
      <c r="P735" s="151">
        <v>0</v>
      </c>
    </row>
    <row r="736" spans="1:16" ht="12.95" customHeight="1" x14ac:dyDescent="0.25">
      <c r="A736" s="127">
        <v>4</v>
      </c>
      <c r="B736" s="119" t="str">
        <f>'Приложение № 1'!B121</f>
        <v>г. Пушкино, Ярославское шоссе, д. 185</v>
      </c>
      <c r="C736" s="126">
        <f>'Приложение № 1'!M121</f>
        <v>155.9</v>
      </c>
      <c r="D736" s="151">
        <f>'Приложение № 1'!P121</f>
        <v>6261617.4900000002</v>
      </c>
      <c r="E736" s="151">
        <v>0</v>
      </c>
      <c r="F736" s="151">
        <v>0</v>
      </c>
      <c r="G736" s="151">
        <f t="shared" si="228"/>
        <v>155.9</v>
      </c>
      <c r="H736" s="151">
        <f t="shared" si="229"/>
        <v>6261617.4900000002</v>
      </c>
      <c r="I736" s="151">
        <v>0</v>
      </c>
      <c r="J736" s="151">
        <v>0</v>
      </c>
      <c r="K736" s="151">
        <v>0</v>
      </c>
      <c r="L736" s="151">
        <v>0</v>
      </c>
      <c r="M736" s="151">
        <v>0</v>
      </c>
      <c r="N736" s="151">
        <v>0</v>
      </c>
      <c r="O736" s="151">
        <v>0</v>
      </c>
      <c r="P736" s="151">
        <v>0</v>
      </c>
    </row>
    <row r="737" spans="1:16" ht="12.95" customHeight="1" x14ac:dyDescent="0.25">
      <c r="A737" s="127">
        <v>5</v>
      </c>
      <c r="B737" s="119" t="str">
        <f>'Приложение № 1'!B122</f>
        <v>г. Пушкино, ул. И.Арманд, д. 16</v>
      </c>
      <c r="C737" s="126">
        <f>'Приложение № 1'!M122</f>
        <v>365.9</v>
      </c>
      <c r="D737" s="151">
        <f>'Приложение № 1'!P122</f>
        <v>14696124.689999999</v>
      </c>
      <c r="E737" s="151">
        <v>0</v>
      </c>
      <c r="F737" s="151">
        <v>0</v>
      </c>
      <c r="G737" s="151">
        <f t="shared" si="228"/>
        <v>365.9</v>
      </c>
      <c r="H737" s="151">
        <f t="shared" si="229"/>
        <v>14696124.689999999</v>
      </c>
      <c r="I737" s="151">
        <v>0</v>
      </c>
      <c r="J737" s="151">
        <v>0</v>
      </c>
      <c r="K737" s="151">
        <v>0</v>
      </c>
      <c r="L737" s="151">
        <v>0</v>
      </c>
      <c r="M737" s="151">
        <v>0</v>
      </c>
      <c r="N737" s="151">
        <v>0</v>
      </c>
      <c r="O737" s="151">
        <v>0</v>
      </c>
      <c r="P737" s="151">
        <v>0</v>
      </c>
    </row>
    <row r="738" spans="1:16" ht="12.95" customHeight="1" x14ac:dyDescent="0.25">
      <c r="A738" s="127">
        <v>6</v>
      </c>
      <c r="B738" s="119" t="str">
        <f>'Приложение № 1'!B123</f>
        <v>г. Пушкино, ул. Боголюбская, д. 15</v>
      </c>
      <c r="C738" s="126">
        <f>'Приложение № 1'!M123</f>
        <v>234.6</v>
      </c>
      <c r="D738" s="151">
        <f>'Приложение № 1'!P123</f>
        <v>9422549.4700000007</v>
      </c>
      <c r="E738" s="151">
        <v>0</v>
      </c>
      <c r="F738" s="151">
        <v>0</v>
      </c>
      <c r="G738" s="151">
        <f t="shared" si="228"/>
        <v>234.6</v>
      </c>
      <c r="H738" s="151">
        <f t="shared" si="229"/>
        <v>9422549.4700000007</v>
      </c>
      <c r="I738" s="151">
        <v>0</v>
      </c>
      <c r="J738" s="151">
        <v>0</v>
      </c>
      <c r="K738" s="151">
        <v>0</v>
      </c>
      <c r="L738" s="151">
        <v>0</v>
      </c>
      <c r="M738" s="151">
        <v>0</v>
      </c>
      <c r="N738" s="151">
        <v>0</v>
      </c>
      <c r="O738" s="151">
        <v>0</v>
      </c>
      <c r="P738" s="151">
        <v>0</v>
      </c>
    </row>
    <row r="739" spans="1:16" ht="12.95" customHeight="1" x14ac:dyDescent="0.25">
      <c r="A739" s="127">
        <v>7</v>
      </c>
      <c r="B739" s="119" t="str">
        <f>'Приложение № 1'!B124</f>
        <v>г. Пушкино, 2-й  Фабричный пр., д. 8</v>
      </c>
      <c r="C739" s="126">
        <f>'Приложение № 1'!M124</f>
        <v>518.20000000000005</v>
      </c>
      <c r="D739" s="151">
        <f>'Приложение № 1'!P124</f>
        <v>20813150.620000001</v>
      </c>
      <c r="E739" s="151">
        <v>0</v>
      </c>
      <c r="F739" s="151">
        <v>0</v>
      </c>
      <c r="G739" s="151">
        <f t="shared" si="228"/>
        <v>518.20000000000005</v>
      </c>
      <c r="H739" s="151">
        <f t="shared" si="229"/>
        <v>20813150.620000001</v>
      </c>
      <c r="I739" s="151">
        <v>0</v>
      </c>
      <c r="J739" s="151">
        <v>0</v>
      </c>
      <c r="K739" s="151">
        <v>0</v>
      </c>
      <c r="L739" s="151">
        <v>0</v>
      </c>
      <c r="M739" s="151">
        <v>0</v>
      </c>
      <c r="N739" s="151">
        <v>0</v>
      </c>
      <c r="O739" s="151">
        <v>0</v>
      </c>
      <c r="P739" s="151">
        <v>0</v>
      </c>
    </row>
    <row r="740" spans="1:16" ht="12.95" customHeight="1" x14ac:dyDescent="0.25">
      <c r="A740" s="127">
        <v>8</v>
      </c>
      <c r="B740" s="119" t="str">
        <f>'Приложение № 1'!B125</f>
        <v>г. Пушкино, Акуловское шоссе, д. 27</v>
      </c>
      <c r="C740" s="126">
        <f>'Приложение № 1'!M125</f>
        <v>504.1</v>
      </c>
      <c r="D740" s="151">
        <f>'Приложение № 1'!P125</f>
        <v>20246833.710000001</v>
      </c>
      <c r="E740" s="151">
        <v>0</v>
      </c>
      <c r="F740" s="151">
        <v>0</v>
      </c>
      <c r="G740" s="151">
        <f t="shared" si="228"/>
        <v>504.1</v>
      </c>
      <c r="H740" s="151">
        <f t="shared" si="229"/>
        <v>20246833.710000001</v>
      </c>
      <c r="I740" s="151">
        <v>0</v>
      </c>
      <c r="J740" s="151">
        <v>0</v>
      </c>
      <c r="K740" s="151">
        <v>0</v>
      </c>
      <c r="L740" s="151">
        <v>0</v>
      </c>
      <c r="M740" s="151">
        <v>0</v>
      </c>
      <c r="N740" s="151">
        <v>0</v>
      </c>
      <c r="O740" s="151">
        <v>0</v>
      </c>
      <c r="P740" s="151">
        <v>0</v>
      </c>
    </row>
    <row r="741" spans="1:16" ht="12.95" customHeight="1" x14ac:dyDescent="0.25">
      <c r="A741" s="127">
        <v>9</v>
      </c>
      <c r="B741" s="119" t="str">
        <f>'Приложение № 1'!B126</f>
        <v>г. Пушкино, Акуловское шоссе, д. 23/3</v>
      </c>
      <c r="C741" s="126">
        <f>'Приложение № 1'!M126</f>
        <v>498.6</v>
      </c>
      <c r="D741" s="151">
        <f>'Приложение № 1'!P126</f>
        <v>20025929.949999999</v>
      </c>
      <c r="E741" s="151">
        <v>0</v>
      </c>
      <c r="F741" s="151">
        <v>0</v>
      </c>
      <c r="G741" s="151">
        <f t="shared" si="228"/>
        <v>498.6</v>
      </c>
      <c r="H741" s="151">
        <f t="shared" si="229"/>
        <v>20025929.949999999</v>
      </c>
      <c r="I741" s="151">
        <v>0</v>
      </c>
      <c r="J741" s="151">
        <v>0</v>
      </c>
      <c r="K741" s="151">
        <v>0</v>
      </c>
      <c r="L741" s="151">
        <v>0</v>
      </c>
      <c r="M741" s="151">
        <v>0</v>
      </c>
      <c r="N741" s="151">
        <v>0</v>
      </c>
      <c r="O741" s="151">
        <v>0</v>
      </c>
      <c r="P741" s="151">
        <v>0</v>
      </c>
    </row>
    <row r="742" spans="1:16" ht="12.95" customHeight="1" x14ac:dyDescent="0.25">
      <c r="A742" s="127">
        <v>10</v>
      </c>
      <c r="B742" s="119" t="str">
        <f>'Приложение № 1'!B127</f>
        <v>г. Пушкино, Акуловское шоссе, д.15, корп.9</v>
      </c>
      <c r="C742" s="126">
        <f>'Приложение № 1'!M127</f>
        <v>503.6</v>
      </c>
      <c r="D742" s="151">
        <f>'Приложение № 1'!P127</f>
        <v>20226751.550000001</v>
      </c>
      <c r="E742" s="151">
        <v>0</v>
      </c>
      <c r="F742" s="151">
        <v>0</v>
      </c>
      <c r="G742" s="151">
        <f t="shared" si="228"/>
        <v>503.6</v>
      </c>
      <c r="H742" s="151">
        <f t="shared" si="229"/>
        <v>20226751.550000001</v>
      </c>
      <c r="I742" s="151">
        <v>0</v>
      </c>
      <c r="J742" s="151">
        <v>0</v>
      </c>
      <c r="K742" s="151">
        <v>0</v>
      </c>
      <c r="L742" s="151">
        <v>0</v>
      </c>
      <c r="M742" s="151">
        <v>0</v>
      </c>
      <c r="N742" s="151">
        <v>0</v>
      </c>
      <c r="O742" s="151">
        <v>0</v>
      </c>
      <c r="P742" s="151">
        <v>0</v>
      </c>
    </row>
    <row r="743" spans="1:16" ht="12.95" customHeight="1" x14ac:dyDescent="0.25">
      <c r="A743" s="127">
        <v>11</v>
      </c>
      <c r="B743" s="119" t="str">
        <f>'Приложение № 1'!B128</f>
        <v>г. Пушкино, Акуловское шоссе, д.15, корп. 13</v>
      </c>
      <c r="C743" s="126">
        <f>'Приложение № 1'!M128</f>
        <v>505.8</v>
      </c>
      <c r="D743" s="151">
        <f>'Приложение № 1'!P128</f>
        <v>20315113.059999999</v>
      </c>
      <c r="E743" s="151">
        <v>0</v>
      </c>
      <c r="F743" s="151">
        <v>0</v>
      </c>
      <c r="G743" s="151">
        <f t="shared" si="228"/>
        <v>505.8</v>
      </c>
      <c r="H743" s="151">
        <f t="shared" si="229"/>
        <v>20315113.059999999</v>
      </c>
      <c r="I743" s="151">
        <v>0</v>
      </c>
      <c r="J743" s="151">
        <v>0</v>
      </c>
      <c r="K743" s="151">
        <v>0</v>
      </c>
      <c r="L743" s="151">
        <v>0</v>
      </c>
      <c r="M743" s="151">
        <v>0</v>
      </c>
      <c r="N743" s="151">
        <v>0</v>
      </c>
      <c r="O743" s="151">
        <v>0</v>
      </c>
      <c r="P743" s="151">
        <v>0</v>
      </c>
    </row>
    <row r="744" spans="1:16" s="118" customFormat="1" ht="39.950000000000003" customHeight="1" x14ac:dyDescent="0.25">
      <c r="A744" s="822" t="str">
        <f>'Приложение № 1'!A137:F137</f>
        <v>Итого МКД по городскому округу Пущино: 5</v>
      </c>
      <c r="B744" s="823"/>
      <c r="C744" s="101">
        <f>C745+C746+C747+C748</f>
        <v>7760.8</v>
      </c>
      <c r="D744" s="101">
        <f t="shared" ref="D744:P744" si="230">D745+D746+D747+D748</f>
        <v>473719232</v>
      </c>
      <c r="E744" s="101">
        <f t="shared" si="230"/>
        <v>7760.8</v>
      </c>
      <c r="F744" s="101">
        <f t="shared" si="230"/>
        <v>473719232</v>
      </c>
      <c r="G744" s="101">
        <f t="shared" si="230"/>
        <v>0</v>
      </c>
      <c r="H744" s="101">
        <f t="shared" si="230"/>
        <v>0</v>
      </c>
      <c r="I744" s="101">
        <f t="shared" si="230"/>
        <v>0</v>
      </c>
      <c r="J744" s="101">
        <f t="shared" si="230"/>
        <v>0</v>
      </c>
      <c r="K744" s="101">
        <f t="shared" si="230"/>
        <v>0</v>
      </c>
      <c r="L744" s="101">
        <f t="shared" si="230"/>
        <v>0</v>
      </c>
      <c r="M744" s="101">
        <f t="shared" si="230"/>
        <v>0</v>
      </c>
      <c r="N744" s="101">
        <f t="shared" si="230"/>
        <v>0</v>
      </c>
      <c r="O744" s="101">
        <f t="shared" si="230"/>
        <v>0</v>
      </c>
      <c r="P744" s="101">
        <f t="shared" si="230"/>
        <v>0</v>
      </c>
    </row>
    <row r="745" spans="1:16" ht="12.95" customHeight="1" x14ac:dyDescent="0.25">
      <c r="A745" s="127">
        <v>1</v>
      </c>
      <c r="B745" s="119" t="str">
        <f>'Приложение № 1'!B138</f>
        <v>г. Пущино, мкр "В", д.  18</v>
      </c>
      <c r="C745" s="126">
        <f>'Приложение № 1'!M138</f>
        <v>2732.4</v>
      </c>
      <c r="D745" s="151">
        <f>'Приложение № 1'!P138</f>
        <v>166785696</v>
      </c>
      <c r="E745" s="151">
        <f t="shared" ref="E745:F748" si="231">C745</f>
        <v>2732.4</v>
      </c>
      <c r="F745" s="151">
        <f t="shared" si="231"/>
        <v>166785696</v>
      </c>
      <c r="G745" s="151">
        <v>0</v>
      </c>
      <c r="H745" s="151">
        <v>0</v>
      </c>
      <c r="I745" s="151">
        <v>0</v>
      </c>
      <c r="J745" s="151">
        <v>0</v>
      </c>
      <c r="K745" s="151">
        <v>0</v>
      </c>
      <c r="L745" s="151">
        <v>0</v>
      </c>
      <c r="M745" s="151">
        <v>0</v>
      </c>
      <c r="N745" s="151">
        <v>0</v>
      </c>
      <c r="O745" s="151">
        <v>0</v>
      </c>
      <c r="P745" s="151">
        <v>0</v>
      </c>
    </row>
    <row r="746" spans="1:16" ht="12.95" customHeight="1" x14ac:dyDescent="0.25">
      <c r="A746" s="127">
        <v>2</v>
      </c>
      <c r="B746" s="119" t="str">
        <f>'Приложение № 1'!B140</f>
        <v>г. Пущино, мкр. "В",  д. 10</v>
      </c>
      <c r="C746" s="126">
        <f>'Приложение № 1'!M140</f>
        <v>1915.4</v>
      </c>
      <c r="D746" s="151">
        <f>'Приложение № 1'!P140</f>
        <v>116916016</v>
      </c>
      <c r="E746" s="151">
        <f t="shared" si="231"/>
        <v>1915.4</v>
      </c>
      <c r="F746" s="151">
        <f t="shared" si="231"/>
        <v>116916016</v>
      </c>
      <c r="G746" s="151">
        <v>0</v>
      </c>
      <c r="H746" s="151">
        <v>0</v>
      </c>
      <c r="I746" s="151">
        <v>0</v>
      </c>
      <c r="J746" s="151">
        <v>0</v>
      </c>
      <c r="K746" s="151">
        <v>0</v>
      </c>
      <c r="L746" s="151">
        <v>0</v>
      </c>
      <c r="M746" s="151">
        <v>0</v>
      </c>
      <c r="N746" s="151">
        <v>0</v>
      </c>
      <c r="O746" s="151">
        <v>0</v>
      </c>
      <c r="P746" s="151">
        <v>0</v>
      </c>
    </row>
    <row r="747" spans="1:16" ht="12.95" customHeight="1" x14ac:dyDescent="0.25">
      <c r="A747" s="127">
        <v>3</v>
      </c>
      <c r="B747" s="119" t="str">
        <f>'Приложение № 1'!B141</f>
        <v>г. Пущино, мкр. "В", д.  20</v>
      </c>
      <c r="C747" s="126">
        <f>'Приложение № 1'!M141</f>
        <v>535.20000000000005</v>
      </c>
      <c r="D747" s="151">
        <f>'Приложение № 1'!P141</f>
        <v>32668608</v>
      </c>
      <c r="E747" s="151">
        <f t="shared" si="231"/>
        <v>535.20000000000005</v>
      </c>
      <c r="F747" s="151">
        <f t="shared" si="231"/>
        <v>32668608</v>
      </c>
      <c r="G747" s="151">
        <v>0</v>
      </c>
      <c r="H747" s="151">
        <v>0</v>
      </c>
      <c r="I747" s="151">
        <v>0</v>
      </c>
      <c r="J747" s="151">
        <v>0</v>
      </c>
      <c r="K747" s="151">
        <v>0</v>
      </c>
      <c r="L747" s="151">
        <v>0</v>
      </c>
      <c r="M747" s="151">
        <v>0</v>
      </c>
      <c r="N747" s="151">
        <v>0</v>
      </c>
      <c r="O747" s="151">
        <v>0</v>
      </c>
      <c r="P747" s="151">
        <v>0</v>
      </c>
    </row>
    <row r="748" spans="1:16" ht="12.95" customHeight="1" x14ac:dyDescent="0.25">
      <c r="A748" s="127">
        <v>4</v>
      </c>
      <c r="B748" s="119" t="str">
        <f>'Приложение № 1'!B142</f>
        <v>г. Пущино, мкр "В", д.  17</v>
      </c>
      <c r="C748" s="126">
        <f>'Приложение № 1'!M142</f>
        <v>2577.8000000000002</v>
      </c>
      <c r="D748" s="151">
        <f>'Приложение № 1'!P142</f>
        <v>157348912</v>
      </c>
      <c r="E748" s="151">
        <f t="shared" si="231"/>
        <v>2577.8000000000002</v>
      </c>
      <c r="F748" s="151">
        <f t="shared" si="231"/>
        <v>157348912</v>
      </c>
      <c r="G748" s="151">
        <v>0</v>
      </c>
      <c r="H748" s="151">
        <v>0</v>
      </c>
      <c r="I748" s="151">
        <v>0</v>
      </c>
      <c r="J748" s="151">
        <v>0</v>
      </c>
      <c r="K748" s="151">
        <v>0</v>
      </c>
      <c r="L748" s="151">
        <v>0</v>
      </c>
      <c r="M748" s="151">
        <v>0</v>
      </c>
      <c r="N748" s="151">
        <v>0</v>
      </c>
      <c r="O748" s="151">
        <v>0</v>
      </c>
      <c r="P748" s="151">
        <v>0</v>
      </c>
    </row>
    <row r="749" spans="1:16" s="118" customFormat="1" ht="39.950000000000003" customHeight="1" x14ac:dyDescent="0.25">
      <c r="A749" s="822" t="e">
        <f>'Приложение № 1'!#REF!</f>
        <v>#REF!</v>
      </c>
      <c r="B749" s="823"/>
      <c r="C749" s="101" t="e">
        <f>C750+C751</f>
        <v>#REF!</v>
      </c>
      <c r="D749" s="101" t="e">
        <f t="shared" ref="D749:O749" si="232">D750+D751</f>
        <v>#REF!</v>
      </c>
      <c r="E749" s="101">
        <f t="shared" si="232"/>
        <v>0</v>
      </c>
      <c r="F749" s="101">
        <f t="shared" si="232"/>
        <v>0</v>
      </c>
      <c r="G749" s="101" t="e">
        <f t="shared" si="232"/>
        <v>#REF!</v>
      </c>
      <c r="H749" s="101" t="e">
        <f t="shared" si="232"/>
        <v>#REF!</v>
      </c>
      <c r="I749" s="101">
        <f t="shared" si="232"/>
        <v>0</v>
      </c>
      <c r="J749" s="101">
        <f t="shared" si="232"/>
        <v>0</v>
      </c>
      <c r="K749" s="101">
        <f t="shared" si="232"/>
        <v>0</v>
      </c>
      <c r="L749" s="101">
        <f t="shared" si="232"/>
        <v>0</v>
      </c>
      <c r="M749" s="101">
        <f t="shared" si="232"/>
        <v>0</v>
      </c>
      <c r="N749" s="101">
        <f t="shared" si="232"/>
        <v>0</v>
      </c>
      <c r="O749" s="101">
        <f t="shared" si="232"/>
        <v>0</v>
      </c>
      <c r="P749" s="101">
        <f>P750+P751</f>
        <v>0</v>
      </c>
    </row>
    <row r="750" spans="1:16" ht="12.95" customHeight="1" x14ac:dyDescent="0.25">
      <c r="A750" s="127">
        <v>1</v>
      </c>
      <c r="B750" s="117" t="e">
        <f>'Приложение № 1'!#REF!</f>
        <v>#REF!</v>
      </c>
      <c r="C750" s="126" t="e">
        <f>'Приложение № 1'!#REF!</f>
        <v>#REF!</v>
      </c>
      <c r="D750" s="151" t="e">
        <f>'Приложение № 1'!#REF!</f>
        <v>#REF!</v>
      </c>
      <c r="E750" s="151">
        <v>0</v>
      </c>
      <c r="F750" s="151">
        <v>0</v>
      </c>
      <c r="G750" s="151" t="e">
        <f>C750</f>
        <v>#REF!</v>
      </c>
      <c r="H750" s="151" t="e">
        <f>D750</f>
        <v>#REF!</v>
      </c>
      <c r="I750" s="151">
        <v>0</v>
      </c>
      <c r="J750" s="151">
        <v>0</v>
      </c>
      <c r="K750" s="151">
        <v>0</v>
      </c>
      <c r="L750" s="151">
        <v>0</v>
      </c>
      <c r="M750" s="151">
        <v>0</v>
      </c>
      <c r="N750" s="151">
        <v>0</v>
      </c>
      <c r="O750" s="151">
        <v>0</v>
      </c>
      <c r="P750" s="151">
        <v>0</v>
      </c>
    </row>
    <row r="751" spans="1:16" ht="12.95" customHeight="1" x14ac:dyDescent="0.25">
      <c r="A751" s="127">
        <v>2</v>
      </c>
      <c r="B751" s="117" t="e">
        <f>'Приложение № 1'!#REF!</f>
        <v>#REF!</v>
      </c>
      <c r="C751" s="126" t="e">
        <f>'Приложение № 1'!#REF!</f>
        <v>#REF!</v>
      </c>
      <c r="D751" s="151" t="e">
        <f>'Приложение № 1'!#REF!</f>
        <v>#REF!</v>
      </c>
      <c r="E751" s="151">
        <v>0</v>
      </c>
      <c r="F751" s="151">
        <v>0</v>
      </c>
      <c r="G751" s="151" t="e">
        <f>C751</f>
        <v>#REF!</v>
      </c>
      <c r="H751" s="151" t="e">
        <f>D751</f>
        <v>#REF!</v>
      </c>
      <c r="I751" s="151">
        <v>0</v>
      </c>
      <c r="J751" s="151">
        <v>0</v>
      </c>
      <c r="K751" s="151">
        <v>0</v>
      </c>
      <c r="L751" s="151">
        <v>0</v>
      </c>
      <c r="M751" s="151">
        <v>0</v>
      </c>
      <c r="N751" s="151">
        <v>0</v>
      </c>
      <c r="O751" s="151">
        <v>0</v>
      </c>
      <c r="P751" s="151">
        <v>0</v>
      </c>
    </row>
    <row r="752" spans="1:16" ht="39.950000000000003" customHeight="1" x14ac:dyDescent="0.25">
      <c r="A752" s="822" t="str">
        <f>'Приложение № 1'!A143:F143</f>
        <v>Итого МКД по Рузскому городскому округу: 8</v>
      </c>
      <c r="B752" s="837"/>
      <c r="C752" s="129" t="e">
        <f>SUM(C753:C770)</f>
        <v>#REF!</v>
      </c>
      <c r="D752" s="129" t="e">
        <f t="shared" ref="D752:P752" si="233">SUM(D753:D770)</f>
        <v>#REF!</v>
      </c>
      <c r="E752" s="129">
        <f t="shared" si="233"/>
        <v>0</v>
      </c>
      <c r="F752" s="129">
        <f t="shared" si="233"/>
        <v>0</v>
      </c>
      <c r="G752" s="129" t="e">
        <f t="shared" si="233"/>
        <v>#REF!</v>
      </c>
      <c r="H752" s="129" t="e">
        <f t="shared" si="233"/>
        <v>#REF!</v>
      </c>
      <c r="I752" s="129">
        <f t="shared" si="233"/>
        <v>0</v>
      </c>
      <c r="J752" s="129">
        <f t="shared" si="233"/>
        <v>0</v>
      </c>
      <c r="K752" s="129">
        <f t="shared" si="233"/>
        <v>0</v>
      </c>
      <c r="L752" s="129">
        <f t="shared" si="233"/>
        <v>0</v>
      </c>
      <c r="M752" s="129">
        <f t="shared" si="233"/>
        <v>0</v>
      </c>
      <c r="N752" s="129">
        <f t="shared" si="233"/>
        <v>0</v>
      </c>
      <c r="O752" s="129">
        <f t="shared" si="233"/>
        <v>0</v>
      </c>
      <c r="P752" s="129">
        <f t="shared" si="233"/>
        <v>0</v>
      </c>
    </row>
    <row r="753" spans="1:16" ht="12.95" customHeight="1" x14ac:dyDescent="0.25">
      <c r="A753" s="127">
        <v>1</v>
      </c>
      <c r="B753" s="104" t="e">
        <f>'Приложение № 1'!#REF!</f>
        <v>#REF!</v>
      </c>
      <c r="C753" s="126" t="e">
        <f>'Приложение № 1'!#REF!</f>
        <v>#REF!</v>
      </c>
      <c r="D753" s="151" t="e">
        <f>'Приложение № 1'!#REF!</f>
        <v>#REF!</v>
      </c>
      <c r="E753" s="151">
        <v>0</v>
      </c>
      <c r="F753" s="151">
        <v>0</v>
      </c>
      <c r="G753" s="151" t="e">
        <f>C753</f>
        <v>#REF!</v>
      </c>
      <c r="H753" s="151" t="e">
        <f>D753</f>
        <v>#REF!</v>
      </c>
      <c r="I753" s="151">
        <v>0</v>
      </c>
      <c r="J753" s="151">
        <v>0</v>
      </c>
      <c r="K753" s="151">
        <v>0</v>
      </c>
      <c r="L753" s="151">
        <v>0</v>
      </c>
      <c r="M753" s="151">
        <v>0</v>
      </c>
      <c r="N753" s="151">
        <v>0</v>
      </c>
      <c r="O753" s="151">
        <v>0</v>
      </c>
      <c r="P753" s="151">
        <v>0</v>
      </c>
    </row>
    <row r="754" spans="1:16" ht="12.95" customHeight="1" x14ac:dyDescent="0.25">
      <c r="A754" s="100">
        <v>2</v>
      </c>
      <c r="B754" s="104" t="e">
        <f>'Приложение № 1'!#REF!</f>
        <v>#REF!</v>
      </c>
      <c r="C754" s="126" t="e">
        <f>'Приложение № 1'!#REF!</f>
        <v>#REF!</v>
      </c>
      <c r="D754" s="151" t="e">
        <f>'Приложение № 1'!#REF!</f>
        <v>#REF!</v>
      </c>
      <c r="E754" s="151">
        <v>0</v>
      </c>
      <c r="F754" s="151">
        <v>0</v>
      </c>
      <c r="G754" s="151" t="e">
        <f t="shared" ref="G754:G770" si="234">C754</f>
        <v>#REF!</v>
      </c>
      <c r="H754" s="151" t="e">
        <f t="shared" ref="H754:H770" si="235">D754</f>
        <v>#REF!</v>
      </c>
      <c r="I754" s="151">
        <v>0</v>
      </c>
      <c r="J754" s="151">
        <v>0</v>
      </c>
      <c r="K754" s="151">
        <v>0</v>
      </c>
      <c r="L754" s="151">
        <v>0</v>
      </c>
      <c r="M754" s="151">
        <v>0</v>
      </c>
      <c r="N754" s="151">
        <v>0</v>
      </c>
      <c r="O754" s="151">
        <v>0</v>
      </c>
      <c r="P754" s="151">
        <v>0</v>
      </c>
    </row>
    <row r="755" spans="1:16" ht="12.95" customHeight="1" x14ac:dyDescent="0.25">
      <c r="A755" s="127">
        <v>3</v>
      </c>
      <c r="B755" s="104" t="e">
        <f>'Приложение № 1'!#REF!</f>
        <v>#REF!</v>
      </c>
      <c r="C755" s="126" t="e">
        <f>'Приложение № 1'!#REF!</f>
        <v>#REF!</v>
      </c>
      <c r="D755" s="151" t="e">
        <f>'Приложение № 1'!#REF!</f>
        <v>#REF!</v>
      </c>
      <c r="E755" s="151">
        <v>0</v>
      </c>
      <c r="F755" s="151">
        <v>0</v>
      </c>
      <c r="G755" s="151" t="e">
        <f t="shared" si="234"/>
        <v>#REF!</v>
      </c>
      <c r="H755" s="151" t="e">
        <f t="shared" si="235"/>
        <v>#REF!</v>
      </c>
      <c r="I755" s="151">
        <v>0</v>
      </c>
      <c r="J755" s="151">
        <v>0</v>
      </c>
      <c r="K755" s="151">
        <v>0</v>
      </c>
      <c r="L755" s="151">
        <v>0</v>
      </c>
      <c r="M755" s="151">
        <v>0</v>
      </c>
      <c r="N755" s="151">
        <v>0</v>
      </c>
      <c r="O755" s="151">
        <v>0</v>
      </c>
      <c r="P755" s="151">
        <v>0</v>
      </c>
    </row>
    <row r="756" spans="1:16" ht="12.95" customHeight="1" x14ac:dyDescent="0.25">
      <c r="A756" s="100">
        <v>4</v>
      </c>
      <c r="B756" s="104" t="e">
        <f>'Приложение № 1'!#REF!</f>
        <v>#REF!</v>
      </c>
      <c r="C756" s="126" t="e">
        <f>'Приложение № 1'!#REF!</f>
        <v>#REF!</v>
      </c>
      <c r="D756" s="151" t="e">
        <f>'Приложение № 1'!#REF!</f>
        <v>#REF!</v>
      </c>
      <c r="E756" s="151">
        <v>0</v>
      </c>
      <c r="F756" s="151">
        <v>0</v>
      </c>
      <c r="G756" s="151" t="e">
        <f t="shared" si="234"/>
        <v>#REF!</v>
      </c>
      <c r="H756" s="151" t="e">
        <f t="shared" si="235"/>
        <v>#REF!</v>
      </c>
      <c r="I756" s="151">
        <v>0</v>
      </c>
      <c r="J756" s="151">
        <v>0</v>
      </c>
      <c r="K756" s="151">
        <v>0</v>
      </c>
      <c r="L756" s="151">
        <v>0</v>
      </c>
      <c r="M756" s="151">
        <v>0</v>
      </c>
      <c r="N756" s="151">
        <v>0</v>
      </c>
      <c r="O756" s="151">
        <v>0</v>
      </c>
      <c r="P756" s="151">
        <v>0</v>
      </c>
    </row>
    <row r="757" spans="1:16" ht="12.95" customHeight="1" x14ac:dyDescent="0.25">
      <c r="A757" s="127">
        <v>5</v>
      </c>
      <c r="B757" s="104" t="str">
        <f>'Приложение № 1'!B144</f>
        <v>п. Брикет, Профсоюзный проезд, д. 24</v>
      </c>
      <c r="C757" s="126">
        <f>'Приложение № 1'!M144</f>
        <v>611.25</v>
      </c>
      <c r="D757" s="151">
        <f>'Приложение № 1'!P144</f>
        <v>51195877.020000003</v>
      </c>
      <c r="E757" s="151">
        <v>0</v>
      </c>
      <c r="F757" s="151">
        <v>0</v>
      </c>
      <c r="G757" s="151">
        <f t="shared" si="234"/>
        <v>611.25</v>
      </c>
      <c r="H757" s="151">
        <f t="shared" si="235"/>
        <v>51195877.020000003</v>
      </c>
      <c r="I757" s="151">
        <v>0</v>
      </c>
      <c r="J757" s="151">
        <v>0</v>
      </c>
      <c r="K757" s="151">
        <v>0</v>
      </c>
      <c r="L757" s="151">
        <v>0</v>
      </c>
      <c r="M757" s="151">
        <v>0</v>
      </c>
      <c r="N757" s="151">
        <v>0</v>
      </c>
      <c r="O757" s="151">
        <v>0</v>
      </c>
      <c r="P757" s="151">
        <v>0</v>
      </c>
    </row>
    <row r="758" spans="1:16" ht="12.95" customHeight="1" x14ac:dyDescent="0.25">
      <c r="A758" s="100">
        <v>6</v>
      </c>
      <c r="B758" s="104" t="e">
        <f>'Приложение № 1'!#REF!</f>
        <v>#REF!</v>
      </c>
      <c r="C758" s="126" t="e">
        <f>'Приложение № 1'!#REF!</f>
        <v>#REF!</v>
      </c>
      <c r="D758" s="151" t="e">
        <f>'Приложение № 1'!#REF!</f>
        <v>#REF!</v>
      </c>
      <c r="E758" s="151">
        <v>0</v>
      </c>
      <c r="F758" s="151">
        <v>0</v>
      </c>
      <c r="G758" s="151" t="e">
        <f t="shared" si="234"/>
        <v>#REF!</v>
      </c>
      <c r="H758" s="151" t="e">
        <f t="shared" si="235"/>
        <v>#REF!</v>
      </c>
      <c r="I758" s="151">
        <v>0</v>
      </c>
      <c r="J758" s="151">
        <v>0</v>
      </c>
      <c r="K758" s="151">
        <v>0</v>
      </c>
      <c r="L758" s="151">
        <v>0</v>
      </c>
      <c r="M758" s="151">
        <v>0</v>
      </c>
      <c r="N758" s="151">
        <v>0</v>
      </c>
      <c r="O758" s="151">
        <v>0</v>
      </c>
      <c r="P758" s="151">
        <v>0</v>
      </c>
    </row>
    <row r="759" spans="1:16" ht="12.95" customHeight="1" x14ac:dyDescent="0.25">
      <c r="A759" s="127">
        <v>7</v>
      </c>
      <c r="B759" s="104" t="e">
        <f>'Приложение № 1'!#REF!</f>
        <v>#REF!</v>
      </c>
      <c r="C759" s="126" t="e">
        <f>'Приложение № 1'!#REF!</f>
        <v>#REF!</v>
      </c>
      <c r="D759" s="151" t="e">
        <f>'Приложение № 1'!#REF!</f>
        <v>#REF!</v>
      </c>
      <c r="E759" s="151">
        <v>0</v>
      </c>
      <c r="F759" s="151">
        <v>0</v>
      </c>
      <c r="G759" s="151" t="e">
        <f t="shared" si="234"/>
        <v>#REF!</v>
      </c>
      <c r="H759" s="151" t="e">
        <f t="shared" si="235"/>
        <v>#REF!</v>
      </c>
      <c r="I759" s="151">
        <v>0</v>
      </c>
      <c r="J759" s="151">
        <v>0</v>
      </c>
      <c r="K759" s="151">
        <v>0</v>
      </c>
      <c r="L759" s="151">
        <v>0</v>
      </c>
      <c r="M759" s="151">
        <v>0</v>
      </c>
      <c r="N759" s="151">
        <v>0</v>
      </c>
      <c r="O759" s="151">
        <v>0</v>
      </c>
      <c r="P759" s="151">
        <v>0</v>
      </c>
    </row>
    <row r="760" spans="1:16" ht="12.95" customHeight="1" x14ac:dyDescent="0.25">
      <c r="A760" s="100">
        <v>8</v>
      </c>
      <c r="B760" s="104" t="e">
        <f>'Приложение № 1'!#REF!</f>
        <v>#REF!</v>
      </c>
      <c r="C760" s="126" t="e">
        <f>'Приложение № 1'!#REF!</f>
        <v>#REF!</v>
      </c>
      <c r="D760" s="151" t="e">
        <f>'Приложение № 1'!#REF!</f>
        <v>#REF!</v>
      </c>
      <c r="E760" s="151">
        <v>0</v>
      </c>
      <c r="F760" s="151">
        <v>0</v>
      </c>
      <c r="G760" s="151" t="e">
        <f t="shared" si="234"/>
        <v>#REF!</v>
      </c>
      <c r="H760" s="151" t="e">
        <f t="shared" si="235"/>
        <v>#REF!</v>
      </c>
      <c r="I760" s="151">
        <v>0</v>
      </c>
      <c r="J760" s="151">
        <v>0</v>
      </c>
      <c r="K760" s="151">
        <v>0</v>
      </c>
      <c r="L760" s="151">
        <v>0</v>
      </c>
      <c r="M760" s="151">
        <v>0</v>
      </c>
      <c r="N760" s="151">
        <v>0</v>
      </c>
      <c r="O760" s="151">
        <v>0</v>
      </c>
      <c r="P760" s="151">
        <v>0</v>
      </c>
    </row>
    <row r="761" spans="1:16" ht="12.95" customHeight="1" x14ac:dyDescent="0.25">
      <c r="A761" s="127">
        <v>9</v>
      </c>
      <c r="B761" s="104" t="e">
        <f>'Приложение № 1'!#REF!</f>
        <v>#REF!</v>
      </c>
      <c r="C761" s="126" t="e">
        <f>'Приложение № 1'!#REF!</f>
        <v>#REF!</v>
      </c>
      <c r="D761" s="151" t="e">
        <f>'Приложение № 1'!#REF!</f>
        <v>#REF!</v>
      </c>
      <c r="E761" s="151">
        <v>0</v>
      </c>
      <c r="F761" s="151">
        <v>0</v>
      </c>
      <c r="G761" s="151" t="e">
        <f t="shared" si="234"/>
        <v>#REF!</v>
      </c>
      <c r="H761" s="151" t="e">
        <f t="shared" si="235"/>
        <v>#REF!</v>
      </c>
      <c r="I761" s="151">
        <v>0</v>
      </c>
      <c r="J761" s="151">
        <v>0</v>
      </c>
      <c r="K761" s="151">
        <v>0</v>
      </c>
      <c r="L761" s="151">
        <v>0</v>
      </c>
      <c r="M761" s="151">
        <v>0</v>
      </c>
      <c r="N761" s="151">
        <v>0</v>
      </c>
      <c r="O761" s="151">
        <v>0</v>
      </c>
      <c r="P761" s="151">
        <v>0</v>
      </c>
    </row>
    <row r="762" spans="1:16" ht="12.95" customHeight="1" x14ac:dyDescent="0.25">
      <c r="A762" s="100">
        <v>10</v>
      </c>
      <c r="B762" s="104" t="str">
        <f>'Приложение № 1'!B145</f>
        <v>п. Горбово, ул. Зеленая, д. 5</v>
      </c>
      <c r="C762" s="126">
        <f>'Приложение № 1'!M145</f>
        <v>98</v>
      </c>
      <c r="D762" s="151">
        <f>'Приложение № 1'!P145</f>
        <v>8208091.54</v>
      </c>
      <c r="E762" s="151">
        <v>0</v>
      </c>
      <c r="F762" s="151">
        <v>0</v>
      </c>
      <c r="G762" s="151">
        <f t="shared" si="234"/>
        <v>98</v>
      </c>
      <c r="H762" s="151">
        <f t="shared" si="235"/>
        <v>8208091.54</v>
      </c>
      <c r="I762" s="151">
        <v>0</v>
      </c>
      <c r="J762" s="151">
        <v>0</v>
      </c>
      <c r="K762" s="151">
        <v>0</v>
      </c>
      <c r="L762" s="151">
        <v>0</v>
      </c>
      <c r="M762" s="151">
        <v>0</v>
      </c>
      <c r="N762" s="151">
        <v>0</v>
      </c>
      <c r="O762" s="151">
        <v>0</v>
      </c>
      <c r="P762" s="151">
        <v>0</v>
      </c>
    </row>
    <row r="763" spans="1:16" ht="12.95" customHeight="1" x14ac:dyDescent="0.25">
      <c r="A763" s="127">
        <v>11</v>
      </c>
      <c r="B763" s="104" t="e">
        <f>'Приложение № 1'!#REF!</f>
        <v>#REF!</v>
      </c>
      <c r="C763" s="126" t="e">
        <f>'Приложение № 1'!#REF!</f>
        <v>#REF!</v>
      </c>
      <c r="D763" s="151" t="e">
        <f>'Приложение № 1'!#REF!</f>
        <v>#REF!</v>
      </c>
      <c r="E763" s="151">
        <v>0</v>
      </c>
      <c r="F763" s="151">
        <v>0</v>
      </c>
      <c r="G763" s="151" t="e">
        <f t="shared" si="234"/>
        <v>#REF!</v>
      </c>
      <c r="H763" s="151" t="e">
        <f t="shared" si="235"/>
        <v>#REF!</v>
      </c>
      <c r="I763" s="151">
        <v>0</v>
      </c>
      <c r="J763" s="151">
        <v>0</v>
      </c>
      <c r="K763" s="151">
        <v>0</v>
      </c>
      <c r="L763" s="151">
        <v>0</v>
      </c>
      <c r="M763" s="151">
        <v>0</v>
      </c>
      <c r="N763" s="151">
        <v>0</v>
      </c>
      <c r="O763" s="151">
        <v>0</v>
      </c>
      <c r="P763" s="151">
        <v>0</v>
      </c>
    </row>
    <row r="764" spans="1:16" ht="12.95" customHeight="1" x14ac:dyDescent="0.25">
      <c r="A764" s="100">
        <v>12</v>
      </c>
      <c r="B764" s="104" t="e">
        <f>'Приложение № 1'!#REF!</f>
        <v>#REF!</v>
      </c>
      <c r="C764" s="126" t="e">
        <f>'Приложение № 1'!#REF!</f>
        <v>#REF!</v>
      </c>
      <c r="D764" s="151" t="e">
        <f>'Приложение № 1'!#REF!</f>
        <v>#REF!</v>
      </c>
      <c r="E764" s="151">
        <v>0</v>
      </c>
      <c r="F764" s="151">
        <v>0</v>
      </c>
      <c r="G764" s="151" t="e">
        <f t="shared" si="234"/>
        <v>#REF!</v>
      </c>
      <c r="H764" s="151" t="e">
        <f t="shared" si="235"/>
        <v>#REF!</v>
      </c>
      <c r="I764" s="151">
        <v>0</v>
      </c>
      <c r="J764" s="151">
        <v>0</v>
      </c>
      <c r="K764" s="151">
        <v>0</v>
      </c>
      <c r="L764" s="151">
        <v>0</v>
      </c>
      <c r="M764" s="151">
        <v>0</v>
      </c>
      <c r="N764" s="151">
        <v>0</v>
      </c>
      <c r="O764" s="151">
        <v>0</v>
      </c>
      <c r="P764" s="151">
        <v>0</v>
      </c>
    </row>
    <row r="765" spans="1:16" ht="12.95" customHeight="1" x14ac:dyDescent="0.25">
      <c r="A765" s="127">
        <v>13</v>
      </c>
      <c r="B765" s="104" t="e">
        <f>'Приложение № 1'!#REF!</f>
        <v>#REF!</v>
      </c>
      <c r="C765" s="126" t="e">
        <f>'Приложение № 1'!#REF!</f>
        <v>#REF!</v>
      </c>
      <c r="D765" s="151" t="e">
        <f>'Приложение № 1'!#REF!</f>
        <v>#REF!</v>
      </c>
      <c r="E765" s="151">
        <v>0</v>
      </c>
      <c r="F765" s="151">
        <v>0</v>
      </c>
      <c r="G765" s="151" t="e">
        <f t="shared" si="234"/>
        <v>#REF!</v>
      </c>
      <c r="H765" s="151" t="e">
        <f t="shared" si="235"/>
        <v>#REF!</v>
      </c>
      <c r="I765" s="151">
        <v>0</v>
      </c>
      <c r="J765" s="151">
        <v>0</v>
      </c>
      <c r="K765" s="151">
        <v>0</v>
      </c>
      <c r="L765" s="151">
        <v>0</v>
      </c>
      <c r="M765" s="151">
        <v>0</v>
      </c>
      <c r="N765" s="151">
        <v>0</v>
      </c>
      <c r="O765" s="151">
        <v>0</v>
      </c>
      <c r="P765" s="151">
        <v>0</v>
      </c>
    </row>
    <row r="766" spans="1:16" ht="12.95" customHeight="1" x14ac:dyDescent="0.25">
      <c r="A766" s="100">
        <v>14</v>
      </c>
      <c r="B766" s="104" t="e">
        <f>'Приложение № 1'!#REF!</f>
        <v>#REF!</v>
      </c>
      <c r="C766" s="126" t="e">
        <f>'Приложение № 1'!#REF!</f>
        <v>#REF!</v>
      </c>
      <c r="D766" s="151" t="e">
        <f>'Приложение № 1'!#REF!</f>
        <v>#REF!</v>
      </c>
      <c r="E766" s="151">
        <v>0</v>
      </c>
      <c r="F766" s="151">
        <v>0</v>
      </c>
      <c r="G766" s="151" t="e">
        <f t="shared" si="234"/>
        <v>#REF!</v>
      </c>
      <c r="H766" s="151" t="e">
        <f t="shared" si="235"/>
        <v>#REF!</v>
      </c>
      <c r="I766" s="151">
        <v>0</v>
      </c>
      <c r="J766" s="151">
        <v>0</v>
      </c>
      <c r="K766" s="151">
        <v>0</v>
      </c>
      <c r="L766" s="151">
        <v>0</v>
      </c>
      <c r="M766" s="151">
        <v>0</v>
      </c>
      <c r="N766" s="151">
        <v>0</v>
      </c>
      <c r="O766" s="151">
        <v>0</v>
      </c>
      <c r="P766" s="151">
        <v>0</v>
      </c>
    </row>
    <row r="767" spans="1:16" ht="12.95" customHeight="1" x14ac:dyDescent="0.25">
      <c r="A767" s="127">
        <v>15</v>
      </c>
      <c r="B767" s="104" t="e">
        <f>'Приложение № 1'!#REF!</f>
        <v>#REF!</v>
      </c>
      <c r="C767" s="126" t="e">
        <f>'Приложение № 1'!#REF!</f>
        <v>#REF!</v>
      </c>
      <c r="D767" s="151" t="e">
        <f>'Приложение № 1'!#REF!</f>
        <v>#REF!</v>
      </c>
      <c r="E767" s="151">
        <v>0</v>
      </c>
      <c r="F767" s="151">
        <v>0</v>
      </c>
      <c r="G767" s="151" t="e">
        <f t="shared" si="234"/>
        <v>#REF!</v>
      </c>
      <c r="H767" s="151" t="e">
        <f t="shared" si="235"/>
        <v>#REF!</v>
      </c>
      <c r="I767" s="151">
        <v>0</v>
      </c>
      <c r="J767" s="151">
        <v>0</v>
      </c>
      <c r="K767" s="151">
        <v>0</v>
      </c>
      <c r="L767" s="151">
        <v>0</v>
      </c>
      <c r="M767" s="151">
        <v>0</v>
      </c>
      <c r="N767" s="151">
        <v>0</v>
      </c>
      <c r="O767" s="151">
        <v>0</v>
      </c>
      <c r="P767" s="151">
        <v>0</v>
      </c>
    </row>
    <row r="768" spans="1:16" ht="12.95" customHeight="1" x14ac:dyDescent="0.25">
      <c r="A768" s="127">
        <v>16</v>
      </c>
      <c r="B768" s="104" t="str">
        <f>'Приложение № 1'!B146</f>
        <v>п. Горбово, ул. Зеленая, д. 6</v>
      </c>
      <c r="C768" s="126">
        <f>'Приложение № 1'!M146</f>
        <v>195.5</v>
      </c>
      <c r="D768" s="151">
        <f>'Приложение № 1'!P146</f>
        <v>16374305.050000001</v>
      </c>
      <c r="E768" s="151">
        <v>0</v>
      </c>
      <c r="F768" s="151">
        <v>0</v>
      </c>
      <c r="G768" s="151">
        <f t="shared" si="234"/>
        <v>195.5</v>
      </c>
      <c r="H768" s="151">
        <f t="shared" si="235"/>
        <v>16374305.050000001</v>
      </c>
      <c r="I768" s="151">
        <v>0</v>
      </c>
      <c r="J768" s="151">
        <v>0</v>
      </c>
      <c r="K768" s="151">
        <v>0</v>
      </c>
      <c r="L768" s="151">
        <v>0</v>
      </c>
      <c r="M768" s="151">
        <v>0</v>
      </c>
      <c r="N768" s="151">
        <v>0</v>
      </c>
      <c r="O768" s="151">
        <v>0</v>
      </c>
      <c r="P768" s="151">
        <v>0</v>
      </c>
    </row>
    <row r="769" spans="1:16" ht="12.95" customHeight="1" x14ac:dyDescent="0.25">
      <c r="A769" s="100">
        <v>17</v>
      </c>
      <c r="B769" s="104" t="e">
        <f>'Приложение № 1'!#REF!</f>
        <v>#REF!</v>
      </c>
      <c r="C769" s="126" t="e">
        <f>'Приложение № 1'!#REF!</f>
        <v>#REF!</v>
      </c>
      <c r="D769" s="151" t="e">
        <f>'Приложение № 1'!#REF!</f>
        <v>#REF!</v>
      </c>
      <c r="E769" s="151">
        <v>0</v>
      </c>
      <c r="F769" s="151">
        <v>0</v>
      </c>
      <c r="G769" s="151" t="e">
        <f t="shared" si="234"/>
        <v>#REF!</v>
      </c>
      <c r="H769" s="151" t="e">
        <f t="shared" si="235"/>
        <v>#REF!</v>
      </c>
      <c r="I769" s="151">
        <v>0</v>
      </c>
      <c r="J769" s="151">
        <v>0</v>
      </c>
      <c r="K769" s="151">
        <v>0</v>
      </c>
      <c r="L769" s="151">
        <v>0</v>
      </c>
      <c r="M769" s="151">
        <v>0</v>
      </c>
      <c r="N769" s="151">
        <v>0</v>
      </c>
      <c r="O769" s="151">
        <v>0</v>
      </c>
      <c r="P769" s="151">
        <v>0</v>
      </c>
    </row>
    <row r="770" spans="1:16" ht="12.95" customHeight="1" x14ac:dyDescent="0.25">
      <c r="A770" s="127">
        <v>18</v>
      </c>
      <c r="B770" s="104" t="e">
        <f>'Приложение № 1'!#REF!</f>
        <v>#REF!</v>
      </c>
      <c r="C770" s="126" t="e">
        <f>'Приложение № 1'!#REF!</f>
        <v>#REF!</v>
      </c>
      <c r="D770" s="151" t="e">
        <f>'Приложение № 1'!#REF!</f>
        <v>#REF!</v>
      </c>
      <c r="E770" s="151">
        <v>0</v>
      </c>
      <c r="F770" s="151">
        <v>0</v>
      </c>
      <c r="G770" s="151" t="e">
        <f t="shared" si="234"/>
        <v>#REF!</v>
      </c>
      <c r="H770" s="151" t="e">
        <f t="shared" si="235"/>
        <v>#REF!</v>
      </c>
      <c r="I770" s="151">
        <v>0</v>
      </c>
      <c r="J770" s="151">
        <v>0</v>
      </c>
      <c r="K770" s="151">
        <v>0</v>
      </c>
      <c r="L770" s="151">
        <v>0</v>
      </c>
      <c r="M770" s="151">
        <v>0</v>
      </c>
      <c r="N770" s="151">
        <v>0</v>
      </c>
      <c r="O770" s="151">
        <v>0</v>
      </c>
      <c r="P770" s="151">
        <v>0</v>
      </c>
    </row>
    <row r="771" spans="1:16" s="118" customFormat="1" ht="39.950000000000003" customHeight="1" x14ac:dyDescent="0.25">
      <c r="A771" s="822" t="e">
        <f>'Приложение № 1'!#REF!</f>
        <v>#REF!</v>
      </c>
      <c r="B771" s="823"/>
      <c r="C771" s="101" t="e">
        <f>C772+C773+C774+C775+C776</f>
        <v>#REF!</v>
      </c>
      <c r="D771" s="101" t="e">
        <f t="shared" ref="D771:P771" si="236">D772+D773+D774+D775+D776</f>
        <v>#REF!</v>
      </c>
      <c r="E771" s="101">
        <f t="shared" si="236"/>
        <v>0</v>
      </c>
      <c r="F771" s="101">
        <f t="shared" si="236"/>
        <v>0</v>
      </c>
      <c r="G771" s="101" t="e">
        <f t="shared" si="236"/>
        <v>#REF!</v>
      </c>
      <c r="H771" s="101" t="e">
        <f t="shared" si="236"/>
        <v>#REF!</v>
      </c>
      <c r="I771" s="101">
        <f t="shared" si="236"/>
        <v>0</v>
      </c>
      <c r="J771" s="101">
        <f t="shared" si="236"/>
        <v>0</v>
      </c>
      <c r="K771" s="101">
        <f t="shared" si="236"/>
        <v>0</v>
      </c>
      <c r="L771" s="101">
        <f t="shared" si="236"/>
        <v>0</v>
      </c>
      <c r="M771" s="101">
        <f t="shared" si="236"/>
        <v>0</v>
      </c>
      <c r="N771" s="101">
        <f t="shared" si="236"/>
        <v>0</v>
      </c>
      <c r="O771" s="101">
        <f t="shared" si="236"/>
        <v>0</v>
      </c>
      <c r="P771" s="101">
        <f t="shared" si="236"/>
        <v>0</v>
      </c>
    </row>
    <row r="772" spans="1:16" ht="12.95" customHeight="1" x14ac:dyDescent="0.25">
      <c r="A772" s="127">
        <v>1</v>
      </c>
      <c r="B772" s="119" t="e">
        <f>'Приложение № 1'!#REF!</f>
        <v>#REF!</v>
      </c>
      <c r="C772" s="126" t="e">
        <f>'Приложение № 1'!#REF!</f>
        <v>#REF!</v>
      </c>
      <c r="D772" s="151" t="e">
        <f>'Приложение № 1'!#REF!</f>
        <v>#REF!</v>
      </c>
      <c r="E772" s="151">
        <v>0</v>
      </c>
      <c r="F772" s="151">
        <v>0</v>
      </c>
      <c r="G772" s="151" t="e">
        <f t="shared" ref="G772:H776" si="237">C772</f>
        <v>#REF!</v>
      </c>
      <c r="H772" s="151" t="e">
        <f t="shared" si="237"/>
        <v>#REF!</v>
      </c>
      <c r="I772" s="151">
        <v>0</v>
      </c>
      <c r="J772" s="151">
        <v>0</v>
      </c>
      <c r="K772" s="151">
        <v>0</v>
      </c>
      <c r="L772" s="151">
        <v>0</v>
      </c>
      <c r="M772" s="151">
        <v>0</v>
      </c>
      <c r="N772" s="151">
        <v>0</v>
      </c>
      <c r="O772" s="151">
        <v>0</v>
      </c>
      <c r="P772" s="151">
        <v>0</v>
      </c>
    </row>
    <row r="773" spans="1:16" ht="12.95" customHeight="1" x14ac:dyDescent="0.25">
      <c r="A773" s="127">
        <v>2</v>
      </c>
      <c r="B773" s="119" t="e">
        <f>'Приложение № 1'!#REF!</f>
        <v>#REF!</v>
      </c>
      <c r="C773" s="126" t="e">
        <f>'Приложение № 1'!#REF!</f>
        <v>#REF!</v>
      </c>
      <c r="D773" s="151" t="e">
        <f>'Приложение № 1'!#REF!</f>
        <v>#REF!</v>
      </c>
      <c r="E773" s="151">
        <v>0</v>
      </c>
      <c r="F773" s="151">
        <v>0</v>
      </c>
      <c r="G773" s="151" t="e">
        <f t="shared" si="237"/>
        <v>#REF!</v>
      </c>
      <c r="H773" s="151" t="e">
        <f t="shared" si="237"/>
        <v>#REF!</v>
      </c>
      <c r="I773" s="151">
        <v>0</v>
      </c>
      <c r="J773" s="151">
        <v>0</v>
      </c>
      <c r="K773" s="151">
        <v>0</v>
      </c>
      <c r="L773" s="151">
        <v>0</v>
      </c>
      <c r="M773" s="151">
        <v>0</v>
      </c>
      <c r="N773" s="151">
        <v>0</v>
      </c>
      <c r="O773" s="151">
        <v>0</v>
      </c>
      <c r="P773" s="151">
        <v>0</v>
      </c>
    </row>
    <row r="774" spans="1:16" ht="12.95" customHeight="1" x14ac:dyDescent="0.25">
      <c r="A774" s="127">
        <v>3</v>
      </c>
      <c r="B774" s="119" t="e">
        <f>'Приложение № 1'!#REF!</f>
        <v>#REF!</v>
      </c>
      <c r="C774" s="126" t="e">
        <f>'Приложение № 1'!#REF!</f>
        <v>#REF!</v>
      </c>
      <c r="D774" s="151" t="e">
        <f>'Приложение № 1'!#REF!</f>
        <v>#REF!</v>
      </c>
      <c r="E774" s="151">
        <v>0</v>
      </c>
      <c r="F774" s="151">
        <v>0</v>
      </c>
      <c r="G774" s="151" t="e">
        <f t="shared" si="237"/>
        <v>#REF!</v>
      </c>
      <c r="H774" s="151" t="e">
        <f t="shared" si="237"/>
        <v>#REF!</v>
      </c>
      <c r="I774" s="151">
        <v>0</v>
      </c>
      <c r="J774" s="151">
        <v>0</v>
      </c>
      <c r="K774" s="151">
        <v>0</v>
      </c>
      <c r="L774" s="151">
        <v>0</v>
      </c>
      <c r="M774" s="151">
        <v>0</v>
      </c>
      <c r="N774" s="151">
        <v>0</v>
      </c>
      <c r="O774" s="151">
        <v>0</v>
      </c>
      <c r="P774" s="151">
        <v>0</v>
      </c>
    </row>
    <row r="775" spans="1:16" ht="12.95" customHeight="1" x14ac:dyDescent="0.25">
      <c r="A775" s="127">
        <v>4</v>
      </c>
      <c r="B775" s="119" t="e">
        <f>'Приложение № 1'!#REF!</f>
        <v>#REF!</v>
      </c>
      <c r="C775" s="126" t="e">
        <f>'Приложение № 1'!#REF!</f>
        <v>#REF!</v>
      </c>
      <c r="D775" s="151" t="e">
        <f>'Приложение № 1'!#REF!</f>
        <v>#REF!</v>
      </c>
      <c r="E775" s="151">
        <v>0</v>
      </c>
      <c r="F775" s="151">
        <v>0</v>
      </c>
      <c r="G775" s="151" t="e">
        <f t="shared" si="237"/>
        <v>#REF!</v>
      </c>
      <c r="H775" s="151" t="e">
        <f t="shared" si="237"/>
        <v>#REF!</v>
      </c>
      <c r="I775" s="151">
        <v>0</v>
      </c>
      <c r="J775" s="151">
        <v>0</v>
      </c>
      <c r="K775" s="151">
        <v>0</v>
      </c>
      <c r="L775" s="151">
        <v>0</v>
      </c>
      <c r="M775" s="151">
        <v>0</v>
      </c>
      <c r="N775" s="151">
        <v>0</v>
      </c>
      <c r="O775" s="151">
        <v>0</v>
      </c>
      <c r="P775" s="151">
        <v>0</v>
      </c>
    </row>
    <row r="776" spans="1:16" ht="12.95" customHeight="1" x14ac:dyDescent="0.25">
      <c r="A776" s="127">
        <v>5</v>
      </c>
      <c r="B776" s="119" t="e">
        <f>'Приложение № 1'!#REF!</f>
        <v>#REF!</v>
      </c>
      <c r="C776" s="126" t="e">
        <f>'Приложение № 1'!#REF!</f>
        <v>#REF!</v>
      </c>
      <c r="D776" s="151" t="e">
        <f>'Приложение № 1'!#REF!</f>
        <v>#REF!</v>
      </c>
      <c r="E776" s="151">
        <v>0</v>
      </c>
      <c r="F776" s="151">
        <v>0</v>
      </c>
      <c r="G776" s="151" t="e">
        <f t="shared" si="237"/>
        <v>#REF!</v>
      </c>
      <c r="H776" s="151" t="e">
        <f t="shared" si="237"/>
        <v>#REF!</v>
      </c>
      <c r="I776" s="151">
        <v>0</v>
      </c>
      <c r="J776" s="151">
        <v>0</v>
      </c>
      <c r="K776" s="151">
        <v>0</v>
      </c>
      <c r="L776" s="151">
        <v>0</v>
      </c>
      <c r="M776" s="151">
        <v>0</v>
      </c>
      <c r="N776" s="151">
        <v>0</v>
      </c>
      <c r="O776" s="151">
        <v>0</v>
      </c>
      <c r="P776" s="151">
        <v>0</v>
      </c>
    </row>
    <row r="777" spans="1:16" s="118" customFormat="1" ht="39.950000000000003" customHeight="1" x14ac:dyDescent="0.25">
      <c r="A777" s="822" t="str">
        <f>'Приложение № 1'!A165:F165</f>
        <v>Итого МКД по городскому поселению Краснозаводск Сергиево-Посадского муниципального района: 2</v>
      </c>
      <c r="B777" s="823"/>
      <c r="C777" s="101">
        <f>C778+C779</f>
        <v>1069.47</v>
      </c>
      <c r="D777" s="101">
        <f t="shared" ref="D777:P777" si="238">D778+D779</f>
        <v>65280448.799999997</v>
      </c>
      <c r="E777" s="101">
        <f t="shared" si="238"/>
        <v>0</v>
      </c>
      <c r="F777" s="101">
        <f t="shared" si="238"/>
        <v>0</v>
      </c>
      <c r="G777" s="101">
        <f t="shared" si="238"/>
        <v>0</v>
      </c>
      <c r="H777" s="101">
        <f t="shared" si="238"/>
        <v>0</v>
      </c>
      <c r="I777" s="101">
        <f t="shared" si="238"/>
        <v>1069.47</v>
      </c>
      <c r="J777" s="101">
        <f t="shared" si="238"/>
        <v>65280448.799999997</v>
      </c>
      <c r="K777" s="101">
        <f t="shared" si="238"/>
        <v>0</v>
      </c>
      <c r="L777" s="101">
        <f t="shared" si="238"/>
        <v>0</v>
      </c>
      <c r="M777" s="101">
        <f t="shared" si="238"/>
        <v>0</v>
      </c>
      <c r="N777" s="101">
        <f t="shared" si="238"/>
        <v>0</v>
      </c>
      <c r="O777" s="101">
        <f t="shared" si="238"/>
        <v>0</v>
      </c>
      <c r="P777" s="101">
        <f t="shared" si="238"/>
        <v>0</v>
      </c>
    </row>
    <row r="778" spans="1:16" ht="12.95" customHeight="1" x14ac:dyDescent="0.25">
      <c r="A778" s="127">
        <v>1</v>
      </c>
      <c r="B778" s="119" t="str">
        <f>'Приложение № 1'!B166</f>
        <v>г. Краснозаводск, ул. 1 Мая, д. 8</v>
      </c>
      <c r="C778" s="126">
        <f>'Приложение № 1'!M166</f>
        <v>429.8</v>
      </c>
      <c r="D778" s="151">
        <f>'Приложение № 1'!P166</f>
        <v>26234992</v>
      </c>
      <c r="E778" s="151">
        <v>0</v>
      </c>
      <c r="F778" s="151">
        <v>0</v>
      </c>
      <c r="G778" s="151">
        <v>0</v>
      </c>
      <c r="H778" s="151">
        <v>0</v>
      </c>
      <c r="I778" s="151">
        <f>C778</f>
        <v>429.8</v>
      </c>
      <c r="J778" s="151">
        <f>D778</f>
        <v>26234992</v>
      </c>
      <c r="K778" s="151">
        <v>0</v>
      </c>
      <c r="L778" s="151">
        <v>0</v>
      </c>
      <c r="M778" s="151">
        <v>0</v>
      </c>
      <c r="N778" s="151">
        <v>0</v>
      </c>
      <c r="O778" s="151">
        <v>0</v>
      </c>
      <c r="P778" s="151">
        <v>0</v>
      </c>
    </row>
    <row r="779" spans="1:16" ht="12.95" customHeight="1" x14ac:dyDescent="0.25">
      <c r="A779" s="127">
        <v>2</v>
      </c>
      <c r="B779" s="119" t="str">
        <f>'Приложение № 1'!B167</f>
        <v>г. Краснозаводск, ул. 1 Мая, д. 10</v>
      </c>
      <c r="C779" s="126">
        <f>'Приложение № 1'!M167</f>
        <v>639.66999999999996</v>
      </c>
      <c r="D779" s="151">
        <f>'Приложение № 1'!P167</f>
        <v>39045456.799999997</v>
      </c>
      <c r="E779" s="151">
        <v>0</v>
      </c>
      <c r="F779" s="151">
        <v>0</v>
      </c>
      <c r="G779" s="151">
        <v>0</v>
      </c>
      <c r="H779" s="151">
        <v>0</v>
      </c>
      <c r="I779" s="151">
        <f>C779</f>
        <v>639.66999999999996</v>
      </c>
      <c r="J779" s="151">
        <f>D779</f>
        <v>39045456.799999997</v>
      </c>
      <c r="K779" s="151">
        <v>0</v>
      </c>
      <c r="L779" s="151">
        <v>0</v>
      </c>
      <c r="M779" s="151">
        <v>0</v>
      </c>
      <c r="N779" s="151">
        <v>0</v>
      </c>
      <c r="O779" s="151">
        <v>0</v>
      </c>
      <c r="P779" s="151">
        <v>0</v>
      </c>
    </row>
    <row r="780" spans="1:16" ht="39.950000000000003" customHeight="1" x14ac:dyDescent="0.25">
      <c r="A780" s="822" t="e">
        <f>'Приложение № 1'!#REF!</f>
        <v>#REF!</v>
      </c>
      <c r="B780" s="837"/>
      <c r="C780" s="129" t="e">
        <f>SUM(C781:C789)</f>
        <v>#REF!</v>
      </c>
      <c r="D780" s="129" t="e">
        <f t="shared" ref="D780:P780" si="239">SUM(D781:D789)</f>
        <v>#REF!</v>
      </c>
      <c r="E780" s="129" t="e">
        <f t="shared" si="239"/>
        <v>#REF!</v>
      </c>
      <c r="F780" s="129" t="e">
        <f t="shared" si="239"/>
        <v>#REF!</v>
      </c>
      <c r="G780" s="129">
        <f t="shared" si="239"/>
        <v>0</v>
      </c>
      <c r="H780" s="129">
        <f t="shared" si="239"/>
        <v>0</v>
      </c>
      <c r="I780" s="129">
        <f t="shared" si="239"/>
        <v>0</v>
      </c>
      <c r="J780" s="129">
        <f t="shared" si="239"/>
        <v>0</v>
      </c>
      <c r="K780" s="129">
        <f t="shared" si="239"/>
        <v>0</v>
      </c>
      <c r="L780" s="129">
        <f t="shared" si="239"/>
        <v>0</v>
      </c>
      <c r="M780" s="129">
        <f t="shared" si="239"/>
        <v>0</v>
      </c>
      <c r="N780" s="129">
        <f t="shared" si="239"/>
        <v>0</v>
      </c>
      <c r="O780" s="129">
        <f t="shared" si="239"/>
        <v>0</v>
      </c>
      <c r="P780" s="129">
        <f t="shared" si="239"/>
        <v>0</v>
      </c>
    </row>
    <row r="781" spans="1:16" ht="12.95" customHeight="1" x14ac:dyDescent="0.25">
      <c r="A781" s="127">
        <v>1</v>
      </c>
      <c r="B781" s="125" t="e">
        <f>'Приложение № 1'!#REF!</f>
        <v>#REF!</v>
      </c>
      <c r="C781" s="126" t="e">
        <f>'Приложение № 1'!#REF!</f>
        <v>#REF!</v>
      </c>
      <c r="D781" s="151" t="e">
        <f>'Приложение № 1'!#REF!</f>
        <v>#REF!</v>
      </c>
      <c r="E781" s="151" t="e">
        <f>C781</f>
        <v>#REF!</v>
      </c>
      <c r="F781" s="151" t="e">
        <f>D781</f>
        <v>#REF!</v>
      </c>
      <c r="G781" s="151">
        <v>0</v>
      </c>
      <c r="H781" s="151">
        <v>0</v>
      </c>
      <c r="I781" s="151">
        <v>0</v>
      </c>
      <c r="J781" s="151">
        <v>0</v>
      </c>
      <c r="K781" s="151">
        <v>0</v>
      </c>
      <c r="L781" s="151">
        <v>0</v>
      </c>
      <c r="M781" s="151">
        <v>0</v>
      </c>
      <c r="N781" s="151">
        <v>0</v>
      </c>
      <c r="O781" s="151">
        <v>0</v>
      </c>
      <c r="P781" s="151">
        <v>0</v>
      </c>
    </row>
    <row r="782" spans="1:16" ht="12.95" customHeight="1" x14ac:dyDescent="0.25">
      <c r="A782" s="127">
        <v>2</v>
      </c>
      <c r="B782" s="125" t="e">
        <f>'Приложение № 1'!#REF!</f>
        <v>#REF!</v>
      </c>
      <c r="C782" s="126" t="e">
        <f>'Приложение № 1'!#REF!</f>
        <v>#REF!</v>
      </c>
      <c r="D782" s="151" t="e">
        <f>'Приложение № 1'!#REF!</f>
        <v>#REF!</v>
      </c>
      <c r="E782" s="151" t="e">
        <f t="shared" ref="E782:E789" si="240">C782</f>
        <v>#REF!</v>
      </c>
      <c r="F782" s="151" t="e">
        <f t="shared" ref="F782:F789" si="241">D782</f>
        <v>#REF!</v>
      </c>
      <c r="G782" s="151">
        <v>0</v>
      </c>
      <c r="H782" s="151">
        <v>0</v>
      </c>
      <c r="I782" s="151">
        <v>0</v>
      </c>
      <c r="J782" s="151">
        <v>0</v>
      </c>
      <c r="K782" s="151">
        <v>0</v>
      </c>
      <c r="L782" s="151">
        <v>0</v>
      </c>
      <c r="M782" s="151">
        <v>0</v>
      </c>
      <c r="N782" s="151">
        <v>0</v>
      </c>
      <c r="O782" s="151">
        <v>0</v>
      </c>
      <c r="P782" s="151">
        <v>0</v>
      </c>
    </row>
    <row r="783" spans="1:16" ht="12.95" customHeight="1" x14ac:dyDescent="0.25">
      <c r="A783" s="127">
        <v>3</v>
      </c>
      <c r="B783" s="125" t="e">
        <f>'Приложение № 1'!#REF!</f>
        <v>#REF!</v>
      </c>
      <c r="C783" s="126" t="e">
        <f>'Приложение № 1'!#REF!</f>
        <v>#REF!</v>
      </c>
      <c r="D783" s="151" t="e">
        <f>'Приложение № 1'!#REF!</f>
        <v>#REF!</v>
      </c>
      <c r="E783" s="151" t="e">
        <f t="shared" si="240"/>
        <v>#REF!</v>
      </c>
      <c r="F783" s="151" t="e">
        <f t="shared" si="241"/>
        <v>#REF!</v>
      </c>
      <c r="G783" s="151">
        <v>0</v>
      </c>
      <c r="H783" s="151">
        <v>0</v>
      </c>
      <c r="I783" s="151">
        <v>0</v>
      </c>
      <c r="J783" s="151">
        <v>0</v>
      </c>
      <c r="K783" s="151">
        <v>0</v>
      </c>
      <c r="L783" s="151">
        <v>0</v>
      </c>
      <c r="M783" s="151">
        <v>0</v>
      </c>
      <c r="N783" s="151">
        <v>0</v>
      </c>
      <c r="O783" s="151">
        <v>0</v>
      </c>
      <c r="P783" s="151">
        <v>0</v>
      </c>
    </row>
    <row r="784" spans="1:16" ht="12.95" customHeight="1" x14ac:dyDescent="0.25">
      <c r="A784" s="127">
        <v>4</v>
      </c>
      <c r="B784" s="125" t="e">
        <f>'Приложение № 1'!#REF!</f>
        <v>#REF!</v>
      </c>
      <c r="C784" s="126" t="e">
        <f>'Приложение № 1'!#REF!</f>
        <v>#REF!</v>
      </c>
      <c r="D784" s="151" t="e">
        <f>'Приложение № 1'!#REF!</f>
        <v>#REF!</v>
      </c>
      <c r="E784" s="151" t="e">
        <f t="shared" si="240"/>
        <v>#REF!</v>
      </c>
      <c r="F784" s="151" t="e">
        <f t="shared" si="241"/>
        <v>#REF!</v>
      </c>
      <c r="G784" s="151">
        <v>0</v>
      </c>
      <c r="H784" s="151">
        <v>0</v>
      </c>
      <c r="I784" s="151">
        <v>0</v>
      </c>
      <c r="J784" s="151">
        <v>0</v>
      </c>
      <c r="K784" s="151">
        <v>0</v>
      </c>
      <c r="L784" s="151">
        <v>0</v>
      </c>
      <c r="M784" s="151">
        <v>0</v>
      </c>
      <c r="N784" s="151">
        <v>0</v>
      </c>
      <c r="O784" s="151">
        <v>0</v>
      </c>
      <c r="P784" s="151">
        <v>0</v>
      </c>
    </row>
    <row r="785" spans="1:16" ht="12.95" customHeight="1" x14ac:dyDescent="0.25">
      <c r="A785" s="127">
        <v>5</v>
      </c>
      <c r="B785" s="125" t="e">
        <f>'Приложение № 1'!#REF!</f>
        <v>#REF!</v>
      </c>
      <c r="C785" s="126" t="e">
        <f>'Приложение № 1'!#REF!</f>
        <v>#REF!</v>
      </c>
      <c r="D785" s="151" t="e">
        <f>'Приложение № 1'!#REF!</f>
        <v>#REF!</v>
      </c>
      <c r="E785" s="151" t="e">
        <f t="shared" si="240"/>
        <v>#REF!</v>
      </c>
      <c r="F785" s="151" t="e">
        <f t="shared" si="241"/>
        <v>#REF!</v>
      </c>
      <c r="G785" s="151">
        <v>0</v>
      </c>
      <c r="H785" s="151">
        <v>0</v>
      </c>
      <c r="I785" s="151">
        <v>0</v>
      </c>
      <c r="J785" s="151">
        <v>0</v>
      </c>
      <c r="K785" s="151">
        <v>0</v>
      </c>
      <c r="L785" s="151">
        <v>0</v>
      </c>
      <c r="M785" s="151">
        <v>0</v>
      </c>
      <c r="N785" s="151">
        <v>0</v>
      </c>
      <c r="O785" s="151">
        <v>0</v>
      </c>
      <c r="P785" s="151">
        <v>0</v>
      </c>
    </row>
    <row r="786" spans="1:16" ht="12.95" customHeight="1" x14ac:dyDescent="0.25">
      <c r="A786" s="127">
        <v>6</v>
      </c>
      <c r="B786" s="125" t="e">
        <f>'Приложение № 1'!#REF!</f>
        <v>#REF!</v>
      </c>
      <c r="C786" s="126" t="e">
        <f>'Приложение № 1'!#REF!</f>
        <v>#REF!</v>
      </c>
      <c r="D786" s="151" t="e">
        <f>'Приложение № 1'!#REF!</f>
        <v>#REF!</v>
      </c>
      <c r="E786" s="151" t="e">
        <f t="shared" si="240"/>
        <v>#REF!</v>
      </c>
      <c r="F786" s="151" t="e">
        <f t="shared" si="241"/>
        <v>#REF!</v>
      </c>
      <c r="G786" s="151">
        <v>0</v>
      </c>
      <c r="H786" s="151">
        <v>0</v>
      </c>
      <c r="I786" s="151">
        <v>0</v>
      </c>
      <c r="J786" s="151">
        <v>0</v>
      </c>
      <c r="K786" s="151">
        <v>0</v>
      </c>
      <c r="L786" s="151">
        <v>0</v>
      </c>
      <c r="M786" s="151">
        <v>0</v>
      </c>
      <c r="N786" s="151">
        <v>0</v>
      </c>
      <c r="O786" s="151">
        <v>0</v>
      </c>
      <c r="P786" s="151">
        <v>0</v>
      </c>
    </row>
    <row r="787" spans="1:16" ht="12.95" customHeight="1" x14ac:dyDescent="0.25">
      <c r="A787" s="127">
        <v>7</v>
      </c>
      <c r="B787" s="125" t="e">
        <f>'Приложение № 1'!#REF!</f>
        <v>#REF!</v>
      </c>
      <c r="C787" s="126" t="e">
        <f>'Приложение № 1'!#REF!</f>
        <v>#REF!</v>
      </c>
      <c r="D787" s="151" t="e">
        <f>'Приложение № 1'!#REF!</f>
        <v>#REF!</v>
      </c>
      <c r="E787" s="151" t="e">
        <f t="shared" si="240"/>
        <v>#REF!</v>
      </c>
      <c r="F787" s="151" t="e">
        <f t="shared" si="241"/>
        <v>#REF!</v>
      </c>
      <c r="G787" s="151">
        <v>0</v>
      </c>
      <c r="H787" s="151">
        <v>0</v>
      </c>
      <c r="I787" s="151">
        <v>0</v>
      </c>
      <c r="J787" s="151">
        <v>0</v>
      </c>
      <c r="K787" s="151">
        <v>0</v>
      </c>
      <c r="L787" s="151">
        <v>0</v>
      </c>
      <c r="M787" s="151">
        <v>0</v>
      </c>
      <c r="N787" s="151">
        <v>0</v>
      </c>
      <c r="O787" s="151">
        <v>0</v>
      </c>
      <c r="P787" s="151">
        <v>0</v>
      </c>
    </row>
    <row r="788" spans="1:16" ht="12.95" customHeight="1" x14ac:dyDescent="0.25">
      <c r="A788" s="127">
        <v>8</v>
      </c>
      <c r="B788" s="125" t="e">
        <f>'Приложение № 1'!#REF!</f>
        <v>#REF!</v>
      </c>
      <c r="C788" s="126" t="e">
        <f>'Приложение № 1'!#REF!</f>
        <v>#REF!</v>
      </c>
      <c r="D788" s="151" t="e">
        <f>'Приложение № 1'!#REF!</f>
        <v>#REF!</v>
      </c>
      <c r="E788" s="151" t="e">
        <f t="shared" si="240"/>
        <v>#REF!</v>
      </c>
      <c r="F788" s="151" t="e">
        <f t="shared" si="241"/>
        <v>#REF!</v>
      </c>
      <c r="G788" s="151">
        <v>0</v>
      </c>
      <c r="H788" s="151">
        <v>0</v>
      </c>
      <c r="I788" s="151">
        <v>0</v>
      </c>
      <c r="J788" s="151">
        <v>0</v>
      </c>
      <c r="K788" s="151">
        <v>0</v>
      </c>
      <c r="L788" s="151">
        <v>0</v>
      </c>
      <c r="M788" s="151">
        <v>0</v>
      </c>
      <c r="N788" s="151">
        <v>0</v>
      </c>
      <c r="O788" s="151">
        <v>0</v>
      </c>
      <c r="P788" s="151">
        <v>0</v>
      </c>
    </row>
    <row r="789" spans="1:16" ht="12.95" customHeight="1" x14ac:dyDescent="0.25">
      <c r="A789" s="127">
        <v>9</v>
      </c>
      <c r="B789" s="125" t="e">
        <f>'Приложение № 1'!#REF!</f>
        <v>#REF!</v>
      </c>
      <c r="C789" s="126" t="e">
        <f>'Приложение № 1'!#REF!</f>
        <v>#REF!</v>
      </c>
      <c r="D789" s="151" t="e">
        <f>'Приложение № 1'!#REF!</f>
        <v>#REF!</v>
      </c>
      <c r="E789" s="151" t="e">
        <f t="shared" si="240"/>
        <v>#REF!</v>
      </c>
      <c r="F789" s="151" t="e">
        <f t="shared" si="241"/>
        <v>#REF!</v>
      </c>
      <c r="G789" s="151">
        <v>0</v>
      </c>
      <c r="H789" s="151">
        <v>0</v>
      </c>
      <c r="I789" s="151">
        <v>0</v>
      </c>
      <c r="J789" s="151">
        <v>0</v>
      </c>
      <c r="K789" s="151">
        <v>0</v>
      </c>
      <c r="L789" s="151">
        <v>0</v>
      </c>
      <c r="M789" s="151">
        <v>0</v>
      </c>
      <c r="N789" s="151">
        <v>0</v>
      </c>
      <c r="O789" s="151">
        <v>0</v>
      </c>
      <c r="P789" s="151">
        <v>0</v>
      </c>
    </row>
    <row r="790" spans="1:16" ht="22.5" customHeight="1" x14ac:dyDescent="0.25">
      <c r="A790" s="822" t="str">
        <f>'Приложение № 1'!A200:F200</f>
        <v>Итого МКД по  Сергиево-Посадскому муниципальному району: 4</v>
      </c>
      <c r="B790" s="837"/>
      <c r="C790" s="129">
        <f>SUM(C791:C794)</f>
        <v>694.5</v>
      </c>
      <c r="D790" s="129">
        <f t="shared" ref="D790:P790" si="242">SUM(D791:D794)</f>
        <v>42392280</v>
      </c>
      <c r="E790" s="129">
        <f t="shared" si="242"/>
        <v>694.5</v>
      </c>
      <c r="F790" s="129">
        <f t="shared" si="242"/>
        <v>42392280</v>
      </c>
      <c r="G790" s="129">
        <f t="shared" si="242"/>
        <v>0</v>
      </c>
      <c r="H790" s="129">
        <f t="shared" si="242"/>
        <v>0</v>
      </c>
      <c r="I790" s="129">
        <f t="shared" si="242"/>
        <v>0</v>
      </c>
      <c r="J790" s="129">
        <f t="shared" si="242"/>
        <v>0</v>
      </c>
      <c r="K790" s="129">
        <f t="shared" si="242"/>
        <v>0</v>
      </c>
      <c r="L790" s="129">
        <f t="shared" si="242"/>
        <v>0</v>
      </c>
      <c r="M790" s="129">
        <f t="shared" si="242"/>
        <v>0</v>
      </c>
      <c r="N790" s="129">
        <f t="shared" si="242"/>
        <v>0</v>
      </c>
      <c r="O790" s="129">
        <f t="shared" si="242"/>
        <v>0</v>
      </c>
      <c r="P790" s="129">
        <f t="shared" si="242"/>
        <v>0</v>
      </c>
    </row>
    <row r="791" spans="1:16" ht="12.95" customHeight="1" x14ac:dyDescent="0.25">
      <c r="A791" s="127">
        <v>1</v>
      </c>
      <c r="B791" s="104" t="str">
        <f>'Приложение № 1'!B201</f>
        <v>с. Шеметово, ул. Центральная, д. 9</v>
      </c>
      <c r="C791" s="126">
        <f>'Приложение № 1'!M201</f>
        <v>93.7</v>
      </c>
      <c r="D791" s="151">
        <f>'Приложение № 1'!P201</f>
        <v>5719448</v>
      </c>
      <c r="E791" s="151">
        <f t="shared" ref="E791:F794" si="243">C791</f>
        <v>93.7</v>
      </c>
      <c r="F791" s="151">
        <f t="shared" si="243"/>
        <v>5719448</v>
      </c>
      <c r="G791" s="151">
        <v>0</v>
      </c>
      <c r="H791" s="151">
        <v>0</v>
      </c>
      <c r="I791" s="151">
        <v>0</v>
      </c>
      <c r="J791" s="151">
        <v>0</v>
      </c>
      <c r="K791" s="151">
        <v>0</v>
      </c>
      <c r="L791" s="151">
        <v>0</v>
      </c>
      <c r="M791" s="151">
        <v>0</v>
      </c>
      <c r="N791" s="151">
        <v>0</v>
      </c>
      <c r="O791" s="151">
        <v>0</v>
      </c>
      <c r="P791" s="151">
        <v>0</v>
      </c>
    </row>
    <row r="792" spans="1:16" ht="12.95" customHeight="1" x14ac:dyDescent="0.25">
      <c r="A792" s="127">
        <v>2</v>
      </c>
      <c r="B792" s="104" t="str">
        <f>'Приложение № 1'!B202</f>
        <v>с. Шеметово, ул. Центральная, д. 10</v>
      </c>
      <c r="C792" s="126">
        <f>'Приложение № 1'!M202</f>
        <v>61.4</v>
      </c>
      <c r="D792" s="151">
        <f>'Приложение № 1'!P202</f>
        <v>3747856</v>
      </c>
      <c r="E792" s="151">
        <f t="shared" si="243"/>
        <v>61.4</v>
      </c>
      <c r="F792" s="151">
        <f t="shared" si="243"/>
        <v>3747856</v>
      </c>
      <c r="G792" s="151">
        <v>0</v>
      </c>
      <c r="H792" s="151">
        <v>0</v>
      </c>
      <c r="I792" s="151">
        <v>0</v>
      </c>
      <c r="J792" s="151">
        <v>0</v>
      </c>
      <c r="K792" s="151">
        <v>0</v>
      </c>
      <c r="L792" s="151">
        <v>0</v>
      </c>
      <c r="M792" s="151">
        <v>0</v>
      </c>
      <c r="N792" s="151">
        <v>0</v>
      </c>
      <c r="O792" s="151">
        <v>0</v>
      </c>
      <c r="P792" s="151">
        <v>0</v>
      </c>
    </row>
    <row r="793" spans="1:16" ht="12.95" customHeight="1" x14ac:dyDescent="0.25">
      <c r="A793" s="127">
        <v>3</v>
      </c>
      <c r="B793" s="104" t="str">
        <f>'Приложение № 1'!B203</f>
        <v>с. Константиново, ул.Советская, д. 4</v>
      </c>
      <c r="C793" s="126">
        <f>'Приложение № 1'!M203</f>
        <v>305</v>
      </c>
      <c r="D793" s="151">
        <f>'Приложение № 1'!P203</f>
        <v>18617200</v>
      </c>
      <c r="E793" s="151">
        <f t="shared" si="243"/>
        <v>305</v>
      </c>
      <c r="F793" s="151">
        <f t="shared" si="243"/>
        <v>18617200</v>
      </c>
      <c r="G793" s="151">
        <v>0</v>
      </c>
      <c r="H793" s="151">
        <v>0</v>
      </c>
      <c r="I793" s="151">
        <v>0</v>
      </c>
      <c r="J793" s="151">
        <v>0</v>
      </c>
      <c r="K793" s="151">
        <v>0</v>
      </c>
      <c r="L793" s="151">
        <v>0</v>
      </c>
      <c r="M793" s="151">
        <v>0</v>
      </c>
      <c r="N793" s="151">
        <v>0</v>
      </c>
      <c r="O793" s="151">
        <v>0</v>
      </c>
      <c r="P793" s="151">
        <v>0</v>
      </c>
    </row>
    <row r="794" spans="1:16" ht="12.95" customHeight="1" x14ac:dyDescent="0.25">
      <c r="A794" s="127">
        <v>4</v>
      </c>
      <c r="B794" s="104" t="str">
        <f>'Приложение № 1'!B204</f>
        <v>с. Константиново, ул.Больничная, д. 40</v>
      </c>
      <c r="C794" s="126">
        <f>'Приложение № 1'!M204</f>
        <v>234.4</v>
      </c>
      <c r="D794" s="151">
        <f>'Приложение № 1'!P204</f>
        <v>14307776</v>
      </c>
      <c r="E794" s="151">
        <f t="shared" si="243"/>
        <v>234.4</v>
      </c>
      <c r="F794" s="151">
        <f t="shared" si="243"/>
        <v>14307776</v>
      </c>
      <c r="G794" s="151">
        <v>0</v>
      </c>
      <c r="H794" s="151">
        <v>0</v>
      </c>
      <c r="I794" s="151">
        <v>0</v>
      </c>
      <c r="J794" s="151">
        <v>0</v>
      </c>
      <c r="K794" s="151">
        <v>0</v>
      </c>
      <c r="L794" s="151">
        <v>0</v>
      </c>
      <c r="M794" s="151">
        <v>0</v>
      </c>
      <c r="N794" s="151">
        <v>0</v>
      </c>
      <c r="O794" s="151">
        <v>0</v>
      </c>
      <c r="P794" s="151">
        <v>0</v>
      </c>
    </row>
    <row r="795" spans="1:16" s="118" customFormat="1" ht="39.950000000000003" customHeight="1" x14ac:dyDescent="0.25">
      <c r="A795" s="826" t="e">
        <f>'Приложение № 1'!#REF!</f>
        <v>#REF!</v>
      </c>
      <c r="B795" s="822"/>
      <c r="C795" s="101" t="e">
        <f>C796+C797+C798+C799+C800+C801+C802</f>
        <v>#REF!</v>
      </c>
      <c r="D795" s="101" t="e">
        <f t="shared" ref="D795:P795" si="244">D796+D797+D798+D799+D800+D801+D802</f>
        <v>#REF!</v>
      </c>
      <c r="E795" s="101" t="e">
        <f t="shared" si="244"/>
        <v>#REF!</v>
      </c>
      <c r="F795" s="101" t="e">
        <f t="shared" si="244"/>
        <v>#REF!</v>
      </c>
      <c r="G795" s="101">
        <f t="shared" si="244"/>
        <v>0</v>
      </c>
      <c r="H795" s="101">
        <f t="shared" si="244"/>
        <v>0</v>
      </c>
      <c r="I795" s="101">
        <f t="shared" si="244"/>
        <v>0</v>
      </c>
      <c r="J795" s="101">
        <f t="shared" si="244"/>
        <v>0</v>
      </c>
      <c r="K795" s="101">
        <f t="shared" si="244"/>
        <v>0</v>
      </c>
      <c r="L795" s="101">
        <f t="shared" si="244"/>
        <v>0</v>
      </c>
      <c r="M795" s="101">
        <f t="shared" si="244"/>
        <v>0</v>
      </c>
      <c r="N795" s="101">
        <f t="shared" si="244"/>
        <v>0</v>
      </c>
      <c r="O795" s="101">
        <f t="shared" si="244"/>
        <v>0</v>
      </c>
      <c r="P795" s="101">
        <f t="shared" si="244"/>
        <v>0</v>
      </c>
    </row>
    <row r="796" spans="1:16" ht="12.95" customHeight="1" x14ac:dyDescent="0.25">
      <c r="A796" s="127" t="e">
        <f>'Приложение № 1'!#REF!</f>
        <v>#REF!</v>
      </c>
      <c r="B796" s="104" t="e">
        <f>'Приложение № 1'!#REF!</f>
        <v>#REF!</v>
      </c>
      <c r="C796" s="126" t="e">
        <f>'Приложение № 1'!#REF!</f>
        <v>#REF!</v>
      </c>
      <c r="D796" s="151" t="e">
        <f>'Приложение № 1'!#REF!</f>
        <v>#REF!</v>
      </c>
      <c r="E796" s="151" t="e">
        <f>C796</f>
        <v>#REF!</v>
      </c>
      <c r="F796" s="151" t="e">
        <f>D796</f>
        <v>#REF!</v>
      </c>
      <c r="G796" s="151">
        <v>0</v>
      </c>
      <c r="H796" s="151">
        <v>0</v>
      </c>
      <c r="I796" s="151">
        <v>0</v>
      </c>
      <c r="J796" s="151">
        <v>0</v>
      </c>
      <c r="K796" s="151">
        <v>0</v>
      </c>
      <c r="L796" s="151">
        <v>0</v>
      </c>
      <c r="M796" s="151">
        <v>0</v>
      </c>
      <c r="N796" s="151">
        <v>0</v>
      </c>
      <c r="O796" s="151">
        <v>0</v>
      </c>
      <c r="P796" s="151">
        <v>0</v>
      </c>
    </row>
    <row r="797" spans="1:16" ht="12.95" customHeight="1" x14ac:dyDescent="0.25">
      <c r="A797" s="127" t="e">
        <f>'Приложение № 1'!#REF!</f>
        <v>#REF!</v>
      </c>
      <c r="B797" s="104" t="e">
        <f>'Приложение № 1'!#REF!</f>
        <v>#REF!</v>
      </c>
      <c r="C797" s="126" t="e">
        <f>'Приложение № 1'!#REF!</f>
        <v>#REF!</v>
      </c>
      <c r="D797" s="151" t="e">
        <f>'Приложение № 1'!#REF!</f>
        <v>#REF!</v>
      </c>
      <c r="E797" s="151" t="e">
        <f t="shared" ref="E797:E802" si="245">C797</f>
        <v>#REF!</v>
      </c>
      <c r="F797" s="151" t="e">
        <f t="shared" ref="F797:F802" si="246">D797</f>
        <v>#REF!</v>
      </c>
      <c r="G797" s="151">
        <v>0</v>
      </c>
      <c r="H797" s="151">
        <v>0</v>
      </c>
      <c r="I797" s="151">
        <v>0</v>
      </c>
      <c r="J797" s="151">
        <v>0</v>
      </c>
      <c r="K797" s="151">
        <v>0</v>
      </c>
      <c r="L797" s="151">
        <v>0</v>
      </c>
      <c r="M797" s="151">
        <v>0</v>
      </c>
      <c r="N797" s="151">
        <v>0</v>
      </c>
      <c r="O797" s="151">
        <v>0</v>
      </c>
      <c r="P797" s="151">
        <v>0</v>
      </c>
    </row>
    <row r="798" spans="1:16" ht="12.95" customHeight="1" x14ac:dyDescent="0.25">
      <c r="A798" s="127" t="e">
        <f>'Приложение № 1'!#REF!</f>
        <v>#REF!</v>
      </c>
      <c r="B798" s="104" t="e">
        <f>'Приложение № 1'!#REF!</f>
        <v>#REF!</v>
      </c>
      <c r="C798" s="126" t="e">
        <f>'Приложение № 1'!#REF!</f>
        <v>#REF!</v>
      </c>
      <c r="D798" s="151" t="e">
        <f>'Приложение № 1'!#REF!</f>
        <v>#REF!</v>
      </c>
      <c r="E798" s="151" t="e">
        <f t="shared" si="245"/>
        <v>#REF!</v>
      </c>
      <c r="F798" s="151" t="e">
        <f t="shared" si="246"/>
        <v>#REF!</v>
      </c>
      <c r="G798" s="151">
        <v>0</v>
      </c>
      <c r="H798" s="151">
        <v>0</v>
      </c>
      <c r="I798" s="151">
        <v>0</v>
      </c>
      <c r="J798" s="151">
        <v>0</v>
      </c>
      <c r="K798" s="151">
        <v>0</v>
      </c>
      <c r="L798" s="151">
        <v>0</v>
      </c>
      <c r="M798" s="151">
        <v>0</v>
      </c>
      <c r="N798" s="151">
        <v>0</v>
      </c>
      <c r="O798" s="151">
        <v>0</v>
      </c>
      <c r="P798" s="151">
        <v>0</v>
      </c>
    </row>
    <row r="799" spans="1:16" ht="12.95" customHeight="1" x14ac:dyDescent="0.25">
      <c r="A799" s="127" t="e">
        <f>'Приложение № 1'!#REF!</f>
        <v>#REF!</v>
      </c>
      <c r="B799" s="104" t="e">
        <f>'Приложение № 1'!#REF!</f>
        <v>#REF!</v>
      </c>
      <c r="C799" s="126" t="e">
        <f>'Приложение № 1'!#REF!</f>
        <v>#REF!</v>
      </c>
      <c r="D799" s="151" t="e">
        <f>'Приложение № 1'!#REF!</f>
        <v>#REF!</v>
      </c>
      <c r="E799" s="151" t="e">
        <f t="shared" si="245"/>
        <v>#REF!</v>
      </c>
      <c r="F799" s="151" t="e">
        <f t="shared" si="246"/>
        <v>#REF!</v>
      </c>
      <c r="G799" s="151">
        <v>0</v>
      </c>
      <c r="H799" s="151">
        <v>0</v>
      </c>
      <c r="I799" s="151">
        <v>0</v>
      </c>
      <c r="J799" s="151">
        <v>0</v>
      </c>
      <c r="K799" s="151">
        <v>0</v>
      </c>
      <c r="L799" s="151">
        <v>0</v>
      </c>
      <c r="M799" s="151">
        <v>0</v>
      </c>
      <c r="N799" s="151">
        <v>0</v>
      </c>
      <c r="O799" s="151">
        <v>0</v>
      </c>
      <c r="P799" s="151">
        <v>0</v>
      </c>
    </row>
    <row r="800" spans="1:16" ht="12.95" customHeight="1" x14ac:dyDescent="0.25">
      <c r="A800" s="127" t="e">
        <f>'Приложение № 1'!#REF!</f>
        <v>#REF!</v>
      </c>
      <c r="B800" s="104" t="e">
        <f>'Приложение № 1'!#REF!</f>
        <v>#REF!</v>
      </c>
      <c r="C800" s="126" t="e">
        <f>'Приложение № 1'!#REF!</f>
        <v>#REF!</v>
      </c>
      <c r="D800" s="151" t="e">
        <f>'Приложение № 1'!#REF!</f>
        <v>#REF!</v>
      </c>
      <c r="E800" s="151" t="e">
        <f t="shared" si="245"/>
        <v>#REF!</v>
      </c>
      <c r="F800" s="151" t="e">
        <f t="shared" si="246"/>
        <v>#REF!</v>
      </c>
      <c r="G800" s="151">
        <v>0</v>
      </c>
      <c r="H800" s="151">
        <v>0</v>
      </c>
      <c r="I800" s="151">
        <v>0</v>
      </c>
      <c r="J800" s="151">
        <v>0</v>
      </c>
      <c r="K800" s="151">
        <v>0</v>
      </c>
      <c r="L800" s="151">
        <v>0</v>
      </c>
      <c r="M800" s="151">
        <v>0</v>
      </c>
      <c r="N800" s="151">
        <v>0</v>
      </c>
      <c r="O800" s="151">
        <v>0</v>
      </c>
      <c r="P800" s="151">
        <v>0</v>
      </c>
    </row>
    <row r="801" spans="1:16" ht="12.95" customHeight="1" x14ac:dyDescent="0.25">
      <c r="A801" s="127" t="e">
        <f>'Приложение № 1'!#REF!</f>
        <v>#REF!</v>
      </c>
      <c r="B801" s="104" t="e">
        <f>'Приложение № 1'!#REF!</f>
        <v>#REF!</v>
      </c>
      <c r="C801" s="126" t="e">
        <f>'Приложение № 1'!#REF!</f>
        <v>#REF!</v>
      </c>
      <c r="D801" s="151" t="e">
        <f>'Приложение № 1'!#REF!</f>
        <v>#REF!</v>
      </c>
      <c r="E801" s="151" t="e">
        <f t="shared" si="245"/>
        <v>#REF!</v>
      </c>
      <c r="F801" s="151" t="e">
        <f t="shared" si="246"/>
        <v>#REF!</v>
      </c>
      <c r="G801" s="151">
        <v>0</v>
      </c>
      <c r="H801" s="151">
        <v>0</v>
      </c>
      <c r="I801" s="151">
        <v>0</v>
      </c>
      <c r="J801" s="151">
        <v>0</v>
      </c>
      <c r="K801" s="151">
        <v>0</v>
      </c>
      <c r="L801" s="151">
        <v>0</v>
      </c>
      <c r="M801" s="151">
        <v>0</v>
      </c>
      <c r="N801" s="151">
        <v>0</v>
      </c>
      <c r="O801" s="151">
        <v>0</v>
      </c>
      <c r="P801" s="151">
        <v>0</v>
      </c>
    </row>
    <row r="802" spans="1:16" ht="12.95" customHeight="1" x14ac:dyDescent="0.25">
      <c r="A802" s="127" t="e">
        <f>'Приложение № 1'!#REF!</f>
        <v>#REF!</v>
      </c>
      <c r="B802" s="104" t="e">
        <f>'Приложение № 1'!#REF!</f>
        <v>#REF!</v>
      </c>
      <c r="C802" s="126" t="e">
        <f>'Приложение № 1'!#REF!</f>
        <v>#REF!</v>
      </c>
      <c r="D802" s="151" t="e">
        <f>'Приложение № 1'!#REF!</f>
        <v>#REF!</v>
      </c>
      <c r="E802" s="151" t="e">
        <f t="shared" si="245"/>
        <v>#REF!</v>
      </c>
      <c r="F802" s="151" t="e">
        <f t="shared" si="246"/>
        <v>#REF!</v>
      </c>
      <c r="G802" s="151">
        <v>0</v>
      </c>
      <c r="H802" s="151">
        <v>0</v>
      </c>
      <c r="I802" s="151">
        <v>0</v>
      </c>
      <c r="J802" s="151">
        <v>0</v>
      </c>
      <c r="K802" s="151">
        <v>0</v>
      </c>
      <c r="L802" s="151">
        <v>0</v>
      </c>
      <c r="M802" s="151">
        <v>0</v>
      </c>
      <c r="N802" s="151">
        <v>0</v>
      </c>
      <c r="O802" s="151">
        <v>0</v>
      </c>
      <c r="P802" s="151">
        <v>0</v>
      </c>
    </row>
    <row r="803" spans="1:16" ht="39.950000000000003" customHeight="1" x14ac:dyDescent="0.25">
      <c r="A803" s="822" t="e">
        <f>'Приложение № 1'!#REF!</f>
        <v>#REF!</v>
      </c>
      <c r="B803" s="837"/>
      <c r="C803" s="129">
        <f>C804+C805+C806+C807+C808</f>
        <v>2163.6</v>
      </c>
      <c r="D803" s="129">
        <f t="shared" ref="D803:P803" si="247">D804+D805+D806+D807+D808</f>
        <v>132066144</v>
      </c>
      <c r="E803" s="129">
        <f t="shared" si="247"/>
        <v>2163.6</v>
      </c>
      <c r="F803" s="129">
        <f t="shared" si="247"/>
        <v>132066144</v>
      </c>
      <c r="G803" s="129">
        <f t="shared" si="247"/>
        <v>0</v>
      </c>
      <c r="H803" s="129">
        <f t="shared" si="247"/>
        <v>0</v>
      </c>
      <c r="I803" s="129">
        <f t="shared" si="247"/>
        <v>0</v>
      </c>
      <c r="J803" s="129">
        <f t="shared" si="247"/>
        <v>0</v>
      </c>
      <c r="K803" s="129">
        <f t="shared" si="247"/>
        <v>0</v>
      </c>
      <c r="L803" s="129">
        <f t="shared" si="247"/>
        <v>0</v>
      </c>
      <c r="M803" s="129">
        <f t="shared" si="247"/>
        <v>0</v>
      </c>
      <c r="N803" s="129">
        <f t="shared" si="247"/>
        <v>0</v>
      </c>
      <c r="O803" s="129">
        <f t="shared" si="247"/>
        <v>0</v>
      </c>
      <c r="P803" s="129">
        <f t="shared" si="247"/>
        <v>0</v>
      </c>
    </row>
    <row r="804" spans="1:16" ht="12.95" customHeight="1" x14ac:dyDescent="0.25">
      <c r="A804" s="127">
        <f>'Приложение № 1'!A280</f>
        <v>16</v>
      </c>
      <c r="B804" s="104" t="str">
        <f>'Приложение № 1'!B280</f>
        <v>п. Пустоши, ул. Центральная, д. 2</v>
      </c>
      <c r="C804" s="126">
        <f>'Приложение № 1'!M280</f>
        <v>153.19999999999999</v>
      </c>
      <c r="D804" s="151">
        <f>'Приложение № 1'!P280</f>
        <v>9351328</v>
      </c>
      <c r="E804" s="151">
        <f t="shared" ref="E804:F808" si="248">C804</f>
        <v>153.19999999999999</v>
      </c>
      <c r="F804" s="151">
        <f t="shared" si="248"/>
        <v>9351328</v>
      </c>
      <c r="G804" s="151">
        <v>0</v>
      </c>
      <c r="H804" s="151">
        <v>0</v>
      </c>
      <c r="I804" s="151">
        <v>0</v>
      </c>
      <c r="J804" s="151">
        <v>0</v>
      </c>
      <c r="K804" s="151">
        <v>0</v>
      </c>
      <c r="L804" s="151">
        <v>0</v>
      </c>
      <c r="M804" s="151">
        <v>0</v>
      </c>
      <c r="N804" s="151">
        <v>0</v>
      </c>
      <c r="O804" s="151">
        <v>0</v>
      </c>
      <c r="P804" s="151">
        <v>0</v>
      </c>
    </row>
    <row r="805" spans="1:16" ht="12.95" customHeight="1" x14ac:dyDescent="0.25">
      <c r="A805" s="127">
        <f>'Приложение № 1'!A281</f>
        <v>17</v>
      </c>
      <c r="B805" s="104" t="str">
        <f>'Приложение № 1'!B281</f>
        <v>п. Пустоши, ул. Центральная, д. 14</v>
      </c>
      <c r="C805" s="126">
        <f>'Приложение № 1'!M281</f>
        <v>593.20000000000005</v>
      </c>
      <c r="D805" s="151">
        <f>'Приложение № 1'!P281</f>
        <v>36208928</v>
      </c>
      <c r="E805" s="151">
        <f t="shared" si="248"/>
        <v>593.20000000000005</v>
      </c>
      <c r="F805" s="151">
        <f t="shared" si="248"/>
        <v>36208928</v>
      </c>
      <c r="G805" s="151">
        <v>0</v>
      </c>
      <c r="H805" s="151">
        <v>0</v>
      </c>
      <c r="I805" s="151">
        <v>0</v>
      </c>
      <c r="J805" s="151">
        <v>0</v>
      </c>
      <c r="K805" s="151">
        <v>0</v>
      </c>
      <c r="L805" s="151">
        <v>0</v>
      </c>
      <c r="M805" s="151">
        <v>0</v>
      </c>
      <c r="N805" s="151">
        <v>0</v>
      </c>
      <c r="O805" s="151">
        <v>0</v>
      </c>
      <c r="P805" s="151">
        <v>0</v>
      </c>
    </row>
    <row r="806" spans="1:16" ht="12.95" customHeight="1" x14ac:dyDescent="0.25">
      <c r="A806" s="127">
        <f>'Приложение № 1'!A282</f>
        <v>18</v>
      </c>
      <c r="B806" s="104" t="str">
        <f>'Приложение № 1'!B282</f>
        <v>п. Пустоши, ул. Центральная, д. 18/5</v>
      </c>
      <c r="C806" s="126">
        <f>'Приложение № 1'!M282</f>
        <v>608.29999999999995</v>
      </c>
      <c r="D806" s="151">
        <f>'Приложение № 1'!P282</f>
        <v>37130632</v>
      </c>
      <c r="E806" s="151">
        <f t="shared" si="248"/>
        <v>608.29999999999995</v>
      </c>
      <c r="F806" s="151">
        <f t="shared" si="248"/>
        <v>37130632</v>
      </c>
      <c r="G806" s="151">
        <v>0</v>
      </c>
      <c r="H806" s="151">
        <v>0</v>
      </c>
      <c r="I806" s="151">
        <v>0</v>
      </c>
      <c r="J806" s="151">
        <v>0</v>
      </c>
      <c r="K806" s="151">
        <v>0</v>
      </c>
      <c r="L806" s="151">
        <v>0</v>
      </c>
      <c r="M806" s="151">
        <v>0</v>
      </c>
      <c r="N806" s="151">
        <v>0</v>
      </c>
      <c r="O806" s="151">
        <v>0</v>
      </c>
      <c r="P806" s="151">
        <v>0</v>
      </c>
    </row>
    <row r="807" spans="1:16" ht="12.95" customHeight="1" x14ac:dyDescent="0.25">
      <c r="A807" s="127">
        <f>'Приложение № 1'!A283</f>
        <v>19</v>
      </c>
      <c r="B807" s="104" t="str">
        <f>'Приложение № 1'!B283</f>
        <v>п. Пустоши, ул. Вокзальная, д. 6</v>
      </c>
      <c r="C807" s="126">
        <f>'Приложение № 1'!M283</f>
        <v>201.7</v>
      </c>
      <c r="D807" s="151">
        <f>'Приложение № 1'!P283</f>
        <v>12311768</v>
      </c>
      <c r="E807" s="151">
        <f t="shared" si="248"/>
        <v>201.7</v>
      </c>
      <c r="F807" s="151">
        <f t="shared" si="248"/>
        <v>12311768</v>
      </c>
      <c r="G807" s="151">
        <v>0</v>
      </c>
      <c r="H807" s="151">
        <v>0</v>
      </c>
      <c r="I807" s="151">
        <v>0</v>
      </c>
      <c r="J807" s="151">
        <v>0</v>
      </c>
      <c r="K807" s="151">
        <v>0</v>
      </c>
      <c r="L807" s="151">
        <v>0</v>
      </c>
      <c r="M807" s="151">
        <v>0</v>
      </c>
      <c r="N807" s="151">
        <v>0</v>
      </c>
      <c r="O807" s="151">
        <v>0</v>
      </c>
      <c r="P807" s="151">
        <v>0</v>
      </c>
    </row>
    <row r="808" spans="1:16" ht="12.95" customHeight="1" x14ac:dyDescent="0.25">
      <c r="A808" s="127">
        <f>'Приложение № 1'!A286</f>
        <v>22</v>
      </c>
      <c r="B808" s="104" t="str">
        <f>'Приложение № 1'!B286</f>
        <v>п. Туголесский Бор, ул. Советская, д. 10/7</v>
      </c>
      <c r="C808" s="126">
        <f>'Приложение № 1'!M286</f>
        <v>607.20000000000005</v>
      </c>
      <c r="D808" s="151">
        <f>'Приложение № 1'!P286</f>
        <v>37063488</v>
      </c>
      <c r="E808" s="151">
        <f t="shared" si="248"/>
        <v>607.20000000000005</v>
      </c>
      <c r="F808" s="151">
        <f t="shared" si="248"/>
        <v>37063488</v>
      </c>
      <c r="G808" s="151">
        <v>0</v>
      </c>
      <c r="H808" s="151">
        <v>0</v>
      </c>
      <c r="I808" s="151">
        <v>0</v>
      </c>
      <c r="J808" s="151">
        <v>0</v>
      </c>
      <c r="K808" s="151">
        <v>0</v>
      </c>
      <c r="L808" s="151">
        <v>0</v>
      </c>
      <c r="M808" s="151">
        <v>0</v>
      </c>
      <c r="N808" s="151">
        <v>0</v>
      </c>
      <c r="O808" s="151">
        <v>0</v>
      </c>
      <c r="P808" s="151">
        <v>0</v>
      </c>
    </row>
    <row r="809" spans="1:16" ht="39.950000000000003" customHeight="1" x14ac:dyDescent="0.25">
      <c r="A809" s="831" t="str">
        <f>'Приложение № 1'!A287:F287</f>
        <v>Итого МКД по городскому округу Электрогорск: 3</v>
      </c>
      <c r="B809" s="832"/>
      <c r="C809" s="129">
        <f>C810+C811+C812</f>
        <v>1390</v>
      </c>
      <c r="D809" s="129">
        <f t="shared" ref="D809:P809" si="249">D810+D811+D812</f>
        <v>84845600</v>
      </c>
      <c r="E809" s="129">
        <f t="shared" si="249"/>
        <v>1390</v>
      </c>
      <c r="F809" s="129">
        <f t="shared" si="249"/>
        <v>84845600</v>
      </c>
      <c r="G809" s="129">
        <f t="shared" si="249"/>
        <v>0</v>
      </c>
      <c r="H809" s="129">
        <f t="shared" si="249"/>
        <v>0</v>
      </c>
      <c r="I809" s="129">
        <f t="shared" si="249"/>
        <v>0</v>
      </c>
      <c r="J809" s="129">
        <f t="shared" si="249"/>
        <v>0</v>
      </c>
      <c r="K809" s="129">
        <f t="shared" si="249"/>
        <v>0</v>
      </c>
      <c r="L809" s="129">
        <f t="shared" si="249"/>
        <v>0</v>
      </c>
      <c r="M809" s="129">
        <f t="shared" si="249"/>
        <v>0</v>
      </c>
      <c r="N809" s="129">
        <f t="shared" si="249"/>
        <v>0</v>
      </c>
      <c r="O809" s="129">
        <f t="shared" si="249"/>
        <v>0</v>
      </c>
      <c r="P809" s="129">
        <f t="shared" si="249"/>
        <v>0</v>
      </c>
    </row>
    <row r="810" spans="1:16" ht="12.95" customHeight="1" x14ac:dyDescent="0.25">
      <c r="A810" s="127">
        <v>1</v>
      </c>
      <c r="B810" s="119" t="str">
        <f>'Приложение № 1'!B288</f>
        <v>г. Электрогорск, ул. Ленина, д. 35</v>
      </c>
      <c r="C810" s="126">
        <f>'Приложение № 1'!M288</f>
        <v>432.5</v>
      </c>
      <c r="D810" s="151">
        <f>'Приложение № 1'!P288</f>
        <v>26399800</v>
      </c>
      <c r="E810" s="151">
        <f t="shared" ref="E810:F812" si="250">C810</f>
        <v>432.5</v>
      </c>
      <c r="F810" s="151">
        <f t="shared" si="250"/>
        <v>26399800</v>
      </c>
      <c r="G810" s="151">
        <v>0</v>
      </c>
      <c r="H810" s="151">
        <v>0</v>
      </c>
      <c r="I810" s="151">
        <v>0</v>
      </c>
      <c r="J810" s="151">
        <v>0</v>
      </c>
      <c r="K810" s="151">
        <v>0</v>
      </c>
      <c r="L810" s="151">
        <v>0</v>
      </c>
      <c r="M810" s="151">
        <v>0</v>
      </c>
      <c r="N810" s="151">
        <v>0</v>
      </c>
      <c r="O810" s="151">
        <v>0</v>
      </c>
      <c r="P810" s="151">
        <v>0</v>
      </c>
    </row>
    <row r="811" spans="1:16" ht="12.95" customHeight="1" x14ac:dyDescent="0.25">
      <c r="A811" s="127">
        <v>2</v>
      </c>
      <c r="B811" s="119" t="str">
        <f>'Приложение № 1'!B289</f>
        <v>г. Электрогорск, ул. Ленина, д. 45</v>
      </c>
      <c r="C811" s="126">
        <f>'Приложение № 1'!M289</f>
        <v>521.6</v>
      </c>
      <c r="D811" s="151">
        <f>'Приложение № 1'!P289</f>
        <v>31838464</v>
      </c>
      <c r="E811" s="151">
        <f t="shared" si="250"/>
        <v>521.6</v>
      </c>
      <c r="F811" s="151">
        <f t="shared" si="250"/>
        <v>31838464</v>
      </c>
      <c r="G811" s="151">
        <v>0</v>
      </c>
      <c r="H811" s="151">
        <v>0</v>
      </c>
      <c r="I811" s="151">
        <v>0</v>
      </c>
      <c r="J811" s="151">
        <v>0</v>
      </c>
      <c r="K811" s="151">
        <v>0</v>
      </c>
      <c r="L811" s="151">
        <v>0</v>
      </c>
      <c r="M811" s="151">
        <v>0</v>
      </c>
      <c r="N811" s="151">
        <v>0</v>
      </c>
      <c r="O811" s="151">
        <v>0</v>
      </c>
      <c r="P811" s="151">
        <v>0</v>
      </c>
    </row>
    <row r="812" spans="1:16" ht="12.95" customHeight="1" x14ac:dyDescent="0.25">
      <c r="A812" s="127">
        <v>3</v>
      </c>
      <c r="B812" s="119" t="str">
        <f>'Приложение № 1'!B290</f>
        <v>г. Электрогорск, ул. Ленина, д. 27</v>
      </c>
      <c r="C812" s="126">
        <f>'Приложение № 1'!M290</f>
        <v>435.9</v>
      </c>
      <c r="D812" s="151">
        <f>'Приложение № 1'!P290</f>
        <v>26607336</v>
      </c>
      <c r="E812" s="151">
        <f t="shared" si="250"/>
        <v>435.9</v>
      </c>
      <c r="F812" s="151">
        <f t="shared" si="250"/>
        <v>26607336</v>
      </c>
      <c r="G812" s="151">
        <v>0</v>
      </c>
      <c r="H812" s="151">
        <v>0</v>
      </c>
      <c r="I812" s="151">
        <v>0</v>
      </c>
      <c r="J812" s="151">
        <v>0</v>
      </c>
      <c r="K812" s="151">
        <v>0</v>
      </c>
      <c r="L812" s="151">
        <v>0</v>
      </c>
      <c r="M812" s="151">
        <v>0</v>
      </c>
      <c r="N812" s="151">
        <v>0</v>
      </c>
      <c r="O812" s="151">
        <v>0</v>
      </c>
      <c r="P812" s="151">
        <v>0</v>
      </c>
    </row>
  </sheetData>
  <mergeCells count="166">
    <mergeCell ref="A716:B716"/>
    <mergeCell ref="A527:B527"/>
    <mergeCell ref="A795:B795"/>
    <mergeCell ref="A732:B732"/>
    <mergeCell ref="A777:B777"/>
    <mergeCell ref="A771:B771"/>
    <mergeCell ref="A611:B611"/>
    <mergeCell ref="A538:B538"/>
    <mergeCell ref="A545:B545"/>
    <mergeCell ref="A572:B572"/>
    <mergeCell ref="A536:B536"/>
    <mergeCell ref="A589:B589"/>
    <mergeCell ref="A558:B558"/>
    <mergeCell ref="A560:B560"/>
    <mergeCell ref="A622:B622"/>
    <mergeCell ref="A677:B677"/>
    <mergeCell ref="A653:B653"/>
    <mergeCell ref="A656:B656"/>
    <mergeCell ref="A671:B671"/>
    <mergeCell ref="A575:B575"/>
    <mergeCell ref="A713:B713"/>
    <mergeCell ref="A667:B667"/>
    <mergeCell ref="A706:B706"/>
    <mergeCell ref="A216:B216"/>
    <mergeCell ref="A266:B266"/>
    <mergeCell ref="A294:B294"/>
    <mergeCell ref="A297:B297"/>
    <mergeCell ref="A324:B324"/>
    <mergeCell ref="A335:B335"/>
    <mergeCell ref="A234:B234"/>
    <mergeCell ref="A275:B275"/>
    <mergeCell ref="A446:B446"/>
    <mergeCell ref="A241:B241"/>
    <mergeCell ref="A246:B246"/>
    <mergeCell ref="A322:B322"/>
    <mergeCell ref="A353:B353"/>
    <mergeCell ref="A328:B328"/>
    <mergeCell ref="A254:B254"/>
    <mergeCell ref="A299:B299"/>
    <mergeCell ref="A251:B251"/>
    <mergeCell ref="A282:B282"/>
    <mergeCell ref="A390:B390"/>
    <mergeCell ref="A375:B375"/>
    <mergeCell ref="A383:B383"/>
    <mergeCell ref="A496:B496"/>
    <mergeCell ref="A482:B482"/>
    <mergeCell ref="A492:B492"/>
    <mergeCell ref="A358:B358"/>
    <mergeCell ref="A420:B420"/>
    <mergeCell ref="A363:B363"/>
    <mergeCell ref="A388:B388"/>
    <mergeCell ref="A499:B499"/>
    <mergeCell ref="A521:B521"/>
    <mergeCell ref="A393:B393"/>
    <mergeCell ref="A366:B366"/>
    <mergeCell ref="A400:B400"/>
    <mergeCell ref="A436:B436"/>
    <mergeCell ref="A512:B512"/>
    <mergeCell ref="A518:B518"/>
    <mergeCell ref="A493:B493"/>
    <mergeCell ref="A443:B443"/>
    <mergeCell ref="A470:B470"/>
    <mergeCell ref="A478:B478"/>
    <mergeCell ref="A481:B481"/>
    <mergeCell ref="A423:B423"/>
    <mergeCell ref="A415:B415"/>
    <mergeCell ref="A494:B494"/>
    <mergeCell ref="A809:B809"/>
    <mergeCell ref="A744:B744"/>
    <mergeCell ref="A790:B790"/>
    <mergeCell ref="A749:B749"/>
    <mergeCell ref="A752:B752"/>
    <mergeCell ref="A780:B780"/>
    <mergeCell ref="A727:B727"/>
    <mergeCell ref="A533:B533"/>
    <mergeCell ref="A505:B505"/>
    <mergeCell ref="A554:B554"/>
    <mergeCell ref="A661:B661"/>
    <mergeCell ref="A699:B699"/>
    <mergeCell ref="A708:B708"/>
    <mergeCell ref="A618:B618"/>
    <mergeCell ref="A627:B627"/>
    <mergeCell ref="A670:B670"/>
    <mergeCell ref="A550:B550"/>
    <mergeCell ref="A562:B562"/>
    <mergeCell ref="A668:B668"/>
    <mergeCell ref="A642:B642"/>
    <mergeCell ref="A803:B803"/>
    <mergeCell ref="A675:B675"/>
    <mergeCell ref="A659:B659"/>
    <mergeCell ref="A725:B725"/>
    <mergeCell ref="A87:B87"/>
    <mergeCell ref="A91:B91"/>
    <mergeCell ref="A196:B196"/>
    <mergeCell ref="A190:B190"/>
    <mergeCell ref="A166:B166"/>
    <mergeCell ref="A145:B145"/>
    <mergeCell ref="A134:B134"/>
    <mergeCell ref="A14:B14"/>
    <mergeCell ref="A151:B151"/>
    <mergeCell ref="A183:B183"/>
    <mergeCell ref="A158:B158"/>
    <mergeCell ref="A163:B163"/>
    <mergeCell ref="A127:B127"/>
    <mergeCell ref="A114:B114"/>
    <mergeCell ref="A146:B146"/>
    <mergeCell ref="A203:B203"/>
    <mergeCell ref="A224:B224"/>
    <mergeCell ref="A208:B208"/>
    <mergeCell ref="A219:B219"/>
    <mergeCell ref="A232:B232"/>
    <mergeCell ref="A269:B269"/>
    <mergeCell ref="A221:B221"/>
    <mergeCell ref="A12:B12"/>
    <mergeCell ref="A50:B50"/>
    <mergeCell ref="A82:B82"/>
    <mergeCell ref="A62:B62"/>
    <mergeCell ref="A75:B75"/>
    <mergeCell ref="A66:B66"/>
    <mergeCell ref="A71:B71"/>
    <mergeCell ref="A64:B64"/>
    <mergeCell ref="A150:B150"/>
    <mergeCell ref="A104:B104"/>
    <mergeCell ref="A138:B138"/>
    <mergeCell ref="A141:B141"/>
    <mergeCell ref="A94:B94"/>
    <mergeCell ref="A106:B106"/>
    <mergeCell ref="A130:B130"/>
    <mergeCell ref="A149:B149"/>
    <mergeCell ref="A97:B97"/>
    <mergeCell ref="P5:P6"/>
    <mergeCell ref="M5:M6"/>
    <mergeCell ref="O3:P4"/>
    <mergeCell ref="F5:F6"/>
    <mergeCell ref="I3:J4"/>
    <mergeCell ref="K3:L4"/>
    <mergeCell ref="M3:N4"/>
    <mergeCell ref="N5:N6"/>
    <mergeCell ref="H5:H6"/>
    <mergeCell ref="K5:K6"/>
    <mergeCell ref="I5:I6"/>
    <mergeCell ref="L5:L6"/>
    <mergeCell ref="A1:P1"/>
    <mergeCell ref="A2:P2"/>
    <mergeCell ref="A3:A7"/>
    <mergeCell ref="B3:B7"/>
    <mergeCell ref="C3:D4"/>
    <mergeCell ref="E3:F4"/>
    <mergeCell ref="G3:H4"/>
    <mergeCell ref="A58:B58"/>
    <mergeCell ref="A29:B29"/>
    <mergeCell ref="C5:C6"/>
    <mergeCell ref="A10:B10"/>
    <mergeCell ref="A11:B11"/>
    <mergeCell ref="A39:B39"/>
    <mergeCell ref="A13:B13"/>
    <mergeCell ref="A34:B34"/>
    <mergeCell ref="A25:B25"/>
    <mergeCell ref="A17:B17"/>
    <mergeCell ref="J5:J6"/>
    <mergeCell ref="E5:E6"/>
    <mergeCell ref="A9:B9"/>
    <mergeCell ref="A41:B41"/>
    <mergeCell ref="D5:D6"/>
    <mergeCell ref="G5:G6"/>
    <mergeCell ref="O5:O6"/>
  </mergeCells>
  <printOptions horizontalCentered="1"/>
  <pageMargins left="0.39370078740157483" right="0.19685039370078741" top="0.39370078740157483" bottom="0.19685039370078741" header="7.874015748031496E-2" footer="0.27559055118110237"/>
  <pageSetup paperSize="8" scale="71" fitToHeight="0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W826"/>
  <sheetViews>
    <sheetView workbookViewId="0">
      <selection activeCell="H26" sqref="H26"/>
    </sheetView>
  </sheetViews>
  <sheetFormatPr defaultRowHeight="12.75" x14ac:dyDescent="0.2"/>
  <cols>
    <col min="1" max="1" width="2.7109375" style="35" customWidth="1"/>
    <col min="2" max="2" width="29.28515625" style="35" customWidth="1"/>
    <col min="3" max="3" width="10.7109375" style="36" customWidth="1"/>
    <col min="4" max="4" width="16" style="36" customWidth="1"/>
    <col min="5" max="5" width="15.5703125" style="35" customWidth="1"/>
    <col min="6" max="6" width="11.7109375" style="35" customWidth="1"/>
    <col min="7" max="7" width="15.5703125" style="35" customWidth="1"/>
    <col min="8" max="8" width="9.7109375" style="35" customWidth="1"/>
    <col min="9" max="11" width="15.5703125" style="35" customWidth="1"/>
    <col min="12" max="12" width="13.7109375" style="35" customWidth="1"/>
    <col min="13" max="15" width="15.42578125" style="3" bestFit="1" customWidth="1"/>
    <col min="16" max="16384" width="9.140625" style="3"/>
  </cols>
  <sheetData>
    <row r="1" spans="1:23" ht="33" customHeight="1" x14ac:dyDescent="0.2">
      <c r="A1" s="37"/>
      <c r="B1" s="37"/>
      <c r="C1" s="87"/>
      <c r="D1" s="87"/>
      <c r="E1" s="37"/>
      <c r="F1" s="37"/>
      <c r="G1" s="37"/>
      <c r="H1" s="37"/>
      <c r="I1" s="37"/>
      <c r="J1" s="864" t="s">
        <v>185</v>
      </c>
      <c r="K1" s="864"/>
      <c r="L1" s="864"/>
    </row>
    <row r="2" spans="1:23" ht="5.25" customHeight="1" x14ac:dyDescent="0.2">
      <c r="A2" s="37"/>
      <c r="B2" s="37"/>
      <c r="C2" s="87"/>
      <c r="D2" s="87"/>
      <c r="E2" s="37"/>
      <c r="F2" s="37"/>
      <c r="G2" s="37"/>
      <c r="H2" s="37"/>
      <c r="I2" s="37"/>
      <c r="J2" s="865"/>
      <c r="K2" s="865"/>
      <c r="L2" s="865"/>
    </row>
    <row r="3" spans="1:23" ht="1.5" hidden="1" customHeight="1" x14ac:dyDescent="0.2">
      <c r="A3" s="37"/>
      <c r="B3" s="37"/>
      <c r="C3" s="87"/>
      <c r="D3" s="87"/>
      <c r="E3" s="37"/>
      <c r="F3" s="37"/>
      <c r="G3" s="37"/>
      <c r="H3" s="37"/>
      <c r="I3" s="37"/>
      <c r="J3" s="865"/>
      <c r="K3" s="865"/>
      <c r="L3" s="865"/>
    </row>
    <row r="4" spans="1:23" x14ac:dyDescent="0.2">
      <c r="A4" s="866" t="s">
        <v>715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5" spans="1:23" x14ac:dyDescent="0.2">
      <c r="A5" s="82"/>
      <c r="B5" s="82"/>
      <c r="C5" s="82"/>
      <c r="D5" s="875" t="s">
        <v>717</v>
      </c>
      <c r="E5" s="875"/>
      <c r="F5" s="875"/>
      <c r="G5" s="875"/>
      <c r="H5" s="875"/>
      <c r="I5" s="875"/>
      <c r="J5" s="82"/>
      <c r="K5" s="82"/>
      <c r="L5" s="82"/>
    </row>
    <row r="6" spans="1:23" x14ac:dyDescent="0.2">
      <c r="A6" s="82"/>
      <c r="B6" s="82"/>
      <c r="C6" s="82"/>
      <c r="D6" s="875" t="s">
        <v>716</v>
      </c>
      <c r="E6" s="875"/>
      <c r="F6" s="875"/>
      <c r="G6" s="875"/>
      <c r="H6" s="875"/>
      <c r="I6" s="875"/>
      <c r="J6" s="82"/>
      <c r="K6" s="82"/>
      <c r="L6" s="82"/>
    </row>
    <row r="7" spans="1:23" x14ac:dyDescent="0.2">
      <c r="A7" s="82"/>
      <c r="B7" s="82"/>
      <c r="C7" s="82"/>
      <c r="D7" s="876" t="s">
        <v>718</v>
      </c>
      <c r="E7" s="876"/>
      <c r="F7" s="876"/>
      <c r="G7" s="876"/>
      <c r="H7" s="876"/>
      <c r="I7" s="876"/>
      <c r="J7" s="82"/>
      <c r="K7" s="82"/>
      <c r="L7" s="82"/>
    </row>
    <row r="8" spans="1:23" ht="78.75" customHeight="1" x14ac:dyDescent="0.2">
      <c r="A8" s="851" t="s">
        <v>599</v>
      </c>
      <c r="B8" s="851" t="s">
        <v>700</v>
      </c>
      <c r="C8" s="88" t="s">
        <v>667</v>
      </c>
      <c r="D8" s="861" t="s">
        <v>190</v>
      </c>
      <c r="E8" s="861"/>
      <c r="F8" s="861" t="s">
        <v>709</v>
      </c>
      <c r="G8" s="861"/>
      <c r="H8" s="861" t="s">
        <v>710</v>
      </c>
      <c r="I8" s="861"/>
      <c r="J8" s="848" t="s">
        <v>668</v>
      </c>
      <c r="K8" s="854" t="s">
        <v>0</v>
      </c>
      <c r="L8" s="854" t="s">
        <v>669</v>
      </c>
    </row>
    <row r="9" spans="1:23" ht="12.75" customHeight="1" x14ac:dyDescent="0.2">
      <c r="A9" s="851"/>
      <c r="B9" s="851"/>
      <c r="C9" s="867" t="s">
        <v>670</v>
      </c>
      <c r="D9" s="867" t="s">
        <v>671</v>
      </c>
      <c r="E9" s="848" t="s">
        <v>672</v>
      </c>
      <c r="F9" s="848" t="s">
        <v>671</v>
      </c>
      <c r="G9" s="848" t="s">
        <v>672</v>
      </c>
      <c r="H9" s="848" t="s">
        <v>671</v>
      </c>
      <c r="I9" s="848" t="s">
        <v>672</v>
      </c>
      <c r="J9" s="848"/>
      <c r="K9" s="854"/>
      <c r="L9" s="854"/>
    </row>
    <row r="10" spans="1:23" ht="120" customHeight="1" x14ac:dyDescent="0.2">
      <c r="A10" s="851"/>
      <c r="B10" s="851"/>
      <c r="C10" s="867"/>
      <c r="D10" s="867"/>
      <c r="E10" s="848"/>
      <c r="F10" s="848"/>
      <c r="G10" s="848"/>
      <c r="H10" s="848"/>
      <c r="I10" s="848"/>
      <c r="J10" s="848"/>
      <c r="K10" s="854"/>
      <c r="L10" s="854"/>
    </row>
    <row r="11" spans="1:23" x14ac:dyDescent="0.2">
      <c r="A11" s="89"/>
      <c r="B11" s="89"/>
      <c r="C11" s="20" t="s">
        <v>664</v>
      </c>
      <c r="D11" s="20" t="s">
        <v>664</v>
      </c>
      <c r="E11" s="10" t="s">
        <v>666</v>
      </c>
      <c r="F11" s="10" t="s">
        <v>664</v>
      </c>
      <c r="G11" s="10" t="s">
        <v>666</v>
      </c>
      <c r="H11" s="10" t="s">
        <v>664</v>
      </c>
      <c r="I11" s="10" t="s">
        <v>666</v>
      </c>
      <c r="J11" s="10" t="s">
        <v>666</v>
      </c>
      <c r="K11" s="10" t="s">
        <v>666</v>
      </c>
      <c r="L11" s="10" t="s">
        <v>666</v>
      </c>
    </row>
    <row r="12" spans="1:23" x14ac:dyDescent="0.2">
      <c r="A12" s="29">
        <v>1</v>
      </c>
      <c r="B12" s="29">
        <v>2</v>
      </c>
      <c r="C12" s="38">
        <v>3</v>
      </c>
      <c r="D12" s="38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</row>
    <row r="13" spans="1:23" s="1" customFormat="1" ht="89.25" customHeight="1" x14ac:dyDescent="0.2">
      <c r="A13" s="849" t="s">
        <v>712</v>
      </c>
      <c r="B13" s="850"/>
      <c r="C13" s="68" t="e">
        <f>#N/A</f>
        <v>#N/A</v>
      </c>
      <c r="D13" s="68" t="e">
        <f>#N/A</f>
        <v>#N/A</v>
      </c>
      <c r="E13" s="68" t="e">
        <f>#N/A</f>
        <v>#N/A</v>
      </c>
      <c r="F13" s="68" t="e">
        <f>#N/A</f>
        <v>#N/A</v>
      </c>
      <c r="G13" s="68" t="e">
        <f>#N/A</f>
        <v>#N/A</v>
      </c>
      <c r="H13" s="68" t="e">
        <f>#N/A</f>
        <v>#N/A</v>
      </c>
      <c r="I13" s="68" t="e">
        <f>#N/A</f>
        <v>#N/A</v>
      </c>
      <c r="J13" s="68" t="e">
        <f>#N/A</f>
        <v>#N/A</v>
      </c>
      <c r="K13" s="68" t="e">
        <f>#N/A</f>
        <v>#N/A</v>
      </c>
      <c r="L13" s="22">
        <f>L16</f>
        <v>34600</v>
      </c>
      <c r="M13" s="62"/>
      <c r="N13" s="62"/>
      <c r="O13" s="62"/>
      <c r="P13" s="62"/>
      <c r="Q13" s="62"/>
      <c r="R13" s="62"/>
      <c r="S13" s="62"/>
      <c r="T13" s="62"/>
      <c r="U13" s="63"/>
      <c r="V13" s="23"/>
      <c r="W13" s="2"/>
    </row>
    <row r="14" spans="1:23" s="1" customFormat="1" ht="88.5" customHeight="1" x14ac:dyDescent="0.2">
      <c r="A14" s="849" t="s">
        <v>713</v>
      </c>
      <c r="B14" s="850"/>
      <c r="C14" s="68" t="e">
        <f>C26+C34+C40+C63+C67+C72+C81+C85+C114+C121+C127+C134+C181+C185+C189+C202+C208+C213+C220+C226+C242+C250+C255+C265+C270+C277+C283+C288+C292+C299+C302+C305+C311+C314+C317+C321+C324+C327+C332+C335+C338+C342+C345+C348+C351</f>
        <v>#REF!</v>
      </c>
      <c r="D14" s="68" t="e">
        <f>D26+D85+D134+D255+D265+D277+D332+D338+D345</f>
        <v>#REF!</v>
      </c>
      <c r="E14" s="68" t="e">
        <f>E26+E85+E134+E255+E265+E277+E332+E338+E345</f>
        <v>#REF!</v>
      </c>
      <c r="F14" s="68" t="e">
        <f>F26+F34+F40+F67+F72+F81+F114+F127+F185+F189+F202+F208+F213+F220+F226+F242+F250+F255+F270+F288+F292+F299+F305+F314+F317+F324+F327+F332+F335+F348+F351</f>
        <v>#N/A</v>
      </c>
      <c r="G14" s="68" t="e">
        <f>G26+G34+G40+G67+G72+G81+G114+G127+G185+G189+G202+G208+G213+G220+G226+G242+G250+G255+G270+G288+G292+G299+G305+G314+G317+G324+G327+G332+G335+G348+G351</f>
        <v>#N/A</v>
      </c>
      <c r="H14" s="68" t="e">
        <f>H63+H81+H114+H121+H181+H220+H283+H302+H311+H321+H342</f>
        <v>#N/A</v>
      </c>
      <c r="I14" s="68" t="e">
        <f>I63+I81+I114+I121+I181+I220+I283+I302+I311+I321+I342</f>
        <v>#N/A</v>
      </c>
      <c r="J14" s="68" t="e">
        <f>J26+J34+J40+J63+J67+J72+J81+J85+J114+J121+J127+J134+J181+J185+J189+J202+J208+J213+J220+J226+J242+J250+J255+J265+J270+J277+J283+J288+J292+J299+J302+J305+J311+J314+J317+J321+J324+J327+J332+J335+J338+J342+J345+J348+J351</f>
        <v>#N/A</v>
      </c>
      <c r="K14" s="68" t="e">
        <f>K26+K34+K40+K63+K67+K72+K81+K85+K114+K121+K127+K134+K181+K185+K189+K202+K208+K213+K220+K226+K242+K250+K255+K265+K270+K277+K283+K288+K292+K299+K302+K305+K311+K314+K317+K321+K324+K327+K332+K335+K338+K342+K345+K348+K351</f>
        <v>#N/A</v>
      </c>
      <c r="L14" s="34">
        <f>L16</f>
        <v>34600</v>
      </c>
      <c r="M14" s="64"/>
      <c r="N14" s="64"/>
      <c r="O14" s="64"/>
      <c r="P14" s="64"/>
      <c r="Q14" s="64"/>
      <c r="R14" s="64"/>
      <c r="S14" s="64"/>
      <c r="T14" s="64"/>
      <c r="U14" s="63"/>
      <c r="V14" s="23"/>
      <c r="W14" s="23"/>
    </row>
    <row r="15" spans="1:23" x14ac:dyDescent="0.2">
      <c r="A15" s="857" t="s">
        <v>675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</row>
    <row r="16" spans="1:23" ht="12.75" customHeight="1" x14ac:dyDescent="0.2">
      <c r="A16" s="4">
        <v>1</v>
      </c>
      <c r="B16" s="90" t="s">
        <v>719</v>
      </c>
      <c r="C16" s="8">
        <v>303</v>
      </c>
      <c r="D16" s="8">
        <v>303</v>
      </c>
      <c r="E16" s="8">
        <f>D16*L16</f>
        <v>10483800</v>
      </c>
      <c r="F16" s="8" t="s">
        <v>673</v>
      </c>
      <c r="G16" s="8" t="s">
        <v>673</v>
      </c>
      <c r="H16" s="8" t="s">
        <v>673</v>
      </c>
      <c r="I16" s="8" t="s">
        <v>673</v>
      </c>
      <c r="J16" s="42">
        <f>E16</f>
        <v>10483800</v>
      </c>
      <c r="K16" s="42">
        <v>4927386</v>
      </c>
      <c r="L16" s="57">
        <v>34600</v>
      </c>
    </row>
    <row r="17" spans="1:14" ht="12.75" customHeight="1" x14ac:dyDescent="0.2">
      <c r="A17" s="10">
        <v>2</v>
      </c>
      <c r="B17" s="90" t="s">
        <v>720</v>
      </c>
      <c r="C17" s="8">
        <v>308.10000000000002</v>
      </c>
      <c r="D17" s="8">
        <v>308.10000000000002</v>
      </c>
      <c r="E17" s="8">
        <f>D17*L17</f>
        <v>10660260</v>
      </c>
      <c r="F17" s="8" t="s">
        <v>673</v>
      </c>
      <c r="G17" s="8" t="s">
        <v>673</v>
      </c>
      <c r="H17" s="8" t="s">
        <v>673</v>
      </c>
      <c r="I17" s="8" t="s">
        <v>673</v>
      </c>
      <c r="J17" s="42">
        <f>E17</f>
        <v>10660260</v>
      </c>
      <c r="K17" s="42">
        <v>5010322.2</v>
      </c>
      <c r="L17" s="57">
        <v>34600</v>
      </c>
    </row>
    <row r="18" spans="1:14" ht="12.75" customHeight="1" x14ac:dyDescent="0.2">
      <c r="A18" s="4">
        <v>3</v>
      </c>
      <c r="B18" s="90" t="s">
        <v>721</v>
      </c>
      <c r="C18" s="8">
        <v>499.3</v>
      </c>
      <c r="D18" s="8">
        <v>499.3</v>
      </c>
      <c r="E18" s="8">
        <f>D18*L18</f>
        <v>17275780</v>
      </c>
      <c r="F18" s="8" t="s">
        <v>673</v>
      </c>
      <c r="G18" s="8" t="s">
        <v>673</v>
      </c>
      <c r="H18" s="8" t="s">
        <v>673</v>
      </c>
      <c r="I18" s="8" t="s">
        <v>673</v>
      </c>
      <c r="J18" s="42">
        <f>E18</f>
        <v>17275780</v>
      </c>
      <c r="K18" s="42">
        <v>8119616.5999999996</v>
      </c>
      <c r="L18" s="57">
        <v>34600</v>
      </c>
    </row>
    <row r="19" spans="1:14" ht="12.75" customHeight="1" x14ac:dyDescent="0.2">
      <c r="A19" s="10">
        <v>4</v>
      </c>
      <c r="B19" s="90" t="s">
        <v>722</v>
      </c>
      <c r="C19" s="8">
        <v>134.5</v>
      </c>
      <c r="D19" s="8">
        <v>134.5</v>
      </c>
      <c r="E19" s="8">
        <f>D19*L19</f>
        <v>4653700</v>
      </c>
      <c r="F19" s="8" t="s">
        <v>673</v>
      </c>
      <c r="G19" s="8" t="s">
        <v>673</v>
      </c>
      <c r="H19" s="8" t="s">
        <v>673</v>
      </c>
      <c r="I19" s="8" t="s">
        <v>673</v>
      </c>
      <c r="J19" s="42">
        <f>E19</f>
        <v>4653700</v>
      </c>
      <c r="K19" s="42">
        <v>2187239</v>
      </c>
      <c r="L19" s="57">
        <v>34600</v>
      </c>
    </row>
    <row r="20" spans="1:14" x14ac:dyDescent="0.2">
      <c r="A20" s="4">
        <v>5</v>
      </c>
      <c r="B20" s="90" t="s">
        <v>723</v>
      </c>
      <c r="C20" s="8">
        <v>162.19999999999999</v>
      </c>
      <c r="D20" s="8" t="s">
        <v>673</v>
      </c>
      <c r="E20" s="8" t="s">
        <v>673</v>
      </c>
      <c r="F20" s="8">
        <v>162.19999999999999</v>
      </c>
      <c r="G20" s="8" t="e">
        <f>#N/A</f>
        <v>#N/A</v>
      </c>
      <c r="H20" s="8" t="s">
        <v>673</v>
      </c>
      <c r="I20" s="8" t="s">
        <v>673</v>
      </c>
      <c r="J20" s="42" t="e">
        <f>#N/A</f>
        <v>#N/A</v>
      </c>
      <c r="K20" s="42">
        <v>2637696.4</v>
      </c>
      <c r="L20" s="57">
        <v>34600</v>
      </c>
    </row>
    <row r="21" spans="1:14" x14ac:dyDescent="0.2">
      <c r="A21" s="10">
        <v>6</v>
      </c>
      <c r="B21" s="90" t="s">
        <v>724</v>
      </c>
      <c r="C21" s="8">
        <v>150.9</v>
      </c>
      <c r="D21" s="8" t="s">
        <v>673</v>
      </c>
      <c r="E21" s="8" t="s">
        <v>673</v>
      </c>
      <c r="F21" s="8">
        <v>150.9</v>
      </c>
      <c r="G21" s="8" t="e">
        <f>#N/A</f>
        <v>#N/A</v>
      </c>
      <c r="H21" s="8" t="s">
        <v>673</v>
      </c>
      <c r="I21" s="8" t="s">
        <v>673</v>
      </c>
      <c r="J21" s="42" t="e">
        <f>#N/A</f>
        <v>#N/A</v>
      </c>
      <c r="K21" s="42">
        <v>2453935.7999999998</v>
      </c>
      <c r="L21" s="57">
        <v>34600</v>
      </c>
    </row>
    <row r="22" spans="1:14" x14ac:dyDescent="0.2">
      <c r="A22" s="4">
        <v>7</v>
      </c>
      <c r="B22" s="90" t="s">
        <v>725</v>
      </c>
      <c r="C22" s="8">
        <v>151.4</v>
      </c>
      <c r="D22" s="8" t="s">
        <v>673</v>
      </c>
      <c r="E22" s="8" t="s">
        <v>673</v>
      </c>
      <c r="F22" s="8">
        <v>151.4</v>
      </c>
      <c r="G22" s="8" t="e">
        <f>#N/A</f>
        <v>#N/A</v>
      </c>
      <c r="H22" s="8" t="s">
        <v>673</v>
      </c>
      <c r="I22" s="8" t="s">
        <v>673</v>
      </c>
      <c r="J22" s="42" t="e">
        <f>#N/A</f>
        <v>#N/A</v>
      </c>
      <c r="K22" s="42">
        <v>2462066.7999999998</v>
      </c>
      <c r="L22" s="57">
        <v>34600</v>
      </c>
    </row>
    <row r="23" spans="1:14" ht="12.75" customHeight="1" x14ac:dyDescent="0.2">
      <c r="A23" s="10">
        <v>8</v>
      </c>
      <c r="B23" s="90" t="s">
        <v>726</v>
      </c>
      <c r="C23" s="8">
        <v>150.19999999999999</v>
      </c>
      <c r="D23" s="8" t="s">
        <v>673</v>
      </c>
      <c r="E23" s="8" t="s">
        <v>673</v>
      </c>
      <c r="F23" s="8">
        <v>150.19999999999999</v>
      </c>
      <c r="G23" s="8" t="e">
        <f>#N/A</f>
        <v>#N/A</v>
      </c>
      <c r="H23" s="8" t="s">
        <v>673</v>
      </c>
      <c r="I23" s="8" t="s">
        <v>673</v>
      </c>
      <c r="J23" s="42" t="e">
        <f>#N/A</f>
        <v>#N/A</v>
      </c>
      <c r="K23" s="42">
        <v>2442552.4</v>
      </c>
      <c r="L23" s="57">
        <v>34600</v>
      </c>
    </row>
    <row r="24" spans="1:14" ht="12.75" customHeight="1" x14ac:dyDescent="0.2">
      <c r="A24" s="4">
        <v>9</v>
      </c>
      <c r="B24" s="90" t="s">
        <v>727</v>
      </c>
      <c r="C24" s="8">
        <v>149.30000000000001</v>
      </c>
      <c r="D24" s="8" t="s">
        <v>673</v>
      </c>
      <c r="E24" s="8" t="s">
        <v>673</v>
      </c>
      <c r="F24" s="8">
        <v>149.30000000000001</v>
      </c>
      <c r="G24" s="8" t="e">
        <f>#N/A</f>
        <v>#N/A</v>
      </c>
      <c r="H24" s="8" t="s">
        <v>673</v>
      </c>
      <c r="I24" s="8" t="s">
        <v>673</v>
      </c>
      <c r="J24" s="42" t="e">
        <f>#N/A</f>
        <v>#N/A</v>
      </c>
      <c r="K24" s="42">
        <v>2427916.6</v>
      </c>
      <c r="L24" s="57">
        <v>34600</v>
      </c>
    </row>
    <row r="25" spans="1:14" s="86" customFormat="1" ht="12.75" customHeight="1" x14ac:dyDescent="0.2">
      <c r="A25" s="94">
        <v>10</v>
      </c>
      <c r="B25" s="95" t="s">
        <v>728</v>
      </c>
      <c r="C25" s="83">
        <v>182.5</v>
      </c>
      <c r="D25" s="83" t="s">
        <v>673</v>
      </c>
      <c r="E25" s="83" t="s">
        <v>673</v>
      </c>
      <c r="F25" s="83">
        <v>182.5</v>
      </c>
      <c r="G25" s="83" t="e">
        <f>#N/A</f>
        <v>#N/A</v>
      </c>
      <c r="H25" s="83" t="s">
        <v>673</v>
      </c>
      <c r="I25" s="83" t="s">
        <v>673</v>
      </c>
      <c r="J25" s="84" t="e">
        <f>#N/A</f>
        <v>#N/A</v>
      </c>
      <c r="K25" s="84">
        <v>2967815</v>
      </c>
      <c r="L25" s="85">
        <v>34600</v>
      </c>
    </row>
    <row r="26" spans="1:14" s="25" customFormat="1" ht="51" customHeight="1" x14ac:dyDescent="0.2">
      <c r="A26" s="859" t="s">
        <v>676</v>
      </c>
      <c r="B26" s="860"/>
      <c r="C26" s="19">
        <f>SUM(C16:C25)</f>
        <v>2191.4</v>
      </c>
      <c r="D26" s="19">
        <f>SUM(D16:D19)</f>
        <v>1244.9000000000001</v>
      </c>
      <c r="E26" s="19">
        <f>SUM(E16:E19)</f>
        <v>43073540</v>
      </c>
      <c r="F26" s="19">
        <f>SUM(F20:F25)</f>
        <v>946.5</v>
      </c>
      <c r="G26" s="19" t="e">
        <f>SUM(G20:G25)</f>
        <v>#N/A</v>
      </c>
      <c r="H26" s="19" t="s">
        <v>673</v>
      </c>
      <c r="I26" s="19" t="s">
        <v>673</v>
      </c>
      <c r="J26" s="55" t="e">
        <f>SUM(J16:J25)</f>
        <v>#N/A</v>
      </c>
      <c r="K26" s="55">
        <f>SUM(K16:K25)</f>
        <v>35636546.799999997</v>
      </c>
      <c r="L26" s="58">
        <v>34600</v>
      </c>
      <c r="M26" s="65"/>
      <c r="N26" s="65"/>
    </row>
    <row r="27" spans="1:14" ht="12.75" customHeight="1" x14ac:dyDescent="0.2">
      <c r="A27" s="870" t="s">
        <v>681</v>
      </c>
      <c r="B27" s="871"/>
      <c r="C27" s="871"/>
      <c r="D27" s="871"/>
      <c r="E27" s="871"/>
      <c r="F27" s="871"/>
      <c r="G27" s="871"/>
      <c r="H27" s="871"/>
      <c r="I27" s="871"/>
      <c r="J27" s="871"/>
      <c r="K27" s="871"/>
      <c r="L27" s="871"/>
      <c r="N27" s="9"/>
    </row>
    <row r="28" spans="1:14" s="35" customFormat="1" ht="12.75" customHeight="1" x14ac:dyDescent="0.2">
      <c r="A28" s="77">
        <v>1</v>
      </c>
      <c r="B28" s="11" t="s">
        <v>729</v>
      </c>
      <c r="C28" s="20">
        <v>313.83</v>
      </c>
      <c r="D28" s="20" t="s">
        <v>673</v>
      </c>
      <c r="E28" s="10" t="s">
        <v>673</v>
      </c>
      <c r="F28" s="10">
        <v>313.83</v>
      </c>
      <c r="G28" s="20" t="e">
        <f>#N/A</f>
        <v>#N/A</v>
      </c>
      <c r="H28" s="10" t="s">
        <v>673</v>
      </c>
      <c r="I28" s="20" t="s">
        <v>673</v>
      </c>
      <c r="J28" s="20" t="e">
        <f>#N/A</f>
        <v>#N/A</v>
      </c>
      <c r="K28" s="12">
        <v>1279854</v>
      </c>
      <c r="L28" s="20">
        <v>34600</v>
      </c>
      <c r="N28" s="36"/>
    </row>
    <row r="29" spans="1:14" s="35" customFormat="1" ht="12.75" customHeight="1" x14ac:dyDescent="0.2">
      <c r="A29" s="77">
        <v>2</v>
      </c>
      <c r="B29" s="11" t="s">
        <v>730</v>
      </c>
      <c r="C29" s="20">
        <v>533.52</v>
      </c>
      <c r="D29" s="20" t="s">
        <v>673</v>
      </c>
      <c r="E29" s="10" t="s">
        <v>673</v>
      </c>
      <c r="F29" s="10">
        <v>533.52</v>
      </c>
      <c r="G29" s="20" t="e">
        <f>#N/A</f>
        <v>#N/A</v>
      </c>
      <c r="H29" s="10" t="s">
        <v>673</v>
      </c>
      <c r="I29" s="20" t="s">
        <v>673</v>
      </c>
      <c r="J29" s="20" t="e">
        <f>#N/A</f>
        <v>#N/A</v>
      </c>
      <c r="K29" s="12">
        <v>2357644</v>
      </c>
      <c r="L29" s="20">
        <v>34600</v>
      </c>
      <c r="N29" s="36"/>
    </row>
    <row r="30" spans="1:14" s="35" customFormat="1" ht="12.75" customHeight="1" x14ac:dyDescent="0.2">
      <c r="A30" s="77">
        <v>3</v>
      </c>
      <c r="B30" s="11" t="s">
        <v>731</v>
      </c>
      <c r="C30" s="20">
        <v>290.60000000000002</v>
      </c>
      <c r="D30" s="20" t="s">
        <v>673</v>
      </c>
      <c r="E30" s="10" t="s">
        <v>673</v>
      </c>
      <c r="F30" s="10">
        <v>290.60000000000002</v>
      </c>
      <c r="G30" s="20" t="e">
        <f>#N/A</f>
        <v>#N/A</v>
      </c>
      <c r="H30" s="10" t="s">
        <v>673</v>
      </c>
      <c r="I30" s="20" t="s">
        <v>673</v>
      </c>
      <c r="J30" s="20" t="e">
        <f>#N/A</f>
        <v>#N/A</v>
      </c>
      <c r="K30" s="12">
        <v>70238</v>
      </c>
      <c r="L30" s="20">
        <v>34600</v>
      </c>
      <c r="N30" s="36"/>
    </row>
    <row r="31" spans="1:14" s="35" customFormat="1" ht="25.5" customHeight="1" x14ac:dyDescent="0.2">
      <c r="A31" s="77">
        <v>4</v>
      </c>
      <c r="B31" s="11" t="s">
        <v>732</v>
      </c>
      <c r="C31" s="20">
        <v>260.3</v>
      </c>
      <c r="D31" s="20" t="s">
        <v>673</v>
      </c>
      <c r="E31" s="10" t="s">
        <v>673</v>
      </c>
      <c r="F31" s="10">
        <v>260.3</v>
      </c>
      <c r="G31" s="20" t="e">
        <f>#N/A</f>
        <v>#N/A</v>
      </c>
      <c r="H31" s="10" t="s">
        <v>673</v>
      </c>
      <c r="I31" s="20" t="s">
        <v>673</v>
      </c>
      <c r="J31" s="20" t="e">
        <f>#N/A</f>
        <v>#N/A</v>
      </c>
      <c r="K31" s="12">
        <v>1324488</v>
      </c>
      <c r="L31" s="20">
        <v>34600</v>
      </c>
      <c r="N31" s="36"/>
    </row>
    <row r="32" spans="1:14" s="35" customFormat="1" ht="12.75" customHeight="1" x14ac:dyDescent="0.2">
      <c r="A32" s="10">
        <v>5</v>
      </c>
      <c r="B32" s="11" t="s">
        <v>733</v>
      </c>
      <c r="C32" s="12">
        <v>195.3</v>
      </c>
      <c r="D32" s="20" t="s">
        <v>673</v>
      </c>
      <c r="E32" s="10" t="s">
        <v>673</v>
      </c>
      <c r="F32" s="4">
        <v>195.3</v>
      </c>
      <c r="G32" s="20" t="e">
        <f>#N/A</f>
        <v>#N/A</v>
      </c>
      <c r="H32" s="4" t="s">
        <v>673</v>
      </c>
      <c r="I32" s="20" t="s">
        <v>673</v>
      </c>
      <c r="J32" s="20" t="e">
        <f>#N/A</f>
        <v>#N/A</v>
      </c>
      <c r="K32" s="12">
        <v>965340</v>
      </c>
      <c r="L32" s="12">
        <v>34600</v>
      </c>
      <c r="N32" s="36"/>
    </row>
    <row r="33" spans="1:14" s="35" customFormat="1" ht="12.75" customHeight="1" x14ac:dyDescent="0.2">
      <c r="A33" s="10">
        <v>6</v>
      </c>
      <c r="B33" s="11" t="s">
        <v>734</v>
      </c>
      <c r="C33" s="12">
        <v>244.75</v>
      </c>
      <c r="D33" s="20" t="s">
        <v>673</v>
      </c>
      <c r="E33" s="10" t="s">
        <v>673</v>
      </c>
      <c r="F33" s="4">
        <v>244.75</v>
      </c>
      <c r="G33" s="20" t="e">
        <f>#N/A</f>
        <v>#N/A</v>
      </c>
      <c r="H33" s="4" t="s">
        <v>673</v>
      </c>
      <c r="I33" s="20" t="s">
        <v>673</v>
      </c>
      <c r="J33" s="20" t="e">
        <f>#N/A</f>
        <v>#N/A</v>
      </c>
      <c r="K33" s="12">
        <v>1524822</v>
      </c>
      <c r="L33" s="12">
        <v>34600</v>
      </c>
      <c r="N33" s="36"/>
    </row>
    <row r="34" spans="1:14" s="25" customFormat="1" ht="51.75" customHeight="1" x14ac:dyDescent="0.2">
      <c r="A34" s="872" t="s">
        <v>677</v>
      </c>
      <c r="B34" s="873"/>
      <c r="C34" s="19">
        <f>SUM(C28:C33)</f>
        <v>1838.3</v>
      </c>
      <c r="D34" s="20" t="s">
        <v>673</v>
      </c>
      <c r="E34" s="10" t="s">
        <v>673</v>
      </c>
      <c r="F34" s="19" t="e">
        <f>#N/A</f>
        <v>#N/A</v>
      </c>
      <c r="G34" s="19" t="e">
        <f>#N/A</f>
        <v>#N/A</v>
      </c>
      <c r="H34" s="19" t="s">
        <v>673</v>
      </c>
      <c r="I34" s="19" t="s">
        <v>673</v>
      </c>
      <c r="J34" s="19" t="e">
        <f>#N/A</f>
        <v>#N/A</v>
      </c>
      <c r="K34" s="19" t="e">
        <f>#N/A</f>
        <v>#N/A</v>
      </c>
      <c r="L34" s="19">
        <v>34600</v>
      </c>
      <c r="N34" s="65"/>
    </row>
    <row r="35" spans="1:14" x14ac:dyDescent="0.2">
      <c r="A35" s="862" t="s">
        <v>682</v>
      </c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N35" s="9"/>
    </row>
    <row r="36" spans="1:14" x14ac:dyDescent="0.2">
      <c r="A36" s="10">
        <v>1</v>
      </c>
      <c r="B36" s="11" t="s">
        <v>735</v>
      </c>
      <c r="C36" s="12">
        <v>135.5</v>
      </c>
      <c r="D36" s="12" t="s">
        <v>673</v>
      </c>
      <c r="E36" s="4" t="s">
        <v>673</v>
      </c>
      <c r="F36" s="12">
        <v>135.5</v>
      </c>
      <c r="G36" s="12">
        <f>F36*L36</f>
        <v>4688300</v>
      </c>
      <c r="H36" s="4" t="s">
        <v>673</v>
      </c>
      <c r="I36" s="12" t="s">
        <v>673</v>
      </c>
      <c r="J36" s="20">
        <f>G36</f>
        <v>4688300</v>
      </c>
      <c r="K36" s="20" t="e">
        <f>#REF!</f>
        <v>#REF!</v>
      </c>
      <c r="L36" s="20">
        <v>34600</v>
      </c>
      <c r="N36" s="9"/>
    </row>
    <row r="37" spans="1:14" x14ac:dyDescent="0.2">
      <c r="A37" s="10">
        <v>2</v>
      </c>
      <c r="B37" s="11" t="s">
        <v>736</v>
      </c>
      <c r="C37" s="12">
        <v>200</v>
      </c>
      <c r="D37" s="12" t="s">
        <v>673</v>
      </c>
      <c r="E37" s="4" t="s">
        <v>673</v>
      </c>
      <c r="F37" s="12">
        <v>200</v>
      </c>
      <c r="G37" s="12">
        <f>F37*L37</f>
        <v>6920000</v>
      </c>
      <c r="H37" s="4" t="s">
        <v>673</v>
      </c>
      <c r="I37" s="12" t="s">
        <v>673</v>
      </c>
      <c r="J37" s="20">
        <f>G37</f>
        <v>6920000</v>
      </c>
      <c r="K37" s="20" t="e">
        <f>#REF!</f>
        <v>#REF!</v>
      </c>
      <c r="L37" s="20">
        <v>34600</v>
      </c>
      <c r="N37" s="9"/>
    </row>
    <row r="38" spans="1:14" x14ac:dyDescent="0.2">
      <c r="A38" s="10">
        <v>3</v>
      </c>
      <c r="B38" s="11" t="s">
        <v>737</v>
      </c>
      <c r="C38" s="12">
        <v>255.3</v>
      </c>
      <c r="D38" s="12" t="s">
        <v>673</v>
      </c>
      <c r="E38" s="4" t="s">
        <v>673</v>
      </c>
      <c r="F38" s="12">
        <v>255.3</v>
      </c>
      <c r="G38" s="12">
        <f>F38*L38</f>
        <v>8833380</v>
      </c>
      <c r="H38" s="4" t="s">
        <v>673</v>
      </c>
      <c r="I38" s="12" t="s">
        <v>673</v>
      </c>
      <c r="J38" s="20">
        <f>G38</f>
        <v>8833380</v>
      </c>
      <c r="K38" s="20" t="e">
        <f>#REF!</f>
        <v>#REF!</v>
      </c>
      <c r="L38" s="20">
        <v>34600</v>
      </c>
      <c r="N38" s="9"/>
    </row>
    <row r="39" spans="1:14" ht="25.5" x14ac:dyDescent="0.2">
      <c r="A39" s="10">
        <v>4</v>
      </c>
      <c r="B39" s="11" t="s">
        <v>738</v>
      </c>
      <c r="C39" s="12">
        <v>461.5</v>
      </c>
      <c r="D39" s="12" t="s">
        <v>673</v>
      </c>
      <c r="E39" s="4" t="s">
        <v>673</v>
      </c>
      <c r="F39" s="12">
        <v>461.5</v>
      </c>
      <c r="G39" s="12">
        <f>F39*L39</f>
        <v>15967900</v>
      </c>
      <c r="H39" s="4" t="s">
        <v>673</v>
      </c>
      <c r="I39" s="12" t="s">
        <v>673</v>
      </c>
      <c r="J39" s="20">
        <f>G39</f>
        <v>15967900</v>
      </c>
      <c r="K39" s="20" t="e">
        <f>#REF!</f>
        <v>#REF!</v>
      </c>
      <c r="L39" s="20">
        <v>34600</v>
      </c>
      <c r="N39" s="9"/>
    </row>
    <row r="40" spans="1:14" s="25" customFormat="1" ht="51" customHeight="1" x14ac:dyDescent="0.2">
      <c r="A40" s="842" t="s">
        <v>685</v>
      </c>
      <c r="B40" s="842"/>
      <c r="C40" s="19">
        <f>SUM(C36:C39)</f>
        <v>1052.3</v>
      </c>
      <c r="D40" s="12" t="s">
        <v>673</v>
      </c>
      <c r="E40" s="12" t="s">
        <v>673</v>
      </c>
      <c r="F40" s="19">
        <f>SUM(F36:F39)</f>
        <v>1052.3</v>
      </c>
      <c r="G40" s="19">
        <f>SUM(G36:G39)</f>
        <v>36409580</v>
      </c>
      <c r="H40" s="19" t="s">
        <v>673</v>
      </c>
      <c r="I40" s="19" t="s">
        <v>673</v>
      </c>
      <c r="J40" s="19">
        <f>SUM(J36:J39)</f>
        <v>36409580</v>
      </c>
      <c r="K40" s="19" t="e">
        <f>SUM(K36:K39)</f>
        <v>#REF!</v>
      </c>
      <c r="L40" s="19">
        <v>34600</v>
      </c>
      <c r="N40" s="65"/>
    </row>
    <row r="41" spans="1:14" x14ac:dyDescent="0.2">
      <c r="A41" s="862" t="s">
        <v>683</v>
      </c>
      <c r="B41" s="863"/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N41" s="9"/>
    </row>
    <row r="42" spans="1:14" s="35" customFormat="1" ht="12.75" customHeight="1" x14ac:dyDescent="0.2">
      <c r="A42" s="4">
        <v>1</v>
      </c>
      <c r="B42" s="40" t="s">
        <v>739</v>
      </c>
      <c r="C42" s="12">
        <v>331.5</v>
      </c>
      <c r="D42" s="12" t="s">
        <v>674</v>
      </c>
      <c r="E42" s="4" t="s">
        <v>674</v>
      </c>
      <c r="F42" s="12" t="s">
        <v>674</v>
      </c>
      <c r="G42" s="53" t="s">
        <v>674</v>
      </c>
      <c r="H42" s="12">
        <v>331.5</v>
      </c>
      <c r="I42" s="53">
        <f>H42*L42</f>
        <v>11469900</v>
      </c>
      <c r="J42" s="79">
        <f>I42</f>
        <v>11469900</v>
      </c>
      <c r="K42" s="53">
        <f>J42*0.1</f>
        <v>1146990</v>
      </c>
      <c r="L42" s="53">
        <v>34600</v>
      </c>
      <c r="N42" s="36"/>
    </row>
    <row r="43" spans="1:14" s="35" customFormat="1" ht="25.5" customHeight="1" x14ac:dyDescent="0.2">
      <c r="A43" s="4">
        <v>2</v>
      </c>
      <c r="B43" s="40" t="s">
        <v>225</v>
      </c>
      <c r="C43" s="41">
        <v>246.4</v>
      </c>
      <c r="D43" s="12" t="s">
        <v>674</v>
      </c>
      <c r="E43" s="4" t="s">
        <v>674</v>
      </c>
      <c r="F43" s="41" t="s">
        <v>674</v>
      </c>
      <c r="G43" s="53" t="s">
        <v>674</v>
      </c>
      <c r="H43" s="41">
        <v>246.4</v>
      </c>
      <c r="I43" s="53" t="e">
        <f>#N/A</f>
        <v>#N/A</v>
      </c>
      <c r="J43" s="79" t="e">
        <f>#N/A</f>
        <v>#N/A</v>
      </c>
      <c r="K43" s="53" t="e">
        <f>#N/A</f>
        <v>#N/A</v>
      </c>
      <c r="L43" s="53">
        <v>34600</v>
      </c>
      <c r="N43" s="36"/>
    </row>
    <row r="44" spans="1:14" s="35" customFormat="1" ht="12.75" customHeight="1" x14ac:dyDescent="0.2">
      <c r="A44" s="4">
        <v>3</v>
      </c>
      <c r="B44" s="40" t="s">
        <v>740</v>
      </c>
      <c r="C44" s="12">
        <v>498</v>
      </c>
      <c r="D44" s="12" t="s">
        <v>674</v>
      </c>
      <c r="E44" s="4" t="s">
        <v>674</v>
      </c>
      <c r="F44" s="12" t="s">
        <v>674</v>
      </c>
      <c r="G44" s="53" t="s">
        <v>674</v>
      </c>
      <c r="H44" s="12">
        <v>498</v>
      </c>
      <c r="I44" s="53" t="e">
        <f>#N/A</f>
        <v>#N/A</v>
      </c>
      <c r="J44" s="79" t="e">
        <f>#N/A</f>
        <v>#N/A</v>
      </c>
      <c r="K44" s="53" t="e">
        <f>#N/A</f>
        <v>#N/A</v>
      </c>
      <c r="L44" s="53">
        <v>34600</v>
      </c>
      <c r="N44" s="36"/>
    </row>
    <row r="45" spans="1:14" s="35" customFormat="1" ht="25.5" customHeight="1" x14ac:dyDescent="0.2">
      <c r="A45" s="4">
        <v>4</v>
      </c>
      <c r="B45" s="15" t="s">
        <v>209</v>
      </c>
      <c r="C45" s="12">
        <v>704.8</v>
      </c>
      <c r="D45" s="12" t="s">
        <v>674</v>
      </c>
      <c r="E45" s="4" t="s">
        <v>674</v>
      </c>
      <c r="F45" s="12" t="s">
        <v>674</v>
      </c>
      <c r="G45" s="53" t="s">
        <v>674</v>
      </c>
      <c r="H45" s="12">
        <v>704.8</v>
      </c>
      <c r="I45" s="53" t="e">
        <f>#N/A</f>
        <v>#N/A</v>
      </c>
      <c r="J45" s="79" t="e">
        <f>#N/A</f>
        <v>#N/A</v>
      </c>
      <c r="K45" s="53" t="e">
        <f>#N/A</f>
        <v>#N/A</v>
      </c>
      <c r="L45" s="53">
        <v>34600</v>
      </c>
      <c r="N45" s="36"/>
    </row>
    <row r="46" spans="1:14" s="35" customFormat="1" ht="25.5" customHeight="1" x14ac:dyDescent="0.2">
      <c r="A46" s="4">
        <v>5</v>
      </c>
      <c r="B46" s="15" t="s">
        <v>747</v>
      </c>
      <c r="C46" s="12">
        <v>1104.3</v>
      </c>
      <c r="D46" s="12" t="s">
        <v>674</v>
      </c>
      <c r="E46" s="4" t="s">
        <v>674</v>
      </c>
      <c r="F46" s="12" t="s">
        <v>674</v>
      </c>
      <c r="G46" s="53" t="s">
        <v>674</v>
      </c>
      <c r="H46" s="12">
        <v>1104.3</v>
      </c>
      <c r="I46" s="53" t="e">
        <f>#N/A</f>
        <v>#N/A</v>
      </c>
      <c r="J46" s="79" t="e">
        <f>#N/A</f>
        <v>#N/A</v>
      </c>
      <c r="K46" s="53" t="e">
        <f>#N/A</f>
        <v>#N/A</v>
      </c>
      <c r="L46" s="53">
        <v>34600</v>
      </c>
      <c r="N46" s="36"/>
    </row>
    <row r="47" spans="1:14" s="35" customFormat="1" ht="25.5" customHeight="1" x14ac:dyDescent="0.2">
      <c r="A47" s="4">
        <v>6</v>
      </c>
      <c r="B47" s="15" t="s">
        <v>748</v>
      </c>
      <c r="C47" s="12">
        <v>840.5</v>
      </c>
      <c r="D47" s="12" t="s">
        <v>674</v>
      </c>
      <c r="E47" s="4" t="s">
        <v>674</v>
      </c>
      <c r="F47" s="12" t="s">
        <v>674</v>
      </c>
      <c r="G47" s="53" t="s">
        <v>674</v>
      </c>
      <c r="H47" s="12">
        <v>840.5</v>
      </c>
      <c r="I47" s="53" t="e">
        <f>#N/A</f>
        <v>#N/A</v>
      </c>
      <c r="J47" s="79" t="e">
        <f>#N/A</f>
        <v>#N/A</v>
      </c>
      <c r="K47" s="53" t="e">
        <f>#N/A</f>
        <v>#N/A</v>
      </c>
      <c r="L47" s="53">
        <v>34600</v>
      </c>
      <c r="N47" s="36"/>
    </row>
    <row r="48" spans="1:14" s="35" customFormat="1" ht="12.75" customHeight="1" x14ac:dyDescent="0.2">
      <c r="A48" s="4">
        <v>7</v>
      </c>
      <c r="B48" s="40" t="s">
        <v>210</v>
      </c>
      <c r="C48" s="12">
        <v>92.6</v>
      </c>
      <c r="D48" s="12" t="s">
        <v>674</v>
      </c>
      <c r="E48" s="4" t="s">
        <v>674</v>
      </c>
      <c r="F48" s="12" t="s">
        <v>674</v>
      </c>
      <c r="G48" s="53" t="s">
        <v>674</v>
      </c>
      <c r="H48" s="12">
        <v>92.6</v>
      </c>
      <c r="I48" s="53" t="e">
        <f>#N/A</f>
        <v>#N/A</v>
      </c>
      <c r="J48" s="79" t="e">
        <f>#N/A</f>
        <v>#N/A</v>
      </c>
      <c r="K48" s="53" t="e">
        <f>#N/A</f>
        <v>#N/A</v>
      </c>
      <c r="L48" s="53">
        <v>34600</v>
      </c>
      <c r="N48" s="36"/>
    </row>
    <row r="49" spans="1:14" s="35" customFormat="1" ht="12.75" customHeight="1" x14ac:dyDescent="0.2">
      <c r="A49" s="4">
        <v>8</v>
      </c>
      <c r="B49" s="40" t="s">
        <v>211</v>
      </c>
      <c r="C49" s="12">
        <v>177.3</v>
      </c>
      <c r="D49" s="12" t="s">
        <v>674</v>
      </c>
      <c r="E49" s="4" t="s">
        <v>674</v>
      </c>
      <c r="F49" s="12" t="s">
        <v>674</v>
      </c>
      <c r="G49" s="53" t="s">
        <v>674</v>
      </c>
      <c r="H49" s="12">
        <v>177.3</v>
      </c>
      <c r="I49" s="53" t="e">
        <f>#N/A</f>
        <v>#N/A</v>
      </c>
      <c r="J49" s="79" t="e">
        <f>#N/A</f>
        <v>#N/A</v>
      </c>
      <c r="K49" s="53" t="e">
        <f>#N/A</f>
        <v>#N/A</v>
      </c>
      <c r="L49" s="53">
        <v>34600</v>
      </c>
      <c r="N49" s="36"/>
    </row>
    <row r="50" spans="1:14" s="35" customFormat="1" ht="12.75" customHeight="1" x14ac:dyDescent="0.2">
      <c r="A50" s="4">
        <v>9</v>
      </c>
      <c r="B50" s="40" t="s">
        <v>212</v>
      </c>
      <c r="C50" s="12">
        <v>185.3</v>
      </c>
      <c r="D50" s="12" t="s">
        <v>674</v>
      </c>
      <c r="E50" s="4" t="s">
        <v>674</v>
      </c>
      <c r="F50" s="12" t="s">
        <v>674</v>
      </c>
      <c r="G50" s="53" t="s">
        <v>674</v>
      </c>
      <c r="H50" s="12">
        <v>185.3</v>
      </c>
      <c r="I50" s="53" t="e">
        <f>#N/A</f>
        <v>#N/A</v>
      </c>
      <c r="J50" s="79" t="e">
        <f>#N/A</f>
        <v>#N/A</v>
      </c>
      <c r="K50" s="53" t="e">
        <f>#N/A</f>
        <v>#N/A</v>
      </c>
      <c r="L50" s="53">
        <v>34600</v>
      </c>
      <c r="N50" s="36"/>
    </row>
    <row r="51" spans="1:14" s="35" customFormat="1" ht="12.75" customHeight="1" x14ac:dyDescent="0.2">
      <c r="A51" s="4">
        <v>10</v>
      </c>
      <c r="B51" s="40" t="s">
        <v>213</v>
      </c>
      <c r="C51" s="12">
        <v>119.6</v>
      </c>
      <c r="D51" s="12" t="s">
        <v>674</v>
      </c>
      <c r="E51" s="4" t="s">
        <v>674</v>
      </c>
      <c r="F51" s="12" t="s">
        <v>674</v>
      </c>
      <c r="G51" s="53" t="s">
        <v>674</v>
      </c>
      <c r="H51" s="12">
        <v>119.6</v>
      </c>
      <c r="I51" s="53" t="e">
        <f>#N/A</f>
        <v>#N/A</v>
      </c>
      <c r="J51" s="79" t="e">
        <f>#N/A</f>
        <v>#N/A</v>
      </c>
      <c r="K51" s="53" t="e">
        <f>#N/A</f>
        <v>#N/A</v>
      </c>
      <c r="L51" s="53">
        <v>34600</v>
      </c>
      <c r="N51" s="36"/>
    </row>
    <row r="52" spans="1:14" s="35" customFormat="1" ht="12.75" customHeight="1" x14ac:dyDescent="0.2">
      <c r="A52" s="4">
        <v>11</v>
      </c>
      <c r="B52" s="40" t="s">
        <v>214</v>
      </c>
      <c r="C52" s="12">
        <v>252</v>
      </c>
      <c r="D52" s="12" t="s">
        <v>674</v>
      </c>
      <c r="E52" s="4" t="s">
        <v>674</v>
      </c>
      <c r="F52" s="12" t="s">
        <v>674</v>
      </c>
      <c r="G52" s="53" t="s">
        <v>674</v>
      </c>
      <c r="H52" s="12">
        <v>252</v>
      </c>
      <c r="I52" s="53" t="e">
        <f>#N/A</f>
        <v>#N/A</v>
      </c>
      <c r="J52" s="79" t="e">
        <f>#N/A</f>
        <v>#N/A</v>
      </c>
      <c r="K52" s="53" t="e">
        <f>#N/A</f>
        <v>#N/A</v>
      </c>
      <c r="L52" s="53">
        <v>34600</v>
      </c>
      <c r="N52" s="36"/>
    </row>
    <row r="53" spans="1:14" s="35" customFormat="1" ht="12.75" customHeight="1" x14ac:dyDescent="0.2">
      <c r="A53" s="4">
        <v>12</v>
      </c>
      <c r="B53" s="40" t="s">
        <v>215</v>
      </c>
      <c r="C53" s="12">
        <v>543.5</v>
      </c>
      <c r="D53" s="12" t="s">
        <v>674</v>
      </c>
      <c r="E53" s="4" t="s">
        <v>674</v>
      </c>
      <c r="F53" s="12" t="s">
        <v>674</v>
      </c>
      <c r="G53" s="53" t="s">
        <v>674</v>
      </c>
      <c r="H53" s="12">
        <v>543.5</v>
      </c>
      <c r="I53" s="53" t="e">
        <f>#N/A</f>
        <v>#N/A</v>
      </c>
      <c r="J53" s="79" t="e">
        <f>#N/A</f>
        <v>#N/A</v>
      </c>
      <c r="K53" s="53" t="e">
        <f>#N/A</f>
        <v>#N/A</v>
      </c>
      <c r="L53" s="53">
        <v>34600</v>
      </c>
      <c r="N53" s="36"/>
    </row>
    <row r="54" spans="1:14" s="35" customFormat="1" ht="12.75" customHeight="1" x14ac:dyDescent="0.2">
      <c r="A54" s="4">
        <v>13</v>
      </c>
      <c r="B54" s="40" t="s">
        <v>216</v>
      </c>
      <c r="C54" s="12">
        <v>102.2</v>
      </c>
      <c r="D54" s="12" t="s">
        <v>674</v>
      </c>
      <c r="E54" s="4" t="s">
        <v>674</v>
      </c>
      <c r="F54" s="12" t="s">
        <v>674</v>
      </c>
      <c r="G54" s="53" t="s">
        <v>674</v>
      </c>
      <c r="H54" s="12">
        <v>102.2</v>
      </c>
      <c r="I54" s="53" t="e">
        <f>#N/A</f>
        <v>#N/A</v>
      </c>
      <c r="J54" s="79" t="e">
        <f>#N/A</f>
        <v>#N/A</v>
      </c>
      <c r="K54" s="53" t="e">
        <f>#N/A</f>
        <v>#N/A</v>
      </c>
      <c r="L54" s="53">
        <v>34600</v>
      </c>
      <c r="N54" s="36"/>
    </row>
    <row r="55" spans="1:14" s="35" customFormat="1" ht="12.75" customHeight="1" x14ac:dyDescent="0.2">
      <c r="A55" s="4">
        <v>14</v>
      </c>
      <c r="B55" s="15" t="s">
        <v>217</v>
      </c>
      <c r="C55" s="12">
        <v>161.6</v>
      </c>
      <c r="D55" s="12" t="s">
        <v>674</v>
      </c>
      <c r="E55" s="4" t="s">
        <v>674</v>
      </c>
      <c r="F55" s="12" t="s">
        <v>674</v>
      </c>
      <c r="G55" s="53" t="s">
        <v>674</v>
      </c>
      <c r="H55" s="12">
        <v>161.6</v>
      </c>
      <c r="I55" s="53" t="e">
        <f>#N/A</f>
        <v>#N/A</v>
      </c>
      <c r="J55" s="79" t="e">
        <f>#N/A</f>
        <v>#N/A</v>
      </c>
      <c r="K55" s="53" t="e">
        <f>#N/A</f>
        <v>#N/A</v>
      </c>
      <c r="L55" s="53">
        <v>34600</v>
      </c>
      <c r="N55" s="36"/>
    </row>
    <row r="56" spans="1:14" s="35" customFormat="1" ht="25.5" customHeight="1" x14ac:dyDescent="0.2">
      <c r="A56" s="4">
        <v>15</v>
      </c>
      <c r="B56" s="15" t="s">
        <v>218</v>
      </c>
      <c r="C56" s="12">
        <v>156</v>
      </c>
      <c r="D56" s="12" t="s">
        <v>674</v>
      </c>
      <c r="E56" s="4" t="s">
        <v>674</v>
      </c>
      <c r="F56" s="12" t="s">
        <v>674</v>
      </c>
      <c r="G56" s="53" t="s">
        <v>674</v>
      </c>
      <c r="H56" s="12">
        <v>156</v>
      </c>
      <c r="I56" s="53" t="e">
        <f>#N/A</f>
        <v>#N/A</v>
      </c>
      <c r="J56" s="79" t="e">
        <f>#N/A</f>
        <v>#N/A</v>
      </c>
      <c r="K56" s="53" t="e">
        <f>#N/A</f>
        <v>#N/A</v>
      </c>
      <c r="L56" s="53">
        <v>34600</v>
      </c>
      <c r="N56" s="36"/>
    </row>
    <row r="57" spans="1:14" s="35" customFormat="1" ht="25.5" customHeight="1" x14ac:dyDescent="0.2">
      <c r="A57" s="4">
        <v>16</v>
      </c>
      <c r="B57" s="15" t="s">
        <v>219</v>
      </c>
      <c r="C57" s="12">
        <v>169.3</v>
      </c>
      <c r="D57" s="12" t="s">
        <v>674</v>
      </c>
      <c r="E57" s="4" t="s">
        <v>674</v>
      </c>
      <c r="F57" s="12" t="s">
        <v>674</v>
      </c>
      <c r="G57" s="53" t="s">
        <v>674</v>
      </c>
      <c r="H57" s="12">
        <v>169.3</v>
      </c>
      <c r="I57" s="53" t="e">
        <f>#N/A</f>
        <v>#N/A</v>
      </c>
      <c r="J57" s="79" t="e">
        <f>#N/A</f>
        <v>#N/A</v>
      </c>
      <c r="K57" s="53" t="e">
        <f>#N/A</f>
        <v>#N/A</v>
      </c>
      <c r="L57" s="53">
        <v>34600</v>
      </c>
      <c r="N57" s="36"/>
    </row>
    <row r="58" spans="1:14" s="35" customFormat="1" ht="25.5" customHeight="1" x14ac:dyDescent="0.2">
      <c r="A58" s="4">
        <v>17</v>
      </c>
      <c r="B58" s="15" t="s">
        <v>220</v>
      </c>
      <c r="C58" s="12">
        <v>124.8</v>
      </c>
      <c r="D58" s="12" t="s">
        <v>674</v>
      </c>
      <c r="E58" s="4" t="s">
        <v>674</v>
      </c>
      <c r="F58" s="12" t="s">
        <v>674</v>
      </c>
      <c r="G58" s="53" t="s">
        <v>674</v>
      </c>
      <c r="H58" s="12">
        <v>124.8</v>
      </c>
      <c r="I58" s="53" t="e">
        <f>#N/A</f>
        <v>#N/A</v>
      </c>
      <c r="J58" s="79" t="e">
        <f>#N/A</f>
        <v>#N/A</v>
      </c>
      <c r="K58" s="53" t="e">
        <f>#N/A</f>
        <v>#N/A</v>
      </c>
      <c r="L58" s="53">
        <v>34600</v>
      </c>
      <c r="N58" s="36"/>
    </row>
    <row r="59" spans="1:14" s="35" customFormat="1" ht="12.75" customHeight="1" x14ac:dyDescent="0.2">
      <c r="A59" s="4">
        <v>18</v>
      </c>
      <c r="B59" s="15" t="s">
        <v>221</v>
      </c>
      <c r="C59" s="12">
        <v>357.1</v>
      </c>
      <c r="D59" s="12" t="s">
        <v>674</v>
      </c>
      <c r="E59" s="4" t="s">
        <v>674</v>
      </c>
      <c r="F59" s="12" t="s">
        <v>674</v>
      </c>
      <c r="G59" s="53" t="s">
        <v>674</v>
      </c>
      <c r="H59" s="12">
        <v>357.1</v>
      </c>
      <c r="I59" s="53" t="e">
        <f>#N/A</f>
        <v>#N/A</v>
      </c>
      <c r="J59" s="79" t="e">
        <f>#N/A</f>
        <v>#N/A</v>
      </c>
      <c r="K59" s="53" t="e">
        <f>#N/A</f>
        <v>#N/A</v>
      </c>
      <c r="L59" s="53">
        <v>34600</v>
      </c>
      <c r="N59" s="36"/>
    </row>
    <row r="60" spans="1:14" s="35" customFormat="1" ht="12.75" customHeight="1" x14ac:dyDescent="0.2">
      <c r="A60" s="4">
        <v>19</v>
      </c>
      <c r="B60" s="15" t="s">
        <v>222</v>
      </c>
      <c r="C60" s="12">
        <v>157.1</v>
      </c>
      <c r="D60" s="12" t="s">
        <v>674</v>
      </c>
      <c r="E60" s="4" t="s">
        <v>674</v>
      </c>
      <c r="F60" s="12" t="s">
        <v>674</v>
      </c>
      <c r="G60" s="53" t="s">
        <v>674</v>
      </c>
      <c r="H60" s="12">
        <v>157.1</v>
      </c>
      <c r="I60" s="53" t="e">
        <f>#N/A</f>
        <v>#N/A</v>
      </c>
      <c r="J60" s="79" t="e">
        <f>#N/A</f>
        <v>#N/A</v>
      </c>
      <c r="K60" s="53" t="e">
        <f>#N/A</f>
        <v>#N/A</v>
      </c>
      <c r="L60" s="53">
        <v>34600</v>
      </c>
      <c r="N60" s="36"/>
    </row>
    <row r="61" spans="1:14" s="35" customFormat="1" ht="25.5" customHeight="1" x14ac:dyDescent="0.2">
      <c r="A61" s="4">
        <v>20</v>
      </c>
      <c r="B61" s="15" t="s">
        <v>223</v>
      </c>
      <c r="C61" s="17">
        <v>205.7</v>
      </c>
      <c r="D61" s="12" t="s">
        <v>674</v>
      </c>
      <c r="E61" s="4" t="s">
        <v>674</v>
      </c>
      <c r="F61" s="17" t="s">
        <v>674</v>
      </c>
      <c r="G61" s="53" t="s">
        <v>674</v>
      </c>
      <c r="H61" s="17">
        <v>205.7</v>
      </c>
      <c r="I61" s="53" t="e">
        <f>#N/A</f>
        <v>#N/A</v>
      </c>
      <c r="J61" s="79" t="e">
        <f>#N/A</f>
        <v>#N/A</v>
      </c>
      <c r="K61" s="53" t="e">
        <f>#N/A</f>
        <v>#N/A</v>
      </c>
      <c r="L61" s="53">
        <v>34600</v>
      </c>
      <c r="N61" s="36"/>
    </row>
    <row r="62" spans="1:14" s="35" customFormat="1" ht="25.5" customHeight="1" x14ac:dyDescent="0.2">
      <c r="A62" s="4">
        <v>21</v>
      </c>
      <c r="B62" s="15" t="s">
        <v>224</v>
      </c>
      <c r="C62" s="12">
        <v>282.60000000000002</v>
      </c>
      <c r="D62" s="12" t="s">
        <v>674</v>
      </c>
      <c r="E62" s="4" t="s">
        <v>674</v>
      </c>
      <c r="F62" s="12" t="s">
        <v>674</v>
      </c>
      <c r="G62" s="53" t="s">
        <v>674</v>
      </c>
      <c r="H62" s="12">
        <v>282.60000000000002</v>
      </c>
      <c r="I62" s="53" t="e">
        <f>#N/A</f>
        <v>#N/A</v>
      </c>
      <c r="J62" s="79" t="e">
        <f>#N/A</f>
        <v>#N/A</v>
      </c>
      <c r="K62" s="53" t="e">
        <f>#N/A</f>
        <v>#N/A</v>
      </c>
      <c r="L62" s="53">
        <v>34600</v>
      </c>
      <c r="N62" s="36"/>
    </row>
    <row r="63" spans="1:14" s="25" customFormat="1" ht="34.5" customHeight="1" x14ac:dyDescent="0.2">
      <c r="A63" s="842" t="s">
        <v>686</v>
      </c>
      <c r="B63" s="842"/>
      <c r="C63" s="19">
        <f>SUM(C42:C62)</f>
        <v>6812.2</v>
      </c>
      <c r="D63" s="12" t="s">
        <v>674</v>
      </c>
      <c r="E63" s="4" t="s">
        <v>674</v>
      </c>
      <c r="F63" s="19" t="s">
        <v>674</v>
      </c>
      <c r="G63" s="54" t="s">
        <v>674</v>
      </c>
      <c r="H63" s="19">
        <f>SUM(H42:H62)</f>
        <v>6812.2</v>
      </c>
      <c r="I63" s="54" t="e">
        <f>SUM(I42:I62)</f>
        <v>#N/A</v>
      </c>
      <c r="J63" s="54" t="e">
        <f>SUM(J42:J62)</f>
        <v>#N/A</v>
      </c>
      <c r="K63" s="54" t="e">
        <f>SUM(K42:K62)</f>
        <v>#N/A</v>
      </c>
      <c r="L63" s="54">
        <v>34600</v>
      </c>
      <c r="N63" s="65"/>
    </row>
    <row r="64" spans="1:14" s="6" customFormat="1" x14ac:dyDescent="0.2">
      <c r="A64" s="855" t="s">
        <v>695</v>
      </c>
      <c r="B64" s="856"/>
      <c r="C64" s="856"/>
      <c r="D64" s="856"/>
      <c r="E64" s="856"/>
      <c r="F64" s="856"/>
      <c r="G64" s="856"/>
      <c r="H64" s="856"/>
      <c r="I64" s="856"/>
      <c r="J64" s="856"/>
      <c r="K64" s="856"/>
      <c r="L64" s="856"/>
      <c r="N64" s="9"/>
    </row>
    <row r="65" spans="1:14" s="6" customFormat="1" ht="12.75" customHeight="1" x14ac:dyDescent="0.2">
      <c r="A65" s="4">
        <v>1</v>
      </c>
      <c r="B65" s="11" t="s">
        <v>226</v>
      </c>
      <c r="C65" s="8" t="e">
        <f>#REF!</f>
        <v>#REF!</v>
      </c>
      <c r="D65" s="8" t="s">
        <v>673</v>
      </c>
      <c r="E65" s="7" t="s">
        <v>673</v>
      </c>
      <c r="F65" s="8" t="e">
        <f>C65</f>
        <v>#REF!</v>
      </c>
      <c r="G65" s="8" t="e">
        <f>F65*L65</f>
        <v>#REF!</v>
      </c>
      <c r="H65" s="8" t="s">
        <v>673</v>
      </c>
      <c r="I65" s="8" t="s">
        <v>673</v>
      </c>
      <c r="J65" s="42" t="e">
        <f>G65</f>
        <v>#REF!</v>
      </c>
      <c r="K65" s="42" t="e">
        <f>J65*0.1</f>
        <v>#REF!</v>
      </c>
      <c r="L65" s="42">
        <v>34600</v>
      </c>
      <c r="N65" s="9"/>
    </row>
    <row r="66" spans="1:14" s="6" customFormat="1" ht="25.5" customHeight="1" x14ac:dyDescent="0.2">
      <c r="A66" s="10">
        <v>2</v>
      </c>
      <c r="B66" s="11" t="s">
        <v>227</v>
      </c>
      <c r="C66" s="8" t="e">
        <f>#REF!</f>
        <v>#REF!</v>
      </c>
      <c r="D66" s="8" t="s">
        <v>673</v>
      </c>
      <c r="E66" s="7" t="s">
        <v>673</v>
      </c>
      <c r="F66" s="8" t="e">
        <f>C66</f>
        <v>#REF!</v>
      </c>
      <c r="G66" s="8" t="e">
        <f>F66*L66</f>
        <v>#REF!</v>
      </c>
      <c r="H66" s="8" t="s">
        <v>673</v>
      </c>
      <c r="I66" s="8" t="s">
        <v>673</v>
      </c>
      <c r="J66" s="42" t="e">
        <f>G66</f>
        <v>#REF!</v>
      </c>
      <c r="K66" s="42" t="e">
        <f>J66*0.1</f>
        <v>#REF!</v>
      </c>
      <c r="L66" s="42">
        <v>34600</v>
      </c>
      <c r="N66" s="9"/>
    </row>
    <row r="67" spans="1:14" s="25" customFormat="1" ht="54" customHeight="1" x14ac:dyDescent="0.2">
      <c r="A67" s="839" t="s">
        <v>573</v>
      </c>
      <c r="B67" s="840"/>
      <c r="C67" s="19" t="e">
        <f>SUM(C65:C66)</f>
        <v>#REF!</v>
      </c>
      <c r="D67" s="8" t="s">
        <v>673</v>
      </c>
      <c r="E67" s="7" t="s">
        <v>673</v>
      </c>
      <c r="F67" s="19" t="e">
        <f>#N/A</f>
        <v>#N/A</v>
      </c>
      <c r="G67" s="19" t="e">
        <f>#N/A</f>
        <v>#N/A</v>
      </c>
      <c r="H67" s="19" t="s">
        <v>673</v>
      </c>
      <c r="I67" s="19" t="s">
        <v>673</v>
      </c>
      <c r="J67" s="55" t="e">
        <f>#N/A</f>
        <v>#N/A</v>
      </c>
      <c r="K67" s="55" t="e">
        <f>#N/A</f>
        <v>#N/A</v>
      </c>
      <c r="L67" s="55">
        <v>34600</v>
      </c>
      <c r="N67" s="65"/>
    </row>
    <row r="68" spans="1:14" s="6" customFormat="1" ht="12.75" customHeight="1" x14ac:dyDescent="0.2">
      <c r="A68" s="870" t="s">
        <v>690</v>
      </c>
      <c r="B68" s="871"/>
      <c r="C68" s="871"/>
      <c r="D68" s="871"/>
      <c r="E68" s="871"/>
      <c r="F68" s="871"/>
      <c r="G68" s="871"/>
      <c r="H68" s="871"/>
      <c r="I68" s="871"/>
      <c r="J68" s="871"/>
      <c r="K68" s="871"/>
      <c r="L68" s="871"/>
      <c r="N68" s="9"/>
    </row>
    <row r="69" spans="1:14" s="6" customFormat="1" ht="12.75" customHeight="1" x14ac:dyDescent="0.2">
      <c r="A69" s="10">
        <v>1</v>
      </c>
      <c r="B69" s="11" t="s">
        <v>228</v>
      </c>
      <c r="C69" s="27">
        <v>486.2</v>
      </c>
      <c r="D69" s="8" t="s">
        <v>673</v>
      </c>
      <c r="E69" s="7" t="s">
        <v>673</v>
      </c>
      <c r="F69" s="8">
        <f>C69</f>
        <v>486.2</v>
      </c>
      <c r="G69" s="8">
        <f>F69*L69</f>
        <v>16822520</v>
      </c>
      <c r="H69" s="8" t="s">
        <v>673</v>
      </c>
      <c r="I69" s="8" t="s">
        <v>673</v>
      </c>
      <c r="J69" s="42">
        <f>G69</f>
        <v>16822520</v>
      </c>
      <c r="K69" s="42">
        <f>J69*0.1</f>
        <v>1682252</v>
      </c>
      <c r="L69" s="42">
        <v>34600</v>
      </c>
      <c r="N69" s="9"/>
    </row>
    <row r="70" spans="1:14" s="6" customFormat="1" ht="12.75" customHeight="1" x14ac:dyDescent="0.2">
      <c r="A70" s="10">
        <v>2</v>
      </c>
      <c r="B70" s="11" t="s">
        <v>229</v>
      </c>
      <c r="C70" s="27">
        <v>245.1</v>
      </c>
      <c r="D70" s="8" t="s">
        <v>673</v>
      </c>
      <c r="E70" s="7" t="s">
        <v>673</v>
      </c>
      <c r="F70" s="8">
        <f>C70</f>
        <v>245.1</v>
      </c>
      <c r="G70" s="8">
        <f>F70*L70</f>
        <v>8480460</v>
      </c>
      <c r="H70" s="8" t="s">
        <v>673</v>
      </c>
      <c r="I70" s="8" t="s">
        <v>673</v>
      </c>
      <c r="J70" s="42">
        <f>G70</f>
        <v>8480460</v>
      </c>
      <c r="K70" s="42">
        <f>J70*0.1</f>
        <v>848046</v>
      </c>
      <c r="L70" s="42">
        <v>34600</v>
      </c>
      <c r="N70" s="9"/>
    </row>
    <row r="71" spans="1:14" s="6" customFormat="1" ht="12.75" customHeight="1" x14ac:dyDescent="0.2">
      <c r="A71" s="10">
        <v>3</v>
      </c>
      <c r="B71" s="11" t="s">
        <v>230</v>
      </c>
      <c r="C71" s="27">
        <v>240.2</v>
      </c>
      <c r="D71" s="8" t="s">
        <v>673</v>
      </c>
      <c r="E71" s="7" t="s">
        <v>673</v>
      </c>
      <c r="F71" s="8">
        <f>C71</f>
        <v>240.2</v>
      </c>
      <c r="G71" s="8">
        <f>F71*L71</f>
        <v>8310920</v>
      </c>
      <c r="H71" s="8" t="s">
        <v>673</v>
      </c>
      <c r="I71" s="8" t="s">
        <v>673</v>
      </c>
      <c r="J71" s="42">
        <f>G71</f>
        <v>8310920</v>
      </c>
      <c r="K71" s="42">
        <f>J71*0.1</f>
        <v>831092</v>
      </c>
      <c r="L71" s="42">
        <v>34600</v>
      </c>
      <c r="N71" s="9"/>
    </row>
    <row r="72" spans="1:14" s="25" customFormat="1" ht="54" customHeight="1" x14ac:dyDescent="0.2">
      <c r="A72" s="839" t="s">
        <v>574</v>
      </c>
      <c r="B72" s="840"/>
      <c r="C72" s="19">
        <f>SUM(C69:C71)</f>
        <v>971.5</v>
      </c>
      <c r="D72" s="32" t="s">
        <v>673</v>
      </c>
      <c r="E72" s="32" t="s">
        <v>673</v>
      </c>
      <c r="F72" s="45">
        <f>SUM(F69:F71)</f>
        <v>971.5</v>
      </c>
      <c r="G72" s="45">
        <f>SUM(G69:G71)</f>
        <v>33613900</v>
      </c>
      <c r="H72" s="45" t="s">
        <v>673</v>
      </c>
      <c r="I72" s="45" t="s">
        <v>673</v>
      </c>
      <c r="J72" s="55">
        <f>SUM(J69:J71)</f>
        <v>33613900</v>
      </c>
      <c r="K72" s="55">
        <f>SUM(K69:K71)</f>
        <v>3361390</v>
      </c>
      <c r="L72" s="60">
        <v>34600</v>
      </c>
      <c r="N72" s="65"/>
    </row>
    <row r="73" spans="1:14" s="6" customFormat="1" ht="12.75" customHeight="1" x14ac:dyDescent="0.2">
      <c r="A73" s="870" t="s">
        <v>691</v>
      </c>
      <c r="B73" s="871"/>
      <c r="C73" s="871"/>
      <c r="D73" s="871"/>
      <c r="E73" s="871"/>
      <c r="F73" s="871"/>
      <c r="G73" s="871"/>
      <c r="H73" s="871"/>
      <c r="I73" s="871"/>
      <c r="J73" s="871"/>
      <c r="K73" s="871"/>
      <c r="L73" s="871"/>
      <c r="N73" s="9"/>
    </row>
    <row r="74" spans="1:14" s="35" customFormat="1" ht="12.75" customHeight="1" x14ac:dyDescent="0.2">
      <c r="A74" s="10">
        <v>1</v>
      </c>
      <c r="B74" s="11" t="s">
        <v>231</v>
      </c>
      <c r="C74" s="8" t="e">
        <f>#REF!</f>
        <v>#REF!</v>
      </c>
      <c r="D74" s="8" t="s">
        <v>673</v>
      </c>
      <c r="E74" s="7" t="s">
        <v>673</v>
      </c>
      <c r="F74" s="8" t="e">
        <f>C74</f>
        <v>#REF!</v>
      </c>
      <c r="G74" s="8" t="e">
        <f>F74*L74</f>
        <v>#REF!</v>
      </c>
      <c r="H74" s="8" t="e">
        <f>#N/A</f>
        <v>#N/A</v>
      </c>
      <c r="I74" s="8" t="s">
        <v>673</v>
      </c>
      <c r="J74" s="42" t="e">
        <f>#N/A</f>
        <v>#N/A</v>
      </c>
      <c r="K74" s="42" t="e">
        <f>#N/A</f>
        <v>#N/A</v>
      </c>
      <c r="L74" s="42">
        <v>34600</v>
      </c>
      <c r="N74" s="36"/>
    </row>
    <row r="75" spans="1:14" s="35" customFormat="1" ht="12.75" customHeight="1" x14ac:dyDescent="0.2">
      <c r="A75" s="10">
        <v>2</v>
      </c>
      <c r="B75" s="11" t="s">
        <v>232</v>
      </c>
      <c r="C75" s="8" t="e">
        <f>#REF!</f>
        <v>#REF!</v>
      </c>
      <c r="D75" s="8" t="s">
        <v>673</v>
      </c>
      <c r="E75" s="7" t="s">
        <v>673</v>
      </c>
      <c r="F75" s="8">
        <v>162.19999999999999</v>
      </c>
      <c r="G75" s="8">
        <f>F75*34600</f>
        <v>5612120</v>
      </c>
      <c r="H75" s="8">
        <v>269.89999999999998</v>
      </c>
      <c r="I75" s="8">
        <f>H75*L75</f>
        <v>9338540</v>
      </c>
      <c r="J75" s="42">
        <f>G75+I75</f>
        <v>14950660</v>
      </c>
      <c r="K75" s="42" t="e">
        <f>#N/A</f>
        <v>#N/A</v>
      </c>
      <c r="L75" s="42">
        <v>34600</v>
      </c>
      <c r="M75" s="36"/>
      <c r="N75" s="36"/>
    </row>
    <row r="76" spans="1:14" s="35" customFormat="1" ht="12.75" customHeight="1" x14ac:dyDescent="0.2">
      <c r="A76" s="10">
        <v>3</v>
      </c>
      <c r="B76" s="11" t="s">
        <v>233</v>
      </c>
      <c r="C76" s="8">
        <v>447.1</v>
      </c>
      <c r="D76" s="8" t="s">
        <v>673</v>
      </c>
      <c r="E76" s="7" t="s">
        <v>673</v>
      </c>
      <c r="F76" s="8">
        <v>280.3</v>
      </c>
      <c r="G76" s="8">
        <f>F76*L76</f>
        <v>9698380</v>
      </c>
      <c r="H76" s="8">
        <v>166.8</v>
      </c>
      <c r="I76" s="8">
        <f>H76*L76</f>
        <v>5771280</v>
      </c>
      <c r="J76" s="42">
        <f>G76+I76</f>
        <v>15469660</v>
      </c>
      <c r="K76" s="42" t="e">
        <f>#N/A</f>
        <v>#N/A</v>
      </c>
      <c r="L76" s="42">
        <v>34600</v>
      </c>
      <c r="M76" s="36"/>
      <c r="N76" s="36"/>
    </row>
    <row r="77" spans="1:14" s="35" customFormat="1" ht="12.75" customHeight="1" x14ac:dyDescent="0.2">
      <c r="A77" s="10">
        <v>4</v>
      </c>
      <c r="B77" s="11" t="s">
        <v>234</v>
      </c>
      <c r="C77" s="8" t="e">
        <f>#REF!</f>
        <v>#REF!</v>
      </c>
      <c r="D77" s="8" t="s">
        <v>673</v>
      </c>
      <c r="E77" s="7" t="s">
        <v>673</v>
      </c>
      <c r="F77" s="8">
        <v>308</v>
      </c>
      <c r="G77" s="8">
        <f>F77*L77</f>
        <v>10656800</v>
      </c>
      <c r="H77" s="8">
        <v>115.9</v>
      </c>
      <c r="I77" s="8">
        <f>H77*L77</f>
        <v>4010140</v>
      </c>
      <c r="J77" s="42">
        <f>G77+I77</f>
        <v>14666940</v>
      </c>
      <c r="K77" s="42" t="e">
        <f>#N/A</f>
        <v>#N/A</v>
      </c>
      <c r="L77" s="42">
        <v>34600</v>
      </c>
      <c r="M77" s="36"/>
      <c r="N77" s="36"/>
    </row>
    <row r="78" spans="1:14" s="35" customFormat="1" ht="12.75" customHeight="1" x14ac:dyDescent="0.2">
      <c r="A78" s="10">
        <v>5</v>
      </c>
      <c r="B78" s="11" t="s">
        <v>235</v>
      </c>
      <c r="C78" s="8" t="e">
        <f>#REF!</f>
        <v>#REF!</v>
      </c>
      <c r="D78" s="8" t="s">
        <v>673</v>
      </c>
      <c r="E78" s="7" t="s">
        <v>673</v>
      </c>
      <c r="F78" s="8" t="e">
        <f>C78</f>
        <v>#REF!</v>
      </c>
      <c r="G78" s="8" t="e">
        <f>F78*L78</f>
        <v>#REF!</v>
      </c>
      <c r="H78" s="8" t="e">
        <f>#N/A</f>
        <v>#N/A</v>
      </c>
      <c r="I78" s="8" t="s">
        <v>673</v>
      </c>
      <c r="J78" s="42" t="e">
        <f>#N/A</f>
        <v>#N/A</v>
      </c>
      <c r="K78" s="42" t="e">
        <f>#N/A</f>
        <v>#N/A</v>
      </c>
      <c r="L78" s="42">
        <v>34600</v>
      </c>
      <c r="N78" s="36"/>
    </row>
    <row r="79" spans="1:14" s="35" customFormat="1" ht="12.75" customHeight="1" x14ac:dyDescent="0.2">
      <c r="A79" s="10">
        <v>6</v>
      </c>
      <c r="B79" s="11" t="s">
        <v>236</v>
      </c>
      <c r="C79" s="8">
        <v>86.9</v>
      </c>
      <c r="D79" s="8" t="s">
        <v>673</v>
      </c>
      <c r="E79" s="7" t="s">
        <v>673</v>
      </c>
      <c r="F79" s="8">
        <v>86.9</v>
      </c>
      <c r="G79" s="8">
        <f>F79*L79</f>
        <v>3006740</v>
      </c>
      <c r="H79" s="8" t="e">
        <f>#N/A</f>
        <v>#N/A</v>
      </c>
      <c r="I79" s="8" t="s">
        <v>673</v>
      </c>
      <c r="J79" s="42" t="e">
        <f>#N/A</f>
        <v>#N/A</v>
      </c>
      <c r="K79" s="42" t="e">
        <f>#N/A</f>
        <v>#N/A</v>
      </c>
      <c r="L79" s="42">
        <v>34600</v>
      </c>
      <c r="N79" s="36"/>
    </row>
    <row r="80" spans="1:14" s="35" customFormat="1" ht="25.5" customHeight="1" x14ac:dyDescent="0.2">
      <c r="A80" s="10">
        <v>7</v>
      </c>
      <c r="B80" s="11" t="s">
        <v>237</v>
      </c>
      <c r="C80" s="8">
        <v>188.9</v>
      </c>
      <c r="D80" s="8" t="s">
        <v>673</v>
      </c>
      <c r="E80" s="7" t="s">
        <v>673</v>
      </c>
      <c r="F80" s="8">
        <v>107.1</v>
      </c>
      <c r="G80" s="8">
        <f>F80*L80</f>
        <v>3705660</v>
      </c>
      <c r="H80" s="8">
        <v>81.8</v>
      </c>
      <c r="I80" s="8">
        <f>H80*L80</f>
        <v>2830280</v>
      </c>
      <c r="J80" s="42">
        <f>G80+I80</f>
        <v>6535940</v>
      </c>
      <c r="K80" s="42" t="e">
        <f>#N/A</f>
        <v>#N/A</v>
      </c>
      <c r="L80" s="42">
        <v>34600</v>
      </c>
      <c r="M80" s="36"/>
      <c r="N80" s="36"/>
    </row>
    <row r="81" spans="1:14" s="25" customFormat="1" ht="39" customHeight="1" x14ac:dyDescent="0.2">
      <c r="A81" s="868" t="s">
        <v>553</v>
      </c>
      <c r="B81" s="869"/>
      <c r="C81" s="19" t="e">
        <f>SUM(C74:C80)</f>
        <v>#REF!</v>
      </c>
      <c r="D81" s="8" t="s">
        <v>673</v>
      </c>
      <c r="E81" s="7" t="s">
        <v>673</v>
      </c>
      <c r="F81" s="19" t="e">
        <f>#N/A</f>
        <v>#N/A</v>
      </c>
      <c r="G81" s="19" t="e">
        <f>#N/A</f>
        <v>#N/A</v>
      </c>
      <c r="H81" s="19" t="e">
        <f>#N/A</f>
        <v>#N/A</v>
      </c>
      <c r="I81" s="19" t="e">
        <f>#N/A</f>
        <v>#N/A</v>
      </c>
      <c r="J81" s="55" t="e">
        <f>#N/A</f>
        <v>#N/A</v>
      </c>
      <c r="K81" s="55" t="e">
        <f>#N/A</f>
        <v>#N/A</v>
      </c>
      <c r="L81" s="55">
        <v>34600</v>
      </c>
      <c r="M81" s="65"/>
      <c r="N81" s="65"/>
    </row>
    <row r="82" spans="1:14" s="6" customFormat="1" ht="12.75" customHeight="1" x14ac:dyDescent="0.2">
      <c r="A82" s="870" t="s">
        <v>692</v>
      </c>
      <c r="B82" s="871"/>
      <c r="C82" s="871"/>
      <c r="D82" s="871"/>
      <c r="E82" s="871"/>
      <c r="F82" s="871"/>
      <c r="G82" s="871"/>
      <c r="H82" s="871"/>
      <c r="I82" s="871"/>
      <c r="J82" s="871"/>
      <c r="K82" s="871"/>
      <c r="L82" s="871"/>
      <c r="N82" s="9"/>
    </row>
    <row r="83" spans="1:14" s="35" customFormat="1" ht="12.75" customHeight="1" x14ac:dyDescent="0.2">
      <c r="A83" s="10">
        <v>1</v>
      </c>
      <c r="B83" s="11" t="s">
        <v>749</v>
      </c>
      <c r="C83" s="8" t="e">
        <f>#REF!</f>
        <v>#REF!</v>
      </c>
      <c r="D83" s="8" t="e">
        <f>C83</f>
        <v>#REF!</v>
      </c>
      <c r="E83" s="8" t="e">
        <f>D83*L83</f>
        <v>#REF!</v>
      </c>
      <c r="F83" s="8" t="s">
        <v>673</v>
      </c>
      <c r="G83" s="8" t="s">
        <v>673</v>
      </c>
      <c r="H83" s="8" t="s">
        <v>673</v>
      </c>
      <c r="I83" s="8" t="s">
        <v>673</v>
      </c>
      <c r="J83" s="42" t="e">
        <f>E83</f>
        <v>#REF!</v>
      </c>
      <c r="K83" s="42" t="e">
        <f>J83*0.1</f>
        <v>#REF!</v>
      </c>
      <c r="L83" s="42">
        <v>34600</v>
      </c>
      <c r="N83" s="36"/>
    </row>
    <row r="84" spans="1:14" s="35" customFormat="1" ht="12.75" customHeight="1" x14ac:dyDescent="0.2">
      <c r="A84" s="10">
        <v>2</v>
      </c>
      <c r="B84" s="11" t="s">
        <v>750</v>
      </c>
      <c r="C84" s="8" t="e">
        <f>#REF!</f>
        <v>#REF!</v>
      </c>
      <c r="D84" s="8" t="e">
        <f>C84</f>
        <v>#REF!</v>
      </c>
      <c r="E84" s="8" t="e">
        <f>D84*L84</f>
        <v>#REF!</v>
      </c>
      <c r="F84" s="8" t="s">
        <v>673</v>
      </c>
      <c r="G84" s="8" t="s">
        <v>673</v>
      </c>
      <c r="H84" s="8" t="s">
        <v>673</v>
      </c>
      <c r="I84" s="8" t="s">
        <v>673</v>
      </c>
      <c r="J84" s="42" t="e">
        <f>E84</f>
        <v>#REF!</v>
      </c>
      <c r="K84" s="42" t="e">
        <f>J84*0.1</f>
        <v>#REF!</v>
      </c>
      <c r="L84" s="42">
        <v>34600</v>
      </c>
      <c r="N84" s="36"/>
    </row>
    <row r="85" spans="1:14" s="25" customFormat="1" ht="54" customHeight="1" x14ac:dyDescent="0.2">
      <c r="A85" s="868" t="s">
        <v>575</v>
      </c>
      <c r="B85" s="869"/>
      <c r="C85" s="19" t="e">
        <f>SUM(C83:C84)</f>
        <v>#REF!</v>
      </c>
      <c r="D85" s="19" t="e">
        <f>SUM(D83:D84)</f>
        <v>#REF!</v>
      </c>
      <c r="E85" s="19" t="e">
        <f>SUM(E83:E84)</f>
        <v>#REF!</v>
      </c>
      <c r="F85" s="8" t="s">
        <v>673</v>
      </c>
      <c r="G85" s="8" t="s">
        <v>673</v>
      </c>
      <c r="H85" s="8" t="s">
        <v>673</v>
      </c>
      <c r="I85" s="8" t="s">
        <v>673</v>
      </c>
      <c r="J85" s="55" t="e">
        <f>SUM(J83:J84)</f>
        <v>#REF!</v>
      </c>
      <c r="K85" s="55" t="e">
        <f>SUM(K83:K84)</f>
        <v>#REF!</v>
      </c>
      <c r="L85" s="55">
        <v>34600</v>
      </c>
      <c r="N85" s="65"/>
    </row>
    <row r="86" spans="1:14" s="6" customFormat="1" ht="12.75" customHeight="1" x14ac:dyDescent="0.2">
      <c r="A86" s="870" t="s">
        <v>698</v>
      </c>
      <c r="B86" s="871"/>
      <c r="C86" s="871"/>
      <c r="D86" s="871"/>
      <c r="E86" s="871"/>
      <c r="F86" s="871"/>
      <c r="G86" s="871"/>
      <c r="H86" s="871"/>
      <c r="I86" s="871"/>
      <c r="J86" s="871"/>
      <c r="K86" s="871"/>
      <c r="L86" s="871"/>
      <c r="N86" s="9"/>
    </row>
    <row r="87" spans="1:14" s="6" customFormat="1" ht="12.75" customHeight="1" x14ac:dyDescent="0.2">
      <c r="A87" s="10">
        <v>1</v>
      </c>
      <c r="B87" s="11" t="s">
        <v>238</v>
      </c>
      <c r="C87" s="8" t="e">
        <f>#REF!</f>
        <v>#REF!</v>
      </c>
      <c r="D87" s="45" t="s">
        <v>673</v>
      </c>
      <c r="E87" s="46" t="s">
        <v>673</v>
      </c>
      <c r="F87" s="8" t="e">
        <f>#N/A</f>
        <v>#N/A</v>
      </c>
      <c r="G87" s="8" t="e">
        <f>F87*L87</f>
        <v>#N/A</v>
      </c>
      <c r="H87" s="8" t="e">
        <f>#N/A</f>
        <v>#N/A</v>
      </c>
      <c r="I87" s="8" t="s">
        <v>673</v>
      </c>
      <c r="J87" s="42" t="e">
        <f>#N/A</f>
        <v>#N/A</v>
      </c>
      <c r="K87" s="42" t="e">
        <f>#N/A</f>
        <v>#N/A</v>
      </c>
      <c r="L87" s="42">
        <v>34600</v>
      </c>
      <c r="N87" s="9"/>
    </row>
    <row r="88" spans="1:14" s="6" customFormat="1" ht="12.75" customHeight="1" x14ac:dyDescent="0.2">
      <c r="A88" s="10">
        <v>2</v>
      </c>
      <c r="B88" s="11" t="s">
        <v>239</v>
      </c>
      <c r="C88" s="8" t="e">
        <f>#REF!</f>
        <v>#REF!</v>
      </c>
      <c r="D88" s="45" t="s">
        <v>673</v>
      </c>
      <c r="E88" s="46" t="s">
        <v>673</v>
      </c>
      <c r="F88" s="8" t="e">
        <f>#N/A</f>
        <v>#N/A</v>
      </c>
      <c r="G88" s="8" t="e">
        <f>#N/A</f>
        <v>#N/A</v>
      </c>
      <c r="H88" s="8" t="e">
        <f>#N/A</f>
        <v>#N/A</v>
      </c>
      <c r="I88" s="8" t="s">
        <v>673</v>
      </c>
      <c r="J88" s="42" t="e">
        <f>#N/A</f>
        <v>#N/A</v>
      </c>
      <c r="K88" s="42" t="e">
        <f>#N/A</f>
        <v>#N/A</v>
      </c>
      <c r="L88" s="42">
        <v>34600</v>
      </c>
      <c r="N88" s="9"/>
    </row>
    <row r="89" spans="1:14" s="6" customFormat="1" ht="12.75" customHeight="1" x14ac:dyDescent="0.2">
      <c r="A89" s="10">
        <v>3</v>
      </c>
      <c r="B89" s="11" t="s">
        <v>240</v>
      </c>
      <c r="C89" s="8" t="e">
        <f>#REF!</f>
        <v>#REF!</v>
      </c>
      <c r="D89" s="45" t="s">
        <v>673</v>
      </c>
      <c r="E89" s="46" t="s">
        <v>673</v>
      </c>
      <c r="F89" s="8" t="e">
        <f>#N/A</f>
        <v>#N/A</v>
      </c>
      <c r="G89" s="8" t="e">
        <f>#N/A</f>
        <v>#N/A</v>
      </c>
      <c r="H89" s="8" t="e">
        <f>#N/A</f>
        <v>#N/A</v>
      </c>
      <c r="I89" s="8" t="s">
        <v>673</v>
      </c>
      <c r="J89" s="42" t="e">
        <f>#N/A</f>
        <v>#N/A</v>
      </c>
      <c r="K89" s="42" t="e">
        <f>#N/A</f>
        <v>#N/A</v>
      </c>
      <c r="L89" s="42">
        <v>34600</v>
      </c>
      <c r="N89" s="9"/>
    </row>
    <row r="90" spans="1:14" s="6" customFormat="1" ht="25.5" customHeight="1" x14ac:dyDescent="0.2">
      <c r="A90" s="10">
        <v>4</v>
      </c>
      <c r="B90" s="11" t="s">
        <v>241</v>
      </c>
      <c r="C90" s="8" t="e">
        <f>#REF!</f>
        <v>#REF!</v>
      </c>
      <c r="D90" s="45" t="s">
        <v>673</v>
      </c>
      <c r="E90" s="46" t="s">
        <v>673</v>
      </c>
      <c r="F90" s="8" t="e">
        <f>#N/A</f>
        <v>#N/A</v>
      </c>
      <c r="G90" s="8" t="e">
        <f>#N/A</f>
        <v>#N/A</v>
      </c>
      <c r="H90" s="8" t="e">
        <f>#N/A</f>
        <v>#N/A</v>
      </c>
      <c r="I90" s="8" t="s">
        <v>673</v>
      </c>
      <c r="J90" s="42" t="e">
        <f>#N/A</f>
        <v>#N/A</v>
      </c>
      <c r="K90" s="42" t="e">
        <f>#N/A</f>
        <v>#N/A</v>
      </c>
      <c r="L90" s="42">
        <v>34600</v>
      </c>
      <c r="N90" s="9"/>
    </row>
    <row r="91" spans="1:14" s="6" customFormat="1" ht="25.5" customHeight="1" x14ac:dyDescent="0.2">
      <c r="A91" s="10">
        <v>5</v>
      </c>
      <c r="B91" s="11" t="s">
        <v>242</v>
      </c>
      <c r="C91" s="8" t="e">
        <f>#REF!</f>
        <v>#REF!</v>
      </c>
      <c r="D91" s="45" t="s">
        <v>673</v>
      </c>
      <c r="E91" s="46" t="s">
        <v>673</v>
      </c>
      <c r="F91" s="8" t="e">
        <f>#N/A</f>
        <v>#N/A</v>
      </c>
      <c r="G91" s="8" t="e">
        <f>#N/A</f>
        <v>#N/A</v>
      </c>
      <c r="H91" s="8" t="e">
        <f>#N/A</f>
        <v>#N/A</v>
      </c>
      <c r="I91" s="8" t="s">
        <v>673</v>
      </c>
      <c r="J91" s="42" t="e">
        <f>#N/A</f>
        <v>#N/A</v>
      </c>
      <c r="K91" s="42" t="e">
        <f>#N/A</f>
        <v>#N/A</v>
      </c>
      <c r="L91" s="42">
        <v>34600</v>
      </c>
      <c r="N91" s="9"/>
    </row>
    <row r="92" spans="1:14" s="6" customFormat="1" ht="25.5" customHeight="1" x14ac:dyDescent="0.2">
      <c r="A92" s="10">
        <v>6</v>
      </c>
      <c r="B92" s="11" t="s">
        <v>243</v>
      </c>
      <c r="C92" s="8" t="e">
        <f>#REF!</f>
        <v>#REF!</v>
      </c>
      <c r="D92" s="45" t="s">
        <v>673</v>
      </c>
      <c r="E92" s="46" t="s">
        <v>673</v>
      </c>
      <c r="F92" s="8" t="e">
        <f>#N/A</f>
        <v>#N/A</v>
      </c>
      <c r="G92" s="8" t="e">
        <f>#N/A</f>
        <v>#N/A</v>
      </c>
      <c r="H92" s="8" t="e">
        <f>#N/A</f>
        <v>#N/A</v>
      </c>
      <c r="I92" s="8" t="s">
        <v>673</v>
      </c>
      <c r="J92" s="42" t="e">
        <f>#N/A</f>
        <v>#N/A</v>
      </c>
      <c r="K92" s="42" t="e">
        <f>#N/A</f>
        <v>#N/A</v>
      </c>
      <c r="L92" s="42">
        <v>34600</v>
      </c>
      <c r="N92" s="9"/>
    </row>
    <row r="93" spans="1:14" s="6" customFormat="1" ht="12.75" customHeight="1" x14ac:dyDescent="0.2">
      <c r="A93" s="10">
        <v>7</v>
      </c>
      <c r="B93" s="11" t="s">
        <v>244</v>
      </c>
      <c r="C93" s="8" t="e">
        <f>#REF!</f>
        <v>#REF!</v>
      </c>
      <c r="D93" s="45" t="s">
        <v>673</v>
      </c>
      <c r="E93" s="46" t="s">
        <v>673</v>
      </c>
      <c r="F93" s="8" t="e">
        <f>#N/A</f>
        <v>#N/A</v>
      </c>
      <c r="G93" s="8" t="e">
        <f>#N/A</f>
        <v>#N/A</v>
      </c>
      <c r="H93" s="8" t="e">
        <f>#N/A</f>
        <v>#N/A</v>
      </c>
      <c r="I93" s="8" t="s">
        <v>673</v>
      </c>
      <c r="J93" s="42" t="e">
        <f>#N/A</f>
        <v>#N/A</v>
      </c>
      <c r="K93" s="42" t="e">
        <f>#N/A</f>
        <v>#N/A</v>
      </c>
      <c r="L93" s="42">
        <v>34600</v>
      </c>
      <c r="N93" s="9"/>
    </row>
    <row r="94" spans="1:14" s="6" customFormat="1" ht="12.75" customHeight="1" x14ac:dyDescent="0.2">
      <c r="A94" s="10">
        <v>8</v>
      </c>
      <c r="B94" s="11" t="s">
        <v>245</v>
      </c>
      <c r="C94" s="8" t="e">
        <f>#REF!</f>
        <v>#REF!</v>
      </c>
      <c r="D94" s="45" t="s">
        <v>673</v>
      </c>
      <c r="E94" s="46" t="s">
        <v>673</v>
      </c>
      <c r="F94" s="8" t="e">
        <f>#N/A</f>
        <v>#N/A</v>
      </c>
      <c r="G94" s="8" t="e">
        <f>#N/A</f>
        <v>#N/A</v>
      </c>
      <c r="H94" s="8" t="e">
        <f>#N/A</f>
        <v>#N/A</v>
      </c>
      <c r="I94" s="8" t="s">
        <v>673</v>
      </c>
      <c r="J94" s="42" t="e">
        <f>#N/A</f>
        <v>#N/A</v>
      </c>
      <c r="K94" s="42" t="e">
        <f>#N/A</f>
        <v>#N/A</v>
      </c>
      <c r="L94" s="42">
        <v>34600</v>
      </c>
      <c r="N94" s="9"/>
    </row>
    <row r="95" spans="1:14" s="6" customFormat="1" ht="25.5" customHeight="1" x14ac:dyDescent="0.2">
      <c r="A95" s="10">
        <v>9</v>
      </c>
      <c r="B95" s="11" t="s">
        <v>246</v>
      </c>
      <c r="C95" s="8" t="e">
        <f>#REF!</f>
        <v>#REF!</v>
      </c>
      <c r="D95" s="45" t="s">
        <v>673</v>
      </c>
      <c r="E95" s="46" t="s">
        <v>673</v>
      </c>
      <c r="F95" s="8" t="e">
        <f>#N/A</f>
        <v>#N/A</v>
      </c>
      <c r="G95" s="8" t="e">
        <f>#N/A</f>
        <v>#N/A</v>
      </c>
      <c r="H95" s="8" t="e">
        <f>#N/A</f>
        <v>#N/A</v>
      </c>
      <c r="I95" s="8" t="s">
        <v>673</v>
      </c>
      <c r="J95" s="42" t="e">
        <f>#N/A</f>
        <v>#N/A</v>
      </c>
      <c r="K95" s="42" t="e">
        <f>#N/A</f>
        <v>#N/A</v>
      </c>
      <c r="L95" s="42">
        <v>34600</v>
      </c>
      <c r="N95" s="9"/>
    </row>
    <row r="96" spans="1:14" s="6" customFormat="1" ht="12.75" customHeight="1" x14ac:dyDescent="0.2">
      <c r="A96" s="10">
        <v>10</v>
      </c>
      <c r="B96" s="11" t="s">
        <v>247</v>
      </c>
      <c r="C96" s="8" t="e">
        <f>#REF!</f>
        <v>#REF!</v>
      </c>
      <c r="D96" s="45" t="s">
        <v>673</v>
      </c>
      <c r="E96" s="46" t="s">
        <v>673</v>
      </c>
      <c r="F96" s="8" t="e">
        <f>#N/A</f>
        <v>#N/A</v>
      </c>
      <c r="G96" s="8" t="e">
        <f>#N/A</f>
        <v>#N/A</v>
      </c>
      <c r="H96" s="8" t="e">
        <f>#N/A</f>
        <v>#N/A</v>
      </c>
      <c r="I96" s="8" t="s">
        <v>673</v>
      </c>
      <c r="J96" s="42" t="e">
        <f>#N/A</f>
        <v>#N/A</v>
      </c>
      <c r="K96" s="42" t="e">
        <f>#N/A</f>
        <v>#N/A</v>
      </c>
      <c r="L96" s="42">
        <v>34600</v>
      </c>
      <c r="N96" s="9"/>
    </row>
    <row r="97" spans="1:14" s="6" customFormat="1" ht="12.75" customHeight="1" x14ac:dyDescent="0.2">
      <c r="A97" s="10">
        <v>11</v>
      </c>
      <c r="B97" s="11" t="s">
        <v>365</v>
      </c>
      <c r="C97" s="8" t="e">
        <f>#REF!</f>
        <v>#REF!</v>
      </c>
      <c r="D97" s="45" t="s">
        <v>673</v>
      </c>
      <c r="E97" s="46" t="s">
        <v>673</v>
      </c>
      <c r="F97" s="8" t="s">
        <v>673</v>
      </c>
      <c r="G97" s="8" t="s">
        <v>673</v>
      </c>
      <c r="H97" s="8">
        <v>118</v>
      </c>
      <c r="I97" s="8">
        <f>H97*L97</f>
        <v>4082800</v>
      </c>
      <c r="J97" s="42">
        <f>I97</f>
        <v>4082800</v>
      </c>
      <c r="K97" s="42" t="e">
        <f>#N/A</f>
        <v>#N/A</v>
      </c>
      <c r="L97" s="42">
        <v>34600</v>
      </c>
      <c r="N97" s="9"/>
    </row>
    <row r="98" spans="1:14" s="6" customFormat="1" ht="12.75" customHeight="1" x14ac:dyDescent="0.2">
      <c r="A98" s="10">
        <v>12</v>
      </c>
      <c r="B98" s="11" t="s">
        <v>248</v>
      </c>
      <c r="C98" s="8" t="e">
        <f>#REF!</f>
        <v>#REF!</v>
      </c>
      <c r="D98" s="45" t="s">
        <v>673</v>
      </c>
      <c r="E98" s="46" t="s">
        <v>673</v>
      </c>
      <c r="F98" s="8" t="s">
        <v>673</v>
      </c>
      <c r="G98" s="8" t="s">
        <v>673</v>
      </c>
      <c r="H98" s="8">
        <v>32.76</v>
      </c>
      <c r="I98" s="8" t="e">
        <f>#N/A</f>
        <v>#N/A</v>
      </c>
      <c r="J98" s="42" t="e">
        <f>#N/A</f>
        <v>#N/A</v>
      </c>
      <c r="K98" s="42" t="e">
        <f>#N/A</f>
        <v>#N/A</v>
      </c>
      <c r="L98" s="42">
        <v>34600</v>
      </c>
      <c r="N98" s="9"/>
    </row>
    <row r="99" spans="1:14" s="6" customFormat="1" ht="12.75" customHeight="1" x14ac:dyDescent="0.2">
      <c r="A99" s="10">
        <v>13</v>
      </c>
      <c r="B99" s="11" t="s">
        <v>249</v>
      </c>
      <c r="C99" s="8" t="e">
        <f>#REF!</f>
        <v>#REF!</v>
      </c>
      <c r="D99" s="45" t="s">
        <v>673</v>
      </c>
      <c r="E99" s="46" t="s">
        <v>673</v>
      </c>
      <c r="F99" s="4" t="s">
        <v>673</v>
      </c>
      <c r="G99" s="8" t="s">
        <v>673</v>
      </c>
      <c r="H99" s="8" t="e">
        <f>#N/A</f>
        <v>#N/A</v>
      </c>
      <c r="I99" s="8" t="e">
        <f>#N/A</f>
        <v>#N/A</v>
      </c>
      <c r="J99" s="42" t="e">
        <f>#N/A</f>
        <v>#N/A</v>
      </c>
      <c r="K99" s="42" t="e">
        <f>#N/A</f>
        <v>#N/A</v>
      </c>
      <c r="L99" s="42">
        <v>34600</v>
      </c>
      <c r="N99" s="9"/>
    </row>
    <row r="100" spans="1:14" s="6" customFormat="1" ht="12.75" customHeight="1" x14ac:dyDescent="0.2">
      <c r="A100" s="10">
        <v>14</v>
      </c>
      <c r="B100" s="11" t="s">
        <v>250</v>
      </c>
      <c r="C100" s="8" t="e">
        <f>#REF!</f>
        <v>#REF!</v>
      </c>
      <c r="D100" s="45" t="s">
        <v>673</v>
      </c>
      <c r="E100" s="46" t="s">
        <v>673</v>
      </c>
      <c r="F100" s="4" t="s">
        <v>673</v>
      </c>
      <c r="G100" s="8" t="s">
        <v>673</v>
      </c>
      <c r="H100" s="8" t="e">
        <f>#N/A</f>
        <v>#N/A</v>
      </c>
      <c r="I100" s="8" t="e">
        <f>#N/A</f>
        <v>#N/A</v>
      </c>
      <c r="J100" s="42" t="e">
        <f>#N/A</f>
        <v>#N/A</v>
      </c>
      <c r="K100" s="42" t="e">
        <f>#N/A</f>
        <v>#N/A</v>
      </c>
      <c r="L100" s="42">
        <v>34600</v>
      </c>
      <c r="N100" s="9"/>
    </row>
    <row r="101" spans="1:14" s="6" customFormat="1" ht="12.75" customHeight="1" x14ac:dyDescent="0.2">
      <c r="A101" s="10">
        <v>15</v>
      </c>
      <c r="B101" s="11" t="s">
        <v>251</v>
      </c>
      <c r="C101" s="8" t="e">
        <f>#REF!</f>
        <v>#REF!</v>
      </c>
      <c r="D101" s="45" t="s">
        <v>673</v>
      </c>
      <c r="E101" s="46" t="s">
        <v>673</v>
      </c>
      <c r="F101" s="4" t="s">
        <v>673</v>
      </c>
      <c r="G101" s="8" t="s">
        <v>673</v>
      </c>
      <c r="H101" s="8" t="e">
        <f>#N/A</f>
        <v>#N/A</v>
      </c>
      <c r="I101" s="8" t="e">
        <f>#N/A</f>
        <v>#N/A</v>
      </c>
      <c r="J101" s="42" t="e">
        <f>#N/A</f>
        <v>#N/A</v>
      </c>
      <c r="K101" s="42" t="e">
        <f>#N/A</f>
        <v>#N/A</v>
      </c>
      <c r="L101" s="42">
        <v>34600</v>
      </c>
      <c r="N101" s="9"/>
    </row>
    <row r="102" spans="1:14" s="6" customFormat="1" ht="12.75" customHeight="1" x14ac:dyDescent="0.2">
      <c r="A102" s="10">
        <v>16</v>
      </c>
      <c r="B102" s="11" t="s">
        <v>252</v>
      </c>
      <c r="C102" s="8" t="e">
        <f>#REF!</f>
        <v>#REF!</v>
      </c>
      <c r="D102" s="45" t="s">
        <v>673</v>
      </c>
      <c r="E102" s="46" t="s">
        <v>673</v>
      </c>
      <c r="F102" s="4" t="s">
        <v>673</v>
      </c>
      <c r="G102" s="8" t="s">
        <v>673</v>
      </c>
      <c r="H102" s="8" t="e">
        <f>#N/A</f>
        <v>#N/A</v>
      </c>
      <c r="I102" s="8" t="e">
        <f>#N/A</f>
        <v>#N/A</v>
      </c>
      <c r="J102" s="42" t="e">
        <f>#N/A</f>
        <v>#N/A</v>
      </c>
      <c r="K102" s="42" t="e">
        <f>#N/A</f>
        <v>#N/A</v>
      </c>
      <c r="L102" s="42">
        <v>34600</v>
      </c>
      <c r="N102" s="9"/>
    </row>
    <row r="103" spans="1:14" s="6" customFormat="1" ht="12.75" customHeight="1" x14ac:dyDescent="0.2">
      <c r="A103" s="10">
        <v>17</v>
      </c>
      <c r="B103" s="11" t="s">
        <v>253</v>
      </c>
      <c r="C103" s="8" t="e">
        <f>#REF!</f>
        <v>#REF!</v>
      </c>
      <c r="D103" s="45" t="s">
        <v>673</v>
      </c>
      <c r="E103" s="46" t="s">
        <v>673</v>
      </c>
      <c r="F103" s="4" t="s">
        <v>673</v>
      </c>
      <c r="G103" s="8" t="s">
        <v>673</v>
      </c>
      <c r="H103" s="8" t="e">
        <f>#N/A</f>
        <v>#N/A</v>
      </c>
      <c r="I103" s="8" t="e">
        <f>#N/A</f>
        <v>#N/A</v>
      </c>
      <c r="J103" s="42" t="e">
        <f>#N/A</f>
        <v>#N/A</v>
      </c>
      <c r="K103" s="42" t="e">
        <f>#N/A</f>
        <v>#N/A</v>
      </c>
      <c r="L103" s="42">
        <v>34600</v>
      </c>
      <c r="N103" s="9"/>
    </row>
    <row r="104" spans="1:14" s="6" customFormat="1" ht="12.75" customHeight="1" x14ac:dyDescent="0.2">
      <c r="A104" s="10">
        <v>18</v>
      </c>
      <c r="B104" s="11" t="s">
        <v>254</v>
      </c>
      <c r="C104" s="8" t="e">
        <f>#REF!</f>
        <v>#REF!</v>
      </c>
      <c r="D104" s="45" t="s">
        <v>673</v>
      </c>
      <c r="E104" s="46" t="s">
        <v>673</v>
      </c>
      <c r="F104" s="4" t="s">
        <v>673</v>
      </c>
      <c r="G104" s="8" t="s">
        <v>673</v>
      </c>
      <c r="H104" s="8" t="e">
        <f>#N/A</f>
        <v>#N/A</v>
      </c>
      <c r="I104" s="8" t="e">
        <f>#N/A</f>
        <v>#N/A</v>
      </c>
      <c r="J104" s="42" t="e">
        <f>#N/A</f>
        <v>#N/A</v>
      </c>
      <c r="K104" s="42" t="e">
        <f>#N/A</f>
        <v>#N/A</v>
      </c>
      <c r="L104" s="42">
        <v>34600</v>
      </c>
      <c r="N104" s="9"/>
    </row>
    <row r="105" spans="1:14" s="6" customFormat="1" ht="12.75" customHeight="1" x14ac:dyDescent="0.2">
      <c r="A105" s="10">
        <v>19</v>
      </c>
      <c r="B105" s="11" t="s">
        <v>255</v>
      </c>
      <c r="C105" s="8" t="e">
        <f>#REF!</f>
        <v>#REF!</v>
      </c>
      <c r="D105" s="45" t="s">
        <v>673</v>
      </c>
      <c r="E105" s="46" t="s">
        <v>673</v>
      </c>
      <c r="F105" s="4" t="s">
        <v>673</v>
      </c>
      <c r="G105" s="8" t="s">
        <v>673</v>
      </c>
      <c r="H105" s="8" t="e">
        <f>#N/A</f>
        <v>#N/A</v>
      </c>
      <c r="I105" s="8" t="e">
        <f>#N/A</f>
        <v>#N/A</v>
      </c>
      <c r="J105" s="42" t="e">
        <f>#N/A</f>
        <v>#N/A</v>
      </c>
      <c r="K105" s="42" t="e">
        <f>#N/A</f>
        <v>#N/A</v>
      </c>
      <c r="L105" s="42">
        <v>34600</v>
      </c>
      <c r="N105" s="9"/>
    </row>
    <row r="106" spans="1:14" s="6" customFormat="1" ht="12.75" customHeight="1" x14ac:dyDescent="0.2">
      <c r="A106" s="10">
        <v>20</v>
      </c>
      <c r="B106" s="11" t="s">
        <v>256</v>
      </c>
      <c r="C106" s="8" t="e">
        <f>#REF!</f>
        <v>#REF!</v>
      </c>
      <c r="D106" s="45" t="s">
        <v>673</v>
      </c>
      <c r="E106" s="46" t="s">
        <v>673</v>
      </c>
      <c r="F106" s="4" t="s">
        <v>673</v>
      </c>
      <c r="G106" s="8" t="s">
        <v>673</v>
      </c>
      <c r="H106" s="8" t="e">
        <f>#N/A</f>
        <v>#N/A</v>
      </c>
      <c r="I106" s="8" t="e">
        <f>#N/A</f>
        <v>#N/A</v>
      </c>
      <c r="J106" s="42" t="e">
        <f>#N/A</f>
        <v>#N/A</v>
      </c>
      <c r="K106" s="42" t="e">
        <f>#N/A</f>
        <v>#N/A</v>
      </c>
      <c r="L106" s="42">
        <v>34600</v>
      </c>
      <c r="N106" s="9"/>
    </row>
    <row r="107" spans="1:14" s="6" customFormat="1" ht="12.75" customHeight="1" x14ac:dyDescent="0.2">
      <c r="A107" s="10">
        <v>21</v>
      </c>
      <c r="B107" s="11" t="s">
        <v>257</v>
      </c>
      <c r="C107" s="8" t="e">
        <f>#REF!</f>
        <v>#REF!</v>
      </c>
      <c r="D107" s="45" t="s">
        <v>673</v>
      </c>
      <c r="E107" s="46" t="s">
        <v>673</v>
      </c>
      <c r="F107" s="4" t="s">
        <v>673</v>
      </c>
      <c r="G107" s="8" t="s">
        <v>673</v>
      </c>
      <c r="H107" s="8" t="e">
        <f>#N/A</f>
        <v>#N/A</v>
      </c>
      <c r="I107" s="8" t="e">
        <f>#N/A</f>
        <v>#N/A</v>
      </c>
      <c r="J107" s="42" t="e">
        <f>#N/A</f>
        <v>#N/A</v>
      </c>
      <c r="K107" s="42" t="e">
        <f>#N/A</f>
        <v>#N/A</v>
      </c>
      <c r="L107" s="42">
        <v>34600</v>
      </c>
      <c r="N107" s="9"/>
    </row>
    <row r="108" spans="1:14" s="6" customFormat="1" ht="12.75" customHeight="1" x14ac:dyDescent="0.2">
      <c r="A108" s="10">
        <v>22</v>
      </c>
      <c r="B108" s="11" t="s">
        <v>258</v>
      </c>
      <c r="C108" s="8" t="e">
        <f>#REF!</f>
        <v>#REF!</v>
      </c>
      <c r="D108" s="45" t="s">
        <v>673</v>
      </c>
      <c r="E108" s="46" t="s">
        <v>673</v>
      </c>
      <c r="F108" s="8" t="e">
        <f>#N/A</f>
        <v>#N/A</v>
      </c>
      <c r="G108" s="8" t="e">
        <f>F108*L108</f>
        <v>#N/A</v>
      </c>
      <c r="H108" s="8" t="s">
        <v>673</v>
      </c>
      <c r="I108" s="8" t="s">
        <v>673</v>
      </c>
      <c r="J108" s="42" t="e">
        <f>#N/A</f>
        <v>#N/A</v>
      </c>
      <c r="K108" s="42" t="e">
        <f>#N/A</f>
        <v>#N/A</v>
      </c>
      <c r="L108" s="42">
        <v>34600</v>
      </c>
      <c r="N108" s="9"/>
    </row>
    <row r="109" spans="1:14" s="6" customFormat="1" ht="12.75" customHeight="1" x14ac:dyDescent="0.2">
      <c r="A109" s="10">
        <v>23</v>
      </c>
      <c r="B109" s="11" t="s">
        <v>259</v>
      </c>
      <c r="C109" s="8" t="e">
        <f>#REF!</f>
        <v>#REF!</v>
      </c>
      <c r="D109" s="45" t="s">
        <v>673</v>
      </c>
      <c r="E109" s="46" t="s">
        <v>673</v>
      </c>
      <c r="F109" s="8" t="e">
        <f>#N/A</f>
        <v>#N/A</v>
      </c>
      <c r="G109" s="8" t="e">
        <f>F109*L109</f>
        <v>#N/A</v>
      </c>
      <c r="H109" s="8" t="s">
        <v>673</v>
      </c>
      <c r="I109" s="8" t="s">
        <v>673</v>
      </c>
      <c r="J109" s="42" t="e">
        <f>#N/A</f>
        <v>#N/A</v>
      </c>
      <c r="K109" s="42" t="e">
        <f>#N/A</f>
        <v>#N/A</v>
      </c>
      <c r="L109" s="42">
        <v>34600</v>
      </c>
      <c r="N109" s="9"/>
    </row>
    <row r="110" spans="1:14" s="6" customFormat="1" ht="12.75" customHeight="1" x14ac:dyDescent="0.2">
      <c r="A110" s="10">
        <v>24</v>
      </c>
      <c r="B110" s="11" t="s">
        <v>260</v>
      </c>
      <c r="C110" s="8" t="e">
        <f>#REF!</f>
        <v>#REF!</v>
      </c>
      <c r="D110" s="45" t="s">
        <v>673</v>
      </c>
      <c r="E110" s="46" t="s">
        <v>673</v>
      </c>
      <c r="F110" s="8" t="e">
        <f>#N/A</f>
        <v>#N/A</v>
      </c>
      <c r="G110" s="8" t="e">
        <f>F110*L110</f>
        <v>#N/A</v>
      </c>
      <c r="H110" s="8" t="s">
        <v>673</v>
      </c>
      <c r="I110" s="8" t="s">
        <v>673</v>
      </c>
      <c r="J110" s="42" t="e">
        <f>#N/A</f>
        <v>#N/A</v>
      </c>
      <c r="K110" s="42" t="e">
        <f>#N/A</f>
        <v>#N/A</v>
      </c>
      <c r="L110" s="42">
        <v>34600</v>
      </c>
      <c r="N110" s="9"/>
    </row>
    <row r="111" spans="1:14" s="6" customFormat="1" ht="12.75" customHeight="1" x14ac:dyDescent="0.2">
      <c r="A111" s="10">
        <v>25</v>
      </c>
      <c r="B111" s="11" t="s">
        <v>261</v>
      </c>
      <c r="C111" s="8" t="e">
        <f>#REF!</f>
        <v>#REF!</v>
      </c>
      <c r="D111" s="45" t="s">
        <v>673</v>
      </c>
      <c r="E111" s="46" t="s">
        <v>673</v>
      </c>
      <c r="F111" s="8" t="e">
        <f>#N/A</f>
        <v>#N/A</v>
      </c>
      <c r="G111" s="8" t="e">
        <f>F111*L111</f>
        <v>#N/A</v>
      </c>
      <c r="H111" s="8" t="s">
        <v>673</v>
      </c>
      <c r="I111" s="8" t="s">
        <v>673</v>
      </c>
      <c r="J111" s="42" t="e">
        <f>#N/A</f>
        <v>#N/A</v>
      </c>
      <c r="K111" s="42" t="e">
        <f>#N/A</f>
        <v>#N/A</v>
      </c>
      <c r="L111" s="42">
        <v>34600</v>
      </c>
      <c r="N111" s="9"/>
    </row>
    <row r="112" spans="1:14" s="6" customFormat="1" ht="12.75" customHeight="1" x14ac:dyDescent="0.2">
      <c r="A112" s="10">
        <v>26</v>
      </c>
      <c r="B112" s="11" t="s">
        <v>262</v>
      </c>
      <c r="C112" s="8" t="e">
        <f>#REF!</f>
        <v>#REF!</v>
      </c>
      <c r="D112" s="45" t="s">
        <v>673</v>
      </c>
      <c r="E112" s="46" t="s">
        <v>673</v>
      </c>
      <c r="F112" s="4" t="s">
        <v>673</v>
      </c>
      <c r="G112" s="8" t="s">
        <v>673</v>
      </c>
      <c r="H112" s="8" t="e">
        <f>C112</f>
        <v>#REF!</v>
      </c>
      <c r="I112" s="8" t="e">
        <f>H112*L112</f>
        <v>#REF!</v>
      </c>
      <c r="J112" s="42" t="e">
        <f>I112</f>
        <v>#REF!</v>
      </c>
      <c r="K112" s="42" t="e">
        <f>#N/A</f>
        <v>#N/A</v>
      </c>
      <c r="L112" s="42">
        <v>34600</v>
      </c>
      <c r="N112" s="9"/>
    </row>
    <row r="113" spans="1:14" s="6" customFormat="1" ht="12.75" customHeight="1" x14ac:dyDescent="0.2">
      <c r="A113" s="10">
        <v>27</v>
      </c>
      <c r="B113" s="11" t="s">
        <v>263</v>
      </c>
      <c r="C113" s="8" t="e">
        <f>#REF!</f>
        <v>#REF!</v>
      </c>
      <c r="D113" s="45" t="s">
        <v>673</v>
      </c>
      <c r="E113" s="46" t="s">
        <v>673</v>
      </c>
      <c r="F113" s="4" t="s">
        <v>673</v>
      </c>
      <c r="G113" s="8" t="s">
        <v>673</v>
      </c>
      <c r="H113" s="8" t="e">
        <f>C113</f>
        <v>#REF!</v>
      </c>
      <c r="I113" s="8" t="e">
        <f>H113*L113</f>
        <v>#REF!</v>
      </c>
      <c r="J113" s="42" t="e">
        <f>I113</f>
        <v>#REF!</v>
      </c>
      <c r="K113" s="42" t="e">
        <f>#N/A</f>
        <v>#N/A</v>
      </c>
      <c r="L113" s="42">
        <v>34600</v>
      </c>
      <c r="N113" s="9"/>
    </row>
    <row r="114" spans="1:14" s="66" customFormat="1" ht="51" customHeight="1" x14ac:dyDescent="0.2">
      <c r="A114" s="872" t="s">
        <v>577</v>
      </c>
      <c r="B114" s="873"/>
      <c r="C114" s="19" t="e">
        <f>SUM(C87:C113)</f>
        <v>#REF!</v>
      </c>
      <c r="D114" s="19" t="s">
        <v>673</v>
      </c>
      <c r="E114" s="19" t="s">
        <v>673</v>
      </c>
      <c r="F114" s="19" t="e">
        <f>#N/A</f>
        <v>#N/A</v>
      </c>
      <c r="G114" s="19" t="e">
        <f>#N/A</f>
        <v>#N/A</v>
      </c>
      <c r="H114" s="19" t="e">
        <f>#N/A</f>
        <v>#N/A</v>
      </c>
      <c r="I114" s="19" t="e">
        <f>#N/A</f>
        <v>#N/A</v>
      </c>
      <c r="J114" s="19" t="e">
        <f>#N/A</f>
        <v>#N/A</v>
      </c>
      <c r="K114" s="19" t="e">
        <f>#N/A</f>
        <v>#N/A</v>
      </c>
      <c r="L114" s="55">
        <v>34600</v>
      </c>
      <c r="M114" s="80"/>
      <c r="N114" s="65"/>
    </row>
    <row r="115" spans="1:14" x14ac:dyDescent="0.2">
      <c r="A115" s="844" t="s">
        <v>600</v>
      </c>
      <c r="B115" s="844"/>
      <c r="C115" s="844"/>
      <c r="D115" s="844"/>
      <c r="E115" s="844"/>
      <c r="F115" s="844"/>
      <c r="G115" s="844"/>
      <c r="H115" s="844"/>
      <c r="I115" s="844"/>
      <c r="J115" s="844"/>
      <c r="K115" s="844"/>
      <c r="L115" s="844"/>
      <c r="N115" s="9"/>
    </row>
    <row r="116" spans="1:14" s="35" customFormat="1" x14ac:dyDescent="0.2">
      <c r="A116" s="4">
        <v>1</v>
      </c>
      <c r="B116" s="11" t="s">
        <v>264</v>
      </c>
      <c r="C116" s="12" t="e">
        <f>#REF!</f>
        <v>#REF!</v>
      </c>
      <c r="D116" s="12" t="s">
        <v>673</v>
      </c>
      <c r="E116" s="4" t="s">
        <v>673</v>
      </c>
      <c r="F116" s="4" t="s">
        <v>673</v>
      </c>
      <c r="G116" s="8" t="s">
        <v>673</v>
      </c>
      <c r="H116" s="4" t="e">
        <f>C116</f>
        <v>#REF!</v>
      </c>
      <c r="I116" s="8" t="e">
        <f>H116*L116</f>
        <v>#REF!</v>
      </c>
      <c r="J116" s="12" t="e">
        <f>I116</f>
        <v>#REF!</v>
      </c>
      <c r="K116" s="12" t="e">
        <f>#REF!</f>
        <v>#REF!</v>
      </c>
      <c r="L116" s="12">
        <v>34600</v>
      </c>
      <c r="N116" s="36"/>
    </row>
    <row r="117" spans="1:14" s="35" customFormat="1" x14ac:dyDescent="0.2">
      <c r="A117" s="4">
        <v>2</v>
      </c>
      <c r="B117" s="11" t="s">
        <v>265</v>
      </c>
      <c r="C117" s="12" t="e">
        <f>#REF!</f>
        <v>#REF!</v>
      </c>
      <c r="D117" s="12" t="s">
        <v>673</v>
      </c>
      <c r="E117" s="4" t="s">
        <v>673</v>
      </c>
      <c r="F117" s="4" t="s">
        <v>673</v>
      </c>
      <c r="G117" s="8" t="s">
        <v>673</v>
      </c>
      <c r="H117" s="4" t="e">
        <f>C117</f>
        <v>#REF!</v>
      </c>
      <c r="I117" s="8" t="e">
        <f>H117*L117</f>
        <v>#REF!</v>
      </c>
      <c r="J117" s="12" t="e">
        <f>I117</f>
        <v>#REF!</v>
      </c>
      <c r="K117" s="12" t="e">
        <f>#REF!</f>
        <v>#REF!</v>
      </c>
      <c r="L117" s="12">
        <v>34600</v>
      </c>
      <c r="N117" s="36"/>
    </row>
    <row r="118" spans="1:14" s="35" customFormat="1" x14ac:dyDescent="0.2">
      <c r="A118" s="4">
        <v>3</v>
      </c>
      <c r="B118" s="11" t="s">
        <v>268</v>
      </c>
      <c r="C118" s="12" t="e">
        <f>#REF!</f>
        <v>#REF!</v>
      </c>
      <c r="D118" s="12" t="s">
        <v>673</v>
      </c>
      <c r="E118" s="4" t="s">
        <v>673</v>
      </c>
      <c r="F118" s="4" t="s">
        <v>673</v>
      </c>
      <c r="G118" s="8" t="s">
        <v>673</v>
      </c>
      <c r="H118" s="4" t="e">
        <f>C118</f>
        <v>#REF!</v>
      </c>
      <c r="I118" s="8" t="e">
        <f>H118*L118</f>
        <v>#REF!</v>
      </c>
      <c r="J118" s="12" t="e">
        <f>I118</f>
        <v>#REF!</v>
      </c>
      <c r="K118" s="12" t="e">
        <f>#REF!</f>
        <v>#REF!</v>
      </c>
      <c r="L118" s="12">
        <v>34600</v>
      </c>
      <c r="N118" s="36"/>
    </row>
    <row r="119" spans="1:14" s="35" customFormat="1" x14ac:dyDescent="0.2">
      <c r="A119" s="4">
        <v>4</v>
      </c>
      <c r="B119" s="11" t="s">
        <v>266</v>
      </c>
      <c r="C119" s="12" t="e">
        <f>#REF!</f>
        <v>#REF!</v>
      </c>
      <c r="D119" s="12" t="s">
        <v>673</v>
      </c>
      <c r="E119" s="4" t="s">
        <v>673</v>
      </c>
      <c r="F119" s="4" t="s">
        <v>673</v>
      </c>
      <c r="G119" s="8" t="s">
        <v>673</v>
      </c>
      <c r="H119" s="4" t="e">
        <f>C119</f>
        <v>#REF!</v>
      </c>
      <c r="I119" s="8" t="e">
        <f>H119*L119</f>
        <v>#REF!</v>
      </c>
      <c r="J119" s="12" t="e">
        <f>I119</f>
        <v>#REF!</v>
      </c>
      <c r="K119" s="12" t="e">
        <f>#REF!</f>
        <v>#REF!</v>
      </c>
      <c r="L119" s="12">
        <v>34600</v>
      </c>
      <c r="N119" s="36"/>
    </row>
    <row r="120" spans="1:14" s="35" customFormat="1" x14ac:dyDescent="0.2">
      <c r="A120" s="4">
        <v>5</v>
      </c>
      <c r="B120" s="11" t="s">
        <v>267</v>
      </c>
      <c r="C120" s="27">
        <v>118.3</v>
      </c>
      <c r="D120" s="12" t="s">
        <v>673</v>
      </c>
      <c r="E120" s="4" t="s">
        <v>673</v>
      </c>
      <c r="F120" s="4" t="s">
        <v>673</v>
      </c>
      <c r="G120" s="8" t="s">
        <v>673</v>
      </c>
      <c r="H120" s="4">
        <f>C120</f>
        <v>118.3</v>
      </c>
      <c r="I120" s="8">
        <f>H120*L120</f>
        <v>4093180</v>
      </c>
      <c r="J120" s="12">
        <f>I120</f>
        <v>4093180</v>
      </c>
      <c r="K120" s="12" t="e">
        <f>#REF!</f>
        <v>#REF!</v>
      </c>
      <c r="L120" s="12">
        <f>L417</f>
        <v>34600</v>
      </c>
      <c r="N120" s="36"/>
    </row>
    <row r="121" spans="1:14" s="25" customFormat="1" ht="53.25" customHeight="1" x14ac:dyDescent="0.2">
      <c r="A121" s="842" t="s">
        <v>593</v>
      </c>
      <c r="B121" s="842"/>
      <c r="C121" s="19" t="e">
        <f>SUM(C116:C120)</f>
        <v>#REF!</v>
      </c>
      <c r="D121" s="12" t="s">
        <v>673</v>
      </c>
      <c r="E121" s="4" t="s">
        <v>673</v>
      </c>
      <c r="F121" s="19" t="s">
        <v>673</v>
      </c>
      <c r="G121" s="19" t="s">
        <v>673</v>
      </c>
      <c r="H121" s="19" t="e">
        <f>SUM(H116:H120)</f>
        <v>#REF!</v>
      </c>
      <c r="I121" s="19" t="e">
        <f>SUM(I116:I120)</f>
        <v>#REF!</v>
      </c>
      <c r="J121" s="19" t="e">
        <f>SUM(J116:J120)</f>
        <v>#REF!</v>
      </c>
      <c r="K121" s="19" t="e">
        <f>SUM(K116:K120)</f>
        <v>#REF!</v>
      </c>
      <c r="L121" s="19">
        <f>SUM(L416)</f>
        <v>34600</v>
      </c>
      <c r="N121" s="65"/>
    </row>
    <row r="122" spans="1:14" x14ac:dyDescent="0.2">
      <c r="A122" s="844" t="s">
        <v>601</v>
      </c>
      <c r="B122" s="845"/>
      <c r="C122" s="845"/>
      <c r="D122" s="845"/>
      <c r="E122" s="845"/>
      <c r="F122" s="845"/>
      <c r="G122" s="845"/>
      <c r="H122" s="845"/>
      <c r="I122" s="845"/>
      <c r="J122" s="845"/>
      <c r="K122" s="845"/>
      <c r="L122" s="845"/>
      <c r="N122" s="9"/>
    </row>
    <row r="123" spans="1:14" ht="25.5" x14ac:dyDescent="0.2">
      <c r="A123" s="4">
        <v>1</v>
      </c>
      <c r="B123" s="11" t="s">
        <v>269</v>
      </c>
      <c r="C123" s="5">
        <v>144.19999999999999</v>
      </c>
      <c r="D123" s="32" t="s">
        <v>673</v>
      </c>
      <c r="E123" s="47" t="s">
        <v>673</v>
      </c>
      <c r="F123" s="27">
        <v>144.19999999999999</v>
      </c>
      <c r="G123" s="42">
        <f>F123*L123</f>
        <v>4989320</v>
      </c>
      <c r="H123" s="27" t="s">
        <v>673</v>
      </c>
      <c r="I123" s="42" t="s">
        <v>673</v>
      </c>
      <c r="J123" s="42">
        <f>G123</f>
        <v>4989320</v>
      </c>
      <c r="K123" s="43">
        <v>3563800</v>
      </c>
      <c r="L123" s="42">
        <v>34600</v>
      </c>
      <c r="N123" s="9"/>
    </row>
    <row r="124" spans="1:14" ht="25.5" x14ac:dyDescent="0.2">
      <c r="A124" s="10">
        <v>2</v>
      </c>
      <c r="B124" s="11" t="s">
        <v>270</v>
      </c>
      <c r="C124" s="5">
        <v>54.4</v>
      </c>
      <c r="D124" s="32" t="s">
        <v>673</v>
      </c>
      <c r="E124" s="47" t="s">
        <v>673</v>
      </c>
      <c r="F124" s="27">
        <v>54.4</v>
      </c>
      <c r="G124" s="42">
        <f>F124*L124</f>
        <v>1882240</v>
      </c>
      <c r="H124" s="27" t="s">
        <v>673</v>
      </c>
      <c r="I124" s="42" t="s">
        <v>673</v>
      </c>
      <c r="J124" s="42">
        <f>G124</f>
        <v>1882240</v>
      </c>
      <c r="K124" s="43">
        <v>124560</v>
      </c>
      <c r="L124" s="42">
        <v>34600</v>
      </c>
      <c r="N124" s="9"/>
    </row>
    <row r="125" spans="1:14" x14ac:dyDescent="0.2">
      <c r="A125" s="4">
        <v>3</v>
      </c>
      <c r="B125" s="11" t="s">
        <v>271</v>
      </c>
      <c r="C125" s="5">
        <v>180.6</v>
      </c>
      <c r="D125" s="32" t="s">
        <v>673</v>
      </c>
      <c r="E125" s="47" t="s">
        <v>673</v>
      </c>
      <c r="F125" s="27">
        <v>180.6</v>
      </c>
      <c r="G125" s="42">
        <f>F125*L125</f>
        <v>6248760</v>
      </c>
      <c r="H125" s="27" t="s">
        <v>673</v>
      </c>
      <c r="I125" s="42" t="s">
        <v>673</v>
      </c>
      <c r="J125" s="42">
        <f>G125</f>
        <v>6248760</v>
      </c>
      <c r="K125" s="43">
        <v>1397840</v>
      </c>
      <c r="L125" s="42">
        <v>34600</v>
      </c>
      <c r="N125" s="9"/>
    </row>
    <row r="126" spans="1:14" ht="25.5" x14ac:dyDescent="0.2">
      <c r="A126" s="4">
        <v>4</v>
      </c>
      <c r="B126" s="11" t="s">
        <v>272</v>
      </c>
      <c r="C126" s="5">
        <v>31.2</v>
      </c>
      <c r="D126" s="32" t="s">
        <v>673</v>
      </c>
      <c r="E126" s="47" t="s">
        <v>673</v>
      </c>
      <c r="F126" s="27">
        <v>31.2</v>
      </c>
      <c r="G126" s="42">
        <f>F126*L126</f>
        <v>1079520</v>
      </c>
      <c r="H126" s="27" t="s">
        <v>673</v>
      </c>
      <c r="I126" s="42" t="s">
        <v>673</v>
      </c>
      <c r="J126" s="42">
        <f>G126</f>
        <v>1079520</v>
      </c>
      <c r="K126" s="43">
        <v>304480</v>
      </c>
      <c r="L126" s="42">
        <v>34600</v>
      </c>
      <c r="N126" s="9"/>
    </row>
    <row r="127" spans="1:14" s="26" customFormat="1" ht="52.5" customHeight="1" x14ac:dyDescent="0.2">
      <c r="A127" s="839" t="s">
        <v>594</v>
      </c>
      <c r="B127" s="840"/>
      <c r="C127" s="19">
        <f>SUM(C123:C126)</f>
        <v>410.4</v>
      </c>
      <c r="D127" s="92" t="s">
        <v>673</v>
      </c>
      <c r="E127" s="48" t="s">
        <v>673</v>
      </c>
      <c r="F127" s="19" t="e">
        <f>#N/A</f>
        <v>#N/A</v>
      </c>
      <c r="G127" s="55" t="e">
        <f>#N/A</f>
        <v>#N/A</v>
      </c>
      <c r="H127" s="19" t="s">
        <v>673</v>
      </c>
      <c r="I127" s="55" t="s">
        <v>673</v>
      </c>
      <c r="J127" s="55" t="e">
        <f>#N/A</f>
        <v>#N/A</v>
      </c>
      <c r="K127" s="55" t="e">
        <f>#N/A</f>
        <v>#N/A</v>
      </c>
      <c r="L127" s="55">
        <v>34600</v>
      </c>
      <c r="N127" s="65"/>
    </row>
    <row r="128" spans="1:14" x14ac:dyDescent="0.2">
      <c r="A128" s="846" t="s">
        <v>378</v>
      </c>
      <c r="B128" s="874"/>
      <c r="C128" s="874"/>
      <c r="D128" s="874"/>
      <c r="E128" s="874"/>
      <c r="F128" s="874"/>
      <c r="G128" s="874"/>
      <c r="H128" s="874"/>
      <c r="I128" s="874"/>
      <c r="J128" s="874"/>
      <c r="K128" s="874"/>
      <c r="L128" s="874"/>
      <c r="N128" s="9"/>
    </row>
    <row r="129" spans="1:14" x14ac:dyDescent="0.2">
      <c r="A129" s="4">
        <v>1</v>
      </c>
      <c r="B129" s="11" t="s">
        <v>273</v>
      </c>
      <c r="C129" s="5">
        <v>122.4</v>
      </c>
      <c r="D129" s="5">
        <v>122.4</v>
      </c>
      <c r="E129" s="32">
        <f>D129*L129</f>
        <v>4235040</v>
      </c>
      <c r="F129" s="27" t="s">
        <v>673</v>
      </c>
      <c r="G129" s="27" t="s">
        <v>673</v>
      </c>
      <c r="H129" s="27" t="s">
        <v>673</v>
      </c>
      <c r="I129" s="27" t="s">
        <v>673</v>
      </c>
      <c r="J129" s="42">
        <f>E129</f>
        <v>4235040</v>
      </c>
      <c r="K129" s="43">
        <v>1302840</v>
      </c>
      <c r="L129" s="42">
        <v>34600</v>
      </c>
      <c r="N129" s="9"/>
    </row>
    <row r="130" spans="1:14" ht="25.5" x14ac:dyDescent="0.2">
      <c r="A130" s="4">
        <v>2</v>
      </c>
      <c r="B130" s="11" t="s">
        <v>274</v>
      </c>
      <c r="C130" s="5">
        <v>204.7</v>
      </c>
      <c r="D130" s="5">
        <v>204.7</v>
      </c>
      <c r="E130" s="32">
        <f>D130*L130</f>
        <v>7082620</v>
      </c>
      <c r="F130" s="27" t="s">
        <v>673</v>
      </c>
      <c r="G130" s="27" t="s">
        <v>673</v>
      </c>
      <c r="H130" s="27" t="s">
        <v>673</v>
      </c>
      <c r="I130" s="27" t="s">
        <v>673</v>
      </c>
      <c r="J130" s="42">
        <f>E130</f>
        <v>7082620</v>
      </c>
      <c r="K130" s="43">
        <v>599445</v>
      </c>
      <c r="L130" s="42">
        <v>34600</v>
      </c>
      <c r="N130" s="9"/>
    </row>
    <row r="131" spans="1:14" ht="25.5" x14ac:dyDescent="0.2">
      <c r="A131" s="4">
        <v>3</v>
      </c>
      <c r="B131" s="11" t="s">
        <v>275</v>
      </c>
      <c r="C131" s="5">
        <v>158.30000000000001</v>
      </c>
      <c r="D131" s="5">
        <v>158.30000000000001</v>
      </c>
      <c r="E131" s="32">
        <f>D131*L131</f>
        <v>5477180</v>
      </c>
      <c r="F131" s="27" t="s">
        <v>673</v>
      </c>
      <c r="G131" s="27" t="s">
        <v>673</v>
      </c>
      <c r="H131" s="27" t="s">
        <v>673</v>
      </c>
      <c r="I131" s="27" t="s">
        <v>673</v>
      </c>
      <c r="J131" s="42">
        <f>E131</f>
        <v>5477180</v>
      </c>
      <c r="K131" s="43">
        <v>2172555</v>
      </c>
      <c r="L131" s="42">
        <v>34600</v>
      </c>
      <c r="N131" s="9"/>
    </row>
    <row r="132" spans="1:14" ht="25.5" x14ac:dyDescent="0.2">
      <c r="A132" s="4">
        <v>4</v>
      </c>
      <c r="B132" s="11" t="s">
        <v>276</v>
      </c>
      <c r="C132" s="5">
        <v>117.1</v>
      </c>
      <c r="D132" s="5">
        <v>117.1</v>
      </c>
      <c r="E132" s="32">
        <f>D132*L132</f>
        <v>4051660</v>
      </c>
      <c r="F132" s="27" t="s">
        <v>673</v>
      </c>
      <c r="G132" s="27" t="s">
        <v>673</v>
      </c>
      <c r="H132" s="27" t="s">
        <v>673</v>
      </c>
      <c r="I132" s="27" t="s">
        <v>673</v>
      </c>
      <c r="J132" s="42">
        <f>E132</f>
        <v>4051660</v>
      </c>
      <c r="K132" s="43">
        <v>2214135</v>
      </c>
      <c r="L132" s="42">
        <v>34600</v>
      </c>
      <c r="N132" s="9"/>
    </row>
    <row r="133" spans="1:14" ht="25.5" x14ac:dyDescent="0.2">
      <c r="A133" s="4">
        <v>5</v>
      </c>
      <c r="B133" s="11" t="s">
        <v>277</v>
      </c>
      <c r="C133" s="5">
        <v>180.2</v>
      </c>
      <c r="D133" s="5">
        <v>180.2</v>
      </c>
      <c r="E133" s="32">
        <f>D133*L133</f>
        <v>6234920</v>
      </c>
      <c r="F133" s="27" t="s">
        <v>673</v>
      </c>
      <c r="G133" s="27" t="s">
        <v>673</v>
      </c>
      <c r="H133" s="27" t="s">
        <v>673</v>
      </c>
      <c r="I133" s="27" t="s">
        <v>673</v>
      </c>
      <c r="J133" s="42">
        <f>E133</f>
        <v>6234920</v>
      </c>
      <c r="K133" s="43">
        <v>3527370</v>
      </c>
      <c r="L133" s="42">
        <v>34600</v>
      </c>
      <c r="N133" s="9"/>
    </row>
    <row r="134" spans="1:14" s="25" customFormat="1" ht="31.5" customHeight="1" x14ac:dyDescent="0.2">
      <c r="A134" s="839" t="s">
        <v>621</v>
      </c>
      <c r="B134" s="840"/>
      <c r="C134" s="19">
        <f>SUM(C129:C133)</f>
        <v>782.7</v>
      </c>
      <c r="D134" s="19">
        <f>SUM(D129:D133)</f>
        <v>782.7</v>
      </c>
      <c r="E134" s="19">
        <f>SUM(E129:E133)</f>
        <v>27081420</v>
      </c>
      <c r="F134" s="27" t="s">
        <v>673</v>
      </c>
      <c r="G134" s="27" t="s">
        <v>673</v>
      </c>
      <c r="H134" s="27" t="s">
        <v>673</v>
      </c>
      <c r="I134" s="27" t="s">
        <v>673</v>
      </c>
      <c r="J134" s="55">
        <f>SUM(J129:J133)</f>
        <v>27081420</v>
      </c>
      <c r="K134" s="55">
        <f>SUM(K129:K133)</f>
        <v>9816345</v>
      </c>
      <c r="L134" s="55">
        <v>34600</v>
      </c>
      <c r="N134" s="65"/>
    </row>
    <row r="135" spans="1:14" x14ac:dyDescent="0.2">
      <c r="A135" s="852" t="s">
        <v>602</v>
      </c>
      <c r="B135" s="853"/>
      <c r="C135" s="853"/>
      <c r="D135" s="853"/>
      <c r="E135" s="853"/>
      <c r="F135" s="853"/>
      <c r="G135" s="853"/>
      <c r="H135" s="853"/>
      <c r="I135" s="853"/>
      <c r="J135" s="853"/>
      <c r="K135" s="853"/>
      <c r="L135" s="853"/>
      <c r="N135" s="9"/>
    </row>
    <row r="136" spans="1:14" x14ac:dyDescent="0.2">
      <c r="A136" s="10">
        <v>1</v>
      </c>
      <c r="B136" s="11" t="s">
        <v>278</v>
      </c>
      <c r="C136" s="5">
        <v>719.1</v>
      </c>
      <c r="D136" s="5" t="s">
        <v>673</v>
      </c>
      <c r="E136" s="27" t="s">
        <v>673</v>
      </c>
      <c r="F136" s="27" t="s">
        <v>673</v>
      </c>
      <c r="G136" s="5" t="s">
        <v>673</v>
      </c>
      <c r="H136" s="27">
        <v>719.1</v>
      </c>
      <c r="I136" s="5">
        <f>H136*L136</f>
        <v>24880860</v>
      </c>
      <c r="J136" s="42">
        <f>I136</f>
        <v>24880860</v>
      </c>
      <c r="K136" s="43">
        <v>1975050</v>
      </c>
      <c r="L136" s="42">
        <v>34600</v>
      </c>
      <c r="N136" s="9"/>
    </row>
    <row r="137" spans="1:14" x14ac:dyDescent="0.2">
      <c r="A137" s="10">
        <v>2</v>
      </c>
      <c r="B137" s="11" t="s">
        <v>279</v>
      </c>
      <c r="C137" s="5">
        <v>737.4</v>
      </c>
      <c r="D137" s="5" t="s">
        <v>673</v>
      </c>
      <c r="E137" s="27" t="s">
        <v>673</v>
      </c>
      <c r="F137" s="27" t="s">
        <v>673</v>
      </c>
      <c r="G137" s="5" t="s">
        <v>673</v>
      </c>
      <c r="H137" s="27">
        <v>737.4</v>
      </c>
      <c r="I137" s="5" t="e">
        <f>#N/A</f>
        <v>#N/A</v>
      </c>
      <c r="J137" s="42" t="e">
        <f>#N/A</f>
        <v>#N/A</v>
      </c>
      <c r="K137" s="43">
        <v>806305.5</v>
      </c>
      <c r="L137" s="42">
        <v>34600</v>
      </c>
      <c r="N137" s="9"/>
    </row>
    <row r="138" spans="1:14" x14ac:dyDescent="0.2">
      <c r="A138" s="10">
        <v>3</v>
      </c>
      <c r="B138" s="11" t="s">
        <v>280</v>
      </c>
      <c r="C138" s="5">
        <v>735.5</v>
      </c>
      <c r="D138" s="5" t="s">
        <v>673</v>
      </c>
      <c r="E138" s="27" t="s">
        <v>673</v>
      </c>
      <c r="F138" s="27" t="s">
        <v>673</v>
      </c>
      <c r="G138" s="5" t="s">
        <v>673</v>
      </c>
      <c r="H138" s="27">
        <v>735.5</v>
      </c>
      <c r="I138" s="5" t="e">
        <f>#N/A</f>
        <v>#N/A</v>
      </c>
      <c r="J138" s="42" t="e">
        <f>#N/A</f>
        <v>#N/A</v>
      </c>
      <c r="K138" s="43">
        <v>1784128.5</v>
      </c>
      <c r="L138" s="42">
        <v>34600</v>
      </c>
      <c r="N138" s="9"/>
    </row>
    <row r="139" spans="1:14" x14ac:dyDescent="0.2">
      <c r="A139" s="10">
        <v>4</v>
      </c>
      <c r="B139" s="11" t="s">
        <v>281</v>
      </c>
      <c r="C139" s="5">
        <v>281.5</v>
      </c>
      <c r="D139" s="5" t="s">
        <v>673</v>
      </c>
      <c r="E139" s="27" t="s">
        <v>673</v>
      </c>
      <c r="F139" s="27" t="s">
        <v>673</v>
      </c>
      <c r="G139" s="5" t="s">
        <v>673</v>
      </c>
      <c r="H139" s="27">
        <v>281.5</v>
      </c>
      <c r="I139" s="5" t="e">
        <f>#N/A</f>
        <v>#N/A</v>
      </c>
      <c r="J139" s="42" t="e">
        <f>#N/A</f>
        <v>#N/A</v>
      </c>
      <c r="K139" s="43" t="e">
        <f>J139*0.1</f>
        <v>#N/A</v>
      </c>
      <c r="L139" s="42">
        <v>34600</v>
      </c>
      <c r="N139" s="9"/>
    </row>
    <row r="140" spans="1:14" x14ac:dyDescent="0.2">
      <c r="A140" s="10">
        <v>5</v>
      </c>
      <c r="B140" s="11" t="s">
        <v>282</v>
      </c>
      <c r="C140" s="5">
        <v>42.9</v>
      </c>
      <c r="D140" s="5" t="s">
        <v>673</v>
      </c>
      <c r="E140" s="27" t="s">
        <v>673</v>
      </c>
      <c r="F140" s="27" t="s">
        <v>673</v>
      </c>
      <c r="G140" s="5" t="s">
        <v>673</v>
      </c>
      <c r="H140" s="27">
        <v>42.9</v>
      </c>
      <c r="I140" s="5" t="e">
        <f>#N/A</f>
        <v>#N/A</v>
      </c>
      <c r="J140" s="42" t="e">
        <f>#N/A</f>
        <v>#N/A</v>
      </c>
      <c r="K140" s="43" t="e">
        <f>J140*0.1</f>
        <v>#N/A</v>
      </c>
      <c r="L140" s="42">
        <v>34600</v>
      </c>
      <c r="N140" s="9"/>
    </row>
    <row r="141" spans="1:14" x14ac:dyDescent="0.2">
      <c r="A141" s="10">
        <v>6</v>
      </c>
      <c r="B141" s="11" t="s">
        <v>283</v>
      </c>
      <c r="C141" s="5">
        <v>266.3</v>
      </c>
      <c r="D141" s="5" t="s">
        <v>673</v>
      </c>
      <c r="E141" s="27" t="s">
        <v>673</v>
      </c>
      <c r="F141" s="27" t="s">
        <v>673</v>
      </c>
      <c r="G141" s="5" t="s">
        <v>673</v>
      </c>
      <c r="H141" s="27">
        <v>266.3</v>
      </c>
      <c r="I141" s="5" t="e">
        <f>#N/A</f>
        <v>#N/A</v>
      </c>
      <c r="J141" s="42" t="e">
        <f>#N/A</f>
        <v>#N/A</v>
      </c>
      <c r="K141" s="43" t="e">
        <f>J141*0.1</f>
        <v>#N/A</v>
      </c>
      <c r="L141" s="42">
        <v>34600</v>
      </c>
      <c r="N141" s="9"/>
    </row>
    <row r="142" spans="1:14" x14ac:dyDescent="0.2">
      <c r="A142" s="10">
        <v>7</v>
      </c>
      <c r="B142" s="11" t="s">
        <v>284</v>
      </c>
      <c r="C142" s="5">
        <v>245.2</v>
      </c>
      <c r="D142" s="5" t="s">
        <v>673</v>
      </c>
      <c r="E142" s="27" t="s">
        <v>673</v>
      </c>
      <c r="F142" s="27" t="s">
        <v>673</v>
      </c>
      <c r="G142" s="5" t="s">
        <v>673</v>
      </c>
      <c r="H142" s="27">
        <v>245.2</v>
      </c>
      <c r="I142" s="5" t="e">
        <f>#N/A</f>
        <v>#N/A</v>
      </c>
      <c r="J142" s="42" t="e">
        <f>#N/A</f>
        <v>#N/A</v>
      </c>
      <c r="K142" s="43">
        <v>155925</v>
      </c>
      <c r="L142" s="42">
        <v>34600</v>
      </c>
      <c r="N142" s="9"/>
    </row>
    <row r="143" spans="1:14" x14ac:dyDescent="0.2">
      <c r="A143" s="10">
        <v>8</v>
      </c>
      <c r="B143" s="11" t="s">
        <v>285</v>
      </c>
      <c r="C143" s="5">
        <v>204</v>
      </c>
      <c r="D143" s="5" t="s">
        <v>673</v>
      </c>
      <c r="E143" s="27" t="s">
        <v>673</v>
      </c>
      <c r="F143" s="27" t="s">
        <v>673</v>
      </c>
      <c r="G143" s="5" t="s">
        <v>673</v>
      </c>
      <c r="H143" s="27">
        <v>204</v>
      </c>
      <c r="I143" s="5" t="e">
        <f>#N/A</f>
        <v>#N/A</v>
      </c>
      <c r="J143" s="42" t="e">
        <f>#N/A</f>
        <v>#N/A</v>
      </c>
      <c r="K143" s="43" t="e">
        <f>J143*0.1</f>
        <v>#N/A</v>
      </c>
      <c r="L143" s="42">
        <v>34600</v>
      </c>
      <c r="N143" s="9"/>
    </row>
    <row r="144" spans="1:14" x14ac:dyDescent="0.2">
      <c r="A144" s="10">
        <v>9</v>
      </c>
      <c r="B144" s="11" t="s">
        <v>286</v>
      </c>
      <c r="C144" s="5">
        <v>136.30000000000001</v>
      </c>
      <c r="D144" s="5" t="s">
        <v>673</v>
      </c>
      <c r="E144" s="27" t="s">
        <v>673</v>
      </c>
      <c r="F144" s="27" t="s">
        <v>673</v>
      </c>
      <c r="G144" s="5" t="s">
        <v>673</v>
      </c>
      <c r="H144" s="27">
        <v>136.30000000000001</v>
      </c>
      <c r="I144" s="5" t="e">
        <f>#N/A</f>
        <v>#N/A</v>
      </c>
      <c r="J144" s="42" t="e">
        <f>#N/A</f>
        <v>#N/A</v>
      </c>
      <c r="K144" s="43">
        <v>381150</v>
      </c>
      <c r="L144" s="42">
        <v>34600</v>
      </c>
      <c r="N144" s="9"/>
    </row>
    <row r="145" spans="1:14" x14ac:dyDescent="0.2">
      <c r="A145" s="10">
        <v>10</v>
      </c>
      <c r="B145" s="11" t="s">
        <v>287</v>
      </c>
      <c r="C145" s="5">
        <v>70.099999999999994</v>
      </c>
      <c r="D145" s="5" t="s">
        <v>673</v>
      </c>
      <c r="E145" s="27" t="s">
        <v>673</v>
      </c>
      <c r="F145" s="27" t="s">
        <v>673</v>
      </c>
      <c r="G145" s="5" t="s">
        <v>673</v>
      </c>
      <c r="H145" s="27">
        <v>70.099999999999994</v>
      </c>
      <c r="I145" s="5" t="e">
        <f>#N/A</f>
        <v>#N/A</v>
      </c>
      <c r="J145" s="42" t="e">
        <f>#N/A</f>
        <v>#N/A</v>
      </c>
      <c r="K145" s="43" t="e">
        <f>#N/A</f>
        <v>#N/A</v>
      </c>
      <c r="L145" s="42">
        <v>34600</v>
      </c>
      <c r="N145" s="9"/>
    </row>
    <row r="146" spans="1:14" x14ac:dyDescent="0.2">
      <c r="A146" s="10">
        <v>11</v>
      </c>
      <c r="B146" s="11" t="s">
        <v>288</v>
      </c>
      <c r="C146" s="5">
        <v>148.5</v>
      </c>
      <c r="D146" s="5" t="s">
        <v>673</v>
      </c>
      <c r="E146" s="27" t="s">
        <v>673</v>
      </c>
      <c r="F146" s="27" t="s">
        <v>673</v>
      </c>
      <c r="G146" s="5" t="s">
        <v>673</v>
      </c>
      <c r="H146" s="27">
        <v>148.5</v>
      </c>
      <c r="I146" s="5" t="e">
        <f>#N/A</f>
        <v>#N/A</v>
      </c>
      <c r="J146" s="42" t="e">
        <f>#N/A</f>
        <v>#N/A</v>
      </c>
      <c r="K146" s="43" t="e">
        <f>#N/A</f>
        <v>#N/A</v>
      </c>
      <c r="L146" s="42">
        <v>34600</v>
      </c>
      <c r="N146" s="9"/>
    </row>
    <row r="147" spans="1:14" x14ac:dyDescent="0.2">
      <c r="A147" s="10">
        <v>12</v>
      </c>
      <c r="B147" s="11" t="s">
        <v>289</v>
      </c>
      <c r="C147" s="5">
        <v>165.4</v>
      </c>
      <c r="D147" s="5" t="s">
        <v>673</v>
      </c>
      <c r="E147" s="27" t="s">
        <v>673</v>
      </c>
      <c r="F147" s="27" t="s">
        <v>673</v>
      </c>
      <c r="G147" s="5" t="s">
        <v>673</v>
      </c>
      <c r="H147" s="27">
        <v>165.4</v>
      </c>
      <c r="I147" s="5" t="e">
        <f>#N/A</f>
        <v>#N/A</v>
      </c>
      <c r="J147" s="42" t="e">
        <f>#N/A</f>
        <v>#N/A</v>
      </c>
      <c r="K147" s="43" t="e">
        <f>#N/A</f>
        <v>#N/A</v>
      </c>
      <c r="L147" s="42">
        <v>34600</v>
      </c>
      <c r="N147" s="9"/>
    </row>
    <row r="148" spans="1:14" ht="25.5" x14ac:dyDescent="0.2">
      <c r="A148" s="10">
        <v>13</v>
      </c>
      <c r="B148" s="11" t="s">
        <v>290</v>
      </c>
      <c r="C148" s="5">
        <v>449.7</v>
      </c>
      <c r="D148" s="5" t="s">
        <v>673</v>
      </c>
      <c r="E148" s="27" t="s">
        <v>673</v>
      </c>
      <c r="F148" s="27" t="s">
        <v>673</v>
      </c>
      <c r="G148" s="5" t="s">
        <v>673</v>
      </c>
      <c r="H148" s="27">
        <v>449.7</v>
      </c>
      <c r="I148" s="5" t="e">
        <f>#N/A</f>
        <v>#N/A</v>
      </c>
      <c r="J148" s="42" t="e">
        <f>#N/A</f>
        <v>#N/A</v>
      </c>
      <c r="K148" s="43" t="e">
        <f>#N/A</f>
        <v>#N/A</v>
      </c>
      <c r="L148" s="42">
        <v>34600</v>
      </c>
      <c r="N148" s="9"/>
    </row>
    <row r="149" spans="1:14" ht="25.5" x14ac:dyDescent="0.2">
      <c r="A149" s="10">
        <v>14</v>
      </c>
      <c r="B149" s="11" t="s">
        <v>291</v>
      </c>
      <c r="C149" s="5">
        <v>194.9</v>
      </c>
      <c r="D149" s="5" t="s">
        <v>673</v>
      </c>
      <c r="E149" s="27" t="s">
        <v>673</v>
      </c>
      <c r="F149" s="27" t="s">
        <v>673</v>
      </c>
      <c r="G149" s="5" t="s">
        <v>673</v>
      </c>
      <c r="H149" s="27">
        <v>194.9</v>
      </c>
      <c r="I149" s="5" t="e">
        <f>#N/A</f>
        <v>#N/A</v>
      </c>
      <c r="J149" s="42" t="e">
        <f>#N/A</f>
        <v>#N/A</v>
      </c>
      <c r="K149" s="43" t="e">
        <f>#N/A</f>
        <v>#N/A</v>
      </c>
      <c r="L149" s="42">
        <v>34600</v>
      </c>
      <c r="N149" s="9"/>
    </row>
    <row r="150" spans="1:14" x14ac:dyDescent="0.2">
      <c r="A150" s="10">
        <v>15</v>
      </c>
      <c r="B150" s="11" t="s">
        <v>292</v>
      </c>
      <c r="C150" s="5">
        <v>487.5</v>
      </c>
      <c r="D150" s="5" t="s">
        <v>673</v>
      </c>
      <c r="E150" s="27" t="s">
        <v>673</v>
      </c>
      <c r="F150" s="27" t="s">
        <v>673</v>
      </c>
      <c r="G150" s="5" t="s">
        <v>673</v>
      </c>
      <c r="H150" s="27">
        <v>487.5</v>
      </c>
      <c r="I150" s="5" t="e">
        <f>#N/A</f>
        <v>#N/A</v>
      </c>
      <c r="J150" s="42" t="e">
        <f>#N/A</f>
        <v>#N/A</v>
      </c>
      <c r="K150" s="43" t="e">
        <f>#N/A</f>
        <v>#N/A</v>
      </c>
      <c r="L150" s="42">
        <v>34600</v>
      </c>
      <c r="N150" s="9"/>
    </row>
    <row r="151" spans="1:14" x14ac:dyDescent="0.2">
      <c r="A151" s="10">
        <v>16</v>
      </c>
      <c r="B151" s="11" t="s">
        <v>293</v>
      </c>
      <c r="C151" s="5">
        <v>70.2</v>
      </c>
      <c r="D151" s="5" t="s">
        <v>673</v>
      </c>
      <c r="E151" s="27" t="s">
        <v>673</v>
      </c>
      <c r="F151" s="27" t="s">
        <v>673</v>
      </c>
      <c r="G151" s="5" t="s">
        <v>673</v>
      </c>
      <c r="H151" s="27">
        <v>70.2</v>
      </c>
      <c r="I151" s="5" t="e">
        <f>#N/A</f>
        <v>#N/A</v>
      </c>
      <c r="J151" s="42" t="e">
        <f>#N/A</f>
        <v>#N/A</v>
      </c>
      <c r="K151" s="43">
        <v>246015</v>
      </c>
      <c r="L151" s="42">
        <v>34600</v>
      </c>
      <c r="N151" s="9"/>
    </row>
    <row r="152" spans="1:14" x14ac:dyDescent="0.2">
      <c r="A152" s="10">
        <v>17</v>
      </c>
      <c r="B152" s="11" t="s">
        <v>294</v>
      </c>
      <c r="C152" s="5">
        <v>109.7</v>
      </c>
      <c r="D152" s="5" t="s">
        <v>673</v>
      </c>
      <c r="E152" s="27" t="s">
        <v>673</v>
      </c>
      <c r="F152" s="27" t="s">
        <v>673</v>
      </c>
      <c r="G152" s="5" t="s">
        <v>673</v>
      </c>
      <c r="H152" s="27">
        <v>109.7</v>
      </c>
      <c r="I152" s="5" t="e">
        <f>#N/A</f>
        <v>#N/A</v>
      </c>
      <c r="J152" s="42" t="e">
        <f>#N/A</f>
        <v>#N/A</v>
      </c>
      <c r="K152" s="43">
        <v>405405</v>
      </c>
      <c r="L152" s="42">
        <v>34600</v>
      </c>
      <c r="N152" s="9"/>
    </row>
    <row r="153" spans="1:14" x14ac:dyDescent="0.2">
      <c r="A153" s="10">
        <v>18</v>
      </c>
      <c r="B153" s="11" t="s">
        <v>295</v>
      </c>
      <c r="C153" s="5">
        <v>93.6</v>
      </c>
      <c r="D153" s="5" t="s">
        <v>673</v>
      </c>
      <c r="E153" s="27" t="s">
        <v>673</v>
      </c>
      <c r="F153" s="27" t="s">
        <v>673</v>
      </c>
      <c r="G153" s="5" t="s">
        <v>673</v>
      </c>
      <c r="H153" s="27">
        <v>93.6</v>
      </c>
      <c r="I153" s="5" t="e">
        <f>#N/A</f>
        <v>#N/A</v>
      </c>
      <c r="J153" s="42" t="e">
        <f>#N/A</f>
        <v>#N/A</v>
      </c>
      <c r="K153" s="43" t="e">
        <f>J153*0.1</f>
        <v>#N/A</v>
      </c>
      <c r="L153" s="42">
        <v>34600</v>
      </c>
      <c r="N153" s="9"/>
    </row>
    <row r="154" spans="1:14" x14ac:dyDescent="0.2">
      <c r="A154" s="10">
        <v>19</v>
      </c>
      <c r="B154" s="11" t="s">
        <v>296</v>
      </c>
      <c r="C154" s="5">
        <v>173.8</v>
      </c>
      <c r="D154" s="5" t="s">
        <v>673</v>
      </c>
      <c r="E154" s="27" t="s">
        <v>673</v>
      </c>
      <c r="F154" s="27" t="s">
        <v>673</v>
      </c>
      <c r="G154" s="5" t="s">
        <v>673</v>
      </c>
      <c r="H154" s="27">
        <v>173.8</v>
      </c>
      <c r="I154" s="5" t="e">
        <f>#N/A</f>
        <v>#N/A</v>
      </c>
      <c r="J154" s="42" t="e">
        <f>#N/A</f>
        <v>#N/A</v>
      </c>
      <c r="K154" s="43">
        <v>2069298</v>
      </c>
      <c r="L154" s="42">
        <v>34600</v>
      </c>
      <c r="N154" s="9"/>
    </row>
    <row r="155" spans="1:14" ht="25.5" x14ac:dyDescent="0.2">
      <c r="A155" s="10">
        <v>20</v>
      </c>
      <c r="B155" s="11" t="s">
        <v>297</v>
      </c>
      <c r="C155" s="5">
        <v>619.1</v>
      </c>
      <c r="D155" s="5" t="s">
        <v>673</v>
      </c>
      <c r="E155" s="27" t="s">
        <v>673</v>
      </c>
      <c r="F155" s="27" t="s">
        <v>673</v>
      </c>
      <c r="G155" s="5" t="s">
        <v>673</v>
      </c>
      <c r="H155" s="27">
        <v>619.1</v>
      </c>
      <c r="I155" s="5" t="e">
        <f>#N/A</f>
        <v>#N/A</v>
      </c>
      <c r="J155" s="42" t="e">
        <f>#N/A</f>
        <v>#N/A</v>
      </c>
      <c r="K155" s="43">
        <v>243589.5</v>
      </c>
      <c r="L155" s="42">
        <v>34600</v>
      </c>
      <c r="N155" s="9"/>
    </row>
    <row r="156" spans="1:14" x14ac:dyDescent="0.2">
      <c r="A156" s="10">
        <v>21</v>
      </c>
      <c r="B156" s="11" t="s">
        <v>298</v>
      </c>
      <c r="C156" s="5">
        <v>632.9</v>
      </c>
      <c r="D156" s="5" t="s">
        <v>673</v>
      </c>
      <c r="E156" s="27" t="s">
        <v>673</v>
      </c>
      <c r="F156" s="27" t="s">
        <v>673</v>
      </c>
      <c r="G156" s="5" t="s">
        <v>673</v>
      </c>
      <c r="H156" s="27">
        <v>632.9</v>
      </c>
      <c r="I156" s="5" t="e">
        <f>#N/A</f>
        <v>#N/A</v>
      </c>
      <c r="J156" s="42" t="e">
        <f>#N/A</f>
        <v>#N/A</v>
      </c>
      <c r="K156" s="43">
        <v>897435</v>
      </c>
      <c r="L156" s="42">
        <v>34600</v>
      </c>
      <c r="N156" s="9"/>
    </row>
    <row r="157" spans="1:14" x14ac:dyDescent="0.2">
      <c r="A157" s="10">
        <v>22</v>
      </c>
      <c r="B157" s="11" t="s">
        <v>299</v>
      </c>
      <c r="C157" s="5">
        <v>625.1</v>
      </c>
      <c r="D157" s="5" t="s">
        <v>673</v>
      </c>
      <c r="E157" s="27" t="s">
        <v>673</v>
      </c>
      <c r="F157" s="27" t="s">
        <v>673</v>
      </c>
      <c r="G157" s="5" t="s">
        <v>673</v>
      </c>
      <c r="H157" s="27">
        <v>625.1</v>
      </c>
      <c r="I157" s="5" t="e">
        <f>#N/A</f>
        <v>#N/A</v>
      </c>
      <c r="J157" s="42" t="e">
        <f>#N/A</f>
        <v>#N/A</v>
      </c>
      <c r="K157" s="43">
        <v>240817.5</v>
      </c>
      <c r="L157" s="42">
        <v>34600</v>
      </c>
      <c r="N157" s="9"/>
    </row>
    <row r="158" spans="1:14" x14ac:dyDescent="0.2">
      <c r="A158" s="10">
        <v>23</v>
      </c>
      <c r="B158" s="11" t="s">
        <v>300</v>
      </c>
      <c r="C158" s="5">
        <v>829.71</v>
      </c>
      <c r="D158" s="5" t="s">
        <v>673</v>
      </c>
      <c r="E158" s="27" t="s">
        <v>673</v>
      </c>
      <c r="F158" s="27" t="s">
        <v>673</v>
      </c>
      <c r="G158" s="5" t="s">
        <v>673</v>
      </c>
      <c r="H158" s="27">
        <v>829.71</v>
      </c>
      <c r="I158" s="5" t="e">
        <f>#N/A</f>
        <v>#N/A</v>
      </c>
      <c r="J158" s="42" t="e">
        <f>#N/A</f>
        <v>#N/A</v>
      </c>
      <c r="K158" s="43">
        <v>1484752.5</v>
      </c>
      <c r="L158" s="42">
        <v>34600</v>
      </c>
      <c r="N158" s="9"/>
    </row>
    <row r="159" spans="1:14" x14ac:dyDescent="0.2">
      <c r="A159" s="10">
        <v>24</v>
      </c>
      <c r="B159" s="30" t="s">
        <v>301</v>
      </c>
      <c r="C159" s="5">
        <v>103.7</v>
      </c>
      <c r="D159" s="5" t="s">
        <v>673</v>
      </c>
      <c r="E159" s="27" t="s">
        <v>673</v>
      </c>
      <c r="F159" s="27" t="s">
        <v>673</v>
      </c>
      <c r="G159" s="5" t="s">
        <v>673</v>
      </c>
      <c r="H159" s="27">
        <v>103.7</v>
      </c>
      <c r="I159" s="5" t="e">
        <f>#N/A</f>
        <v>#N/A</v>
      </c>
      <c r="J159" s="42" t="e">
        <f>#N/A</f>
        <v>#N/A</v>
      </c>
      <c r="K159" s="43">
        <v>706860</v>
      </c>
      <c r="L159" s="42">
        <v>34600</v>
      </c>
      <c r="N159" s="9"/>
    </row>
    <row r="160" spans="1:14" x14ac:dyDescent="0.2">
      <c r="A160" s="10">
        <v>25</v>
      </c>
      <c r="B160" s="30" t="s">
        <v>302</v>
      </c>
      <c r="C160" s="5">
        <v>75.099999999999994</v>
      </c>
      <c r="D160" s="5" t="s">
        <v>673</v>
      </c>
      <c r="E160" s="27" t="s">
        <v>673</v>
      </c>
      <c r="F160" s="27" t="s">
        <v>673</v>
      </c>
      <c r="G160" s="5" t="s">
        <v>673</v>
      </c>
      <c r="H160" s="27">
        <v>75.099999999999994</v>
      </c>
      <c r="I160" s="5" t="e">
        <f>#N/A</f>
        <v>#N/A</v>
      </c>
      <c r="J160" s="42" t="e">
        <f>#N/A</f>
        <v>#N/A</v>
      </c>
      <c r="K160" s="43" t="e">
        <f>J160*0.1</f>
        <v>#N/A</v>
      </c>
      <c r="L160" s="42">
        <v>34600</v>
      </c>
      <c r="N160" s="9"/>
    </row>
    <row r="161" spans="1:14" x14ac:dyDescent="0.2">
      <c r="A161" s="10">
        <v>26</v>
      </c>
      <c r="B161" s="30" t="s">
        <v>303</v>
      </c>
      <c r="C161" s="5">
        <v>1016.8</v>
      </c>
      <c r="D161" s="5" t="s">
        <v>673</v>
      </c>
      <c r="E161" s="27" t="s">
        <v>673</v>
      </c>
      <c r="F161" s="27" t="s">
        <v>673</v>
      </c>
      <c r="G161" s="5" t="s">
        <v>673</v>
      </c>
      <c r="H161" s="27">
        <v>1016.8</v>
      </c>
      <c r="I161" s="5" t="e">
        <f>#N/A</f>
        <v>#N/A</v>
      </c>
      <c r="J161" s="42" t="e">
        <f>#N/A</f>
        <v>#N/A</v>
      </c>
      <c r="K161" s="43">
        <v>1733193</v>
      </c>
      <c r="L161" s="42">
        <v>34600</v>
      </c>
      <c r="N161" s="9"/>
    </row>
    <row r="162" spans="1:14" x14ac:dyDescent="0.2">
      <c r="A162" s="10">
        <v>27</v>
      </c>
      <c r="B162" s="30" t="s">
        <v>304</v>
      </c>
      <c r="C162" s="5">
        <v>414</v>
      </c>
      <c r="D162" s="5" t="s">
        <v>673</v>
      </c>
      <c r="E162" s="27" t="s">
        <v>673</v>
      </c>
      <c r="F162" s="27" t="s">
        <v>673</v>
      </c>
      <c r="G162" s="5" t="s">
        <v>673</v>
      </c>
      <c r="H162" s="27">
        <v>414</v>
      </c>
      <c r="I162" s="5" t="e">
        <f>#N/A</f>
        <v>#N/A</v>
      </c>
      <c r="J162" s="42" t="e">
        <f>#N/A</f>
        <v>#N/A</v>
      </c>
      <c r="K162" s="43">
        <v>34303.5</v>
      </c>
      <c r="L162" s="42">
        <v>34600</v>
      </c>
      <c r="N162" s="9"/>
    </row>
    <row r="163" spans="1:14" x14ac:dyDescent="0.2">
      <c r="A163" s="10">
        <v>28</v>
      </c>
      <c r="B163" s="30" t="s">
        <v>305</v>
      </c>
      <c r="C163" s="5">
        <v>430.8</v>
      </c>
      <c r="D163" s="5" t="s">
        <v>673</v>
      </c>
      <c r="E163" s="27" t="s">
        <v>673</v>
      </c>
      <c r="F163" s="27" t="s">
        <v>673</v>
      </c>
      <c r="G163" s="5" t="s">
        <v>673</v>
      </c>
      <c r="H163" s="27">
        <v>430.8</v>
      </c>
      <c r="I163" s="5" t="e">
        <f>#N/A</f>
        <v>#N/A</v>
      </c>
      <c r="J163" s="42" t="e">
        <f>#N/A</f>
        <v>#N/A</v>
      </c>
      <c r="K163" s="43">
        <v>55093.5</v>
      </c>
      <c r="L163" s="42">
        <v>34600</v>
      </c>
      <c r="N163" s="9"/>
    </row>
    <row r="164" spans="1:14" x14ac:dyDescent="0.2">
      <c r="A164" s="10">
        <v>29</v>
      </c>
      <c r="B164" s="30" t="s">
        <v>306</v>
      </c>
      <c r="C164" s="5">
        <v>59.1</v>
      </c>
      <c r="D164" s="5" t="s">
        <v>673</v>
      </c>
      <c r="E164" s="27" t="s">
        <v>673</v>
      </c>
      <c r="F164" s="27" t="s">
        <v>673</v>
      </c>
      <c r="G164" s="5" t="s">
        <v>673</v>
      </c>
      <c r="H164" s="27">
        <v>59.1</v>
      </c>
      <c r="I164" s="5" t="e">
        <f>#N/A</f>
        <v>#N/A</v>
      </c>
      <c r="J164" s="42" t="e">
        <f>#N/A</f>
        <v>#N/A</v>
      </c>
      <c r="K164" s="43" t="e">
        <f>J164*0.1</f>
        <v>#N/A</v>
      </c>
      <c r="L164" s="42">
        <v>34600</v>
      </c>
      <c r="N164" s="9"/>
    </row>
    <row r="165" spans="1:14" ht="25.5" x14ac:dyDescent="0.2">
      <c r="A165" s="10">
        <v>30</v>
      </c>
      <c r="B165" s="30" t="s">
        <v>307</v>
      </c>
      <c r="C165" s="5">
        <v>125.3</v>
      </c>
      <c r="D165" s="5" t="s">
        <v>673</v>
      </c>
      <c r="E165" s="27" t="s">
        <v>673</v>
      </c>
      <c r="F165" s="27" t="s">
        <v>673</v>
      </c>
      <c r="G165" s="5" t="s">
        <v>673</v>
      </c>
      <c r="H165" s="27">
        <v>125.3</v>
      </c>
      <c r="I165" s="5" t="e">
        <f>#N/A</f>
        <v>#N/A</v>
      </c>
      <c r="J165" s="42" t="e">
        <f>#N/A</f>
        <v>#N/A</v>
      </c>
      <c r="K165" s="43">
        <v>318780</v>
      </c>
      <c r="L165" s="42">
        <v>34600</v>
      </c>
      <c r="N165" s="9"/>
    </row>
    <row r="166" spans="1:14" ht="25.5" x14ac:dyDescent="0.2">
      <c r="A166" s="10">
        <v>31</v>
      </c>
      <c r="B166" s="30" t="s">
        <v>308</v>
      </c>
      <c r="C166" s="5">
        <v>120</v>
      </c>
      <c r="D166" s="5" t="s">
        <v>673</v>
      </c>
      <c r="E166" s="27" t="s">
        <v>673</v>
      </c>
      <c r="F166" s="27" t="s">
        <v>673</v>
      </c>
      <c r="G166" s="5" t="s">
        <v>673</v>
      </c>
      <c r="H166" s="27">
        <v>120</v>
      </c>
      <c r="I166" s="5" t="e">
        <f>#N/A</f>
        <v>#N/A</v>
      </c>
      <c r="J166" s="42" t="e">
        <f>#N/A</f>
        <v>#N/A</v>
      </c>
      <c r="K166" s="43" t="e">
        <f>J166*0.1</f>
        <v>#N/A</v>
      </c>
      <c r="L166" s="42">
        <v>34600</v>
      </c>
      <c r="N166" s="9"/>
    </row>
    <row r="167" spans="1:14" ht="12.75" customHeight="1" x14ac:dyDescent="0.2">
      <c r="A167" s="10">
        <v>32</v>
      </c>
      <c r="B167" s="30" t="s">
        <v>309</v>
      </c>
      <c r="C167" s="5">
        <v>677.6</v>
      </c>
      <c r="D167" s="5" t="s">
        <v>673</v>
      </c>
      <c r="E167" s="27" t="s">
        <v>673</v>
      </c>
      <c r="F167" s="27" t="s">
        <v>673</v>
      </c>
      <c r="G167" s="5" t="s">
        <v>673</v>
      </c>
      <c r="H167" s="27">
        <v>677.6</v>
      </c>
      <c r="I167" s="5" t="e">
        <f>#N/A</f>
        <v>#N/A</v>
      </c>
      <c r="J167" s="42" t="e">
        <f>#N/A</f>
        <v>#N/A</v>
      </c>
      <c r="K167" s="43">
        <v>184684.5</v>
      </c>
      <c r="L167" s="42">
        <v>34600</v>
      </c>
      <c r="N167" s="9"/>
    </row>
    <row r="168" spans="1:14" ht="12.75" customHeight="1" x14ac:dyDescent="0.2">
      <c r="A168" s="10">
        <v>33</v>
      </c>
      <c r="B168" s="30" t="s">
        <v>310</v>
      </c>
      <c r="C168" s="5">
        <v>673.2</v>
      </c>
      <c r="D168" s="5" t="s">
        <v>673</v>
      </c>
      <c r="E168" s="27" t="s">
        <v>673</v>
      </c>
      <c r="F168" s="27" t="s">
        <v>673</v>
      </c>
      <c r="G168" s="5" t="s">
        <v>673</v>
      </c>
      <c r="H168" s="27">
        <v>673.2</v>
      </c>
      <c r="I168" s="5" t="e">
        <f>#N/A</f>
        <v>#N/A</v>
      </c>
      <c r="J168" s="42" t="e">
        <f>#N/A</f>
        <v>#N/A</v>
      </c>
      <c r="K168" s="43">
        <v>337491</v>
      </c>
      <c r="L168" s="42">
        <v>34600</v>
      </c>
      <c r="N168" s="9"/>
    </row>
    <row r="169" spans="1:14" ht="12.75" customHeight="1" x14ac:dyDescent="0.2">
      <c r="A169" s="10">
        <v>34</v>
      </c>
      <c r="B169" s="30" t="s">
        <v>311</v>
      </c>
      <c r="C169" s="5">
        <v>663.3</v>
      </c>
      <c r="D169" s="5" t="s">
        <v>673</v>
      </c>
      <c r="E169" s="27" t="s">
        <v>673</v>
      </c>
      <c r="F169" s="27" t="s">
        <v>673</v>
      </c>
      <c r="G169" s="5" t="s">
        <v>673</v>
      </c>
      <c r="H169" s="27">
        <v>663.3</v>
      </c>
      <c r="I169" s="5" t="e">
        <f>#N/A</f>
        <v>#N/A</v>
      </c>
      <c r="J169" s="42" t="e">
        <f>#N/A</f>
        <v>#N/A</v>
      </c>
      <c r="K169" s="43">
        <v>449410.5</v>
      </c>
      <c r="L169" s="42">
        <v>34600</v>
      </c>
      <c r="N169" s="9"/>
    </row>
    <row r="170" spans="1:14" ht="25.5" x14ac:dyDescent="0.2">
      <c r="A170" s="10">
        <v>35</v>
      </c>
      <c r="B170" s="30" t="s">
        <v>312</v>
      </c>
      <c r="C170" s="5">
        <v>688.1</v>
      </c>
      <c r="D170" s="5" t="s">
        <v>673</v>
      </c>
      <c r="E170" s="27" t="s">
        <v>673</v>
      </c>
      <c r="F170" s="27" t="s">
        <v>673</v>
      </c>
      <c r="G170" s="5" t="s">
        <v>673</v>
      </c>
      <c r="H170" s="27">
        <v>688.1</v>
      </c>
      <c r="I170" s="5" t="e">
        <f>#N/A</f>
        <v>#N/A</v>
      </c>
      <c r="J170" s="42" t="e">
        <f>#N/A</f>
        <v>#N/A</v>
      </c>
      <c r="K170" s="43">
        <v>307345.5</v>
      </c>
      <c r="L170" s="42">
        <v>34600</v>
      </c>
      <c r="N170" s="9"/>
    </row>
    <row r="171" spans="1:14" x14ac:dyDescent="0.2">
      <c r="A171" s="10">
        <v>36</v>
      </c>
      <c r="B171" s="30" t="s">
        <v>313</v>
      </c>
      <c r="C171" s="5">
        <v>32.4</v>
      </c>
      <c r="D171" s="5" t="s">
        <v>673</v>
      </c>
      <c r="E171" s="27" t="s">
        <v>673</v>
      </c>
      <c r="F171" s="27" t="s">
        <v>673</v>
      </c>
      <c r="G171" s="5" t="s">
        <v>673</v>
      </c>
      <c r="H171" s="27">
        <v>32.4</v>
      </c>
      <c r="I171" s="5" t="e">
        <f>#N/A</f>
        <v>#N/A</v>
      </c>
      <c r="J171" s="42" t="e">
        <f>#N/A</f>
        <v>#N/A</v>
      </c>
      <c r="K171" s="43" t="e">
        <f>#N/A</f>
        <v>#N/A</v>
      </c>
      <c r="L171" s="42">
        <v>34600</v>
      </c>
      <c r="N171" s="9"/>
    </row>
    <row r="172" spans="1:14" x14ac:dyDescent="0.2">
      <c r="A172" s="10">
        <v>37</v>
      </c>
      <c r="B172" s="30" t="s">
        <v>314</v>
      </c>
      <c r="C172" s="5">
        <v>481.8</v>
      </c>
      <c r="D172" s="5" t="s">
        <v>673</v>
      </c>
      <c r="E172" s="27" t="s">
        <v>673</v>
      </c>
      <c r="F172" s="27" t="s">
        <v>673</v>
      </c>
      <c r="G172" s="5" t="s">
        <v>673</v>
      </c>
      <c r="H172" s="27">
        <v>481.8</v>
      </c>
      <c r="I172" s="5" t="e">
        <f>#N/A</f>
        <v>#N/A</v>
      </c>
      <c r="J172" s="42" t="e">
        <f>#N/A</f>
        <v>#N/A</v>
      </c>
      <c r="K172" s="43" t="e">
        <f>#N/A</f>
        <v>#N/A</v>
      </c>
      <c r="L172" s="42">
        <v>34600</v>
      </c>
      <c r="N172" s="9"/>
    </row>
    <row r="173" spans="1:14" x14ac:dyDescent="0.2">
      <c r="A173" s="10">
        <v>38</v>
      </c>
      <c r="B173" s="30" t="s">
        <v>315</v>
      </c>
      <c r="C173" s="5">
        <v>414.1</v>
      </c>
      <c r="D173" s="5" t="s">
        <v>673</v>
      </c>
      <c r="E173" s="27" t="s">
        <v>673</v>
      </c>
      <c r="F173" s="27" t="s">
        <v>673</v>
      </c>
      <c r="G173" s="5" t="s">
        <v>673</v>
      </c>
      <c r="H173" s="27">
        <v>414.1</v>
      </c>
      <c r="I173" s="5" t="e">
        <f>#N/A</f>
        <v>#N/A</v>
      </c>
      <c r="J173" s="42" t="e">
        <f>#N/A</f>
        <v>#N/A</v>
      </c>
      <c r="K173" s="43" t="e">
        <f>#N/A</f>
        <v>#N/A</v>
      </c>
      <c r="L173" s="42">
        <v>34600</v>
      </c>
      <c r="N173" s="9"/>
    </row>
    <row r="174" spans="1:14" x14ac:dyDescent="0.2">
      <c r="A174" s="10">
        <v>39</v>
      </c>
      <c r="B174" s="30" t="s">
        <v>316</v>
      </c>
      <c r="C174" s="5">
        <v>637</v>
      </c>
      <c r="D174" s="5" t="s">
        <v>673</v>
      </c>
      <c r="E174" s="27" t="s">
        <v>673</v>
      </c>
      <c r="F174" s="27" t="s">
        <v>673</v>
      </c>
      <c r="G174" s="5" t="s">
        <v>673</v>
      </c>
      <c r="H174" s="27">
        <v>637</v>
      </c>
      <c r="I174" s="5" t="e">
        <f>#N/A</f>
        <v>#N/A</v>
      </c>
      <c r="J174" s="42" t="e">
        <f>#N/A</f>
        <v>#N/A</v>
      </c>
      <c r="K174" s="43" t="e">
        <f>#N/A</f>
        <v>#N/A</v>
      </c>
      <c r="L174" s="42">
        <v>34600</v>
      </c>
      <c r="N174" s="9"/>
    </row>
    <row r="175" spans="1:14" x14ac:dyDescent="0.2">
      <c r="A175" s="10">
        <v>40</v>
      </c>
      <c r="B175" s="30" t="s">
        <v>317</v>
      </c>
      <c r="C175" s="5">
        <v>364.4</v>
      </c>
      <c r="D175" s="5" t="s">
        <v>673</v>
      </c>
      <c r="E175" s="27" t="s">
        <v>673</v>
      </c>
      <c r="F175" s="27" t="s">
        <v>673</v>
      </c>
      <c r="G175" s="5" t="s">
        <v>673</v>
      </c>
      <c r="H175" s="27">
        <v>364.4</v>
      </c>
      <c r="I175" s="5" t="e">
        <f>#N/A</f>
        <v>#N/A</v>
      </c>
      <c r="J175" s="42" t="e">
        <f>#N/A</f>
        <v>#N/A</v>
      </c>
      <c r="K175" s="43" t="e">
        <f>#N/A</f>
        <v>#N/A</v>
      </c>
      <c r="L175" s="42">
        <v>34600</v>
      </c>
      <c r="N175" s="9"/>
    </row>
    <row r="176" spans="1:14" x14ac:dyDescent="0.2">
      <c r="A176" s="10">
        <v>41</v>
      </c>
      <c r="B176" s="30" t="s">
        <v>318</v>
      </c>
      <c r="C176" s="5">
        <v>34</v>
      </c>
      <c r="D176" s="5" t="s">
        <v>673</v>
      </c>
      <c r="E176" s="27" t="s">
        <v>673</v>
      </c>
      <c r="F176" s="27" t="s">
        <v>673</v>
      </c>
      <c r="G176" s="5" t="s">
        <v>673</v>
      </c>
      <c r="H176" s="27">
        <v>34</v>
      </c>
      <c r="I176" s="5" t="e">
        <f>#N/A</f>
        <v>#N/A</v>
      </c>
      <c r="J176" s="42" t="e">
        <f>#N/A</f>
        <v>#N/A</v>
      </c>
      <c r="K176" s="43" t="e">
        <f>#N/A</f>
        <v>#N/A</v>
      </c>
      <c r="L176" s="42">
        <v>34600</v>
      </c>
      <c r="N176" s="9"/>
    </row>
    <row r="177" spans="1:14" ht="25.5" x14ac:dyDescent="0.2">
      <c r="A177" s="10">
        <v>42</v>
      </c>
      <c r="B177" s="96" t="s">
        <v>319</v>
      </c>
      <c r="C177" s="5">
        <v>184.6</v>
      </c>
      <c r="D177" s="5" t="s">
        <v>673</v>
      </c>
      <c r="E177" s="27" t="s">
        <v>673</v>
      </c>
      <c r="F177" s="27" t="s">
        <v>673</v>
      </c>
      <c r="G177" s="5" t="s">
        <v>673</v>
      </c>
      <c r="H177" s="5">
        <f>C177</f>
        <v>184.6</v>
      </c>
      <c r="I177" s="5" t="e">
        <f>#N/A</f>
        <v>#N/A</v>
      </c>
      <c r="J177" s="42" t="e">
        <f>#N/A</f>
        <v>#N/A</v>
      </c>
      <c r="K177" s="43">
        <v>0</v>
      </c>
      <c r="L177" s="42">
        <v>34600</v>
      </c>
      <c r="N177" s="9"/>
    </row>
    <row r="178" spans="1:14" x14ac:dyDescent="0.2">
      <c r="A178" s="10">
        <v>43</v>
      </c>
      <c r="B178" s="96" t="s">
        <v>176</v>
      </c>
      <c r="C178" s="5">
        <v>75.099999999999994</v>
      </c>
      <c r="D178" s="5" t="s">
        <v>673</v>
      </c>
      <c r="E178" s="27" t="s">
        <v>673</v>
      </c>
      <c r="F178" s="27" t="s">
        <v>673</v>
      </c>
      <c r="G178" s="5" t="s">
        <v>673</v>
      </c>
      <c r="H178" s="5">
        <f>C178</f>
        <v>75.099999999999994</v>
      </c>
      <c r="I178" s="5" t="e">
        <f>#N/A</f>
        <v>#N/A</v>
      </c>
      <c r="J178" s="42" t="e">
        <f>#N/A</f>
        <v>#N/A</v>
      </c>
      <c r="K178" s="43">
        <v>166080</v>
      </c>
      <c r="L178" s="42">
        <v>34600</v>
      </c>
      <c r="N178" s="9"/>
    </row>
    <row r="179" spans="1:14" x14ac:dyDescent="0.2">
      <c r="A179" s="10">
        <v>44</v>
      </c>
      <c r="B179" s="96" t="s">
        <v>320</v>
      </c>
      <c r="C179" s="5">
        <v>405.8</v>
      </c>
      <c r="D179" s="5" t="s">
        <v>673</v>
      </c>
      <c r="E179" s="27" t="s">
        <v>673</v>
      </c>
      <c r="F179" s="27" t="s">
        <v>673</v>
      </c>
      <c r="G179" s="5" t="s">
        <v>673</v>
      </c>
      <c r="H179" s="5">
        <f>C179</f>
        <v>405.8</v>
      </c>
      <c r="I179" s="5" t="e">
        <f>#N/A</f>
        <v>#N/A</v>
      </c>
      <c r="J179" s="42" t="e">
        <f>#N/A</f>
        <v>#N/A</v>
      </c>
      <c r="K179" s="43">
        <v>184418</v>
      </c>
      <c r="L179" s="42">
        <v>34600</v>
      </c>
      <c r="N179" s="9"/>
    </row>
    <row r="180" spans="1:14" x14ac:dyDescent="0.2">
      <c r="A180" s="10">
        <v>45</v>
      </c>
      <c r="B180" s="96" t="s">
        <v>711</v>
      </c>
      <c r="C180" s="5">
        <v>58.3</v>
      </c>
      <c r="D180" s="5" t="s">
        <v>673</v>
      </c>
      <c r="E180" s="27" t="s">
        <v>673</v>
      </c>
      <c r="F180" s="27" t="s">
        <v>673</v>
      </c>
      <c r="G180" s="5" t="s">
        <v>673</v>
      </c>
      <c r="H180" s="5">
        <f>C180</f>
        <v>58.3</v>
      </c>
      <c r="I180" s="5" t="e">
        <f>#N/A</f>
        <v>#N/A</v>
      </c>
      <c r="J180" s="42" t="e">
        <f>#N/A</f>
        <v>#N/A</v>
      </c>
      <c r="K180" s="43">
        <v>0</v>
      </c>
      <c r="L180" s="42">
        <v>34600</v>
      </c>
      <c r="N180" s="9"/>
    </row>
    <row r="181" spans="1:14" s="66" customFormat="1" ht="49.5" customHeight="1" x14ac:dyDescent="0.2">
      <c r="A181" s="859" t="s">
        <v>472</v>
      </c>
      <c r="B181" s="860"/>
      <c r="C181" s="19">
        <f>SUM(C136:C180)</f>
        <v>15772.91</v>
      </c>
      <c r="D181" s="19" t="s">
        <v>673</v>
      </c>
      <c r="E181" s="18" t="s">
        <v>673</v>
      </c>
      <c r="F181" s="19" t="s">
        <v>673</v>
      </c>
      <c r="G181" s="19" t="s">
        <v>673</v>
      </c>
      <c r="H181" s="19">
        <f>SUM(H136:H180)</f>
        <v>15772.91</v>
      </c>
      <c r="I181" s="19" t="e">
        <f>SUM(I136:I180)</f>
        <v>#N/A</v>
      </c>
      <c r="J181" s="55" t="e">
        <f>SUM(J136:J180)</f>
        <v>#N/A</v>
      </c>
      <c r="K181" s="55" t="e">
        <f>SUM(K136:K180)</f>
        <v>#N/A</v>
      </c>
      <c r="L181" s="55">
        <v>34600</v>
      </c>
      <c r="N181" s="65"/>
    </row>
    <row r="182" spans="1:14" x14ac:dyDescent="0.2">
      <c r="A182" s="852" t="s">
        <v>177</v>
      </c>
      <c r="B182" s="853"/>
      <c r="C182" s="853"/>
      <c r="D182" s="853"/>
      <c r="E182" s="853"/>
      <c r="F182" s="853"/>
      <c r="G182" s="853"/>
      <c r="H182" s="853"/>
      <c r="I182" s="853"/>
      <c r="J182" s="853"/>
      <c r="K182" s="853"/>
      <c r="L182" s="853"/>
      <c r="N182" s="9"/>
    </row>
    <row r="183" spans="1:14" ht="12.75" customHeight="1" x14ac:dyDescent="0.2">
      <c r="A183" s="97">
        <v>1</v>
      </c>
      <c r="B183" s="96" t="s">
        <v>178</v>
      </c>
      <c r="C183" s="97">
        <v>229.5</v>
      </c>
      <c r="D183" s="97" t="s">
        <v>673</v>
      </c>
      <c r="E183" s="97" t="s">
        <v>673</v>
      </c>
      <c r="F183" s="97">
        <f>C183</f>
        <v>229.5</v>
      </c>
      <c r="G183" s="98">
        <f>F183*L183</f>
        <v>7940700</v>
      </c>
      <c r="H183" s="97" t="s">
        <v>673</v>
      </c>
      <c r="I183" s="97" t="s">
        <v>673</v>
      </c>
      <c r="J183" s="98">
        <f>G183</f>
        <v>7940700</v>
      </c>
      <c r="K183" s="98">
        <v>0</v>
      </c>
      <c r="L183" s="98">
        <v>34600</v>
      </c>
      <c r="N183" s="9"/>
    </row>
    <row r="184" spans="1:14" s="67" customFormat="1" ht="12.75" customHeight="1" x14ac:dyDescent="0.2">
      <c r="A184" s="97">
        <v>2</v>
      </c>
      <c r="B184" s="96" t="s">
        <v>179</v>
      </c>
      <c r="C184" s="97">
        <v>109.7</v>
      </c>
      <c r="D184" s="97" t="s">
        <v>673</v>
      </c>
      <c r="E184" s="97" t="s">
        <v>673</v>
      </c>
      <c r="F184" s="97">
        <f>C184</f>
        <v>109.7</v>
      </c>
      <c r="G184" s="98">
        <f>F184*L184</f>
        <v>3795620</v>
      </c>
      <c r="H184" s="97" t="s">
        <v>673</v>
      </c>
      <c r="I184" s="97" t="s">
        <v>673</v>
      </c>
      <c r="J184" s="98">
        <f>G184</f>
        <v>3795620</v>
      </c>
      <c r="K184" s="98">
        <v>103800</v>
      </c>
      <c r="L184" s="98">
        <v>34600</v>
      </c>
      <c r="N184" s="36"/>
    </row>
    <row r="185" spans="1:14" s="25" customFormat="1" ht="51" customHeight="1" x14ac:dyDescent="0.2">
      <c r="A185" s="839" t="s">
        <v>186</v>
      </c>
      <c r="B185" s="840"/>
      <c r="C185" s="19">
        <f>SUM(C183:C184)</f>
        <v>339.2</v>
      </c>
      <c r="D185" s="19" t="s">
        <v>673</v>
      </c>
      <c r="E185" s="18" t="s">
        <v>673</v>
      </c>
      <c r="F185" s="19">
        <f>SUM(F183:F184)</f>
        <v>339.2</v>
      </c>
      <c r="G185" s="19">
        <f>SUM(G183:G184)</f>
        <v>11736320</v>
      </c>
      <c r="H185" s="19" t="s">
        <v>673</v>
      </c>
      <c r="I185" s="19" t="s">
        <v>673</v>
      </c>
      <c r="J185" s="55">
        <f>SUM(J183:J184)</f>
        <v>11736320</v>
      </c>
      <c r="K185" s="55">
        <f>SUM(K183:K184)</f>
        <v>103800</v>
      </c>
      <c r="L185" s="55">
        <v>34600</v>
      </c>
      <c r="N185" s="65"/>
    </row>
    <row r="186" spans="1:14" x14ac:dyDescent="0.2">
      <c r="A186" s="852" t="s">
        <v>612</v>
      </c>
      <c r="B186" s="853"/>
      <c r="C186" s="853"/>
      <c r="D186" s="853"/>
      <c r="E186" s="853"/>
      <c r="F186" s="853"/>
      <c r="G186" s="853"/>
      <c r="H186" s="853"/>
      <c r="I186" s="853"/>
      <c r="J186" s="853"/>
      <c r="K186" s="853"/>
      <c r="L186" s="853"/>
      <c r="N186" s="9"/>
    </row>
    <row r="187" spans="1:14" x14ac:dyDescent="0.2">
      <c r="A187" s="10">
        <v>1</v>
      </c>
      <c r="B187" s="11" t="s">
        <v>321</v>
      </c>
      <c r="C187" s="5">
        <v>658.7</v>
      </c>
      <c r="D187" s="5" t="s">
        <v>673</v>
      </c>
      <c r="E187" s="27" t="s">
        <v>673</v>
      </c>
      <c r="F187" s="27">
        <v>658.7</v>
      </c>
      <c r="G187" s="5">
        <f>F187*L187</f>
        <v>22791020</v>
      </c>
      <c r="H187" s="27" t="s">
        <v>673</v>
      </c>
      <c r="I187" s="5" t="s">
        <v>673</v>
      </c>
      <c r="J187" s="42">
        <f>G187</f>
        <v>22791020</v>
      </c>
      <c r="K187" s="43">
        <v>183645</v>
      </c>
      <c r="L187" s="42">
        <v>34600</v>
      </c>
      <c r="N187" s="9"/>
    </row>
    <row r="188" spans="1:14" x14ac:dyDescent="0.2">
      <c r="A188" s="10">
        <v>2</v>
      </c>
      <c r="B188" s="11" t="s">
        <v>322</v>
      </c>
      <c r="C188" s="5">
        <v>719.5</v>
      </c>
      <c r="D188" s="5" t="s">
        <v>673</v>
      </c>
      <c r="E188" s="27" t="s">
        <v>673</v>
      </c>
      <c r="F188" s="27">
        <v>719.5</v>
      </c>
      <c r="G188" s="5">
        <f>F188*L188</f>
        <v>24894700</v>
      </c>
      <c r="H188" s="27" t="s">
        <v>673</v>
      </c>
      <c r="I188" s="5" t="s">
        <v>673</v>
      </c>
      <c r="J188" s="42">
        <f>G188</f>
        <v>24894700</v>
      </c>
      <c r="K188" s="43">
        <v>190575</v>
      </c>
      <c r="L188" s="42">
        <v>34600</v>
      </c>
      <c r="N188" s="9"/>
    </row>
    <row r="189" spans="1:14" s="25" customFormat="1" ht="51" customHeight="1" x14ac:dyDescent="0.2">
      <c r="A189" s="839" t="s">
        <v>473</v>
      </c>
      <c r="B189" s="840"/>
      <c r="C189" s="19">
        <f>SUM(C187:C188)</f>
        <v>1378.2</v>
      </c>
      <c r="D189" s="19" t="s">
        <v>673</v>
      </c>
      <c r="E189" s="18" t="s">
        <v>673</v>
      </c>
      <c r="F189" s="19" t="e">
        <f>#N/A</f>
        <v>#N/A</v>
      </c>
      <c r="G189" s="19" t="e">
        <f>#N/A</f>
        <v>#N/A</v>
      </c>
      <c r="H189" s="19" t="s">
        <v>673</v>
      </c>
      <c r="I189" s="19" t="s">
        <v>673</v>
      </c>
      <c r="J189" s="55" t="e">
        <f>#N/A</f>
        <v>#N/A</v>
      </c>
      <c r="K189" s="55" t="e">
        <f>#N/A</f>
        <v>#N/A</v>
      </c>
      <c r="L189" s="55">
        <v>34600</v>
      </c>
      <c r="N189" s="65"/>
    </row>
    <row r="190" spans="1:14" x14ac:dyDescent="0.2">
      <c r="A190" s="852" t="s">
        <v>613</v>
      </c>
      <c r="B190" s="853"/>
      <c r="C190" s="853"/>
      <c r="D190" s="853"/>
      <c r="E190" s="853"/>
      <c r="F190" s="853"/>
      <c r="G190" s="853"/>
      <c r="H190" s="853"/>
      <c r="I190" s="853"/>
      <c r="J190" s="853"/>
      <c r="K190" s="853"/>
      <c r="L190" s="853"/>
      <c r="N190" s="9"/>
    </row>
    <row r="191" spans="1:14" ht="25.5" x14ac:dyDescent="0.2">
      <c r="A191" s="10">
        <v>1</v>
      </c>
      <c r="B191" s="30" t="s">
        <v>323</v>
      </c>
      <c r="C191" s="5">
        <v>259.89999999999998</v>
      </c>
      <c r="D191" s="5" t="s">
        <v>673</v>
      </c>
      <c r="E191" s="27" t="s">
        <v>673</v>
      </c>
      <c r="F191" s="27">
        <v>259.89999999999998</v>
      </c>
      <c r="G191" s="5">
        <f>F191*L191</f>
        <v>8992540</v>
      </c>
      <c r="H191" s="27" t="s">
        <v>673</v>
      </c>
      <c r="I191" s="5" t="s">
        <v>673</v>
      </c>
      <c r="J191" s="42" t="e">
        <f>#N/A</f>
        <v>#N/A</v>
      </c>
      <c r="K191" s="43">
        <v>363825</v>
      </c>
      <c r="L191" s="42">
        <v>34600</v>
      </c>
      <c r="N191" s="9"/>
    </row>
    <row r="192" spans="1:14" ht="25.5" x14ac:dyDescent="0.2">
      <c r="A192" s="10">
        <v>2</v>
      </c>
      <c r="B192" s="30" t="s">
        <v>324</v>
      </c>
      <c r="C192" s="5">
        <v>201.8</v>
      </c>
      <c r="D192" s="5" t="s">
        <v>673</v>
      </c>
      <c r="E192" s="27" t="s">
        <v>673</v>
      </c>
      <c r="F192" s="27">
        <v>201.8</v>
      </c>
      <c r="G192" s="5" t="e">
        <f>#N/A</f>
        <v>#N/A</v>
      </c>
      <c r="H192" s="27" t="s">
        <v>673</v>
      </c>
      <c r="I192" s="5" t="s">
        <v>673</v>
      </c>
      <c r="J192" s="42" t="e">
        <f>#N/A</f>
        <v>#N/A</v>
      </c>
      <c r="K192" s="43">
        <v>343035</v>
      </c>
      <c r="L192" s="42">
        <v>34600</v>
      </c>
      <c r="N192" s="9"/>
    </row>
    <row r="193" spans="1:14" ht="25.5" x14ac:dyDescent="0.2">
      <c r="A193" s="10">
        <v>3</v>
      </c>
      <c r="B193" s="30" t="s">
        <v>325</v>
      </c>
      <c r="C193" s="5">
        <v>128.6</v>
      </c>
      <c r="D193" s="5" t="s">
        <v>673</v>
      </c>
      <c r="E193" s="27" t="s">
        <v>673</v>
      </c>
      <c r="F193" s="27">
        <v>128.6</v>
      </c>
      <c r="G193" s="5" t="e">
        <f>#N/A</f>
        <v>#N/A</v>
      </c>
      <c r="H193" s="27" t="s">
        <v>673</v>
      </c>
      <c r="I193" s="5" t="s">
        <v>673</v>
      </c>
      <c r="J193" s="42" t="e">
        <f>#N/A</f>
        <v>#N/A</v>
      </c>
      <c r="K193" s="43">
        <v>79695</v>
      </c>
      <c r="L193" s="42">
        <v>34600</v>
      </c>
      <c r="N193" s="9"/>
    </row>
    <row r="194" spans="1:14" ht="25.5" x14ac:dyDescent="0.2">
      <c r="A194" s="10">
        <v>4</v>
      </c>
      <c r="B194" s="30" t="s">
        <v>326</v>
      </c>
      <c r="C194" s="5">
        <v>111.1</v>
      </c>
      <c r="D194" s="5" t="s">
        <v>673</v>
      </c>
      <c r="E194" s="27" t="s">
        <v>673</v>
      </c>
      <c r="F194" s="27">
        <v>111.1</v>
      </c>
      <c r="G194" s="5" t="e">
        <f>#N/A</f>
        <v>#N/A</v>
      </c>
      <c r="H194" s="27" t="s">
        <v>673</v>
      </c>
      <c r="I194" s="5" t="s">
        <v>673</v>
      </c>
      <c r="J194" s="42" t="e">
        <f>#N/A</f>
        <v>#N/A</v>
      </c>
      <c r="K194" s="43">
        <v>58905</v>
      </c>
      <c r="L194" s="42">
        <v>34600</v>
      </c>
      <c r="N194" s="9"/>
    </row>
    <row r="195" spans="1:14" ht="12.75" customHeight="1" x14ac:dyDescent="0.2">
      <c r="A195" s="10">
        <v>5</v>
      </c>
      <c r="B195" s="30" t="s">
        <v>327</v>
      </c>
      <c r="C195" s="5">
        <v>210.6</v>
      </c>
      <c r="D195" s="5" t="s">
        <v>673</v>
      </c>
      <c r="E195" s="27" t="s">
        <v>673</v>
      </c>
      <c r="F195" s="27">
        <v>210.6</v>
      </c>
      <c r="G195" s="5" t="e">
        <f>#N/A</f>
        <v>#N/A</v>
      </c>
      <c r="H195" s="27" t="s">
        <v>673</v>
      </c>
      <c r="I195" s="5" t="s">
        <v>673</v>
      </c>
      <c r="J195" s="42" t="e">
        <f>#N/A</f>
        <v>#N/A</v>
      </c>
      <c r="K195" s="43">
        <v>970200</v>
      </c>
      <c r="L195" s="42">
        <v>34600</v>
      </c>
      <c r="N195" s="9"/>
    </row>
    <row r="196" spans="1:14" ht="25.5" x14ac:dyDescent="0.2">
      <c r="A196" s="10">
        <v>6</v>
      </c>
      <c r="B196" s="30" t="s">
        <v>328</v>
      </c>
      <c r="C196" s="5">
        <v>117.5</v>
      </c>
      <c r="D196" s="5" t="s">
        <v>673</v>
      </c>
      <c r="E196" s="27" t="s">
        <v>673</v>
      </c>
      <c r="F196" s="27">
        <v>117.5</v>
      </c>
      <c r="G196" s="5" t="e">
        <f>#N/A</f>
        <v>#N/A</v>
      </c>
      <c r="H196" s="27" t="s">
        <v>673</v>
      </c>
      <c r="I196" s="5" t="s">
        <v>673</v>
      </c>
      <c r="J196" s="42" t="e">
        <f>#N/A</f>
        <v>#N/A</v>
      </c>
      <c r="K196" s="43">
        <v>135135</v>
      </c>
      <c r="L196" s="42">
        <v>34600</v>
      </c>
      <c r="N196" s="9"/>
    </row>
    <row r="197" spans="1:14" ht="25.5" x14ac:dyDescent="0.2">
      <c r="A197" s="10">
        <v>7</v>
      </c>
      <c r="B197" s="30" t="s">
        <v>329</v>
      </c>
      <c r="C197" s="5">
        <v>240.5</v>
      </c>
      <c r="D197" s="5" t="s">
        <v>673</v>
      </c>
      <c r="E197" s="27" t="s">
        <v>673</v>
      </c>
      <c r="F197" s="27">
        <v>240.5</v>
      </c>
      <c r="G197" s="5" t="e">
        <f>#N/A</f>
        <v>#N/A</v>
      </c>
      <c r="H197" s="27" t="s">
        <v>673</v>
      </c>
      <c r="I197" s="5" t="s">
        <v>673</v>
      </c>
      <c r="J197" s="42" t="e">
        <f>#N/A</f>
        <v>#N/A</v>
      </c>
      <c r="K197" s="43">
        <v>121275</v>
      </c>
      <c r="L197" s="42">
        <v>34600</v>
      </c>
      <c r="N197" s="9"/>
    </row>
    <row r="198" spans="1:14" ht="25.5" x14ac:dyDescent="0.2">
      <c r="A198" s="10">
        <v>8</v>
      </c>
      <c r="B198" s="11" t="s">
        <v>330</v>
      </c>
      <c r="C198" s="5">
        <v>151.1</v>
      </c>
      <c r="D198" s="5" t="s">
        <v>673</v>
      </c>
      <c r="E198" s="27" t="s">
        <v>673</v>
      </c>
      <c r="F198" s="27">
        <v>151.1</v>
      </c>
      <c r="G198" s="5" t="e">
        <f>#N/A</f>
        <v>#N/A</v>
      </c>
      <c r="H198" s="27" t="s">
        <v>673</v>
      </c>
      <c r="I198" s="5" t="s">
        <v>673</v>
      </c>
      <c r="J198" s="42" t="e">
        <f>#N/A</f>
        <v>#N/A</v>
      </c>
      <c r="K198" s="43" t="e">
        <f>J198*0.1</f>
        <v>#N/A</v>
      </c>
      <c r="L198" s="42">
        <v>34600</v>
      </c>
      <c r="N198" s="9"/>
    </row>
    <row r="199" spans="1:14" x14ac:dyDescent="0.2">
      <c r="A199" s="10">
        <v>9</v>
      </c>
      <c r="B199" s="11" t="s">
        <v>331</v>
      </c>
      <c r="C199" s="5">
        <v>121</v>
      </c>
      <c r="D199" s="5" t="s">
        <v>673</v>
      </c>
      <c r="E199" s="27" t="s">
        <v>673</v>
      </c>
      <c r="F199" s="27">
        <v>121</v>
      </c>
      <c r="G199" s="5" t="e">
        <f>#N/A</f>
        <v>#N/A</v>
      </c>
      <c r="H199" s="27" t="s">
        <v>673</v>
      </c>
      <c r="I199" s="5" t="s">
        <v>673</v>
      </c>
      <c r="J199" s="42" t="e">
        <f>#N/A</f>
        <v>#N/A</v>
      </c>
      <c r="K199" s="43">
        <v>1628550</v>
      </c>
      <c r="L199" s="42">
        <v>34600</v>
      </c>
      <c r="N199" s="9"/>
    </row>
    <row r="200" spans="1:14" x14ac:dyDescent="0.2">
      <c r="A200" s="10">
        <v>10</v>
      </c>
      <c r="B200" s="11" t="s">
        <v>332</v>
      </c>
      <c r="C200" s="5">
        <v>97.2</v>
      </c>
      <c r="D200" s="5" t="s">
        <v>673</v>
      </c>
      <c r="E200" s="27" t="s">
        <v>673</v>
      </c>
      <c r="F200" s="27">
        <v>97.2</v>
      </c>
      <c r="G200" s="5" t="e">
        <f>#N/A</f>
        <v>#N/A</v>
      </c>
      <c r="H200" s="27" t="s">
        <v>673</v>
      </c>
      <c r="I200" s="5" t="s">
        <v>673</v>
      </c>
      <c r="J200" s="42" t="e">
        <f>#N/A</f>
        <v>#N/A</v>
      </c>
      <c r="K200" s="43">
        <v>1483020</v>
      </c>
      <c r="L200" s="42">
        <v>34600</v>
      </c>
      <c r="N200" s="9"/>
    </row>
    <row r="201" spans="1:14" x14ac:dyDescent="0.2">
      <c r="A201" s="10">
        <v>11</v>
      </c>
      <c r="B201" s="11" t="s">
        <v>333</v>
      </c>
      <c r="C201" s="5">
        <v>126.3</v>
      </c>
      <c r="D201" s="5" t="s">
        <v>673</v>
      </c>
      <c r="E201" s="27" t="s">
        <v>673</v>
      </c>
      <c r="F201" s="27">
        <v>126.3</v>
      </c>
      <c r="G201" s="5" t="e">
        <f>#N/A</f>
        <v>#N/A</v>
      </c>
      <c r="H201" s="27" t="s">
        <v>673</v>
      </c>
      <c r="I201" s="5" t="s">
        <v>673</v>
      </c>
      <c r="J201" s="42" t="e">
        <f>#N/A</f>
        <v>#N/A</v>
      </c>
      <c r="K201" s="43" t="e">
        <f>J201*0.1</f>
        <v>#N/A</v>
      </c>
      <c r="L201" s="42">
        <v>34600</v>
      </c>
      <c r="N201" s="9"/>
    </row>
    <row r="202" spans="1:14" s="25" customFormat="1" ht="50.25" customHeight="1" x14ac:dyDescent="0.2">
      <c r="A202" s="839" t="s">
        <v>474</v>
      </c>
      <c r="B202" s="840"/>
      <c r="C202" s="19">
        <f>SUM(C191:C201)</f>
        <v>1765.6</v>
      </c>
      <c r="D202" s="19" t="s">
        <v>673</v>
      </c>
      <c r="E202" s="18" t="s">
        <v>673</v>
      </c>
      <c r="F202" s="19" t="e">
        <f>#N/A</f>
        <v>#N/A</v>
      </c>
      <c r="G202" s="19" t="e">
        <f>#N/A</f>
        <v>#N/A</v>
      </c>
      <c r="H202" s="19" t="s">
        <v>673</v>
      </c>
      <c r="I202" s="19" t="s">
        <v>673</v>
      </c>
      <c r="J202" s="55" t="e">
        <f>#N/A</f>
        <v>#N/A</v>
      </c>
      <c r="K202" s="55" t="e">
        <f>#N/A</f>
        <v>#N/A</v>
      </c>
      <c r="L202" s="55">
        <v>34600</v>
      </c>
      <c r="N202" s="65"/>
    </row>
    <row r="203" spans="1:14" x14ac:dyDescent="0.2">
      <c r="A203" s="852" t="s">
        <v>614</v>
      </c>
      <c r="B203" s="853"/>
      <c r="C203" s="853"/>
      <c r="D203" s="853"/>
      <c r="E203" s="853"/>
      <c r="F203" s="853"/>
      <c r="G203" s="853"/>
      <c r="H203" s="853"/>
      <c r="I203" s="853"/>
      <c r="J203" s="853"/>
      <c r="K203" s="853"/>
      <c r="L203" s="853"/>
      <c r="N203" s="9"/>
    </row>
    <row r="204" spans="1:14" x14ac:dyDescent="0.2">
      <c r="A204" s="10">
        <v>1</v>
      </c>
      <c r="B204" s="11" t="s">
        <v>334</v>
      </c>
      <c r="C204" s="5">
        <v>55.8</v>
      </c>
      <c r="D204" s="5" t="s">
        <v>673</v>
      </c>
      <c r="E204" s="27" t="s">
        <v>673</v>
      </c>
      <c r="F204" s="27">
        <v>55.8</v>
      </c>
      <c r="G204" s="5">
        <f>F204*L204</f>
        <v>1930680</v>
      </c>
      <c r="H204" s="27" t="s">
        <v>673</v>
      </c>
      <c r="I204" s="5" t="s">
        <v>673</v>
      </c>
      <c r="J204" s="42">
        <f>G204</f>
        <v>1930680</v>
      </c>
      <c r="K204" s="43">
        <v>55440</v>
      </c>
      <c r="L204" s="42">
        <v>34600</v>
      </c>
      <c r="N204" s="9"/>
    </row>
    <row r="205" spans="1:14" x14ac:dyDescent="0.2">
      <c r="A205" s="10">
        <v>2</v>
      </c>
      <c r="B205" s="11" t="s">
        <v>335</v>
      </c>
      <c r="C205" s="5">
        <v>74.5</v>
      </c>
      <c r="D205" s="5" t="s">
        <v>673</v>
      </c>
      <c r="E205" s="27" t="s">
        <v>673</v>
      </c>
      <c r="F205" s="27">
        <v>74.5</v>
      </c>
      <c r="G205" s="5">
        <f>F205*L205</f>
        <v>2577700</v>
      </c>
      <c r="H205" s="27" t="s">
        <v>673</v>
      </c>
      <c r="I205" s="5" t="s">
        <v>673</v>
      </c>
      <c r="J205" s="42">
        <f>G205</f>
        <v>2577700</v>
      </c>
      <c r="K205" s="43">
        <f>J205*0.1</f>
        <v>257770</v>
      </c>
      <c r="L205" s="42">
        <v>34600</v>
      </c>
      <c r="N205" s="9"/>
    </row>
    <row r="206" spans="1:14" x14ac:dyDescent="0.2">
      <c r="A206" s="10">
        <v>3</v>
      </c>
      <c r="B206" s="11" t="s">
        <v>336</v>
      </c>
      <c r="C206" s="5">
        <v>55.3</v>
      </c>
      <c r="D206" s="5" t="s">
        <v>673</v>
      </c>
      <c r="E206" s="27" t="s">
        <v>673</v>
      </c>
      <c r="F206" s="27">
        <v>55.3</v>
      </c>
      <c r="G206" s="5">
        <f>F206*L206</f>
        <v>1913380</v>
      </c>
      <c r="H206" s="27" t="s">
        <v>673</v>
      </c>
      <c r="I206" s="5" t="s">
        <v>673</v>
      </c>
      <c r="J206" s="42">
        <f>G206</f>
        <v>1913380</v>
      </c>
      <c r="K206" s="43">
        <v>145530</v>
      </c>
      <c r="L206" s="42">
        <v>34600</v>
      </c>
      <c r="N206" s="9"/>
    </row>
    <row r="207" spans="1:14" x14ac:dyDescent="0.2">
      <c r="A207" s="10">
        <v>4</v>
      </c>
      <c r="B207" s="11" t="s">
        <v>337</v>
      </c>
      <c r="C207" s="5">
        <v>35.700000000000003</v>
      </c>
      <c r="D207" s="5" t="s">
        <v>673</v>
      </c>
      <c r="E207" s="27" t="s">
        <v>673</v>
      </c>
      <c r="F207" s="27">
        <v>35.700000000000003</v>
      </c>
      <c r="G207" s="5">
        <f>F207*L207</f>
        <v>1235220</v>
      </c>
      <c r="H207" s="27" t="s">
        <v>673</v>
      </c>
      <c r="I207" s="5" t="s">
        <v>673</v>
      </c>
      <c r="J207" s="42">
        <f>G207</f>
        <v>1235220</v>
      </c>
      <c r="K207" s="43">
        <v>703395</v>
      </c>
      <c r="L207" s="42">
        <v>34600</v>
      </c>
      <c r="N207" s="9"/>
    </row>
    <row r="208" spans="1:14" s="25" customFormat="1" ht="55.5" customHeight="1" x14ac:dyDescent="0.2">
      <c r="A208" s="839" t="s">
        <v>475</v>
      </c>
      <c r="B208" s="840"/>
      <c r="C208" s="19">
        <f>SUM(C204:C207)</f>
        <v>221.3</v>
      </c>
      <c r="D208" s="5" t="s">
        <v>673</v>
      </c>
      <c r="E208" s="27" t="s">
        <v>673</v>
      </c>
      <c r="F208" s="19" t="e">
        <f>#N/A</f>
        <v>#N/A</v>
      </c>
      <c r="G208" s="19" t="e">
        <f>#N/A</f>
        <v>#N/A</v>
      </c>
      <c r="H208" s="19" t="s">
        <v>673</v>
      </c>
      <c r="I208" s="19" t="s">
        <v>673</v>
      </c>
      <c r="J208" s="55" t="e">
        <f>#N/A</f>
        <v>#N/A</v>
      </c>
      <c r="K208" s="55" t="e">
        <f>#N/A</f>
        <v>#N/A</v>
      </c>
      <c r="L208" s="55">
        <v>34600</v>
      </c>
      <c r="N208" s="65"/>
    </row>
    <row r="209" spans="1:14" x14ac:dyDescent="0.2">
      <c r="A209" s="852" t="s">
        <v>615</v>
      </c>
      <c r="B209" s="853"/>
      <c r="C209" s="853"/>
      <c r="D209" s="853"/>
      <c r="E209" s="853"/>
      <c r="F209" s="853"/>
      <c r="G209" s="853"/>
      <c r="H209" s="853"/>
      <c r="I209" s="853"/>
      <c r="J209" s="853"/>
      <c r="K209" s="853"/>
      <c r="L209" s="853"/>
      <c r="N209" s="9"/>
    </row>
    <row r="210" spans="1:14" x14ac:dyDescent="0.2">
      <c r="A210" s="10">
        <v>1</v>
      </c>
      <c r="B210" s="11" t="s">
        <v>338</v>
      </c>
      <c r="C210" s="5">
        <v>162.80000000000001</v>
      </c>
      <c r="D210" s="5" t="s">
        <v>673</v>
      </c>
      <c r="E210" s="27" t="s">
        <v>673</v>
      </c>
      <c r="F210" s="27">
        <v>162.80000000000001</v>
      </c>
      <c r="G210" s="5">
        <f>F210*L210</f>
        <v>5632880</v>
      </c>
      <c r="H210" s="27" t="s">
        <v>673</v>
      </c>
      <c r="I210" s="5" t="s">
        <v>673</v>
      </c>
      <c r="J210" s="42">
        <f>G210</f>
        <v>5632880</v>
      </c>
      <c r="K210" s="43">
        <v>301455</v>
      </c>
      <c r="L210" s="42">
        <v>34600</v>
      </c>
      <c r="N210" s="9"/>
    </row>
    <row r="211" spans="1:14" x14ac:dyDescent="0.2">
      <c r="A211" s="10">
        <v>2</v>
      </c>
      <c r="B211" s="11" t="s">
        <v>339</v>
      </c>
      <c r="C211" s="5">
        <v>420.7</v>
      </c>
      <c r="D211" s="5" t="s">
        <v>673</v>
      </c>
      <c r="E211" s="27" t="s">
        <v>673</v>
      </c>
      <c r="F211" s="27">
        <v>420.7</v>
      </c>
      <c r="G211" s="5">
        <f>F211*L211</f>
        <v>14556220</v>
      </c>
      <c r="H211" s="27" t="s">
        <v>673</v>
      </c>
      <c r="I211" s="5" t="s">
        <v>673</v>
      </c>
      <c r="J211" s="42">
        <f>G211</f>
        <v>14556220</v>
      </c>
      <c r="K211" s="43">
        <v>252945</v>
      </c>
      <c r="L211" s="42">
        <v>34600</v>
      </c>
      <c r="N211" s="9"/>
    </row>
    <row r="212" spans="1:14" ht="25.5" x14ac:dyDescent="0.2">
      <c r="A212" s="10">
        <v>3</v>
      </c>
      <c r="B212" s="11" t="s">
        <v>340</v>
      </c>
      <c r="C212" s="5">
        <v>335.9</v>
      </c>
      <c r="D212" s="5" t="s">
        <v>673</v>
      </c>
      <c r="E212" s="27" t="s">
        <v>673</v>
      </c>
      <c r="F212" s="27">
        <v>335.9</v>
      </c>
      <c r="G212" s="5">
        <f>F212*L212</f>
        <v>11622140</v>
      </c>
      <c r="H212" s="27" t="s">
        <v>673</v>
      </c>
      <c r="I212" s="5" t="s">
        <v>673</v>
      </c>
      <c r="J212" s="42">
        <f>G212</f>
        <v>11622140</v>
      </c>
      <c r="K212" s="43">
        <v>38115</v>
      </c>
      <c r="L212" s="42">
        <v>34600</v>
      </c>
      <c r="N212" s="9"/>
    </row>
    <row r="213" spans="1:14" s="25" customFormat="1" ht="54" customHeight="1" x14ac:dyDescent="0.2">
      <c r="A213" s="839" t="s">
        <v>476</v>
      </c>
      <c r="B213" s="840"/>
      <c r="C213" s="19">
        <f>SUM(C210:C212)</f>
        <v>919.4</v>
      </c>
      <c r="D213" s="19" t="s">
        <v>673</v>
      </c>
      <c r="E213" s="18" t="s">
        <v>673</v>
      </c>
      <c r="F213" s="19" t="e">
        <f>#N/A</f>
        <v>#N/A</v>
      </c>
      <c r="G213" s="19" t="e">
        <f>#N/A</f>
        <v>#N/A</v>
      </c>
      <c r="H213" s="19" t="s">
        <v>673</v>
      </c>
      <c r="I213" s="19" t="s">
        <v>673</v>
      </c>
      <c r="J213" s="55" t="e">
        <f>#N/A</f>
        <v>#N/A</v>
      </c>
      <c r="K213" s="55" t="e">
        <f>#N/A</f>
        <v>#N/A</v>
      </c>
      <c r="L213" s="55">
        <v>34600</v>
      </c>
      <c r="N213" s="65"/>
    </row>
    <row r="214" spans="1:14" x14ac:dyDescent="0.2">
      <c r="A214" s="852" t="s">
        <v>616</v>
      </c>
      <c r="B214" s="853"/>
      <c r="C214" s="853"/>
      <c r="D214" s="853"/>
      <c r="E214" s="853"/>
      <c r="F214" s="853"/>
      <c r="G214" s="853"/>
      <c r="H214" s="853"/>
      <c r="I214" s="853"/>
      <c r="J214" s="853"/>
      <c r="K214" s="853"/>
      <c r="L214" s="853"/>
      <c r="N214" s="9"/>
    </row>
    <row r="215" spans="1:14" x14ac:dyDescent="0.2">
      <c r="A215" s="10">
        <v>1</v>
      </c>
      <c r="B215" s="11" t="s">
        <v>341</v>
      </c>
      <c r="C215" s="5">
        <v>233.3</v>
      </c>
      <c r="D215" s="5" t="s">
        <v>673</v>
      </c>
      <c r="E215" s="27" t="s">
        <v>673</v>
      </c>
      <c r="F215" s="27">
        <v>233.3</v>
      </c>
      <c r="G215" s="5">
        <f>F215*L215</f>
        <v>8072180</v>
      </c>
      <c r="H215" s="27" t="s">
        <v>673</v>
      </c>
      <c r="I215" s="5" t="s">
        <v>673</v>
      </c>
      <c r="J215" s="42">
        <f>G215</f>
        <v>8072180</v>
      </c>
      <c r="K215" s="43">
        <f>J215*0.1</f>
        <v>807218</v>
      </c>
      <c r="L215" s="42">
        <v>34600</v>
      </c>
      <c r="N215" s="9"/>
    </row>
    <row r="216" spans="1:14" x14ac:dyDescent="0.2">
      <c r="A216" s="10">
        <v>2</v>
      </c>
      <c r="B216" s="11" t="s">
        <v>342</v>
      </c>
      <c r="C216" s="5">
        <v>143.69999999999999</v>
      </c>
      <c r="D216" s="5" t="s">
        <v>673</v>
      </c>
      <c r="E216" s="27" t="s">
        <v>673</v>
      </c>
      <c r="F216" s="27">
        <v>143.69999999999999</v>
      </c>
      <c r="G216" s="5">
        <f>F216*L216</f>
        <v>4972020</v>
      </c>
      <c r="H216" s="27" t="s">
        <v>673</v>
      </c>
      <c r="I216" s="5" t="s">
        <v>673</v>
      </c>
      <c r="J216" s="42">
        <f>G216</f>
        <v>4972020</v>
      </c>
      <c r="K216" s="43">
        <f>J216*0.1</f>
        <v>497202</v>
      </c>
      <c r="L216" s="42">
        <v>34600</v>
      </c>
      <c r="N216" s="9"/>
    </row>
    <row r="217" spans="1:14" ht="25.5" x14ac:dyDescent="0.2">
      <c r="A217" s="10">
        <v>3</v>
      </c>
      <c r="B217" s="11" t="s">
        <v>343</v>
      </c>
      <c r="C217" s="5">
        <v>303.7</v>
      </c>
      <c r="D217" s="5" t="s">
        <v>673</v>
      </c>
      <c r="E217" s="27" t="s">
        <v>673</v>
      </c>
      <c r="F217" s="27">
        <v>303.7</v>
      </c>
      <c r="G217" s="5">
        <f>F217*L217</f>
        <v>10508020</v>
      </c>
      <c r="H217" s="27" t="s">
        <v>673</v>
      </c>
      <c r="I217" s="5" t="s">
        <v>673</v>
      </c>
      <c r="J217" s="42">
        <f>G217</f>
        <v>10508020</v>
      </c>
      <c r="K217" s="43">
        <f>J217*0.1</f>
        <v>1050802</v>
      </c>
      <c r="L217" s="42">
        <v>34600</v>
      </c>
      <c r="N217" s="9"/>
    </row>
    <row r="218" spans="1:14" x14ac:dyDescent="0.2">
      <c r="A218" s="10">
        <v>4</v>
      </c>
      <c r="B218" s="11" t="s">
        <v>344</v>
      </c>
      <c r="C218" s="5">
        <v>1920.26</v>
      </c>
      <c r="D218" s="5" t="s">
        <v>673</v>
      </c>
      <c r="E218" s="27" t="s">
        <v>673</v>
      </c>
      <c r="F218" s="27" t="s">
        <v>673</v>
      </c>
      <c r="G218" s="5" t="s">
        <v>673</v>
      </c>
      <c r="H218" s="27">
        <v>1920.26</v>
      </c>
      <c r="I218" s="5">
        <f>H218*L218</f>
        <v>66440996</v>
      </c>
      <c r="J218" s="42">
        <f>I218</f>
        <v>66440996</v>
      </c>
      <c r="K218" s="43">
        <f>J218*0.1</f>
        <v>6644099.5999999996</v>
      </c>
      <c r="L218" s="42">
        <v>34600</v>
      </c>
      <c r="N218" s="9"/>
    </row>
    <row r="219" spans="1:14" ht="25.5" x14ac:dyDescent="0.2">
      <c r="A219" s="10">
        <v>5</v>
      </c>
      <c r="B219" s="11" t="s">
        <v>345</v>
      </c>
      <c r="C219" s="5">
        <v>339.4</v>
      </c>
      <c r="D219" s="5" t="s">
        <v>673</v>
      </c>
      <c r="E219" s="27" t="s">
        <v>673</v>
      </c>
      <c r="F219" s="27">
        <v>339.4</v>
      </c>
      <c r="G219" s="5">
        <f>F219*L219</f>
        <v>11743240</v>
      </c>
      <c r="H219" s="27" t="s">
        <v>673</v>
      </c>
      <c r="I219" s="5" t="s">
        <v>673</v>
      </c>
      <c r="J219" s="42">
        <f>G219</f>
        <v>11743240</v>
      </c>
      <c r="K219" s="43">
        <f>J219*0.1</f>
        <v>1174324</v>
      </c>
      <c r="L219" s="42">
        <v>34600</v>
      </c>
      <c r="N219" s="9"/>
    </row>
    <row r="220" spans="1:14" s="25" customFormat="1" ht="52.5" customHeight="1" x14ac:dyDescent="0.2">
      <c r="A220" s="839" t="s">
        <v>477</v>
      </c>
      <c r="B220" s="840"/>
      <c r="C220" s="19">
        <f>SUM(C215:C219)</f>
        <v>2940.36</v>
      </c>
      <c r="D220" s="19" t="s">
        <v>673</v>
      </c>
      <c r="E220" s="19" t="s">
        <v>673</v>
      </c>
      <c r="F220" s="19">
        <f>SUM(F215:F219)</f>
        <v>1020.1</v>
      </c>
      <c r="G220" s="19">
        <f>SUM(G215:G219)</f>
        <v>35295460</v>
      </c>
      <c r="H220" s="19">
        <f>SUM(H218)</f>
        <v>1920.26</v>
      </c>
      <c r="I220" s="19">
        <f>SUM(I218)</f>
        <v>66440996</v>
      </c>
      <c r="J220" s="55">
        <f>SUM(J215:J219)</f>
        <v>101736456</v>
      </c>
      <c r="K220" s="55">
        <f>SUM(K215:K219)</f>
        <v>10173645.6</v>
      </c>
      <c r="L220" s="55">
        <v>34600</v>
      </c>
      <c r="M220" s="65"/>
      <c r="N220" s="65"/>
    </row>
    <row r="221" spans="1:14" x14ac:dyDescent="0.2">
      <c r="A221" s="852" t="s">
        <v>617</v>
      </c>
      <c r="B221" s="853"/>
      <c r="C221" s="853"/>
      <c r="D221" s="853"/>
      <c r="E221" s="853"/>
      <c r="F221" s="853"/>
      <c r="G221" s="853"/>
      <c r="H221" s="853"/>
      <c r="I221" s="853"/>
      <c r="J221" s="853"/>
      <c r="K221" s="853"/>
      <c r="L221" s="853"/>
      <c r="N221" s="9"/>
    </row>
    <row r="222" spans="1:14" x14ac:dyDescent="0.2">
      <c r="A222" s="10">
        <v>1</v>
      </c>
      <c r="B222" s="30" t="s">
        <v>352</v>
      </c>
      <c r="C222" s="5">
        <v>191.5</v>
      </c>
      <c r="D222" s="5" t="s">
        <v>673</v>
      </c>
      <c r="E222" s="27" t="s">
        <v>673</v>
      </c>
      <c r="F222" s="27">
        <v>191.5</v>
      </c>
      <c r="G222" s="5">
        <f>F222*L222</f>
        <v>6625900</v>
      </c>
      <c r="H222" s="27" t="s">
        <v>673</v>
      </c>
      <c r="I222" s="5" t="s">
        <v>673</v>
      </c>
      <c r="J222" s="42">
        <f>G222</f>
        <v>6625900</v>
      </c>
      <c r="K222" s="43">
        <f>J222*0.1</f>
        <v>662590</v>
      </c>
      <c r="L222" s="42">
        <v>34600</v>
      </c>
      <c r="N222" s="9"/>
    </row>
    <row r="223" spans="1:14" ht="25.5" x14ac:dyDescent="0.2">
      <c r="A223" s="10">
        <v>2</v>
      </c>
      <c r="B223" s="30" t="s">
        <v>353</v>
      </c>
      <c r="C223" s="5">
        <v>128.30000000000001</v>
      </c>
      <c r="D223" s="5" t="s">
        <v>673</v>
      </c>
      <c r="E223" s="27" t="s">
        <v>673</v>
      </c>
      <c r="F223" s="27">
        <v>128.30000000000001</v>
      </c>
      <c r="G223" s="5">
        <f>F223*L223</f>
        <v>4439180</v>
      </c>
      <c r="H223" s="27" t="s">
        <v>673</v>
      </c>
      <c r="I223" s="5" t="s">
        <v>673</v>
      </c>
      <c r="J223" s="42">
        <f>G223</f>
        <v>4439180</v>
      </c>
      <c r="K223" s="43">
        <f>J223*0.1</f>
        <v>443918</v>
      </c>
      <c r="L223" s="42">
        <v>34600</v>
      </c>
      <c r="N223" s="9"/>
    </row>
    <row r="224" spans="1:14" ht="25.5" x14ac:dyDescent="0.2">
      <c r="A224" s="10">
        <v>3</v>
      </c>
      <c r="B224" s="30" t="s">
        <v>366</v>
      </c>
      <c r="C224" s="5">
        <v>224.5</v>
      </c>
      <c r="D224" s="5" t="s">
        <v>673</v>
      </c>
      <c r="E224" s="27" t="s">
        <v>673</v>
      </c>
      <c r="F224" s="27">
        <v>224.5</v>
      </c>
      <c r="G224" s="5">
        <f>F224*L224</f>
        <v>7767700</v>
      </c>
      <c r="H224" s="27" t="s">
        <v>673</v>
      </c>
      <c r="I224" s="5" t="s">
        <v>673</v>
      </c>
      <c r="J224" s="42">
        <f>G224</f>
        <v>7767700</v>
      </c>
      <c r="K224" s="43">
        <f>J224*0.1</f>
        <v>776770</v>
      </c>
      <c r="L224" s="42">
        <v>34600</v>
      </c>
      <c r="N224" s="9"/>
    </row>
    <row r="225" spans="1:14" ht="25.5" x14ac:dyDescent="0.2">
      <c r="A225" s="10">
        <v>4</v>
      </c>
      <c r="B225" s="30" t="s">
        <v>354</v>
      </c>
      <c r="C225" s="5">
        <v>167.1</v>
      </c>
      <c r="D225" s="5" t="s">
        <v>673</v>
      </c>
      <c r="E225" s="27" t="s">
        <v>673</v>
      </c>
      <c r="F225" s="27">
        <v>167.1</v>
      </c>
      <c r="G225" s="5">
        <f>F225*L225</f>
        <v>5781660</v>
      </c>
      <c r="H225" s="27" t="s">
        <v>673</v>
      </c>
      <c r="I225" s="5" t="s">
        <v>673</v>
      </c>
      <c r="J225" s="42">
        <f>G225</f>
        <v>5781660</v>
      </c>
      <c r="K225" s="43">
        <f>J225*0.1</f>
        <v>578166</v>
      </c>
      <c r="L225" s="42">
        <v>34600</v>
      </c>
      <c r="N225" s="9"/>
    </row>
    <row r="226" spans="1:14" s="25" customFormat="1" ht="53.25" customHeight="1" x14ac:dyDescent="0.2">
      <c r="A226" s="839" t="s">
        <v>478</v>
      </c>
      <c r="B226" s="840"/>
      <c r="C226" s="19">
        <f>SUM(C222:C225)</f>
        <v>711.4</v>
      </c>
      <c r="D226" s="19" t="s">
        <v>673</v>
      </c>
      <c r="E226" s="18" t="s">
        <v>673</v>
      </c>
      <c r="F226" s="19" t="e">
        <f>#N/A</f>
        <v>#N/A</v>
      </c>
      <c r="G226" s="19" t="e">
        <f>#N/A</f>
        <v>#N/A</v>
      </c>
      <c r="H226" s="19" t="s">
        <v>673</v>
      </c>
      <c r="I226" s="19" t="s">
        <v>673</v>
      </c>
      <c r="J226" s="55" t="e">
        <f>#N/A</f>
        <v>#N/A</v>
      </c>
      <c r="K226" s="55" t="e">
        <f>#N/A</f>
        <v>#N/A</v>
      </c>
      <c r="L226" s="55">
        <v>34600</v>
      </c>
      <c r="N226" s="65"/>
    </row>
    <row r="227" spans="1:14" x14ac:dyDescent="0.2">
      <c r="A227" s="852" t="s">
        <v>348</v>
      </c>
      <c r="B227" s="853"/>
      <c r="C227" s="853"/>
      <c r="D227" s="853"/>
      <c r="E227" s="853"/>
      <c r="F227" s="853"/>
      <c r="G227" s="853"/>
      <c r="H227" s="853"/>
      <c r="I227" s="853"/>
      <c r="J227" s="853"/>
      <c r="K227" s="853"/>
      <c r="L227" s="853"/>
      <c r="N227" s="9"/>
    </row>
    <row r="228" spans="1:14" ht="25.5" x14ac:dyDescent="0.2">
      <c r="A228" s="10">
        <v>1</v>
      </c>
      <c r="B228" s="11" t="s">
        <v>355</v>
      </c>
      <c r="C228" s="5">
        <v>74.599999999999994</v>
      </c>
      <c r="D228" s="5" t="s">
        <v>673</v>
      </c>
      <c r="E228" s="27" t="s">
        <v>673</v>
      </c>
      <c r="F228" s="27">
        <v>74.599999999999994</v>
      </c>
      <c r="G228" s="5">
        <f>F228*L228</f>
        <v>2581160</v>
      </c>
      <c r="H228" s="27" t="s">
        <v>673</v>
      </c>
      <c r="I228" s="5" t="s">
        <v>673</v>
      </c>
      <c r="J228" s="42" t="e">
        <f>#N/A</f>
        <v>#N/A</v>
      </c>
      <c r="K228" s="43" t="e">
        <f>J228*0.1</f>
        <v>#N/A</v>
      </c>
      <c r="L228" s="42">
        <v>34600</v>
      </c>
      <c r="N228" s="9"/>
    </row>
    <row r="229" spans="1:14" ht="25.5" x14ac:dyDescent="0.2">
      <c r="A229" s="10">
        <v>2</v>
      </c>
      <c r="B229" s="11" t="s">
        <v>356</v>
      </c>
      <c r="C229" s="5">
        <v>391.9</v>
      </c>
      <c r="D229" s="5" t="s">
        <v>673</v>
      </c>
      <c r="E229" s="27" t="s">
        <v>673</v>
      </c>
      <c r="F229" s="27">
        <v>391.9</v>
      </c>
      <c r="G229" s="5" t="e">
        <f>#N/A</f>
        <v>#N/A</v>
      </c>
      <c r="H229" s="27" t="s">
        <v>673</v>
      </c>
      <c r="I229" s="5" t="s">
        <v>673</v>
      </c>
      <c r="J229" s="42" t="e">
        <f>#N/A</f>
        <v>#N/A</v>
      </c>
      <c r="K229" s="43" t="e">
        <f>#N/A</f>
        <v>#N/A</v>
      </c>
      <c r="L229" s="42">
        <v>34600</v>
      </c>
      <c r="N229" s="9"/>
    </row>
    <row r="230" spans="1:14" ht="25.5" x14ac:dyDescent="0.2">
      <c r="A230" s="10">
        <v>3</v>
      </c>
      <c r="B230" s="11" t="s">
        <v>357</v>
      </c>
      <c r="C230" s="5">
        <v>392.1</v>
      </c>
      <c r="D230" s="5" t="s">
        <v>673</v>
      </c>
      <c r="E230" s="27" t="s">
        <v>673</v>
      </c>
      <c r="F230" s="27">
        <v>392.1</v>
      </c>
      <c r="G230" s="5" t="e">
        <f>#N/A</f>
        <v>#N/A</v>
      </c>
      <c r="H230" s="27" t="s">
        <v>673</v>
      </c>
      <c r="I230" s="5" t="s">
        <v>673</v>
      </c>
      <c r="J230" s="42" t="e">
        <f>#N/A</f>
        <v>#N/A</v>
      </c>
      <c r="K230" s="43" t="e">
        <f>#N/A</f>
        <v>#N/A</v>
      </c>
      <c r="L230" s="42">
        <v>34600</v>
      </c>
      <c r="N230" s="9"/>
    </row>
    <row r="231" spans="1:14" ht="25.5" x14ac:dyDescent="0.2">
      <c r="A231" s="10">
        <v>4</v>
      </c>
      <c r="B231" s="11" t="s">
        <v>358</v>
      </c>
      <c r="C231" s="5">
        <v>411.9</v>
      </c>
      <c r="D231" s="5" t="s">
        <v>673</v>
      </c>
      <c r="E231" s="27" t="s">
        <v>673</v>
      </c>
      <c r="F231" s="27">
        <v>411.9</v>
      </c>
      <c r="G231" s="5" t="e">
        <f>#N/A</f>
        <v>#N/A</v>
      </c>
      <c r="H231" s="27" t="s">
        <v>673</v>
      </c>
      <c r="I231" s="5" t="s">
        <v>673</v>
      </c>
      <c r="J231" s="42" t="e">
        <f>#N/A</f>
        <v>#N/A</v>
      </c>
      <c r="K231" s="43" t="e">
        <f>#N/A</f>
        <v>#N/A</v>
      </c>
      <c r="L231" s="42">
        <v>34600</v>
      </c>
      <c r="N231" s="9"/>
    </row>
    <row r="232" spans="1:14" x14ac:dyDescent="0.2">
      <c r="A232" s="10">
        <v>5</v>
      </c>
      <c r="B232" s="11" t="s">
        <v>359</v>
      </c>
      <c r="C232" s="5">
        <v>435.3</v>
      </c>
      <c r="D232" s="5" t="s">
        <v>673</v>
      </c>
      <c r="E232" s="27" t="s">
        <v>673</v>
      </c>
      <c r="F232" s="27">
        <v>435.3</v>
      </c>
      <c r="G232" s="5" t="e">
        <f>#N/A</f>
        <v>#N/A</v>
      </c>
      <c r="H232" s="27" t="s">
        <v>673</v>
      </c>
      <c r="I232" s="5" t="s">
        <v>673</v>
      </c>
      <c r="J232" s="42" t="e">
        <f>#N/A</f>
        <v>#N/A</v>
      </c>
      <c r="K232" s="43" t="e">
        <f>#N/A</f>
        <v>#N/A</v>
      </c>
      <c r="L232" s="42">
        <v>34600</v>
      </c>
      <c r="N232" s="9"/>
    </row>
    <row r="233" spans="1:14" x14ac:dyDescent="0.2">
      <c r="A233" s="10">
        <v>6</v>
      </c>
      <c r="B233" s="11" t="s">
        <v>360</v>
      </c>
      <c r="C233" s="5">
        <v>378.3</v>
      </c>
      <c r="D233" s="5" t="s">
        <v>673</v>
      </c>
      <c r="E233" s="27" t="s">
        <v>673</v>
      </c>
      <c r="F233" s="27">
        <v>378.3</v>
      </c>
      <c r="G233" s="5" t="e">
        <f>#N/A</f>
        <v>#N/A</v>
      </c>
      <c r="H233" s="27" t="s">
        <v>673</v>
      </c>
      <c r="I233" s="5" t="s">
        <v>673</v>
      </c>
      <c r="J233" s="42" t="e">
        <f>#N/A</f>
        <v>#N/A</v>
      </c>
      <c r="K233" s="43" t="e">
        <f>#N/A</f>
        <v>#N/A</v>
      </c>
      <c r="L233" s="42">
        <v>34600</v>
      </c>
      <c r="N233" s="9"/>
    </row>
    <row r="234" spans="1:14" x14ac:dyDescent="0.2">
      <c r="A234" s="10">
        <v>7</v>
      </c>
      <c r="B234" s="11" t="s">
        <v>361</v>
      </c>
      <c r="C234" s="5">
        <v>188.6</v>
      </c>
      <c r="D234" s="5" t="s">
        <v>673</v>
      </c>
      <c r="E234" s="27" t="s">
        <v>673</v>
      </c>
      <c r="F234" s="27">
        <v>188.6</v>
      </c>
      <c r="G234" s="5" t="e">
        <f>#N/A</f>
        <v>#N/A</v>
      </c>
      <c r="H234" s="27" t="s">
        <v>673</v>
      </c>
      <c r="I234" s="5" t="s">
        <v>673</v>
      </c>
      <c r="J234" s="42" t="e">
        <f>#N/A</f>
        <v>#N/A</v>
      </c>
      <c r="K234" s="43" t="e">
        <f>#N/A</f>
        <v>#N/A</v>
      </c>
      <c r="L234" s="42">
        <v>34600</v>
      </c>
      <c r="N234" s="9"/>
    </row>
    <row r="235" spans="1:14" x14ac:dyDescent="0.2">
      <c r="A235" s="10">
        <v>8</v>
      </c>
      <c r="B235" s="11" t="s">
        <v>362</v>
      </c>
      <c r="C235" s="5">
        <v>223.5</v>
      </c>
      <c r="D235" s="5" t="s">
        <v>673</v>
      </c>
      <c r="E235" s="27" t="s">
        <v>673</v>
      </c>
      <c r="F235" s="27">
        <v>223.5</v>
      </c>
      <c r="G235" s="5" t="e">
        <f>#N/A</f>
        <v>#N/A</v>
      </c>
      <c r="H235" s="27" t="s">
        <v>673</v>
      </c>
      <c r="I235" s="5" t="s">
        <v>673</v>
      </c>
      <c r="J235" s="42" t="e">
        <f>#N/A</f>
        <v>#N/A</v>
      </c>
      <c r="K235" s="43" t="e">
        <f>#N/A</f>
        <v>#N/A</v>
      </c>
      <c r="L235" s="42">
        <v>34600</v>
      </c>
      <c r="N235" s="9"/>
    </row>
    <row r="236" spans="1:14" x14ac:dyDescent="0.2">
      <c r="A236" s="10">
        <v>9</v>
      </c>
      <c r="B236" s="11" t="s">
        <v>363</v>
      </c>
      <c r="C236" s="5">
        <v>228.7</v>
      </c>
      <c r="D236" s="5" t="s">
        <v>673</v>
      </c>
      <c r="E236" s="27" t="s">
        <v>673</v>
      </c>
      <c r="F236" s="27">
        <v>228.7</v>
      </c>
      <c r="G236" s="5" t="e">
        <f>#N/A</f>
        <v>#N/A</v>
      </c>
      <c r="H236" s="27" t="s">
        <v>673</v>
      </c>
      <c r="I236" s="5" t="s">
        <v>673</v>
      </c>
      <c r="J236" s="42" t="e">
        <f>#N/A</f>
        <v>#N/A</v>
      </c>
      <c r="K236" s="43" t="e">
        <f>#N/A</f>
        <v>#N/A</v>
      </c>
      <c r="L236" s="42">
        <v>34600</v>
      </c>
      <c r="N236" s="9"/>
    </row>
    <row r="237" spans="1:14" x14ac:dyDescent="0.2">
      <c r="A237" s="10">
        <v>10</v>
      </c>
      <c r="B237" s="11" t="s">
        <v>364</v>
      </c>
      <c r="C237" s="5">
        <v>254.2</v>
      </c>
      <c r="D237" s="5" t="s">
        <v>673</v>
      </c>
      <c r="E237" s="27" t="s">
        <v>673</v>
      </c>
      <c r="F237" s="27">
        <v>254.2</v>
      </c>
      <c r="G237" s="5" t="e">
        <f>#N/A</f>
        <v>#N/A</v>
      </c>
      <c r="H237" s="27" t="s">
        <v>673</v>
      </c>
      <c r="I237" s="5" t="s">
        <v>673</v>
      </c>
      <c r="J237" s="42" t="e">
        <f>#N/A</f>
        <v>#N/A</v>
      </c>
      <c r="K237" s="43" t="e">
        <f>#N/A</f>
        <v>#N/A</v>
      </c>
      <c r="L237" s="42">
        <v>34600</v>
      </c>
      <c r="N237" s="9"/>
    </row>
    <row r="238" spans="1:14" ht="25.5" x14ac:dyDescent="0.2">
      <c r="A238" s="10">
        <v>11</v>
      </c>
      <c r="B238" s="11" t="s">
        <v>484</v>
      </c>
      <c r="C238" s="5">
        <v>688.5</v>
      </c>
      <c r="D238" s="5" t="s">
        <v>673</v>
      </c>
      <c r="E238" s="27" t="s">
        <v>673</v>
      </c>
      <c r="F238" s="27">
        <v>688.5</v>
      </c>
      <c r="G238" s="5" t="e">
        <f>#N/A</f>
        <v>#N/A</v>
      </c>
      <c r="H238" s="27" t="s">
        <v>673</v>
      </c>
      <c r="I238" s="5" t="s">
        <v>673</v>
      </c>
      <c r="J238" s="42" t="e">
        <f>#N/A</f>
        <v>#N/A</v>
      </c>
      <c r="K238" s="43" t="e">
        <f>#N/A</f>
        <v>#N/A</v>
      </c>
      <c r="L238" s="42">
        <v>34600</v>
      </c>
      <c r="N238" s="9"/>
    </row>
    <row r="239" spans="1:14" ht="25.5" x14ac:dyDescent="0.2">
      <c r="A239" s="10">
        <v>12</v>
      </c>
      <c r="B239" s="11" t="s">
        <v>485</v>
      </c>
      <c r="C239" s="5">
        <v>684.5</v>
      </c>
      <c r="D239" s="5" t="s">
        <v>673</v>
      </c>
      <c r="E239" s="27" t="s">
        <v>673</v>
      </c>
      <c r="F239" s="27">
        <v>684.5</v>
      </c>
      <c r="G239" s="5" t="e">
        <f>#N/A</f>
        <v>#N/A</v>
      </c>
      <c r="H239" s="27" t="s">
        <v>673</v>
      </c>
      <c r="I239" s="5" t="s">
        <v>673</v>
      </c>
      <c r="J239" s="42" t="e">
        <f>#N/A</f>
        <v>#N/A</v>
      </c>
      <c r="K239" s="43" t="e">
        <f>#N/A</f>
        <v>#N/A</v>
      </c>
      <c r="L239" s="42">
        <v>34600</v>
      </c>
      <c r="N239" s="9"/>
    </row>
    <row r="240" spans="1:14" ht="25.5" x14ac:dyDescent="0.2">
      <c r="A240" s="10">
        <v>13</v>
      </c>
      <c r="B240" s="11" t="s">
        <v>486</v>
      </c>
      <c r="C240" s="5">
        <v>682.4</v>
      </c>
      <c r="D240" s="5" t="s">
        <v>673</v>
      </c>
      <c r="E240" s="27" t="s">
        <v>673</v>
      </c>
      <c r="F240" s="27">
        <v>682.4</v>
      </c>
      <c r="G240" s="5" t="e">
        <f>#N/A</f>
        <v>#N/A</v>
      </c>
      <c r="H240" s="27" t="s">
        <v>673</v>
      </c>
      <c r="I240" s="5" t="s">
        <v>673</v>
      </c>
      <c r="J240" s="42" t="e">
        <f>#N/A</f>
        <v>#N/A</v>
      </c>
      <c r="K240" s="43" t="e">
        <f>#N/A</f>
        <v>#N/A</v>
      </c>
      <c r="L240" s="42">
        <v>34600</v>
      </c>
      <c r="N240" s="9"/>
    </row>
    <row r="241" spans="1:14" ht="25.5" x14ac:dyDescent="0.2">
      <c r="A241" s="10">
        <v>14</v>
      </c>
      <c r="B241" s="11" t="s">
        <v>487</v>
      </c>
      <c r="C241" s="5">
        <v>878.9</v>
      </c>
      <c r="D241" s="5" t="s">
        <v>673</v>
      </c>
      <c r="E241" s="27" t="s">
        <v>673</v>
      </c>
      <c r="F241" s="27">
        <v>878.9</v>
      </c>
      <c r="G241" s="5" t="e">
        <f>#N/A</f>
        <v>#N/A</v>
      </c>
      <c r="H241" s="27" t="s">
        <v>673</v>
      </c>
      <c r="I241" s="5" t="s">
        <v>673</v>
      </c>
      <c r="J241" s="42" t="e">
        <f>#N/A</f>
        <v>#N/A</v>
      </c>
      <c r="K241" s="43" t="e">
        <f>#N/A</f>
        <v>#N/A</v>
      </c>
      <c r="L241" s="42">
        <v>34600</v>
      </c>
      <c r="N241" s="9"/>
    </row>
    <row r="242" spans="1:14" s="25" customFormat="1" ht="54" customHeight="1" x14ac:dyDescent="0.2">
      <c r="A242" s="839" t="s">
        <v>488</v>
      </c>
      <c r="B242" s="840"/>
      <c r="C242" s="19">
        <f>SUM(C228:C241)</f>
        <v>5913.4</v>
      </c>
      <c r="D242" s="19" t="s">
        <v>673</v>
      </c>
      <c r="E242" s="18" t="s">
        <v>673</v>
      </c>
      <c r="F242" s="19" t="e">
        <f>#N/A</f>
        <v>#N/A</v>
      </c>
      <c r="G242" s="19" t="e">
        <f>#N/A</f>
        <v>#N/A</v>
      </c>
      <c r="H242" s="19" t="s">
        <v>673</v>
      </c>
      <c r="I242" s="19" t="s">
        <v>673</v>
      </c>
      <c r="J242" s="55" t="e">
        <f>#N/A</f>
        <v>#N/A</v>
      </c>
      <c r="K242" s="55" t="e">
        <f>#N/A</f>
        <v>#N/A</v>
      </c>
      <c r="L242" s="55">
        <v>34600</v>
      </c>
      <c r="N242" s="65"/>
    </row>
    <row r="243" spans="1:14" x14ac:dyDescent="0.2">
      <c r="A243" s="852" t="s">
        <v>349</v>
      </c>
      <c r="B243" s="853"/>
      <c r="C243" s="853"/>
      <c r="D243" s="853"/>
      <c r="E243" s="853"/>
      <c r="F243" s="853"/>
      <c r="G243" s="853"/>
      <c r="H243" s="853"/>
      <c r="I243" s="853"/>
      <c r="J243" s="853"/>
      <c r="K243" s="853"/>
      <c r="L243" s="853"/>
      <c r="N243" s="9"/>
    </row>
    <row r="244" spans="1:14" s="35" customFormat="1" ht="25.5" x14ac:dyDescent="0.2">
      <c r="A244" s="10">
        <v>1</v>
      </c>
      <c r="B244" s="11" t="s">
        <v>5</v>
      </c>
      <c r="C244" s="5">
        <v>1075</v>
      </c>
      <c r="D244" s="19" t="s">
        <v>673</v>
      </c>
      <c r="E244" s="19" t="s">
        <v>673</v>
      </c>
      <c r="F244" s="5">
        <v>1075</v>
      </c>
      <c r="G244" s="32" t="e">
        <f>#N/A</f>
        <v>#N/A</v>
      </c>
      <c r="H244" s="5" t="s">
        <v>673</v>
      </c>
      <c r="I244" s="32" t="s">
        <v>673</v>
      </c>
      <c r="J244" s="42" t="e">
        <f>#N/A</f>
        <v>#N/A</v>
      </c>
      <c r="K244" s="43">
        <v>803880</v>
      </c>
      <c r="L244" s="42">
        <v>34600</v>
      </c>
      <c r="N244" s="36"/>
    </row>
    <row r="245" spans="1:14" s="35" customFormat="1" ht="25.5" x14ac:dyDescent="0.2">
      <c r="A245" s="10">
        <v>2</v>
      </c>
      <c r="B245" s="11" t="s">
        <v>489</v>
      </c>
      <c r="C245" s="5">
        <v>775.6</v>
      </c>
      <c r="D245" s="19" t="s">
        <v>673</v>
      </c>
      <c r="E245" s="19" t="s">
        <v>673</v>
      </c>
      <c r="F245" s="5">
        <v>775.6</v>
      </c>
      <c r="G245" s="32" t="e">
        <f>#N/A</f>
        <v>#N/A</v>
      </c>
      <c r="H245" s="5" t="s">
        <v>673</v>
      </c>
      <c r="I245" s="32" t="s">
        <v>673</v>
      </c>
      <c r="J245" s="42" t="e">
        <f>#N/A</f>
        <v>#N/A</v>
      </c>
      <c r="K245" s="43">
        <v>571725</v>
      </c>
      <c r="L245" s="42">
        <v>34600</v>
      </c>
      <c r="N245" s="36"/>
    </row>
    <row r="246" spans="1:14" s="35" customFormat="1" ht="25.5" x14ac:dyDescent="0.2">
      <c r="A246" s="10">
        <v>3</v>
      </c>
      <c r="B246" s="11" t="s">
        <v>490</v>
      </c>
      <c r="C246" s="5">
        <v>749.3</v>
      </c>
      <c r="D246" s="19" t="s">
        <v>673</v>
      </c>
      <c r="E246" s="19" t="s">
        <v>673</v>
      </c>
      <c r="F246" s="5">
        <v>749.3</v>
      </c>
      <c r="G246" s="32" t="e">
        <f>#N/A</f>
        <v>#N/A</v>
      </c>
      <c r="H246" s="5" t="s">
        <v>673</v>
      </c>
      <c r="I246" s="32" t="s">
        <v>673</v>
      </c>
      <c r="J246" s="42" t="e">
        <f>#N/A</f>
        <v>#N/A</v>
      </c>
      <c r="K246" s="43">
        <v>336105</v>
      </c>
      <c r="L246" s="42">
        <v>34600</v>
      </c>
      <c r="N246" s="36"/>
    </row>
    <row r="247" spans="1:14" s="35" customFormat="1" ht="25.5" x14ac:dyDescent="0.2">
      <c r="A247" s="10">
        <v>4</v>
      </c>
      <c r="B247" s="11" t="s">
        <v>491</v>
      </c>
      <c r="C247" s="5">
        <v>734.9</v>
      </c>
      <c r="D247" s="19" t="s">
        <v>673</v>
      </c>
      <c r="E247" s="19" t="s">
        <v>673</v>
      </c>
      <c r="F247" s="5">
        <v>734.9</v>
      </c>
      <c r="G247" s="32" t="e">
        <f>#N/A</f>
        <v>#N/A</v>
      </c>
      <c r="H247" s="5" t="s">
        <v>673</v>
      </c>
      <c r="I247" s="32" t="s">
        <v>673</v>
      </c>
      <c r="J247" s="42" t="e">
        <f>#N/A</f>
        <v>#N/A</v>
      </c>
      <c r="K247" s="43">
        <v>426195</v>
      </c>
      <c r="L247" s="42">
        <v>34600</v>
      </c>
      <c r="N247" s="36"/>
    </row>
    <row r="248" spans="1:14" s="35" customFormat="1" ht="25.5" x14ac:dyDescent="0.2">
      <c r="A248" s="10">
        <v>5</v>
      </c>
      <c r="B248" s="11" t="s">
        <v>1</v>
      </c>
      <c r="C248" s="5">
        <v>1031.2</v>
      </c>
      <c r="D248" s="19" t="s">
        <v>673</v>
      </c>
      <c r="E248" s="19" t="s">
        <v>673</v>
      </c>
      <c r="F248" s="5">
        <v>1031.2</v>
      </c>
      <c r="G248" s="32" t="e">
        <f>#N/A</f>
        <v>#N/A</v>
      </c>
      <c r="H248" s="5" t="s">
        <v>673</v>
      </c>
      <c r="I248" s="32" t="s">
        <v>673</v>
      </c>
      <c r="J248" s="42" t="e">
        <f>#N/A</f>
        <v>#N/A</v>
      </c>
      <c r="K248" s="43">
        <v>654885</v>
      </c>
      <c r="L248" s="42">
        <v>34600</v>
      </c>
      <c r="N248" s="36"/>
    </row>
    <row r="249" spans="1:14" s="35" customFormat="1" ht="25.5" x14ac:dyDescent="0.2">
      <c r="A249" s="10">
        <v>6</v>
      </c>
      <c r="B249" s="11" t="s">
        <v>2</v>
      </c>
      <c r="C249" s="5">
        <v>206.9</v>
      </c>
      <c r="D249" s="19" t="s">
        <v>673</v>
      </c>
      <c r="E249" s="19" t="s">
        <v>673</v>
      </c>
      <c r="F249" s="5">
        <v>206.9</v>
      </c>
      <c r="G249" s="32" t="e">
        <f>#N/A</f>
        <v>#N/A</v>
      </c>
      <c r="H249" s="5" t="s">
        <v>673</v>
      </c>
      <c r="I249" s="32" t="s">
        <v>673</v>
      </c>
      <c r="J249" s="42" t="e">
        <f>#N/A</f>
        <v>#N/A</v>
      </c>
      <c r="K249" s="43">
        <v>426195</v>
      </c>
      <c r="L249" s="42">
        <v>34600</v>
      </c>
      <c r="N249" s="36"/>
    </row>
    <row r="250" spans="1:14" s="25" customFormat="1" ht="31.5" customHeight="1" x14ac:dyDescent="0.2">
      <c r="A250" s="839" t="s">
        <v>622</v>
      </c>
      <c r="B250" s="840"/>
      <c r="C250" s="19">
        <f>SUM(C244:C249)</f>
        <v>4572.8999999999996</v>
      </c>
      <c r="D250" s="19" t="s">
        <v>673</v>
      </c>
      <c r="E250" s="19" t="s">
        <v>673</v>
      </c>
      <c r="F250" s="19" t="e">
        <f>#N/A</f>
        <v>#N/A</v>
      </c>
      <c r="G250" s="19" t="e">
        <f>#N/A</f>
        <v>#N/A</v>
      </c>
      <c r="H250" s="19" t="s">
        <v>673</v>
      </c>
      <c r="I250" s="19" t="s">
        <v>673</v>
      </c>
      <c r="J250" s="55" t="e">
        <f>#N/A</f>
        <v>#N/A</v>
      </c>
      <c r="K250" s="55" t="e">
        <f>#N/A</f>
        <v>#N/A</v>
      </c>
      <c r="L250" s="55">
        <v>34600</v>
      </c>
      <c r="N250" s="65"/>
    </row>
    <row r="251" spans="1:14" x14ac:dyDescent="0.2">
      <c r="A251" s="852" t="s">
        <v>611</v>
      </c>
      <c r="B251" s="853"/>
      <c r="C251" s="853"/>
      <c r="D251" s="853"/>
      <c r="E251" s="853"/>
      <c r="F251" s="853"/>
      <c r="G251" s="853"/>
      <c r="H251" s="853"/>
      <c r="I251" s="853"/>
      <c r="J251" s="853"/>
      <c r="K251" s="853"/>
      <c r="L251" s="853"/>
      <c r="N251" s="9"/>
    </row>
    <row r="252" spans="1:14" s="35" customFormat="1" ht="25.5" x14ac:dyDescent="0.2">
      <c r="A252" s="10">
        <v>1</v>
      </c>
      <c r="B252" s="30" t="s">
        <v>6</v>
      </c>
      <c r="C252" s="5">
        <v>2730</v>
      </c>
      <c r="D252" s="5" t="s">
        <v>673</v>
      </c>
      <c r="E252" s="27" t="s">
        <v>673</v>
      </c>
      <c r="F252" s="5">
        <v>2730</v>
      </c>
      <c r="G252" s="5">
        <f>F252*L252</f>
        <v>94458000</v>
      </c>
      <c r="H252" s="27" t="s">
        <v>673</v>
      </c>
      <c r="I252" s="5" t="s">
        <v>673</v>
      </c>
      <c r="J252" s="42">
        <f>G252</f>
        <v>94458000</v>
      </c>
      <c r="K252" s="43">
        <v>2422000</v>
      </c>
      <c r="L252" s="42">
        <v>34600</v>
      </c>
      <c r="N252" s="36"/>
    </row>
    <row r="253" spans="1:14" s="35" customFormat="1" ht="25.5" x14ac:dyDescent="0.2">
      <c r="A253" s="10">
        <v>2</v>
      </c>
      <c r="B253" s="30" t="s">
        <v>7</v>
      </c>
      <c r="C253" s="5">
        <v>211</v>
      </c>
      <c r="D253" s="5">
        <v>211</v>
      </c>
      <c r="E253" s="32">
        <f>D253*L253</f>
        <v>7300600</v>
      </c>
      <c r="F253" s="27" t="s">
        <v>673</v>
      </c>
      <c r="G253" s="27" t="s">
        <v>673</v>
      </c>
      <c r="H253" s="27" t="s">
        <v>673</v>
      </c>
      <c r="I253" s="27" t="s">
        <v>673</v>
      </c>
      <c r="J253" s="42">
        <f>E253</f>
        <v>7300600</v>
      </c>
      <c r="K253" s="43">
        <v>380600</v>
      </c>
      <c r="L253" s="42">
        <v>34600</v>
      </c>
      <c r="N253" s="36"/>
    </row>
    <row r="254" spans="1:14" s="35" customFormat="1" ht="25.5" x14ac:dyDescent="0.2">
      <c r="A254" s="10">
        <v>3</v>
      </c>
      <c r="B254" s="30" t="s">
        <v>8</v>
      </c>
      <c r="C254" s="5">
        <v>3907.3</v>
      </c>
      <c r="D254" s="5">
        <v>3907.3</v>
      </c>
      <c r="E254" s="32">
        <f>D254*L254</f>
        <v>135192580</v>
      </c>
      <c r="F254" s="27" t="s">
        <v>673</v>
      </c>
      <c r="G254" s="27" t="s">
        <v>673</v>
      </c>
      <c r="H254" s="27" t="s">
        <v>673</v>
      </c>
      <c r="I254" s="27" t="s">
        <v>673</v>
      </c>
      <c r="J254" s="42">
        <f>E254</f>
        <v>135192580</v>
      </c>
      <c r="K254" s="43">
        <v>6632820</v>
      </c>
      <c r="L254" s="42">
        <v>34600</v>
      </c>
      <c r="N254" s="36"/>
    </row>
    <row r="255" spans="1:14" s="25" customFormat="1" ht="30.75" customHeight="1" x14ac:dyDescent="0.2">
      <c r="A255" s="839" t="s">
        <v>623</v>
      </c>
      <c r="B255" s="840"/>
      <c r="C255" s="19">
        <f>SUM(C252:C254)</f>
        <v>6848.3</v>
      </c>
      <c r="D255" s="19">
        <f>SUM(D253:D254)</f>
        <v>4118.3</v>
      </c>
      <c r="E255" s="19">
        <f>SUM(E253:E254)</f>
        <v>142493180</v>
      </c>
      <c r="F255" s="19">
        <f>SUM(F252:F254)</f>
        <v>2730</v>
      </c>
      <c r="G255" s="19">
        <f>SUM(G252:G254)</f>
        <v>94458000</v>
      </c>
      <c r="H255" s="19" t="s">
        <v>673</v>
      </c>
      <c r="I255" s="19" t="s">
        <v>673</v>
      </c>
      <c r="J255" s="55">
        <f>SUM(J252:J254)</f>
        <v>236951180</v>
      </c>
      <c r="K255" s="55">
        <f>SUM(K252:K254)</f>
        <v>9435420</v>
      </c>
      <c r="L255" s="55">
        <v>34600</v>
      </c>
      <c r="M255" s="65"/>
      <c r="N255" s="65"/>
    </row>
    <row r="256" spans="1:14" x14ac:dyDescent="0.2">
      <c r="A256" s="852" t="s">
        <v>448</v>
      </c>
      <c r="B256" s="853"/>
      <c r="C256" s="853"/>
      <c r="D256" s="853"/>
      <c r="E256" s="853"/>
      <c r="F256" s="853"/>
      <c r="G256" s="853"/>
      <c r="H256" s="853"/>
      <c r="I256" s="853"/>
      <c r="J256" s="853"/>
      <c r="K256" s="853"/>
      <c r="L256" s="853"/>
      <c r="N256" s="9"/>
    </row>
    <row r="257" spans="1:14" ht="25.5" x14ac:dyDescent="0.2">
      <c r="A257" s="10">
        <v>1</v>
      </c>
      <c r="B257" s="30" t="s">
        <v>19</v>
      </c>
      <c r="C257" s="5">
        <v>210.1</v>
      </c>
      <c r="D257" s="5">
        <v>210.1</v>
      </c>
      <c r="E257" s="5">
        <f>D257*L257</f>
        <v>7269460</v>
      </c>
      <c r="F257" s="27" t="s">
        <v>673</v>
      </c>
      <c r="G257" s="27" t="s">
        <v>673</v>
      </c>
      <c r="H257" s="27" t="s">
        <v>673</v>
      </c>
      <c r="I257" s="27" t="s">
        <v>673</v>
      </c>
      <c r="J257" s="42" t="e">
        <f>#N/A</f>
        <v>#N/A</v>
      </c>
      <c r="K257" s="43" t="e">
        <f>#N/A</f>
        <v>#N/A</v>
      </c>
      <c r="L257" s="42">
        <v>34600</v>
      </c>
      <c r="N257" s="9"/>
    </row>
    <row r="258" spans="1:14" ht="25.5" x14ac:dyDescent="0.2">
      <c r="A258" s="10">
        <v>2</v>
      </c>
      <c r="B258" s="30" t="s">
        <v>26</v>
      </c>
      <c r="C258" s="5">
        <v>134.6</v>
      </c>
      <c r="D258" s="5">
        <v>134.6</v>
      </c>
      <c r="E258" s="5" t="e">
        <f>#N/A</f>
        <v>#N/A</v>
      </c>
      <c r="F258" s="27" t="s">
        <v>673</v>
      </c>
      <c r="G258" s="27" t="s">
        <v>673</v>
      </c>
      <c r="H258" s="27" t="s">
        <v>673</v>
      </c>
      <c r="I258" s="27" t="s">
        <v>673</v>
      </c>
      <c r="J258" s="42" t="e">
        <f>#N/A</f>
        <v>#N/A</v>
      </c>
      <c r="K258" s="43" t="e">
        <f>#N/A</f>
        <v>#N/A</v>
      </c>
      <c r="L258" s="42">
        <v>34600</v>
      </c>
      <c r="N258" s="9"/>
    </row>
    <row r="259" spans="1:14" ht="25.5" x14ac:dyDescent="0.2">
      <c r="A259" s="10">
        <v>3</v>
      </c>
      <c r="B259" s="30" t="s">
        <v>32</v>
      </c>
      <c r="C259" s="5">
        <v>565.5</v>
      </c>
      <c r="D259" s="5">
        <v>565.5</v>
      </c>
      <c r="E259" s="5" t="e">
        <f>#N/A</f>
        <v>#N/A</v>
      </c>
      <c r="F259" s="27" t="s">
        <v>673</v>
      </c>
      <c r="G259" s="27" t="s">
        <v>673</v>
      </c>
      <c r="H259" s="27" t="s">
        <v>673</v>
      </c>
      <c r="I259" s="27" t="s">
        <v>673</v>
      </c>
      <c r="J259" s="42" t="e">
        <f>#N/A</f>
        <v>#N/A</v>
      </c>
      <c r="K259" s="43">
        <v>7826520</v>
      </c>
      <c r="L259" s="42">
        <v>34600</v>
      </c>
      <c r="N259" s="9"/>
    </row>
    <row r="260" spans="1:14" ht="25.5" x14ac:dyDescent="0.2">
      <c r="A260" s="10">
        <v>4</v>
      </c>
      <c r="B260" s="30" t="s">
        <v>33</v>
      </c>
      <c r="C260" s="5">
        <v>530.1</v>
      </c>
      <c r="D260" s="5">
        <v>530.1</v>
      </c>
      <c r="E260" s="5" t="e">
        <f>#N/A</f>
        <v>#N/A</v>
      </c>
      <c r="F260" s="27" t="s">
        <v>673</v>
      </c>
      <c r="G260" s="27" t="s">
        <v>673</v>
      </c>
      <c r="H260" s="27" t="s">
        <v>673</v>
      </c>
      <c r="I260" s="27" t="s">
        <v>673</v>
      </c>
      <c r="J260" s="42" t="e">
        <f>#N/A</f>
        <v>#N/A</v>
      </c>
      <c r="K260" s="43" t="e">
        <f>#N/A</f>
        <v>#N/A</v>
      </c>
      <c r="L260" s="42">
        <v>34600</v>
      </c>
      <c r="N260" s="9"/>
    </row>
    <row r="261" spans="1:14" ht="25.5" x14ac:dyDescent="0.2">
      <c r="A261" s="10">
        <v>5</v>
      </c>
      <c r="B261" s="30" t="s">
        <v>34</v>
      </c>
      <c r="C261" s="5">
        <v>530.20000000000005</v>
      </c>
      <c r="D261" s="5">
        <v>530.20000000000005</v>
      </c>
      <c r="E261" s="5" t="e">
        <f>#N/A</f>
        <v>#N/A</v>
      </c>
      <c r="F261" s="27" t="s">
        <v>673</v>
      </c>
      <c r="G261" s="27" t="s">
        <v>673</v>
      </c>
      <c r="H261" s="27" t="s">
        <v>673</v>
      </c>
      <c r="I261" s="27" t="s">
        <v>673</v>
      </c>
      <c r="J261" s="42" t="e">
        <f>#N/A</f>
        <v>#N/A</v>
      </c>
      <c r="K261" s="43" t="e">
        <f>#N/A</f>
        <v>#N/A</v>
      </c>
      <c r="L261" s="42">
        <v>34600</v>
      </c>
      <c r="N261" s="9"/>
    </row>
    <row r="262" spans="1:14" ht="25.5" x14ac:dyDescent="0.2">
      <c r="A262" s="10">
        <v>6</v>
      </c>
      <c r="B262" s="30" t="s">
        <v>35</v>
      </c>
      <c r="C262" s="5">
        <v>613.20000000000005</v>
      </c>
      <c r="D262" s="5">
        <v>613.20000000000005</v>
      </c>
      <c r="E262" s="5" t="e">
        <f>#N/A</f>
        <v>#N/A</v>
      </c>
      <c r="F262" s="27" t="s">
        <v>673</v>
      </c>
      <c r="G262" s="27" t="s">
        <v>673</v>
      </c>
      <c r="H262" s="27" t="s">
        <v>673</v>
      </c>
      <c r="I262" s="27" t="s">
        <v>673</v>
      </c>
      <c r="J262" s="42" t="e">
        <f>#N/A</f>
        <v>#N/A</v>
      </c>
      <c r="K262" s="43" t="e">
        <f>#N/A</f>
        <v>#N/A</v>
      </c>
      <c r="L262" s="42">
        <v>34600</v>
      </c>
      <c r="N262" s="9"/>
    </row>
    <row r="263" spans="1:14" ht="25.5" x14ac:dyDescent="0.2">
      <c r="A263" s="10">
        <v>7</v>
      </c>
      <c r="B263" s="30" t="s">
        <v>36</v>
      </c>
      <c r="C263" s="5">
        <v>523.4</v>
      </c>
      <c r="D263" s="5">
        <v>523.4</v>
      </c>
      <c r="E263" s="5" t="e">
        <f>#N/A</f>
        <v>#N/A</v>
      </c>
      <c r="F263" s="27" t="s">
        <v>673</v>
      </c>
      <c r="G263" s="27" t="s">
        <v>673</v>
      </c>
      <c r="H263" s="27" t="s">
        <v>673</v>
      </c>
      <c r="I263" s="27" t="s">
        <v>673</v>
      </c>
      <c r="J263" s="42" t="e">
        <f>#N/A</f>
        <v>#N/A</v>
      </c>
      <c r="K263" s="43" t="e">
        <f>#N/A</f>
        <v>#N/A</v>
      </c>
      <c r="L263" s="42">
        <v>34600</v>
      </c>
      <c r="N263" s="9"/>
    </row>
    <row r="264" spans="1:14" ht="25.5" x14ac:dyDescent="0.2">
      <c r="A264" s="10">
        <v>8</v>
      </c>
      <c r="B264" s="30" t="s">
        <v>37</v>
      </c>
      <c r="C264" s="5">
        <v>620.20000000000005</v>
      </c>
      <c r="D264" s="5">
        <v>620.20000000000005</v>
      </c>
      <c r="E264" s="5" t="e">
        <f>#N/A</f>
        <v>#N/A</v>
      </c>
      <c r="F264" s="27" t="s">
        <v>673</v>
      </c>
      <c r="G264" s="27" t="s">
        <v>673</v>
      </c>
      <c r="H264" s="27" t="s">
        <v>673</v>
      </c>
      <c r="I264" s="27" t="s">
        <v>673</v>
      </c>
      <c r="J264" s="42" t="e">
        <f>#N/A</f>
        <v>#N/A</v>
      </c>
      <c r="K264" s="43">
        <v>8583568</v>
      </c>
      <c r="L264" s="42">
        <v>34600</v>
      </c>
      <c r="N264" s="9"/>
    </row>
    <row r="265" spans="1:14" s="25" customFormat="1" ht="63.75" customHeight="1" x14ac:dyDescent="0.2">
      <c r="A265" s="839" t="s">
        <v>53</v>
      </c>
      <c r="B265" s="840"/>
      <c r="C265" s="19">
        <f>SUM(C257:C264)</f>
        <v>3727.3</v>
      </c>
      <c r="D265" s="19">
        <f>SUM(D257:D264)</f>
        <v>3727.3</v>
      </c>
      <c r="E265" s="19" t="e">
        <f>SUM(E257:E264)</f>
        <v>#N/A</v>
      </c>
      <c r="F265" s="18" t="s">
        <v>673</v>
      </c>
      <c r="G265" s="18" t="s">
        <v>673</v>
      </c>
      <c r="H265" s="18" t="s">
        <v>673</v>
      </c>
      <c r="I265" s="18" t="s">
        <v>673</v>
      </c>
      <c r="J265" s="55" t="e">
        <f>SUM(J257:J264)</f>
        <v>#N/A</v>
      </c>
      <c r="K265" s="55" t="e">
        <f>SUM(K257:K264)</f>
        <v>#N/A</v>
      </c>
      <c r="L265" s="55">
        <v>34600</v>
      </c>
      <c r="N265" s="65"/>
    </row>
    <row r="266" spans="1:14" x14ac:dyDescent="0.2">
      <c r="A266" s="852" t="s">
        <v>446</v>
      </c>
      <c r="B266" s="853"/>
      <c r="C266" s="853"/>
      <c r="D266" s="853"/>
      <c r="E266" s="853"/>
      <c r="F266" s="853"/>
      <c r="G266" s="853"/>
      <c r="H266" s="853"/>
      <c r="I266" s="853"/>
      <c r="J266" s="853"/>
      <c r="K266" s="853"/>
      <c r="L266" s="853"/>
      <c r="N266" s="9"/>
    </row>
    <row r="267" spans="1:14" ht="25.5" x14ac:dyDescent="0.2">
      <c r="A267" s="10">
        <v>1</v>
      </c>
      <c r="B267" s="30" t="s">
        <v>57</v>
      </c>
      <c r="C267" s="5">
        <v>401.4</v>
      </c>
      <c r="D267" s="5" t="s">
        <v>673</v>
      </c>
      <c r="E267" s="27" t="s">
        <v>673</v>
      </c>
      <c r="F267" s="27">
        <v>401.4</v>
      </c>
      <c r="G267" s="5">
        <f>F267*L267</f>
        <v>13888440</v>
      </c>
      <c r="H267" s="27" t="s">
        <v>673</v>
      </c>
      <c r="I267" s="5" t="s">
        <v>673</v>
      </c>
      <c r="J267" s="42">
        <f>G267</f>
        <v>13888440</v>
      </c>
      <c r="K267" s="43">
        <f>J267*0.1</f>
        <v>1388844</v>
      </c>
      <c r="L267" s="42">
        <v>34600</v>
      </c>
      <c r="N267" s="9"/>
    </row>
    <row r="268" spans="1:14" ht="25.5" x14ac:dyDescent="0.2">
      <c r="A268" s="10">
        <v>2</v>
      </c>
      <c r="B268" s="30" t="s">
        <v>58</v>
      </c>
      <c r="C268" s="5">
        <v>395.3</v>
      </c>
      <c r="D268" s="5" t="s">
        <v>673</v>
      </c>
      <c r="E268" s="27" t="s">
        <v>673</v>
      </c>
      <c r="F268" s="27">
        <v>395.3</v>
      </c>
      <c r="G268" s="5">
        <f>F268*L268</f>
        <v>13677380</v>
      </c>
      <c r="H268" s="27" t="s">
        <v>673</v>
      </c>
      <c r="I268" s="5" t="s">
        <v>673</v>
      </c>
      <c r="J268" s="42">
        <f>G268</f>
        <v>13677380</v>
      </c>
      <c r="K268" s="43">
        <f>J268*0.1</f>
        <v>1367738</v>
      </c>
      <c r="L268" s="42">
        <v>34600</v>
      </c>
      <c r="N268" s="9"/>
    </row>
    <row r="269" spans="1:14" ht="25.5" x14ac:dyDescent="0.2">
      <c r="A269" s="10">
        <v>3</v>
      </c>
      <c r="B269" s="30" t="s">
        <v>59</v>
      </c>
      <c r="C269" s="5">
        <v>384.6</v>
      </c>
      <c r="D269" s="5" t="s">
        <v>673</v>
      </c>
      <c r="E269" s="27" t="s">
        <v>673</v>
      </c>
      <c r="F269" s="27">
        <v>384.6</v>
      </c>
      <c r="G269" s="5">
        <f>F269*L269</f>
        <v>13307160</v>
      </c>
      <c r="H269" s="27" t="s">
        <v>673</v>
      </c>
      <c r="I269" s="5" t="s">
        <v>673</v>
      </c>
      <c r="J269" s="42">
        <f>G269</f>
        <v>13307160</v>
      </c>
      <c r="K269" s="43">
        <f>J269*0.1</f>
        <v>1330716</v>
      </c>
      <c r="L269" s="42">
        <v>34600</v>
      </c>
      <c r="N269" s="9"/>
    </row>
    <row r="270" spans="1:14" s="25" customFormat="1" ht="51.75" customHeight="1" x14ac:dyDescent="0.2">
      <c r="A270" s="839" t="s">
        <v>60</v>
      </c>
      <c r="B270" s="840"/>
      <c r="C270" s="19">
        <f>SUM(C267:C269)</f>
        <v>1181.3</v>
      </c>
      <c r="D270" s="19" t="s">
        <v>673</v>
      </c>
      <c r="E270" s="18" t="s">
        <v>673</v>
      </c>
      <c r="F270" s="19" t="e">
        <f>#N/A</f>
        <v>#N/A</v>
      </c>
      <c r="G270" s="19" t="e">
        <f>#N/A</f>
        <v>#N/A</v>
      </c>
      <c r="H270" s="19" t="s">
        <v>673</v>
      </c>
      <c r="I270" s="19" t="s">
        <v>673</v>
      </c>
      <c r="J270" s="55" t="e">
        <f>#N/A</f>
        <v>#N/A</v>
      </c>
      <c r="K270" s="55" t="e">
        <f>#N/A</f>
        <v>#N/A</v>
      </c>
      <c r="L270" s="55">
        <v>34600</v>
      </c>
      <c r="N270" s="65"/>
    </row>
    <row r="271" spans="1:14" x14ac:dyDescent="0.2">
      <c r="A271" s="852" t="s">
        <v>447</v>
      </c>
      <c r="B271" s="853"/>
      <c r="C271" s="853"/>
      <c r="D271" s="853"/>
      <c r="E271" s="853"/>
      <c r="F271" s="853"/>
      <c r="G271" s="853"/>
      <c r="H271" s="853"/>
      <c r="I271" s="853"/>
      <c r="J271" s="853"/>
      <c r="K271" s="853"/>
      <c r="L271" s="853"/>
      <c r="N271" s="9"/>
    </row>
    <row r="272" spans="1:14" ht="25.5" x14ac:dyDescent="0.2">
      <c r="A272" s="10">
        <v>1</v>
      </c>
      <c r="B272" s="11" t="s">
        <v>61</v>
      </c>
      <c r="C272" s="5">
        <v>102</v>
      </c>
      <c r="D272" s="5">
        <v>102</v>
      </c>
      <c r="E272" s="5">
        <f>D272*L272</f>
        <v>3529200</v>
      </c>
      <c r="F272" s="27" t="s">
        <v>673</v>
      </c>
      <c r="G272" s="27" t="s">
        <v>673</v>
      </c>
      <c r="H272" s="27" t="s">
        <v>673</v>
      </c>
      <c r="I272" s="27" t="s">
        <v>673</v>
      </c>
      <c r="J272" s="42">
        <f>E272</f>
        <v>3529200</v>
      </c>
      <c r="K272" s="43">
        <v>1121040</v>
      </c>
      <c r="L272" s="42">
        <v>34600</v>
      </c>
      <c r="N272" s="9"/>
    </row>
    <row r="273" spans="1:14" ht="25.5" x14ac:dyDescent="0.2">
      <c r="A273" s="10">
        <v>2</v>
      </c>
      <c r="B273" s="11" t="s">
        <v>62</v>
      </c>
      <c r="C273" s="5">
        <v>90.3</v>
      </c>
      <c r="D273" s="5">
        <v>90.3</v>
      </c>
      <c r="E273" s="5">
        <f>D273*L273</f>
        <v>3124380</v>
      </c>
      <c r="F273" s="27" t="s">
        <v>673</v>
      </c>
      <c r="G273" s="27" t="s">
        <v>673</v>
      </c>
      <c r="H273" s="27" t="s">
        <v>673</v>
      </c>
      <c r="I273" s="27" t="s">
        <v>673</v>
      </c>
      <c r="J273" s="42">
        <f>E273</f>
        <v>3124380</v>
      </c>
      <c r="K273" s="43">
        <v>418660</v>
      </c>
      <c r="L273" s="42">
        <v>34600</v>
      </c>
      <c r="N273" s="9"/>
    </row>
    <row r="274" spans="1:14" ht="25.5" x14ac:dyDescent="0.2">
      <c r="A274" s="10">
        <v>3</v>
      </c>
      <c r="B274" s="11" t="s">
        <v>63</v>
      </c>
      <c r="C274" s="5">
        <v>79.7</v>
      </c>
      <c r="D274" s="5">
        <v>79.7</v>
      </c>
      <c r="E274" s="5">
        <f>D274*L274</f>
        <v>2757620</v>
      </c>
      <c r="F274" s="27" t="s">
        <v>673</v>
      </c>
      <c r="G274" s="27" t="s">
        <v>673</v>
      </c>
      <c r="H274" s="27" t="s">
        <v>673</v>
      </c>
      <c r="I274" s="27" t="s">
        <v>673</v>
      </c>
      <c r="J274" s="42">
        <f>E274</f>
        <v>2757620</v>
      </c>
      <c r="K274" s="43">
        <v>1754220</v>
      </c>
      <c r="L274" s="42">
        <v>34600</v>
      </c>
      <c r="N274" s="9"/>
    </row>
    <row r="275" spans="1:14" ht="25.5" x14ac:dyDescent="0.2">
      <c r="A275" s="10">
        <v>4</v>
      </c>
      <c r="B275" s="11" t="s">
        <v>64</v>
      </c>
      <c r="C275" s="5">
        <v>53.3</v>
      </c>
      <c r="D275" s="5">
        <v>53.3</v>
      </c>
      <c r="E275" s="5">
        <f>D275*L275</f>
        <v>1844180</v>
      </c>
      <c r="F275" s="27" t="s">
        <v>673</v>
      </c>
      <c r="G275" s="27" t="s">
        <v>673</v>
      </c>
      <c r="H275" s="27" t="s">
        <v>673</v>
      </c>
      <c r="I275" s="27" t="s">
        <v>673</v>
      </c>
      <c r="J275" s="42">
        <f>E275</f>
        <v>1844180</v>
      </c>
      <c r="K275" s="43">
        <v>93420</v>
      </c>
      <c r="L275" s="42">
        <v>34600</v>
      </c>
      <c r="N275" s="9"/>
    </row>
    <row r="276" spans="1:14" ht="25.5" x14ac:dyDescent="0.2">
      <c r="A276" s="10">
        <v>5</v>
      </c>
      <c r="B276" s="11" t="s">
        <v>65</v>
      </c>
      <c r="C276" s="5">
        <v>129.1</v>
      </c>
      <c r="D276" s="5">
        <v>129.1</v>
      </c>
      <c r="E276" s="5">
        <f>D276*L276</f>
        <v>4466860</v>
      </c>
      <c r="F276" s="27" t="s">
        <v>673</v>
      </c>
      <c r="G276" s="27" t="s">
        <v>673</v>
      </c>
      <c r="H276" s="27" t="s">
        <v>673</v>
      </c>
      <c r="I276" s="27" t="s">
        <v>673</v>
      </c>
      <c r="J276" s="42">
        <f>E276</f>
        <v>4466860</v>
      </c>
      <c r="K276" s="43">
        <v>2037940</v>
      </c>
      <c r="L276" s="42">
        <v>34600</v>
      </c>
      <c r="N276" s="9"/>
    </row>
    <row r="277" spans="1:14" s="25" customFormat="1" ht="52.5" customHeight="1" x14ac:dyDescent="0.2">
      <c r="A277" s="839" t="s">
        <v>89</v>
      </c>
      <c r="B277" s="840"/>
      <c r="C277" s="19">
        <f>SUM(C272:C276)</f>
        <v>454.4</v>
      </c>
      <c r="D277" s="19">
        <f>SUM(D272:D276)</f>
        <v>454.4</v>
      </c>
      <c r="E277" s="19">
        <f>SUM(E272:E276)</f>
        <v>15722240</v>
      </c>
      <c r="F277" s="18" t="s">
        <v>673</v>
      </c>
      <c r="G277" s="18" t="s">
        <v>673</v>
      </c>
      <c r="H277" s="18" t="s">
        <v>673</v>
      </c>
      <c r="I277" s="18" t="s">
        <v>673</v>
      </c>
      <c r="J277" s="55">
        <f>SUM(J272:J276)</f>
        <v>15722240</v>
      </c>
      <c r="K277" s="55">
        <f>SUM(K272:K276)</f>
        <v>5425280</v>
      </c>
      <c r="L277" s="55">
        <v>34600</v>
      </c>
      <c r="N277" s="65"/>
    </row>
    <row r="278" spans="1:14" x14ac:dyDescent="0.2">
      <c r="A278" s="852" t="s">
        <v>619</v>
      </c>
      <c r="B278" s="853"/>
      <c r="C278" s="853"/>
      <c r="D278" s="853"/>
      <c r="E278" s="853"/>
      <c r="F278" s="853"/>
      <c r="G278" s="853"/>
      <c r="H278" s="853"/>
      <c r="I278" s="853"/>
      <c r="J278" s="853"/>
      <c r="K278" s="853"/>
      <c r="L278" s="853"/>
      <c r="N278" s="9"/>
    </row>
    <row r="279" spans="1:14" ht="25.5" x14ac:dyDescent="0.2">
      <c r="A279" s="10">
        <v>1</v>
      </c>
      <c r="B279" s="11" t="s">
        <v>367</v>
      </c>
      <c r="C279" s="5">
        <v>553.70000000000005</v>
      </c>
      <c r="D279" s="5" t="s">
        <v>673</v>
      </c>
      <c r="E279" s="5" t="s">
        <v>673</v>
      </c>
      <c r="F279" s="27" t="s">
        <v>673</v>
      </c>
      <c r="G279" s="27" t="s">
        <v>673</v>
      </c>
      <c r="H279" s="5">
        <v>553.70000000000005</v>
      </c>
      <c r="I279" s="5">
        <f>H279*L279</f>
        <v>19158020</v>
      </c>
      <c r="J279" s="42">
        <f>I279</f>
        <v>19158020</v>
      </c>
      <c r="K279" s="43">
        <f>J279*0.1</f>
        <v>1915802</v>
      </c>
      <c r="L279" s="42">
        <v>34600</v>
      </c>
      <c r="N279" s="9"/>
    </row>
    <row r="280" spans="1:14" ht="25.5" x14ac:dyDescent="0.2">
      <c r="A280" s="10">
        <v>2</v>
      </c>
      <c r="B280" s="11" t="s">
        <v>368</v>
      </c>
      <c r="C280" s="5">
        <v>551</v>
      </c>
      <c r="D280" s="5" t="s">
        <v>673</v>
      </c>
      <c r="E280" s="5" t="s">
        <v>673</v>
      </c>
      <c r="F280" s="27" t="s">
        <v>673</v>
      </c>
      <c r="G280" s="27" t="s">
        <v>673</v>
      </c>
      <c r="H280" s="5">
        <v>551</v>
      </c>
      <c r="I280" s="5">
        <f>H280*L280</f>
        <v>19064600</v>
      </c>
      <c r="J280" s="42">
        <f>I280</f>
        <v>19064600</v>
      </c>
      <c r="K280" s="43">
        <f>J280*0.1</f>
        <v>1906460</v>
      </c>
      <c r="L280" s="42">
        <v>34600</v>
      </c>
      <c r="N280" s="9"/>
    </row>
    <row r="281" spans="1:14" ht="25.5" x14ac:dyDescent="0.2">
      <c r="A281" s="10">
        <v>3</v>
      </c>
      <c r="B281" s="11" t="s">
        <v>449</v>
      </c>
      <c r="C281" s="5">
        <v>485.1</v>
      </c>
      <c r="D281" s="5" t="s">
        <v>673</v>
      </c>
      <c r="E281" s="5" t="s">
        <v>673</v>
      </c>
      <c r="F281" s="27" t="s">
        <v>673</v>
      </c>
      <c r="G281" s="27" t="s">
        <v>673</v>
      </c>
      <c r="H281" s="5">
        <v>485.1</v>
      </c>
      <c r="I281" s="5">
        <v>16784460</v>
      </c>
      <c r="J281" s="42">
        <v>16784460</v>
      </c>
      <c r="K281" s="43">
        <v>1678446</v>
      </c>
      <c r="L281" s="42">
        <v>34600</v>
      </c>
      <c r="N281" s="9"/>
    </row>
    <row r="282" spans="1:14" ht="25.5" x14ac:dyDescent="0.2">
      <c r="A282" s="10">
        <v>4</v>
      </c>
      <c r="B282" s="11" t="s">
        <v>554</v>
      </c>
      <c r="C282" s="5">
        <v>517.79999999999995</v>
      </c>
      <c r="D282" s="5" t="s">
        <v>673</v>
      </c>
      <c r="E282" s="5" t="s">
        <v>673</v>
      </c>
      <c r="F282" s="27" t="s">
        <v>673</v>
      </c>
      <c r="G282" s="27" t="s">
        <v>673</v>
      </c>
      <c r="H282" s="5">
        <v>517.79999999999995</v>
      </c>
      <c r="I282" s="5">
        <v>17915880</v>
      </c>
      <c r="J282" s="42">
        <v>17915880</v>
      </c>
      <c r="K282" s="43">
        <v>1791588</v>
      </c>
      <c r="L282" s="42">
        <v>34600</v>
      </c>
      <c r="N282" s="9"/>
    </row>
    <row r="283" spans="1:14" s="25" customFormat="1" ht="33" customHeight="1" x14ac:dyDescent="0.2">
      <c r="A283" s="839" t="s">
        <v>624</v>
      </c>
      <c r="B283" s="840"/>
      <c r="C283" s="19">
        <f>SUM(C279:C282)</f>
        <v>2107.6</v>
      </c>
      <c r="D283" s="19" t="s">
        <v>673</v>
      </c>
      <c r="E283" s="19" t="s">
        <v>673</v>
      </c>
      <c r="F283" s="18" t="s">
        <v>673</v>
      </c>
      <c r="G283" s="18" t="s">
        <v>673</v>
      </c>
      <c r="H283" s="19">
        <f>SUM(H279:H282)</f>
        <v>2107.6</v>
      </c>
      <c r="I283" s="19">
        <f>SUM(I279:I282)</f>
        <v>72922960</v>
      </c>
      <c r="J283" s="55">
        <f>SUM(J279:J282)</f>
        <v>72922960</v>
      </c>
      <c r="K283" s="55">
        <f>SUM(K279:K282)</f>
        <v>7292296</v>
      </c>
      <c r="L283" s="55">
        <v>34600</v>
      </c>
      <c r="N283" s="65"/>
    </row>
    <row r="284" spans="1:14" x14ac:dyDescent="0.2">
      <c r="A284" s="880" t="s">
        <v>122</v>
      </c>
      <c r="B284" s="881"/>
      <c r="C284" s="881"/>
      <c r="D284" s="881"/>
      <c r="E284" s="881"/>
      <c r="F284" s="881"/>
      <c r="G284" s="881"/>
      <c r="H284" s="881"/>
      <c r="I284" s="881"/>
      <c r="J284" s="881"/>
      <c r="K284" s="881"/>
      <c r="L284" s="881"/>
      <c r="N284" s="9"/>
    </row>
    <row r="285" spans="1:14" ht="25.5" x14ac:dyDescent="0.2">
      <c r="A285" s="4">
        <v>1</v>
      </c>
      <c r="B285" s="30" t="s">
        <v>370</v>
      </c>
      <c r="C285" s="5">
        <v>845.7</v>
      </c>
      <c r="D285" s="45" t="s">
        <v>673</v>
      </c>
      <c r="E285" s="45" t="s">
        <v>673</v>
      </c>
      <c r="F285" s="5">
        <v>845.7</v>
      </c>
      <c r="G285" s="32">
        <f>F285*L285</f>
        <v>29261220</v>
      </c>
      <c r="H285" s="5" t="s">
        <v>673</v>
      </c>
      <c r="I285" s="32" t="s">
        <v>673</v>
      </c>
      <c r="J285" s="42">
        <f>G285</f>
        <v>29261220</v>
      </c>
      <c r="K285" s="43">
        <v>1048380</v>
      </c>
      <c r="L285" s="42">
        <v>34600</v>
      </c>
      <c r="N285" s="9"/>
    </row>
    <row r="286" spans="1:14" ht="25.5" x14ac:dyDescent="0.2">
      <c r="A286" s="10">
        <v>2</v>
      </c>
      <c r="B286" s="30" t="s">
        <v>371</v>
      </c>
      <c r="C286" s="5">
        <v>238.3</v>
      </c>
      <c r="D286" s="45" t="s">
        <v>673</v>
      </c>
      <c r="E286" s="45" t="s">
        <v>673</v>
      </c>
      <c r="F286" s="5">
        <v>238.3</v>
      </c>
      <c r="G286" s="32">
        <f>F286*L286</f>
        <v>8245180</v>
      </c>
      <c r="H286" s="5" t="s">
        <v>673</v>
      </c>
      <c r="I286" s="32" t="s">
        <v>673</v>
      </c>
      <c r="J286" s="42">
        <f>G286</f>
        <v>8245180</v>
      </c>
      <c r="K286" s="43">
        <v>1066026</v>
      </c>
      <c r="L286" s="42">
        <v>34600</v>
      </c>
      <c r="N286" s="9"/>
    </row>
    <row r="287" spans="1:14" ht="25.5" x14ac:dyDescent="0.2">
      <c r="A287" s="4">
        <v>3</v>
      </c>
      <c r="B287" s="30" t="s">
        <v>372</v>
      </c>
      <c r="C287" s="5">
        <v>642.5</v>
      </c>
      <c r="D287" s="45" t="s">
        <v>673</v>
      </c>
      <c r="E287" s="45" t="s">
        <v>673</v>
      </c>
      <c r="F287" s="5">
        <v>642.5</v>
      </c>
      <c r="G287" s="32">
        <f>F287*L287</f>
        <v>22230500</v>
      </c>
      <c r="H287" s="5" t="s">
        <v>673</v>
      </c>
      <c r="I287" s="32" t="s">
        <v>673</v>
      </c>
      <c r="J287" s="42">
        <f>G287</f>
        <v>22230500</v>
      </c>
      <c r="K287" s="43">
        <v>1727578</v>
      </c>
      <c r="L287" s="42">
        <v>34600</v>
      </c>
      <c r="N287" s="9"/>
    </row>
    <row r="288" spans="1:14" s="25" customFormat="1" ht="69" customHeight="1" x14ac:dyDescent="0.2">
      <c r="A288" s="839" t="s">
        <v>126</v>
      </c>
      <c r="B288" s="840"/>
      <c r="C288" s="19">
        <f>SUM(C285:C287)</f>
        <v>1726.5</v>
      </c>
      <c r="D288" s="45" t="s">
        <v>673</v>
      </c>
      <c r="E288" s="45" t="s">
        <v>673</v>
      </c>
      <c r="F288" s="45">
        <f>SUM(F285:F287)</f>
        <v>1726.5</v>
      </c>
      <c r="G288" s="45">
        <f>SUM(G285:G287)</f>
        <v>59736900</v>
      </c>
      <c r="H288" s="45" t="s">
        <v>673</v>
      </c>
      <c r="I288" s="45" t="s">
        <v>673</v>
      </c>
      <c r="J288" s="55">
        <f>SUM(J285:J287)</f>
        <v>59736900</v>
      </c>
      <c r="K288" s="55">
        <f>SUM(K285:K287)</f>
        <v>3841984</v>
      </c>
      <c r="L288" s="55">
        <v>34600</v>
      </c>
      <c r="N288" s="65"/>
    </row>
    <row r="289" spans="1:14" x14ac:dyDescent="0.2">
      <c r="A289" s="877" t="s">
        <v>628</v>
      </c>
      <c r="B289" s="879"/>
      <c r="C289" s="879"/>
      <c r="D289" s="879"/>
      <c r="E289" s="879"/>
      <c r="F289" s="879"/>
      <c r="G289" s="879"/>
      <c r="H289" s="879"/>
      <c r="I289" s="879"/>
      <c r="J289" s="879"/>
      <c r="K289" s="879"/>
      <c r="L289" s="879"/>
      <c r="N289" s="9"/>
    </row>
    <row r="290" spans="1:14" s="35" customFormat="1" x14ac:dyDescent="0.2">
      <c r="A290" s="4">
        <v>1</v>
      </c>
      <c r="B290" s="30" t="s">
        <v>127</v>
      </c>
      <c r="C290" s="5">
        <v>214.5</v>
      </c>
      <c r="D290" s="45" t="s">
        <v>673</v>
      </c>
      <c r="E290" s="45" t="s">
        <v>673</v>
      </c>
      <c r="F290" s="5">
        <v>214.5</v>
      </c>
      <c r="G290" s="32">
        <f>F290*L290</f>
        <v>7421700</v>
      </c>
      <c r="H290" s="5" t="s">
        <v>673</v>
      </c>
      <c r="I290" s="32" t="s">
        <v>673</v>
      </c>
      <c r="J290" s="42">
        <f>G290</f>
        <v>7421700</v>
      </c>
      <c r="K290" s="43" t="e">
        <f>#REF!</f>
        <v>#REF!</v>
      </c>
      <c r="L290" s="42">
        <v>34600</v>
      </c>
      <c r="N290" s="36"/>
    </row>
    <row r="291" spans="1:14" s="35" customFormat="1" ht="25.5" x14ac:dyDescent="0.2">
      <c r="A291" s="27">
        <v>2</v>
      </c>
      <c r="B291" s="30" t="s">
        <v>492</v>
      </c>
      <c r="C291" s="27">
        <v>231.1</v>
      </c>
      <c r="D291" s="45" t="s">
        <v>673</v>
      </c>
      <c r="E291" s="45" t="s">
        <v>673</v>
      </c>
      <c r="F291" s="27">
        <v>231.1</v>
      </c>
      <c r="G291" s="32">
        <f>F291*L291</f>
        <v>7996060</v>
      </c>
      <c r="H291" s="27" t="s">
        <v>673</v>
      </c>
      <c r="I291" s="32" t="s">
        <v>673</v>
      </c>
      <c r="J291" s="42">
        <f>G291</f>
        <v>7996060</v>
      </c>
      <c r="K291" s="43" t="e">
        <f>#REF!</f>
        <v>#REF!</v>
      </c>
      <c r="L291" s="42">
        <v>34600</v>
      </c>
      <c r="N291" s="36"/>
    </row>
    <row r="292" spans="1:14" s="25" customFormat="1" ht="52.5" customHeight="1" x14ac:dyDescent="0.2">
      <c r="A292" s="839" t="s">
        <v>133</v>
      </c>
      <c r="B292" s="840"/>
      <c r="C292" s="19">
        <f>SUM(C290:C291)</f>
        <v>445.6</v>
      </c>
      <c r="D292" s="45" t="s">
        <v>673</v>
      </c>
      <c r="E292" s="45" t="s">
        <v>673</v>
      </c>
      <c r="F292" s="45">
        <f>SUM(F290:F291)</f>
        <v>445.6</v>
      </c>
      <c r="G292" s="45">
        <f>SUM(G290:G291)</f>
        <v>15417760</v>
      </c>
      <c r="H292" s="45" t="s">
        <v>673</v>
      </c>
      <c r="I292" s="45" t="s">
        <v>673</v>
      </c>
      <c r="J292" s="55">
        <f>SUM(J290:J291)</f>
        <v>15417760</v>
      </c>
      <c r="K292" s="55" t="e">
        <f>SUM(K290:K291)</f>
        <v>#REF!</v>
      </c>
      <c r="L292" s="55">
        <v>34600</v>
      </c>
      <c r="N292" s="65"/>
    </row>
    <row r="293" spans="1:14" x14ac:dyDescent="0.2">
      <c r="A293" s="877" t="s">
        <v>637</v>
      </c>
      <c r="B293" s="878"/>
      <c r="C293" s="878"/>
      <c r="D293" s="878"/>
      <c r="E293" s="878"/>
      <c r="F293" s="878"/>
      <c r="G293" s="878"/>
      <c r="H293" s="878"/>
      <c r="I293" s="878"/>
      <c r="J293" s="878"/>
      <c r="K293" s="878"/>
      <c r="L293" s="878"/>
      <c r="N293" s="9"/>
    </row>
    <row r="294" spans="1:14" ht="25.5" x14ac:dyDescent="0.2">
      <c r="A294" s="10">
        <v>1</v>
      </c>
      <c r="B294" s="11" t="s">
        <v>503</v>
      </c>
      <c r="C294" s="20">
        <v>88.8</v>
      </c>
      <c r="D294" s="12" t="s">
        <v>673</v>
      </c>
      <c r="E294" s="4" t="s">
        <v>673</v>
      </c>
      <c r="F294" s="13">
        <v>88.8</v>
      </c>
      <c r="G294" s="20">
        <f>F294*L294</f>
        <v>3072480</v>
      </c>
      <c r="H294" s="13" t="s">
        <v>673</v>
      </c>
      <c r="I294" s="20" t="s">
        <v>673</v>
      </c>
      <c r="J294" s="12">
        <f>G294</f>
        <v>3072480</v>
      </c>
      <c r="K294" s="12" t="e">
        <f>#REF!</f>
        <v>#REF!</v>
      </c>
      <c r="L294" s="12">
        <v>34600</v>
      </c>
      <c r="N294" s="9"/>
    </row>
    <row r="295" spans="1:14" ht="25.5" x14ac:dyDescent="0.2">
      <c r="A295" s="4">
        <v>2</v>
      </c>
      <c r="B295" s="11" t="s">
        <v>504</v>
      </c>
      <c r="C295" s="20">
        <v>47</v>
      </c>
      <c r="D295" s="12" t="s">
        <v>673</v>
      </c>
      <c r="E295" s="4" t="s">
        <v>673</v>
      </c>
      <c r="F295" s="13">
        <v>47</v>
      </c>
      <c r="G295" s="20">
        <f>F295*L295</f>
        <v>1626200</v>
      </c>
      <c r="H295" s="13" t="s">
        <v>673</v>
      </c>
      <c r="I295" s="20" t="s">
        <v>673</v>
      </c>
      <c r="J295" s="12">
        <f>G295</f>
        <v>1626200</v>
      </c>
      <c r="K295" s="12" t="e">
        <f>#REF!</f>
        <v>#REF!</v>
      </c>
      <c r="L295" s="12">
        <v>34600</v>
      </c>
      <c r="N295" s="9"/>
    </row>
    <row r="296" spans="1:14" ht="25.5" x14ac:dyDescent="0.2">
      <c r="A296" s="10">
        <v>3</v>
      </c>
      <c r="B296" s="11" t="s">
        <v>505</v>
      </c>
      <c r="C296" s="20">
        <v>196</v>
      </c>
      <c r="D296" s="12" t="s">
        <v>673</v>
      </c>
      <c r="E296" s="4" t="s">
        <v>673</v>
      </c>
      <c r="F296" s="13">
        <v>196</v>
      </c>
      <c r="G296" s="20">
        <f>F296*L296</f>
        <v>6781600</v>
      </c>
      <c r="H296" s="13" t="s">
        <v>673</v>
      </c>
      <c r="I296" s="20" t="s">
        <v>673</v>
      </c>
      <c r="J296" s="12">
        <f>G296</f>
        <v>6781600</v>
      </c>
      <c r="K296" s="12" t="e">
        <f>#REF!</f>
        <v>#REF!</v>
      </c>
      <c r="L296" s="12">
        <v>34600</v>
      </c>
      <c r="N296" s="9"/>
    </row>
    <row r="297" spans="1:14" ht="25.5" x14ac:dyDescent="0.2">
      <c r="A297" s="4">
        <v>4</v>
      </c>
      <c r="B297" s="11" t="s">
        <v>506</v>
      </c>
      <c r="C297" s="20">
        <v>85.4</v>
      </c>
      <c r="D297" s="12" t="s">
        <v>673</v>
      </c>
      <c r="E297" s="4" t="s">
        <v>673</v>
      </c>
      <c r="F297" s="13">
        <v>85.4</v>
      </c>
      <c r="G297" s="20">
        <f>F297*L297</f>
        <v>2954840</v>
      </c>
      <c r="H297" s="13" t="s">
        <v>673</v>
      </c>
      <c r="I297" s="20" t="s">
        <v>673</v>
      </c>
      <c r="J297" s="12">
        <f>G297</f>
        <v>2954840</v>
      </c>
      <c r="K297" s="12" t="e">
        <f>#REF!</f>
        <v>#REF!</v>
      </c>
      <c r="L297" s="12">
        <v>34600</v>
      </c>
      <c r="N297" s="9"/>
    </row>
    <row r="298" spans="1:14" ht="25.5" x14ac:dyDescent="0.2">
      <c r="A298" s="10">
        <v>5</v>
      </c>
      <c r="B298" s="11" t="s">
        <v>507</v>
      </c>
      <c r="C298" s="20">
        <v>85.4</v>
      </c>
      <c r="D298" s="12" t="s">
        <v>673</v>
      </c>
      <c r="E298" s="4" t="s">
        <v>673</v>
      </c>
      <c r="F298" s="13">
        <v>85.4</v>
      </c>
      <c r="G298" s="20">
        <f>F298*L298</f>
        <v>2954840</v>
      </c>
      <c r="H298" s="13" t="s">
        <v>673</v>
      </c>
      <c r="I298" s="20" t="s">
        <v>673</v>
      </c>
      <c r="J298" s="12">
        <f>G298</f>
        <v>2954840</v>
      </c>
      <c r="K298" s="12" t="e">
        <f>#REF!</f>
        <v>#REF!</v>
      </c>
      <c r="L298" s="12">
        <v>34600</v>
      </c>
      <c r="N298" s="9"/>
    </row>
    <row r="299" spans="1:14" s="26" customFormat="1" ht="56.25" customHeight="1" x14ac:dyDescent="0.2">
      <c r="A299" s="839" t="s">
        <v>153</v>
      </c>
      <c r="B299" s="840"/>
      <c r="C299" s="19">
        <f>SUM(C294:C298)</f>
        <v>502.6</v>
      </c>
      <c r="D299" s="19" t="s">
        <v>673</v>
      </c>
      <c r="E299" s="18" t="s">
        <v>673</v>
      </c>
      <c r="F299" s="19" t="e">
        <f>#N/A</f>
        <v>#N/A</v>
      </c>
      <c r="G299" s="19" t="e">
        <f>#N/A</f>
        <v>#N/A</v>
      </c>
      <c r="H299" s="19" t="s">
        <v>673</v>
      </c>
      <c r="I299" s="19" t="s">
        <v>673</v>
      </c>
      <c r="J299" s="19" t="e">
        <f>#N/A</f>
        <v>#N/A</v>
      </c>
      <c r="K299" s="19" t="e">
        <f>#N/A</f>
        <v>#N/A</v>
      </c>
      <c r="L299" s="19">
        <v>34600</v>
      </c>
      <c r="N299" s="65"/>
    </row>
    <row r="300" spans="1:14" x14ac:dyDescent="0.2">
      <c r="A300" s="870" t="s">
        <v>598</v>
      </c>
      <c r="B300" s="871"/>
      <c r="C300" s="871"/>
      <c r="D300" s="871"/>
      <c r="E300" s="871"/>
      <c r="F300" s="871"/>
      <c r="G300" s="871"/>
      <c r="H300" s="871"/>
      <c r="I300" s="871"/>
      <c r="J300" s="871"/>
      <c r="K300" s="871"/>
      <c r="L300" s="871"/>
      <c r="N300" s="9"/>
    </row>
    <row r="301" spans="1:14" ht="25.5" x14ac:dyDescent="0.2">
      <c r="A301" s="4">
        <v>1</v>
      </c>
      <c r="B301" s="15" t="s">
        <v>158</v>
      </c>
      <c r="C301" s="12">
        <v>3647</v>
      </c>
      <c r="D301" s="12" t="s">
        <v>673</v>
      </c>
      <c r="E301" s="4" t="s">
        <v>673</v>
      </c>
      <c r="F301" s="12" t="s">
        <v>673</v>
      </c>
      <c r="G301" s="42" t="s">
        <v>673</v>
      </c>
      <c r="H301" s="12">
        <v>3647</v>
      </c>
      <c r="I301" s="57">
        <f>H301*L301</f>
        <v>126186200</v>
      </c>
      <c r="J301" s="42">
        <f>I301</f>
        <v>126186200</v>
      </c>
      <c r="K301" s="42" t="e">
        <f>#REF!</f>
        <v>#REF!</v>
      </c>
      <c r="L301" s="42">
        <v>34600</v>
      </c>
      <c r="N301" s="9"/>
    </row>
    <row r="302" spans="1:14" s="25" customFormat="1" ht="57.75" customHeight="1" x14ac:dyDescent="0.2">
      <c r="A302" s="842" t="s">
        <v>160</v>
      </c>
      <c r="B302" s="843"/>
      <c r="C302" s="19">
        <f>SUM(C301)</f>
        <v>3647</v>
      </c>
      <c r="D302" s="19" t="s">
        <v>673</v>
      </c>
      <c r="E302" s="18" t="s">
        <v>673</v>
      </c>
      <c r="F302" s="18" t="s">
        <v>673</v>
      </c>
      <c r="G302" s="55" t="s">
        <v>673</v>
      </c>
      <c r="H302" s="19">
        <f>SUM(H301)</f>
        <v>3647</v>
      </c>
      <c r="I302" s="58">
        <f>SUM(I301)</f>
        <v>126186200</v>
      </c>
      <c r="J302" s="55">
        <f>SUM(J301)</f>
        <v>126186200</v>
      </c>
      <c r="K302" s="55" t="e">
        <f>SUM(K301)</f>
        <v>#REF!</v>
      </c>
      <c r="L302" s="55">
        <v>34600</v>
      </c>
      <c r="N302" s="65"/>
    </row>
    <row r="303" spans="1:14" x14ac:dyDescent="0.2">
      <c r="A303" s="870" t="s">
        <v>606</v>
      </c>
      <c r="B303" s="871"/>
      <c r="C303" s="871"/>
      <c r="D303" s="871"/>
      <c r="E303" s="871"/>
      <c r="F303" s="871"/>
      <c r="G303" s="871"/>
      <c r="H303" s="871"/>
      <c r="I303" s="871"/>
      <c r="J303" s="871"/>
      <c r="K303" s="871"/>
      <c r="L303" s="871"/>
      <c r="N303" s="9"/>
    </row>
    <row r="304" spans="1:14" s="35" customFormat="1" x14ac:dyDescent="0.2">
      <c r="A304" s="4">
        <v>1</v>
      </c>
      <c r="B304" s="15" t="s">
        <v>538</v>
      </c>
      <c r="C304" s="12">
        <v>642.9</v>
      </c>
      <c r="D304" s="19" t="s">
        <v>673</v>
      </c>
      <c r="E304" s="19" t="s">
        <v>673</v>
      </c>
      <c r="F304" s="12">
        <v>642.9</v>
      </c>
      <c r="G304" s="12">
        <f>F304*L304</f>
        <v>22244340</v>
      </c>
      <c r="H304" s="12" t="s">
        <v>673</v>
      </c>
      <c r="I304" s="12" t="s">
        <v>673</v>
      </c>
      <c r="J304" s="42">
        <f>G304</f>
        <v>22244340</v>
      </c>
      <c r="K304" s="42" t="e">
        <f>#REF!</f>
        <v>#REF!</v>
      </c>
      <c r="L304" s="42">
        <v>34600</v>
      </c>
      <c r="N304" s="36"/>
    </row>
    <row r="305" spans="1:14" s="25" customFormat="1" ht="51" customHeight="1" x14ac:dyDescent="0.2">
      <c r="A305" s="842" t="s">
        <v>163</v>
      </c>
      <c r="B305" s="843"/>
      <c r="C305" s="19">
        <f>SUM(C304)</f>
        <v>642.9</v>
      </c>
      <c r="D305" s="19" t="s">
        <v>673</v>
      </c>
      <c r="E305" s="19" t="s">
        <v>673</v>
      </c>
      <c r="F305" s="19" t="e">
        <f>#N/A</f>
        <v>#N/A</v>
      </c>
      <c r="G305" s="19" t="e">
        <f>#N/A</f>
        <v>#N/A</v>
      </c>
      <c r="H305" s="19" t="s">
        <v>673</v>
      </c>
      <c r="I305" s="19" t="s">
        <v>673</v>
      </c>
      <c r="J305" s="55" t="e">
        <f>#N/A</f>
        <v>#N/A</v>
      </c>
      <c r="K305" s="55" t="e">
        <f>#N/A</f>
        <v>#N/A</v>
      </c>
      <c r="L305" s="55">
        <v>34600</v>
      </c>
      <c r="N305" s="65"/>
    </row>
    <row r="306" spans="1:14" x14ac:dyDescent="0.2">
      <c r="A306" s="882" t="s">
        <v>609</v>
      </c>
      <c r="B306" s="883"/>
      <c r="C306" s="883"/>
      <c r="D306" s="883"/>
      <c r="E306" s="883"/>
      <c r="F306" s="883"/>
      <c r="G306" s="883"/>
      <c r="H306" s="883"/>
      <c r="I306" s="883"/>
      <c r="J306" s="883"/>
      <c r="K306" s="883"/>
      <c r="L306" s="883"/>
      <c r="N306" s="9"/>
    </row>
    <row r="307" spans="1:14" ht="25.5" x14ac:dyDescent="0.2">
      <c r="A307" s="4">
        <v>1</v>
      </c>
      <c r="B307" s="11" t="s">
        <v>548</v>
      </c>
      <c r="C307" s="12">
        <v>224.3</v>
      </c>
      <c r="D307" s="20" t="s">
        <v>673</v>
      </c>
      <c r="E307" s="10" t="s">
        <v>673</v>
      </c>
      <c r="F307" s="10" t="s">
        <v>673</v>
      </c>
      <c r="G307" s="20" t="s">
        <v>673</v>
      </c>
      <c r="H307" s="10">
        <v>224.3</v>
      </c>
      <c r="I307" s="20">
        <f>H307*L307</f>
        <v>7760780</v>
      </c>
      <c r="J307" s="12">
        <f>I307</f>
        <v>7760780</v>
      </c>
      <c r="K307" s="12" t="e">
        <f>#REF!</f>
        <v>#REF!</v>
      </c>
      <c r="L307" s="12">
        <v>34600</v>
      </c>
      <c r="N307" s="9"/>
    </row>
    <row r="308" spans="1:14" ht="25.5" x14ac:dyDescent="0.2">
      <c r="A308" s="4">
        <v>2</v>
      </c>
      <c r="B308" s="11" t="s">
        <v>540</v>
      </c>
      <c r="C308" s="12">
        <v>326.10000000000002</v>
      </c>
      <c r="D308" s="20" t="s">
        <v>673</v>
      </c>
      <c r="E308" s="10" t="s">
        <v>673</v>
      </c>
      <c r="F308" s="10" t="s">
        <v>673</v>
      </c>
      <c r="G308" s="20" t="s">
        <v>673</v>
      </c>
      <c r="H308" s="10">
        <v>326.10000000000002</v>
      </c>
      <c r="I308" s="20">
        <f>H308*L308</f>
        <v>11283060</v>
      </c>
      <c r="J308" s="12">
        <f>I308</f>
        <v>11283060</v>
      </c>
      <c r="K308" s="12" t="e">
        <f>#REF!</f>
        <v>#REF!</v>
      </c>
      <c r="L308" s="12">
        <v>34600</v>
      </c>
      <c r="N308" s="9"/>
    </row>
    <row r="309" spans="1:14" ht="25.5" x14ac:dyDescent="0.2">
      <c r="A309" s="4">
        <v>3</v>
      </c>
      <c r="B309" s="11" t="s">
        <v>541</v>
      </c>
      <c r="C309" s="12">
        <v>178.9</v>
      </c>
      <c r="D309" s="20" t="s">
        <v>673</v>
      </c>
      <c r="E309" s="10" t="s">
        <v>673</v>
      </c>
      <c r="F309" s="10" t="s">
        <v>673</v>
      </c>
      <c r="G309" s="20" t="s">
        <v>673</v>
      </c>
      <c r="H309" s="10">
        <v>178.9</v>
      </c>
      <c r="I309" s="20">
        <f>H309*L309</f>
        <v>6189940</v>
      </c>
      <c r="J309" s="12">
        <f>I309</f>
        <v>6189940</v>
      </c>
      <c r="K309" s="12" t="e">
        <f>#REF!</f>
        <v>#REF!</v>
      </c>
      <c r="L309" s="12">
        <v>34600</v>
      </c>
      <c r="N309" s="9"/>
    </row>
    <row r="310" spans="1:14" ht="38.25" x14ac:dyDescent="0.2">
      <c r="A310" s="4">
        <v>4</v>
      </c>
      <c r="B310" s="11" t="s">
        <v>618</v>
      </c>
      <c r="C310" s="12">
        <v>246.5</v>
      </c>
      <c r="D310" s="20" t="s">
        <v>673</v>
      </c>
      <c r="E310" s="10" t="s">
        <v>673</v>
      </c>
      <c r="F310" s="10" t="s">
        <v>673</v>
      </c>
      <c r="G310" s="20" t="s">
        <v>673</v>
      </c>
      <c r="H310" s="10">
        <v>246.5</v>
      </c>
      <c r="I310" s="20">
        <f>H310*L310</f>
        <v>8528900</v>
      </c>
      <c r="J310" s="12">
        <f>I310</f>
        <v>8528900</v>
      </c>
      <c r="K310" s="12" t="e">
        <f>#REF!</f>
        <v>#REF!</v>
      </c>
      <c r="L310" s="12">
        <v>34600</v>
      </c>
      <c r="N310" s="9"/>
    </row>
    <row r="311" spans="1:14" s="25" customFormat="1" ht="54.75" customHeight="1" x14ac:dyDescent="0.2">
      <c r="A311" s="842" t="s">
        <v>164</v>
      </c>
      <c r="B311" s="843"/>
      <c r="C311" s="19">
        <f>SUM(C307:C310)</f>
        <v>975.8</v>
      </c>
      <c r="D311" s="56" t="s">
        <v>673</v>
      </c>
      <c r="E311" s="49" t="s">
        <v>673</v>
      </c>
      <c r="F311" s="19" t="s">
        <v>673</v>
      </c>
      <c r="G311" s="19" t="s">
        <v>673</v>
      </c>
      <c r="H311" s="19">
        <f>SUM(H307:H310)</f>
        <v>975.8</v>
      </c>
      <c r="I311" s="19">
        <f>SUM(I307:I310)</f>
        <v>33762680</v>
      </c>
      <c r="J311" s="19">
        <f>SUM(J307:J310)</f>
        <v>33762680</v>
      </c>
      <c r="K311" s="19" t="e">
        <f>SUM(K307:K310)</f>
        <v>#REF!</v>
      </c>
      <c r="L311" s="19">
        <v>34600</v>
      </c>
      <c r="N311" s="65"/>
    </row>
    <row r="312" spans="1:14" s="1" customFormat="1" x14ac:dyDescent="0.2">
      <c r="A312" s="852" t="s">
        <v>549</v>
      </c>
      <c r="B312" s="853"/>
      <c r="C312" s="853"/>
      <c r="D312" s="853"/>
      <c r="E312" s="853"/>
      <c r="F312" s="853"/>
      <c r="G312" s="853"/>
      <c r="H312" s="853"/>
      <c r="I312" s="853"/>
      <c r="J312" s="853"/>
      <c r="K312" s="853"/>
      <c r="L312" s="853"/>
      <c r="N312" s="9"/>
    </row>
    <row r="313" spans="1:14" s="16" customFormat="1" ht="25.5" x14ac:dyDescent="0.2">
      <c r="A313" s="10">
        <v>1</v>
      </c>
      <c r="B313" s="11" t="s">
        <v>373</v>
      </c>
      <c r="C313" s="5">
        <v>552.9</v>
      </c>
      <c r="D313" s="5" t="s">
        <v>673</v>
      </c>
      <c r="E313" s="27" t="s">
        <v>673</v>
      </c>
      <c r="F313" s="27">
        <f>C313</f>
        <v>552.9</v>
      </c>
      <c r="G313" s="5">
        <f>F313*L313</f>
        <v>19130340</v>
      </c>
      <c r="H313" s="27" t="s">
        <v>673</v>
      </c>
      <c r="I313" s="5" t="s">
        <v>673</v>
      </c>
      <c r="J313" s="42">
        <f>G313</f>
        <v>19130340</v>
      </c>
      <c r="K313" s="43">
        <f>J313*0.1</f>
        <v>1913034</v>
      </c>
      <c r="L313" s="42">
        <v>34600</v>
      </c>
      <c r="N313" s="36"/>
    </row>
    <row r="314" spans="1:14" s="24" customFormat="1" ht="68.25" customHeight="1" x14ac:dyDescent="0.2">
      <c r="A314" s="859" t="s">
        <v>165</v>
      </c>
      <c r="B314" s="860"/>
      <c r="C314" s="19">
        <f>SUM(C313)</f>
        <v>552.9</v>
      </c>
      <c r="D314" s="19" t="s">
        <v>673</v>
      </c>
      <c r="E314" s="18" t="s">
        <v>673</v>
      </c>
      <c r="F314" s="19" t="e">
        <f>#N/A</f>
        <v>#N/A</v>
      </c>
      <c r="G314" s="19" t="e">
        <f>#N/A</f>
        <v>#N/A</v>
      </c>
      <c r="H314" s="19" t="s">
        <v>673</v>
      </c>
      <c r="I314" s="19" t="s">
        <v>673</v>
      </c>
      <c r="J314" s="55" t="e">
        <f>#N/A</f>
        <v>#N/A</v>
      </c>
      <c r="K314" s="55" t="e">
        <f>#N/A</f>
        <v>#N/A</v>
      </c>
      <c r="L314" s="55">
        <v>34600</v>
      </c>
      <c r="N314" s="65"/>
    </row>
    <row r="315" spans="1:14" s="1" customFormat="1" x14ac:dyDescent="0.2">
      <c r="A315" s="852" t="s">
        <v>550</v>
      </c>
      <c r="B315" s="853"/>
      <c r="C315" s="853"/>
      <c r="D315" s="853"/>
      <c r="E315" s="853"/>
      <c r="F315" s="853"/>
      <c r="G315" s="853"/>
      <c r="H315" s="853"/>
      <c r="I315" s="853"/>
      <c r="J315" s="853"/>
      <c r="K315" s="853"/>
      <c r="L315" s="853"/>
      <c r="N315" s="9"/>
    </row>
    <row r="316" spans="1:14" s="1" customFormat="1" ht="25.5" x14ac:dyDescent="0.2">
      <c r="A316" s="10">
        <v>1</v>
      </c>
      <c r="B316" s="11" t="s">
        <v>374</v>
      </c>
      <c r="C316" s="5">
        <v>473.1</v>
      </c>
      <c r="D316" s="5" t="s">
        <v>673</v>
      </c>
      <c r="E316" s="27" t="s">
        <v>673</v>
      </c>
      <c r="F316" s="27">
        <f>C316</f>
        <v>473.1</v>
      </c>
      <c r="G316" s="5">
        <f>F316*L316</f>
        <v>16369260</v>
      </c>
      <c r="H316" s="27" t="s">
        <v>673</v>
      </c>
      <c r="I316" s="5" t="s">
        <v>673</v>
      </c>
      <c r="J316" s="42">
        <f>G316</f>
        <v>16369260</v>
      </c>
      <c r="K316" s="43">
        <f>J316*0.1</f>
        <v>1636926</v>
      </c>
      <c r="L316" s="42">
        <v>34600</v>
      </c>
      <c r="N316" s="9"/>
    </row>
    <row r="317" spans="1:14" s="24" customFormat="1" ht="49.5" customHeight="1" x14ac:dyDescent="0.2">
      <c r="A317" s="839" t="s">
        <v>166</v>
      </c>
      <c r="B317" s="840"/>
      <c r="C317" s="19">
        <f>SUM(C316)</f>
        <v>473.1</v>
      </c>
      <c r="D317" s="5" t="s">
        <v>673</v>
      </c>
      <c r="E317" s="27" t="s">
        <v>673</v>
      </c>
      <c r="F317" s="19">
        <f>SUM(F316)</f>
        <v>473.1</v>
      </c>
      <c r="G317" s="19">
        <f>SUM(G316)</f>
        <v>16369260</v>
      </c>
      <c r="H317" s="19" t="s">
        <v>673</v>
      </c>
      <c r="I317" s="19" t="s">
        <v>673</v>
      </c>
      <c r="J317" s="55">
        <f>SUM(J315:J316)</f>
        <v>16369260</v>
      </c>
      <c r="K317" s="55">
        <f>SUM(K315:K316)</f>
        <v>1636926</v>
      </c>
      <c r="L317" s="55">
        <v>34600</v>
      </c>
      <c r="N317" s="65"/>
    </row>
    <row r="318" spans="1:14" x14ac:dyDescent="0.2">
      <c r="A318" s="852" t="s">
        <v>551</v>
      </c>
      <c r="B318" s="853"/>
      <c r="C318" s="853"/>
      <c r="D318" s="853"/>
      <c r="E318" s="853"/>
      <c r="F318" s="853"/>
      <c r="G318" s="853"/>
      <c r="H318" s="853"/>
      <c r="I318" s="853"/>
      <c r="J318" s="853"/>
      <c r="K318" s="853"/>
      <c r="L318" s="853"/>
      <c r="N318" s="9"/>
    </row>
    <row r="319" spans="1:14" ht="25.5" x14ac:dyDescent="0.2">
      <c r="A319" s="31">
        <v>1</v>
      </c>
      <c r="B319" s="28" t="s">
        <v>167</v>
      </c>
      <c r="C319" s="50">
        <v>194.3</v>
      </c>
      <c r="D319" s="50" t="s">
        <v>673</v>
      </c>
      <c r="E319" s="50" t="s">
        <v>673</v>
      </c>
      <c r="F319" s="50" t="s">
        <v>673</v>
      </c>
      <c r="G319" s="50" t="s">
        <v>673</v>
      </c>
      <c r="H319" s="50">
        <v>194.3</v>
      </c>
      <c r="I319" s="50">
        <f>H319*L319</f>
        <v>6722780</v>
      </c>
      <c r="J319" s="50">
        <f>I319</f>
        <v>6722780</v>
      </c>
      <c r="K319" s="50" t="e">
        <f>#REF!</f>
        <v>#REF!</v>
      </c>
      <c r="L319" s="50">
        <v>34600</v>
      </c>
      <c r="N319" s="9"/>
    </row>
    <row r="320" spans="1:14" ht="25.5" x14ac:dyDescent="0.2">
      <c r="A320" s="31">
        <v>2</v>
      </c>
      <c r="B320" s="28" t="s">
        <v>175</v>
      </c>
      <c r="C320" s="50">
        <v>411.5</v>
      </c>
      <c r="D320" s="50" t="s">
        <v>673</v>
      </c>
      <c r="E320" s="50" t="s">
        <v>673</v>
      </c>
      <c r="F320" s="50" t="s">
        <v>673</v>
      </c>
      <c r="G320" s="50" t="s">
        <v>673</v>
      </c>
      <c r="H320" s="50">
        <f>C320</f>
        <v>411.5</v>
      </c>
      <c r="I320" s="50">
        <f>H320*L320</f>
        <v>14237900</v>
      </c>
      <c r="J320" s="50">
        <f>I320</f>
        <v>14237900</v>
      </c>
      <c r="K320" s="50">
        <f>I320*0.1</f>
        <v>1423790</v>
      </c>
      <c r="L320" s="50">
        <v>34600</v>
      </c>
      <c r="N320" s="9"/>
    </row>
    <row r="321" spans="1:14" s="24" customFormat="1" ht="50.25" customHeight="1" x14ac:dyDescent="0.2">
      <c r="A321" s="839" t="s">
        <v>169</v>
      </c>
      <c r="B321" s="840"/>
      <c r="C321" s="19">
        <f>SUM(C319:C320)</f>
        <v>605.79999999999995</v>
      </c>
      <c r="D321" s="19" t="s">
        <v>673</v>
      </c>
      <c r="E321" s="19" t="s">
        <v>673</v>
      </c>
      <c r="F321" s="19" t="s">
        <v>673</v>
      </c>
      <c r="G321" s="19" t="s">
        <v>673</v>
      </c>
      <c r="H321" s="19">
        <f>SUM(H319:H320)</f>
        <v>605.79999999999995</v>
      </c>
      <c r="I321" s="19">
        <f>SUM(I319:I320)</f>
        <v>20960680</v>
      </c>
      <c r="J321" s="19">
        <f>SUM(J319:J320)</f>
        <v>20960680</v>
      </c>
      <c r="K321" s="19" t="e">
        <f>SUM(K319:K320)</f>
        <v>#REF!</v>
      </c>
      <c r="L321" s="51">
        <v>34600</v>
      </c>
      <c r="N321" s="65"/>
    </row>
    <row r="322" spans="1:14" x14ac:dyDescent="0.2">
      <c r="A322" s="882" t="s">
        <v>745</v>
      </c>
      <c r="B322" s="883"/>
      <c r="C322" s="883"/>
      <c r="D322" s="883"/>
      <c r="E322" s="883"/>
      <c r="F322" s="883"/>
      <c r="G322" s="883"/>
      <c r="H322" s="883"/>
      <c r="I322" s="883"/>
      <c r="J322" s="883"/>
      <c r="K322" s="883"/>
      <c r="L322" s="883"/>
      <c r="N322" s="9"/>
    </row>
    <row r="323" spans="1:14" x14ac:dyDescent="0.2">
      <c r="A323" s="31">
        <v>1</v>
      </c>
      <c r="B323" s="28" t="s">
        <v>743</v>
      </c>
      <c r="C323" s="31">
        <v>182.5</v>
      </c>
      <c r="D323" s="19" t="s">
        <v>673</v>
      </c>
      <c r="E323" s="19" t="s">
        <v>673</v>
      </c>
      <c r="F323" s="31">
        <v>182.5</v>
      </c>
      <c r="G323" s="12">
        <f>F323*L323</f>
        <v>6314500</v>
      </c>
      <c r="H323" s="31" t="s">
        <v>673</v>
      </c>
      <c r="I323" s="12" t="s">
        <v>673</v>
      </c>
      <c r="J323" s="12">
        <f>G323</f>
        <v>6314500</v>
      </c>
      <c r="K323" s="12" t="e">
        <f>#REF!</f>
        <v>#REF!</v>
      </c>
      <c r="L323" s="50">
        <v>34600</v>
      </c>
      <c r="N323" s="9"/>
    </row>
    <row r="324" spans="1:14" s="24" customFormat="1" ht="53.25" customHeight="1" x14ac:dyDescent="0.2">
      <c r="A324" s="839" t="s">
        <v>170</v>
      </c>
      <c r="B324" s="840"/>
      <c r="C324" s="19">
        <f>SUM(C323)</f>
        <v>182.5</v>
      </c>
      <c r="D324" s="19" t="s">
        <v>673</v>
      </c>
      <c r="E324" s="19" t="s">
        <v>673</v>
      </c>
      <c r="F324" s="19">
        <f>SUM(F323)</f>
        <v>182.5</v>
      </c>
      <c r="G324" s="19">
        <f>SUM(G323)</f>
        <v>6314500</v>
      </c>
      <c r="H324" s="19" t="s">
        <v>673</v>
      </c>
      <c r="I324" s="19" t="s">
        <v>673</v>
      </c>
      <c r="J324" s="19">
        <f>SUM(J323)</f>
        <v>6314500</v>
      </c>
      <c r="K324" s="19" t="e">
        <f>SUM(K323)</f>
        <v>#REF!</v>
      </c>
      <c r="L324" s="51">
        <v>34600</v>
      </c>
      <c r="N324" s="65"/>
    </row>
    <row r="325" spans="1:14" ht="12.75" customHeight="1" x14ac:dyDescent="0.2">
      <c r="A325" s="870" t="s">
        <v>678</v>
      </c>
      <c r="B325" s="871"/>
      <c r="C325" s="871"/>
      <c r="D325" s="871"/>
      <c r="E325" s="871"/>
      <c r="F325" s="871"/>
      <c r="G325" s="871"/>
      <c r="H325" s="871"/>
      <c r="I325" s="871"/>
      <c r="J325" s="871"/>
      <c r="K325" s="871"/>
      <c r="L325" s="871"/>
      <c r="N325" s="9"/>
    </row>
    <row r="326" spans="1:14" s="35" customFormat="1" ht="38.25" customHeight="1" x14ac:dyDescent="0.2">
      <c r="A326" s="77">
        <v>1</v>
      </c>
      <c r="B326" s="11" t="s">
        <v>54</v>
      </c>
      <c r="C326" s="20">
        <v>435.4</v>
      </c>
      <c r="D326" s="12" t="s">
        <v>674</v>
      </c>
      <c r="E326" s="12" t="s">
        <v>674</v>
      </c>
      <c r="F326" s="12">
        <v>435.4</v>
      </c>
      <c r="G326" s="52">
        <f>F326*L326</f>
        <v>15064840</v>
      </c>
      <c r="H326" s="12" t="s">
        <v>674</v>
      </c>
      <c r="I326" s="52" t="s">
        <v>674</v>
      </c>
      <c r="J326" s="20">
        <f>G326</f>
        <v>15064840</v>
      </c>
      <c r="K326" s="12">
        <v>3681440</v>
      </c>
      <c r="L326" s="20">
        <v>34600</v>
      </c>
      <c r="N326" s="36"/>
    </row>
    <row r="327" spans="1:14" s="25" customFormat="1" ht="51" customHeight="1" x14ac:dyDescent="0.2">
      <c r="A327" s="842" t="s">
        <v>679</v>
      </c>
      <c r="B327" s="842"/>
      <c r="C327" s="19">
        <f>SUM(C326:C326)</f>
        <v>435.4</v>
      </c>
      <c r="D327" s="12" t="s">
        <v>674</v>
      </c>
      <c r="E327" s="12" t="s">
        <v>674</v>
      </c>
      <c r="F327" s="19">
        <f>SUM(F326:F326)</f>
        <v>435.4</v>
      </c>
      <c r="G327" s="19">
        <f>SUM(G326:G326)</f>
        <v>15064840</v>
      </c>
      <c r="H327" s="19" t="s">
        <v>674</v>
      </c>
      <c r="I327" s="19" t="s">
        <v>674</v>
      </c>
      <c r="J327" s="19">
        <f>SUM(J326:J326)</f>
        <v>15064840</v>
      </c>
      <c r="K327" s="19">
        <f>SUM(K326:K326)</f>
        <v>3681440</v>
      </c>
      <c r="L327" s="19">
        <v>34600</v>
      </c>
      <c r="N327" s="65"/>
    </row>
    <row r="328" spans="1:14" ht="12.75" customHeight="1" x14ac:dyDescent="0.2">
      <c r="A328" s="870" t="s">
        <v>187</v>
      </c>
      <c r="B328" s="871"/>
      <c r="C328" s="871"/>
      <c r="D328" s="871"/>
      <c r="E328" s="871"/>
      <c r="F328" s="871"/>
      <c r="G328" s="871"/>
      <c r="H328" s="871"/>
      <c r="I328" s="871"/>
      <c r="J328" s="871"/>
      <c r="K328" s="871"/>
      <c r="L328" s="871"/>
      <c r="N328" s="9"/>
    </row>
    <row r="329" spans="1:14" s="35" customFormat="1" ht="26.25" customHeight="1" x14ac:dyDescent="0.2">
      <c r="A329" s="77">
        <v>1</v>
      </c>
      <c r="B329" s="11" t="s">
        <v>180</v>
      </c>
      <c r="C329" s="4">
        <v>92.2</v>
      </c>
      <c r="D329" s="12">
        <v>92.2</v>
      </c>
      <c r="E329" s="12">
        <f>D329*L329</f>
        <v>3190120</v>
      </c>
      <c r="F329" s="12" t="s">
        <v>674</v>
      </c>
      <c r="G329" s="52" t="s">
        <v>674</v>
      </c>
      <c r="H329" s="12" t="s">
        <v>674</v>
      </c>
      <c r="I329" s="52" t="s">
        <v>674</v>
      </c>
      <c r="J329" s="20">
        <f>E329</f>
        <v>3190120</v>
      </c>
      <c r="K329" s="20">
        <f>J329*0.1</f>
        <v>319012</v>
      </c>
      <c r="L329" s="20">
        <v>34600</v>
      </c>
      <c r="N329" s="36"/>
    </row>
    <row r="330" spans="1:14" s="35" customFormat="1" ht="26.25" customHeight="1" x14ac:dyDescent="0.2">
      <c r="A330" s="10">
        <v>2</v>
      </c>
      <c r="B330" s="11" t="s">
        <v>181</v>
      </c>
      <c r="C330" s="4">
        <v>112.4</v>
      </c>
      <c r="D330" s="12">
        <v>112.4</v>
      </c>
      <c r="E330" s="12">
        <f>D330*L330</f>
        <v>3889040</v>
      </c>
      <c r="F330" s="12" t="s">
        <v>674</v>
      </c>
      <c r="G330" s="20" t="s">
        <v>674</v>
      </c>
      <c r="H330" s="12" t="s">
        <v>674</v>
      </c>
      <c r="I330" s="20" t="s">
        <v>674</v>
      </c>
      <c r="J330" s="20">
        <f>E330</f>
        <v>3889040</v>
      </c>
      <c r="K330" s="20">
        <f>J330*0.1</f>
        <v>388904</v>
      </c>
      <c r="L330" s="20">
        <v>34600</v>
      </c>
      <c r="N330" s="36"/>
    </row>
    <row r="331" spans="1:14" s="35" customFormat="1" ht="26.25" customHeight="1" x14ac:dyDescent="0.2">
      <c r="A331" s="10">
        <v>3</v>
      </c>
      <c r="B331" s="11" t="s">
        <v>182</v>
      </c>
      <c r="C331" s="4">
        <v>95.5</v>
      </c>
      <c r="D331" s="12" t="s">
        <v>674</v>
      </c>
      <c r="E331" s="12" t="s">
        <v>674</v>
      </c>
      <c r="F331" s="12">
        <v>95.5</v>
      </c>
      <c r="G331" s="20">
        <f>F331*L331</f>
        <v>3304300</v>
      </c>
      <c r="H331" s="12" t="s">
        <v>674</v>
      </c>
      <c r="I331" s="20" t="s">
        <v>674</v>
      </c>
      <c r="J331" s="20">
        <f>G331</f>
        <v>3304300</v>
      </c>
      <c r="K331" s="20">
        <f>J331*0.1</f>
        <v>330430</v>
      </c>
      <c r="L331" s="20">
        <v>34600</v>
      </c>
      <c r="N331" s="36"/>
    </row>
    <row r="332" spans="1:14" s="25" customFormat="1" ht="51" customHeight="1" x14ac:dyDescent="0.2">
      <c r="A332" s="842" t="s">
        <v>188</v>
      </c>
      <c r="B332" s="842"/>
      <c r="C332" s="19">
        <f>SUM(C329:C331)</f>
        <v>300.10000000000002</v>
      </c>
      <c r="D332" s="19">
        <f>SUM(D329:D331)</f>
        <v>204.6</v>
      </c>
      <c r="E332" s="19">
        <f>SUM(E329:E331)</f>
        <v>7079160</v>
      </c>
      <c r="F332" s="19">
        <f>SUM(F331)</f>
        <v>95.5</v>
      </c>
      <c r="G332" s="19">
        <f>SUM(G331)</f>
        <v>3304300</v>
      </c>
      <c r="H332" s="19" t="s">
        <v>674</v>
      </c>
      <c r="I332" s="19" t="s">
        <v>674</v>
      </c>
      <c r="J332" s="19">
        <f>SUM(J329:J331)</f>
        <v>10383460</v>
      </c>
      <c r="K332" s="19">
        <f>SUM(K329:K331)</f>
        <v>1038346</v>
      </c>
      <c r="L332" s="19">
        <v>34600</v>
      </c>
      <c r="M332" s="65"/>
      <c r="N332" s="65"/>
    </row>
    <row r="333" spans="1:14" ht="12.75" customHeight="1" x14ac:dyDescent="0.2">
      <c r="A333" s="846" t="s">
        <v>183</v>
      </c>
      <c r="B333" s="846"/>
      <c r="C333" s="846"/>
      <c r="D333" s="846"/>
      <c r="E333" s="846"/>
      <c r="F333" s="846"/>
      <c r="G333" s="846"/>
      <c r="H333" s="846"/>
      <c r="I333" s="846"/>
      <c r="J333" s="846"/>
      <c r="K333" s="846"/>
      <c r="L333" s="846"/>
      <c r="N333" s="9"/>
    </row>
    <row r="334" spans="1:14" s="35" customFormat="1" ht="26.25" customHeight="1" x14ac:dyDescent="0.2">
      <c r="A334" s="10">
        <v>1</v>
      </c>
      <c r="B334" s="11" t="s">
        <v>184</v>
      </c>
      <c r="C334" s="4">
        <v>107.1</v>
      </c>
      <c r="D334" s="12" t="s">
        <v>674</v>
      </c>
      <c r="E334" s="12" t="s">
        <v>674</v>
      </c>
      <c r="F334" s="12">
        <v>107.1</v>
      </c>
      <c r="G334" s="20">
        <f>F334*L334</f>
        <v>3705660</v>
      </c>
      <c r="H334" s="12" t="s">
        <v>674</v>
      </c>
      <c r="I334" s="20" t="s">
        <v>674</v>
      </c>
      <c r="J334" s="20">
        <f>G334</f>
        <v>3705660</v>
      </c>
      <c r="K334" s="20">
        <f>J334*0.1</f>
        <v>370566</v>
      </c>
      <c r="L334" s="20">
        <v>34600</v>
      </c>
      <c r="N334" s="36"/>
    </row>
    <row r="335" spans="1:14" s="25" customFormat="1" ht="51" customHeight="1" x14ac:dyDescent="0.2">
      <c r="A335" s="842" t="s">
        <v>189</v>
      </c>
      <c r="B335" s="842"/>
      <c r="C335" s="19">
        <f>C334</f>
        <v>107.1</v>
      </c>
      <c r="D335" s="12" t="s">
        <v>674</v>
      </c>
      <c r="E335" s="12" t="s">
        <v>674</v>
      </c>
      <c r="F335" s="19">
        <f>F334</f>
        <v>107.1</v>
      </c>
      <c r="G335" s="19">
        <f>G334</f>
        <v>3705660</v>
      </c>
      <c r="H335" s="19" t="s">
        <v>674</v>
      </c>
      <c r="I335" s="19" t="s">
        <v>674</v>
      </c>
      <c r="J335" s="19">
        <f>J334</f>
        <v>3705660</v>
      </c>
      <c r="K335" s="19">
        <f>K334</f>
        <v>370566</v>
      </c>
      <c r="L335" s="19">
        <f>L334</f>
        <v>34600</v>
      </c>
      <c r="N335" s="65"/>
    </row>
    <row r="336" spans="1:14" ht="12.75" customHeight="1" x14ac:dyDescent="0.2">
      <c r="A336" s="846" t="s">
        <v>199</v>
      </c>
      <c r="B336" s="846"/>
      <c r="C336" s="846"/>
      <c r="D336" s="846"/>
      <c r="E336" s="846"/>
      <c r="F336" s="846"/>
      <c r="G336" s="846"/>
      <c r="H336" s="846"/>
      <c r="I336" s="846"/>
      <c r="J336" s="846"/>
      <c r="K336" s="846"/>
      <c r="L336" s="846"/>
      <c r="N336" s="9"/>
    </row>
    <row r="337" spans="1:23" s="35" customFormat="1" ht="26.25" customHeight="1" x14ac:dyDescent="0.2">
      <c r="A337" s="10">
        <v>1</v>
      </c>
      <c r="B337" s="11" t="s">
        <v>198</v>
      </c>
      <c r="C337" s="12">
        <v>252.9</v>
      </c>
      <c r="D337" s="12">
        <v>252.9</v>
      </c>
      <c r="E337" s="12">
        <f>D337*L337</f>
        <v>8750340</v>
      </c>
      <c r="F337" s="12" t="s">
        <v>674</v>
      </c>
      <c r="G337" s="12" t="s">
        <v>674</v>
      </c>
      <c r="H337" s="12" t="s">
        <v>674</v>
      </c>
      <c r="I337" s="20" t="s">
        <v>674</v>
      </c>
      <c r="J337" s="20">
        <f>E337</f>
        <v>8750340</v>
      </c>
      <c r="K337" s="20">
        <f>J337*0.1</f>
        <v>875034</v>
      </c>
      <c r="L337" s="20">
        <v>34600</v>
      </c>
      <c r="N337" s="36"/>
    </row>
    <row r="338" spans="1:23" s="25" customFormat="1" ht="51" customHeight="1" x14ac:dyDescent="0.2">
      <c r="A338" s="842" t="s">
        <v>204</v>
      </c>
      <c r="B338" s="842"/>
      <c r="C338" s="19">
        <f>C337</f>
        <v>252.9</v>
      </c>
      <c r="D338" s="12">
        <f>SUM(D337)</f>
        <v>252.9</v>
      </c>
      <c r="E338" s="12">
        <f>SUM(E337)</f>
        <v>8750340</v>
      </c>
      <c r="F338" s="12" t="s">
        <v>674</v>
      </c>
      <c r="G338" s="12" t="s">
        <v>674</v>
      </c>
      <c r="H338" s="19" t="s">
        <v>674</v>
      </c>
      <c r="I338" s="19" t="s">
        <v>674</v>
      </c>
      <c r="J338" s="19">
        <f>J337</f>
        <v>8750340</v>
      </c>
      <c r="K338" s="19">
        <f>K337</f>
        <v>875034</v>
      </c>
      <c r="L338" s="19">
        <f>L337</f>
        <v>34600</v>
      </c>
      <c r="N338" s="65"/>
    </row>
    <row r="339" spans="1:23" ht="12.75" customHeight="1" x14ac:dyDescent="0.2">
      <c r="A339" s="846" t="s">
        <v>200</v>
      </c>
      <c r="B339" s="846"/>
      <c r="C339" s="846"/>
      <c r="D339" s="846"/>
      <c r="E339" s="846"/>
      <c r="F339" s="846"/>
      <c r="G339" s="846"/>
      <c r="H339" s="846"/>
      <c r="I339" s="846"/>
      <c r="J339" s="846"/>
      <c r="K339" s="846"/>
      <c r="L339" s="846"/>
      <c r="N339" s="9"/>
    </row>
    <row r="340" spans="1:23" s="35" customFormat="1" ht="26.25" customHeight="1" x14ac:dyDescent="0.2">
      <c r="A340" s="10">
        <v>1</v>
      </c>
      <c r="B340" s="11" t="s">
        <v>205</v>
      </c>
      <c r="C340" s="12">
        <v>278.2</v>
      </c>
      <c r="D340" s="12" t="s">
        <v>674</v>
      </c>
      <c r="E340" s="12" t="s">
        <v>674</v>
      </c>
      <c r="F340" s="12" t="s">
        <v>674</v>
      </c>
      <c r="G340" s="12" t="s">
        <v>674</v>
      </c>
      <c r="H340" s="12">
        <v>278.2</v>
      </c>
      <c r="I340" s="20">
        <f>H340*L340</f>
        <v>9625720</v>
      </c>
      <c r="J340" s="20">
        <f>I340</f>
        <v>9625720</v>
      </c>
      <c r="K340" s="20">
        <f>J340*0.1</f>
        <v>962572</v>
      </c>
      <c r="L340" s="20">
        <v>34600</v>
      </c>
      <c r="N340" s="36"/>
    </row>
    <row r="341" spans="1:23" s="35" customFormat="1" ht="26.25" customHeight="1" x14ac:dyDescent="0.2">
      <c r="A341" s="10">
        <v>2</v>
      </c>
      <c r="B341" s="11" t="s">
        <v>206</v>
      </c>
      <c r="C341" s="12">
        <v>522.6</v>
      </c>
      <c r="D341" s="12" t="s">
        <v>674</v>
      </c>
      <c r="E341" s="12" t="s">
        <v>674</v>
      </c>
      <c r="F341" s="12" t="s">
        <v>674</v>
      </c>
      <c r="G341" s="12" t="s">
        <v>674</v>
      </c>
      <c r="H341" s="12">
        <v>522.6</v>
      </c>
      <c r="I341" s="20">
        <f>H341*L341</f>
        <v>18081960</v>
      </c>
      <c r="J341" s="20">
        <f>I341</f>
        <v>18081960</v>
      </c>
      <c r="K341" s="20">
        <f>J341*0.1</f>
        <v>1808196</v>
      </c>
      <c r="L341" s="20">
        <v>34600</v>
      </c>
      <c r="N341" s="36"/>
    </row>
    <row r="342" spans="1:23" s="25" customFormat="1" ht="51" customHeight="1" x14ac:dyDescent="0.2">
      <c r="A342" s="842" t="s">
        <v>204</v>
      </c>
      <c r="B342" s="842"/>
      <c r="C342" s="19">
        <f>SUM(C340:C341)</f>
        <v>800.8</v>
      </c>
      <c r="D342" s="12" t="s">
        <v>674</v>
      </c>
      <c r="E342" s="12" t="s">
        <v>674</v>
      </c>
      <c r="F342" s="12" t="s">
        <v>674</v>
      </c>
      <c r="G342" s="12" t="s">
        <v>674</v>
      </c>
      <c r="H342" s="19">
        <f>SUM(H340:H341)</f>
        <v>800.8</v>
      </c>
      <c r="I342" s="19">
        <f>SUM(I340:I341)</f>
        <v>27707680</v>
      </c>
      <c r="J342" s="19">
        <f>SUM(J340:J341)</f>
        <v>27707680</v>
      </c>
      <c r="K342" s="19">
        <f>SUM(K340:K341)</f>
        <v>2770768</v>
      </c>
      <c r="L342" s="19">
        <f>L340</f>
        <v>34600</v>
      </c>
      <c r="N342" s="65"/>
    </row>
    <row r="343" spans="1:23" ht="12.75" customHeight="1" x14ac:dyDescent="0.2">
      <c r="A343" s="846" t="s">
        <v>202</v>
      </c>
      <c r="B343" s="846"/>
      <c r="C343" s="846"/>
      <c r="D343" s="846"/>
      <c r="E343" s="846"/>
      <c r="F343" s="846"/>
      <c r="G343" s="846"/>
      <c r="H343" s="846"/>
      <c r="I343" s="846"/>
      <c r="J343" s="846"/>
      <c r="K343" s="846"/>
      <c r="L343" s="846"/>
      <c r="N343" s="9"/>
    </row>
    <row r="344" spans="1:23" s="35" customFormat="1" ht="26.25" customHeight="1" x14ac:dyDescent="0.2">
      <c r="A344" s="10">
        <v>1</v>
      </c>
      <c r="B344" s="11" t="s">
        <v>203</v>
      </c>
      <c r="C344" s="12">
        <v>711.9</v>
      </c>
      <c r="D344" s="12">
        <v>711.9</v>
      </c>
      <c r="E344" s="12">
        <f>D344*L344</f>
        <v>24631740</v>
      </c>
      <c r="F344" s="12" t="s">
        <v>674</v>
      </c>
      <c r="G344" s="12" t="s">
        <v>674</v>
      </c>
      <c r="H344" s="12" t="s">
        <v>674</v>
      </c>
      <c r="I344" s="20" t="s">
        <v>674</v>
      </c>
      <c r="J344" s="20">
        <f>E344</f>
        <v>24631740</v>
      </c>
      <c r="K344" s="20">
        <f>J344*0.1</f>
        <v>2463174</v>
      </c>
      <c r="L344" s="20">
        <v>34600</v>
      </c>
      <c r="N344" s="36"/>
    </row>
    <row r="345" spans="1:23" s="25" customFormat="1" ht="51" customHeight="1" x14ac:dyDescent="0.2">
      <c r="A345" s="842" t="s">
        <v>207</v>
      </c>
      <c r="B345" s="842"/>
      <c r="C345" s="19">
        <f>C344</f>
        <v>711.9</v>
      </c>
      <c r="D345" s="12">
        <f>SUM(D344)</f>
        <v>711.9</v>
      </c>
      <c r="E345" s="12">
        <f>SUM(E344)</f>
        <v>24631740</v>
      </c>
      <c r="F345" s="12" t="s">
        <v>674</v>
      </c>
      <c r="G345" s="12" t="s">
        <v>674</v>
      </c>
      <c r="H345" s="19" t="s">
        <v>674</v>
      </c>
      <c r="I345" s="19" t="s">
        <v>674</v>
      </c>
      <c r="J345" s="19">
        <f>J344</f>
        <v>24631740</v>
      </c>
      <c r="K345" s="19">
        <f>K344</f>
        <v>2463174</v>
      </c>
      <c r="L345" s="19">
        <f>L344</f>
        <v>34600</v>
      </c>
      <c r="N345" s="65"/>
    </row>
    <row r="346" spans="1:23" ht="12.75" customHeight="1" x14ac:dyDescent="0.2">
      <c r="A346" s="846" t="s">
        <v>201</v>
      </c>
      <c r="B346" s="846"/>
      <c r="C346" s="846"/>
      <c r="D346" s="846"/>
      <c r="E346" s="846"/>
      <c r="F346" s="846"/>
      <c r="G346" s="846"/>
      <c r="H346" s="846"/>
      <c r="I346" s="846"/>
      <c r="J346" s="846"/>
      <c r="K346" s="846"/>
      <c r="L346" s="846"/>
      <c r="N346" s="9"/>
    </row>
    <row r="347" spans="1:23" s="35" customFormat="1" ht="26.25" customHeight="1" x14ac:dyDescent="0.2">
      <c r="A347" s="10">
        <v>1</v>
      </c>
      <c r="B347" s="11" t="s">
        <v>704</v>
      </c>
      <c r="C347" s="12">
        <v>469.4</v>
      </c>
      <c r="D347" s="12" t="s">
        <v>674</v>
      </c>
      <c r="E347" s="12" t="s">
        <v>674</v>
      </c>
      <c r="F347" s="12">
        <v>469.4</v>
      </c>
      <c r="G347" s="12">
        <f>F347*L347</f>
        <v>16241240</v>
      </c>
      <c r="H347" s="12" t="s">
        <v>674</v>
      </c>
      <c r="I347" s="20" t="s">
        <v>674</v>
      </c>
      <c r="J347" s="20">
        <f>G347</f>
        <v>16241240</v>
      </c>
      <c r="K347" s="20">
        <f>J347*0.1</f>
        <v>1624124</v>
      </c>
      <c r="L347" s="20">
        <v>34600</v>
      </c>
      <c r="N347" s="36"/>
    </row>
    <row r="348" spans="1:23" s="25" customFormat="1" ht="51" customHeight="1" x14ac:dyDescent="0.2">
      <c r="A348" s="842" t="s">
        <v>705</v>
      </c>
      <c r="B348" s="842"/>
      <c r="C348" s="19">
        <f>C347</f>
        <v>469.4</v>
      </c>
      <c r="D348" s="12" t="s">
        <v>674</v>
      </c>
      <c r="E348" s="12" t="s">
        <v>674</v>
      </c>
      <c r="F348" s="12">
        <f>F347</f>
        <v>469.4</v>
      </c>
      <c r="G348" s="12">
        <f>G347</f>
        <v>16241240</v>
      </c>
      <c r="H348" s="19" t="s">
        <v>674</v>
      </c>
      <c r="I348" s="19" t="s">
        <v>674</v>
      </c>
      <c r="J348" s="19">
        <f>J347</f>
        <v>16241240</v>
      </c>
      <c r="K348" s="19">
        <f>K347</f>
        <v>1624124</v>
      </c>
      <c r="L348" s="19">
        <f>L347</f>
        <v>34600</v>
      </c>
      <c r="N348" s="65"/>
    </row>
    <row r="349" spans="1:23" ht="12.75" customHeight="1" x14ac:dyDescent="0.2">
      <c r="A349" s="846" t="s">
        <v>706</v>
      </c>
      <c r="B349" s="846"/>
      <c r="C349" s="846"/>
      <c r="D349" s="846"/>
      <c r="E349" s="846"/>
      <c r="F349" s="846"/>
      <c r="G349" s="846"/>
      <c r="H349" s="846"/>
      <c r="I349" s="846"/>
      <c r="J349" s="846"/>
      <c r="K349" s="846"/>
      <c r="L349" s="846"/>
      <c r="N349" s="9"/>
    </row>
    <row r="350" spans="1:23" s="78" customFormat="1" ht="26.25" customHeight="1" x14ac:dyDescent="0.2">
      <c r="A350" s="10">
        <v>1</v>
      </c>
      <c r="B350" s="11" t="s">
        <v>707</v>
      </c>
      <c r="C350" s="12">
        <v>1937.52</v>
      </c>
      <c r="D350" s="12" t="s">
        <v>674</v>
      </c>
      <c r="E350" s="12" t="s">
        <v>674</v>
      </c>
      <c r="F350" s="12">
        <f>C350</f>
        <v>1937.52</v>
      </c>
      <c r="G350" s="12">
        <f>F350*L350</f>
        <v>67038192</v>
      </c>
      <c r="H350" s="12" t="s">
        <v>674</v>
      </c>
      <c r="I350" s="20" t="s">
        <v>674</v>
      </c>
      <c r="J350" s="20">
        <f>G350</f>
        <v>67038192</v>
      </c>
      <c r="K350" s="20">
        <f>J350*0.1</f>
        <v>6703819.2000000002</v>
      </c>
      <c r="L350" s="20">
        <v>34600</v>
      </c>
      <c r="N350" s="81"/>
    </row>
    <row r="351" spans="1:23" s="25" customFormat="1" ht="51" customHeight="1" x14ac:dyDescent="0.2">
      <c r="A351" s="842" t="s">
        <v>708</v>
      </c>
      <c r="B351" s="842"/>
      <c r="C351" s="19">
        <f>C350</f>
        <v>1937.52</v>
      </c>
      <c r="D351" s="12" t="s">
        <v>674</v>
      </c>
      <c r="E351" s="12" t="s">
        <v>674</v>
      </c>
      <c r="F351" s="12">
        <f>F350</f>
        <v>1937.52</v>
      </c>
      <c r="G351" s="12">
        <f>G350</f>
        <v>67038192</v>
      </c>
      <c r="H351" s="19" t="s">
        <v>674</v>
      </c>
      <c r="I351" s="19" t="s">
        <v>674</v>
      </c>
      <c r="J351" s="19">
        <f>J350</f>
        <v>67038192</v>
      </c>
      <c r="K351" s="19">
        <f>K350</f>
        <v>6703819.2000000002</v>
      </c>
      <c r="L351" s="19">
        <f>L350</f>
        <v>34600</v>
      </c>
      <c r="N351" s="65"/>
    </row>
    <row r="352" spans="1:23" s="1" customFormat="1" ht="88.5" customHeight="1" x14ac:dyDescent="0.2">
      <c r="A352" s="849" t="s">
        <v>714</v>
      </c>
      <c r="B352" s="850"/>
      <c r="C352" s="68" t="e">
        <f>C364+C367+C371+C378+C381+C384+C389+C395+C399+C402+C418+C423+C436+C448+C455+C459+C500+C552+C565+C577+C581+C585+C591+C598+C605+C610+C615+C623+C633+C638+C646+C653+C659+C662+C665+C670+C674+C677</f>
        <v>#REF!</v>
      </c>
      <c r="D352" s="68">
        <f>D423+D436+D552+D577+D585+D623+D633+D638+D646+D653+D659+D677</f>
        <v>32309.59</v>
      </c>
      <c r="E352" s="68" t="e">
        <f>E423+E436+E552+E577+E585+E623+E633+E638+E646+E653+E659+E677</f>
        <v>#N/A</v>
      </c>
      <c r="F352" s="68" t="e">
        <f>F364+F367+F371+F378+F384+F395+F399+F402+F436+F448+F455+F459+F500+F565+F591+F598+F610+F615</f>
        <v>#N/A</v>
      </c>
      <c r="G352" s="68" t="e">
        <f>G364+G367+G371+G378+G384+G395+G399+G402+G436+G448+G455+G459+G500+G565+G591+G598+G610+G615</f>
        <v>#N/A</v>
      </c>
      <c r="H352" s="68">
        <f>H381+H389+H399+H418+H581+H605+H662+H665+H670+H674</f>
        <v>18839.3</v>
      </c>
      <c r="I352" s="68" t="e">
        <f>I381+I389+I399+I418+I581+I605+I662+I665+I670+I674</f>
        <v>#N/A</v>
      </c>
      <c r="J352" s="68" t="e">
        <f>J364+J367+J371+J378+J381+J384+J389+J395+J399+J402+J418+J423+J436+J448+J455+J459+J500+J552+J565+J577+J581+J585+J591+J598+J605+J610+J615+J623+J633+J638+J646+J653+J659+J662+J665+J670+J674+J677</f>
        <v>#N/A</v>
      </c>
      <c r="K352" s="68" t="e">
        <f>K364+K367+K371+K378+K381+K384+K389+K395+K399+K402+K418+K423+K436+K448+K455+K459+K500+K552+K565+K577+K581+K585+K591+K598+K605+K610+K615+K623+K633+K638+K646+K653+K659+K662+K665+K670+K674+K677</f>
        <v>#N/A</v>
      </c>
      <c r="L352" s="39">
        <f>L680</f>
        <v>34600</v>
      </c>
      <c r="M352" s="64"/>
      <c r="N352" s="64"/>
      <c r="O352" s="64"/>
      <c r="P352" s="64"/>
      <c r="Q352" s="64"/>
      <c r="R352" s="64"/>
      <c r="S352" s="64"/>
      <c r="T352" s="64"/>
      <c r="U352" s="63"/>
      <c r="V352" s="23"/>
      <c r="W352" s="23"/>
    </row>
    <row r="353" spans="1:14" ht="12.75" customHeight="1" x14ac:dyDescent="0.2">
      <c r="A353" s="870" t="s">
        <v>601</v>
      </c>
      <c r="B353" s="871"/>
      <c r="C353" s="871"/>
      <c r="D353" s="871"/>
      <c r="E353" s="871"/>
      <c r="F353" s="871"/>
      <c r="G353" s="871"/>
      <c r="H353" s="871"/>
      <c r="I353" s="871"/>
      <c r="J353" s="871"/>
      <c r="K353" s="871"/>
      <c r="L353" s="871"/>
      <c r="N353" s="9"/>
    </row>
    <row r="354" spans="1:14" ht="23.25" customHeight="1" x14ac:dyDescent="0.2">
      <c r="A354" s="10">
        <v>1</v>
      </c>
      <c r="B354" s="93" t="s">
        <v>192</v>
      </c>
      <c r="C354" s="99">
        <v>139.6</v>
      </c>
      <c r="D354" s="29" t="s">
        <v>674</v>
      </c>
      <c r="E354" s="29" t="s">
        <v>674</v>
      </c>
      <c r="F354" s="99">
        <f>C354</f>
        <v>139.6</v>
      </c>
      <c r="G354" s="44">
        <f>F354*L354</f>
        <v>4830160</v>
      </c>
      <c r="H354" s="29" t="s">
        <v>674</v>
      </c>
      <c r="I354" s="29" t="s">
        <v>674</v>
      </c>
      <c r="J354" s="44">
        <f>G354</f>
        <v>4830160</v>
      </c>
      <c r="K354" s="44">
        <v>830400</v>
      </c>
      <c r="L354" s="99">
        <v>34600</v>
      </c>
      <c r="N354" s="9"/>
    </row>
    <row r="355" spans="1:14" ht="26.25" customHeight="1" x14ac:dyDescent="0.2">
      <c r="A355" s="10">
        <v>2</v>
      </c>
      <c r="B355" s="93" t="s">
        <v>193</v>
      </c>
      <c r="C355" s="99">
        <v>191</v>
      </c>
      <c r="D355" s="29" t="s">
        <v>674</v>
      </c>
      <c r="E355" s="29" t="s">
        <v>674</v>
      </c>
      <c r="F355" s="99" t="e">
        <f>#N/A</f>
        <v>#N/A</v>
      </c>
      <c r="G355" s="44" t="e">
        <f>#N/A</f>
        <v>#N/A</v>
      </c>
      <c r="H355" s="29" t="s">
        <v>674</v>
      </c>
      <c r="I355" s="29" t="s">
        <v>674</v>
      </c>
      <c r="J355" s="44" t="e">
        <f>#N/A</f>
        <v>#N/A</v>
      </c>
      <c r="K355" s="44">
        <v>2044860</v>
      </c>
      <c r="L355" s="99">
        <v>34600</v>
      </c>
      <c r="N355" s="9"/>
    </row>
    <row r="356" spans="1:14" ht="27" customHeight="1" x14ac:dyDescent="0.2">
      <c r="A356" s="10">
        <v>3</v>
      </c>
      <c r="B356" s="93" t="s">
        <v>208</v>
      </c>
      <c r="C356" s="99">
        <v>154.30000000000001</v>
      </c>
      <c r="D356" s="29" t="s">
        <v>674</v>
      </c>
      <c r="E356" s="29" t="s">
        <v>674</v>
      </c>
      <c r="F356" s="99" t="e">
        <f>#N/A</f>
        <v>#N/A</v>
      </c>
      <c r="G356" s="44" t="e">
        <f>#N/A</f>
        <v>#N/A</v>
      </c>
      <c r="H356" s="29" t="s">
        <v>674</v>
      </c>
      <c r="I356" s="29" t="s">
        <v>674</v>
      </c>
      <c r="J356" s="44" t="e">
        <f>#N/A</f>
        <v>#N/A</v>
      </c>
      <c r="K356" s="44">
        <v>750820</v>
      </c>
      <c r="L356" s="99">
        <v>34600</v>
      </c>
      <c r="N356" s="9"/>
    </row>
    <row r="357" spans="1:14" ht="27" customHeight="1" x14ac:dyDescent="0.2">
      <c r="A357" s="10">
        <v>4</v>
      </c>
      <c r="B357" s="93" t="s">
        <v>194</v>
      </c>
      <c r="C357" s="99">
        <v>90.4</v>
      </c>
      <c r="D357" s="29" t="s">
        <v>674</v>
      </c>
      <c r="E357" s="29" t="s">
        <v>674</v>
      </c>
      <c r="F357" s="99" t="e">
        <f>#N/A</f>
        <v>#N/A</v>
      </c>
      <c r="G357" s="44" t="e">
        <f>#N/A</f>
        <v>#N/A</v>
      </c>
      <c r="H357" s="29" t="s">
        <v>674</v>
      </c>
      <c r="I357" s="29" t="s">
        <v>674</v>
      </c>
      <c r="J357" s="44" t="e">
        <f>#N/A</f>
        <v>#N/A</v>
      </c>
      <c r="K357" s="44">
        <v>13840</v>
      </c>
      <c r="L357" s="99">
        <v>34600</v>
      </c>
      <c r="N357" s="9"/>
    </row>
    <row r="358" spans="1:14" ht="13.5" customHeight="1" x14ac:dyDescent="0.2">
      <c r="A358" s="10">
        <v>5</v>
      </c>
      <c r="B358" s="93" t="s">
        <v>191</v>
      </c>
      <c r="C358" s="99">
        <v>155.6</v>
      </c>
      <c r="D358" s="29" t="s">
        <v>674</v>
      </c>
      <c r="E358" s="29" t="s">
        <v>674</v>
      </c>
      <c r="F358" s="99" t="e">
        <f>#N/A</f>
        <v>#N/A</v>
      </c>
      <c r="G358" s="44" t="e">
        <f>#N/A</f>
        <v>#N/A</v>
      </c>
      <c r="H358" s="29" t="s">
        <v>674</v>
      </c>
      <c r="I358" s="29" t="s">
        <v>674</v>
      </c>
      <c r="J358" s="44" t="e">
        <f>#N/A</f>
        <v>#N/A</v>
      </c>
      <c r="K358" s="44">
        <v>2165960</v>
      </c>
      <c r="L358" s="99">
        <v>34600</v>
      </c>
      <c r="N358" s="9"/>
    </row>
    <row r="359" spans="1:14" ht="26.25" customHeight="1" x14ac:dyDescent="0.2">
      <c r="A359" s="10">
        <v>6</v>
      </c>
      <c r="B359" s="93" t="s">
        <v>195</v>
      </c>
      <c r="C359" s="99">
        <v>101.6</v>
      </c>
      <c r="D359" s="29" t="s">
        <v>674</v>
      </c>
      <c r="E359" s="29" t="s">
        <v>674</v>
      </c>
      <c r="F359" s="99" t="e">
        <f>#N/A</f>
        <v>#N/A</v>
      </c>
      <c r="G359" s="44" t="e">
        <f>#N/A</f>
        <v>#N/A</v>
      </c>
      <c r="H359" s="29" t="s">
        <v>674</v>
      </c>
      <c r="I359" s="29" t="s">
        <v>674</v>
      </c>
      <c r="J359" s="44" t="e">
        <f>#N/A</f>
        <v>#N/A</v>
      </c>
      <c r="K359" s="44">
        <v>1439360</v>
      </c>
      <c r="L359" s="99">
        <v>34600</v>
      </c>
      <c r="N359" s="9"/>
    </row>
    <row r="360" spans="1:14" ht="26.25" customHeight="1" x14ac:dyDescent="0.2">
      <c r="A360" s="10">
        <v>7</v>
      </c>
      <c r="B360" s="93" t="s">
        <v>196</v>
      </c>
      <c r="C360" s="99">
        <v>110</v>
      </c>
      <c r="D360" s="29" t="s">
        <v>674</v>
      </c>
      <c r="E360" s="29" t="s">
        <v>674</v>
      </c>
      <c r="F360" s="99" t="e">
        <f>#N/A</f>
        <v>#N/A</v>
      </c>
      <c r="G360" s="44" t="e">
        <f>#N/A</f>
        <v>#N/A</v>
      </c>
      <c r="H360" s="29" t="s">
        <v>674</v>
      </c>
      <c r="I360" s="29" t="s">
        <v>674</v>
      </c>
      <c r="J360" s="44" t="e">
        <f>#N/A</f>
        <v>#N/A</v>
      </c>
      <c r="K360" s="44">
        <v>948040</v>
      </c>
      <c r="L360" s="99">
        <v>34600</v>
      </c>
      <c r="N360" s="9"/>
    </row>
    <row r="361" spans="1:14" ht="24.75" customHeight="1" x14ac:dyDescent="0.2">
      <c r="A361" s="10">
        <v>8</v>
      </c>
      <c r="B361" s="93" t="s">
        <v>702</v>
      </c>
      <c r="C361" s="99">
        <v>134.19999999999999</v>
      </c>
      <c r="D361" s="29" t="s">
        <v>674</v>
      </c>
      <c r="E361" s="29" t="s">
        <v>674</v>
      </c>
      <c r="F361" s="99" t="e">
        <f>#N/A</f>
        <v>#N/A</v>
      </c>
      <c r="G361" s="44" t="e">
        <f>#N/A</f>
        <v>#N/A</v>
      </c>
      <c r="H361" s="29" t="s">
        <v>674</v>
      </c>
      <c r="I361" s="29" t="s">
        <v>674</v>
      </c>
      <c r="J361" s="44" t="e">
        <f>#N/A</f>
        <v>#N/A</v>
      </c>
      <c r="K361" s="44">
        <v>1425520</v>
      </c>
      <c r="L361" s="99">
        <v>34600</v>
      </c>
      <c r="N361" s="9"/>
    </row>
    <row r="362" spans="1:14" ht="26.25" customHeight="1" x14ac:dyDescent="0.2">
      <c r="A362" s="10">
        <v>9</v>
      </c>
      <c r="B362" s="93" t="s">
        <v>703</v>
      </c>
      <c r="C362" s="99">
        <v>132.6</v>
      </c>
      <c r="D362" s="29" t="s">
        <v>674</v>
      </c>
      <c r="E362" s="29" t="s">
        <v>674</v>
      </c>
      <c r="F362" s="99" t="e">
        <f>#N/A</f>
        <v>#N/A</v>
      </c>
      <c r="G362" s="44" t="e">
        <f>#N/A</f>
        <v>#N/A</v>
      </c>
      <c r="H362" s="29" t="s">
        <v>674</v>
      </c>
      <c r="I362" s="29" t="s">
        <v>674</v>
      </c>
      <c r="J362" s="44" t="e">
        <f>#N/A</f>
        <v>#N/A</v>
      </c>
      <c r="K362" s="44">
        <v>2006800</v>
      </c>
      <c r="L362" s="99">
        <v>34600</v>
      </c>
      <c r="N362" s="9"/>
    </row>
    <row r="363" spans="1:14" ht="28.5" customHeight="1" x14ac:dyDescent="0.2">
      <c r="A363" s="10">
        <v>10</v>
      </c>
      <c r="B363" s="93" t="s">
        <v>197</v>
      </c>
      <c r="C363" s="99">
        <v>99</v>
      </c>
      <c r="D363" s="29" t="s">
        <v>674</v>
      </c>
      <c r="E363" s="29" t="s">
        <v>674</v>
      </c>
      <c r="F363" s="99" t="e">
        <f>#N/A</f>
        <v>#N/A</v>
      </c>
      <c r="G363" s="44" t="e">
        <f>#N/A</f>
        <v>#N/A</v>
      </c>
      <c r="H363" s="29" t="s">
        <v>674</v>
      </c>
      <c r="I363" s="29" t="s">
        <v>674</v>
      </c>
      <c r="J363" s="44" t="e">
        <f>#N/A</f>
        <v>#N/A</v>
      </c>
      <c r="K363" s="44">
        <v>1114120</v>
      </c>
      <c r="L363" s="99">
        <v>34600</v>
      </c>
      <c r="N363" s="9"/>
    </row>
    <row r="364" spans="1:14" s="69" customFormat="1" ht="51" customHeight="1" x14ac:dyDescent="0.2">
      <c r="A364" s="842" t="s">
        <v>594</v>
      </c>
      <c r="B364" s="842"/>
      <c r="C364" s="19">
        <f>SUM(C354:C363)</f>
        <v>1308.3</v>
      </c>
      <c r="D364" s="12" t="s">
        <v>674</v>
      </c>
      <c r="E364" s="12" t="s">
        <v>674</v>
      </c>
      <c r="F364" s="19" t="e">
        <f>SUM(F354:F363)</f>
        <v>#N/A</v>
      </c>
      <c r="G364" s="19" t="e">
        <f>SUM(G354:G363)</f>
        <v>#N/A</v>
      </c>
      <c r="H364" s="19" t="s">
        <v>674</v>
      </c>
      <c r="I364" s="19" t="s">
        <v>674</v>
      </c>
      <c r="J364" s="19" t="e">
        <f>SUM(J354:J363)</f>
        <v>#N/A</v>
      </c>
      <c r="K364" s="19">
        <f>SUM(K354:K363)</f>
        <v>12739720</v>
      </c>
      <c r="L364" s="19">
        <v>34600</v>
      </c>
      <c r="N364" s="70"/>
    </row>
    <row r="365" spans="1:14" ht="12.75" customHeight="1" x14ac:dyDescent="0.2">
      <c r="A365" s="870" t="s">
        <v>678</v>
      </c>
      <c r="B365" s="871"/>
      <c r="C365" s="871"/>
      <c r="D365" s="871"/>
      <c r="E365" s="871"/>
      <c r="F365" s="871"/>
      <c r="G365" s="871"/>
      <c r="H365" s="871"/>
      <c r="I365" s="871"/>
      <c r="J365" s="871"/>
      <c r="K365" s="871"/>
      <c r="L365" s="871"/>
      <c r="N365" s="9"/>
    </row>
    <row r="366" spans="1:14" s="35" customFormat="1" ht="39" customHeight="1" x14ac:dyDescent="0.2">
      <c r="A366" s="77">
        <v>1</v>
      </c>
      <c r="B366" s="11" t="s">
        <v>564</v>
      </c>
      <c r="C366" s="20">
        <v>405.5</v>
      </c>
      <c r="D366" s="12" t="s">
        <v>674</v>
      </c>
      <c r="E366" s="12" t="s">
        <v>674</v>
      </c>
      <c r="F366" s="12">
        <v>405.5</v>
      </c>
      <c r="G366" s="52">
        <f>F366*L366</f>
        <v>14030300</v>
      </c>
      <c r="H366" s="12" t="s">
        <v>674</v>
      </c>
      <c r="I366" s="52" t="s">
        <v>674</v>
      </c>
      <c r="J366" s="20">
        <f>G366</f>
        <v>14030300</v>
      </c>
      <c r="K366" s="12">
        <v>4764420</v>
      </c>
      <c r="L366" s="20">
        <v>34600</v>
      </c>
      <c r="N366" s="36"/>
    </row>
    <row r="367" spans="1:14" s="69" customFormat="1" ht="51" customHeight="1" x14ac:dyDescent="0.2">
      <c r="A367" s="842" t="s">
        <v>679</v>
      </c>
      <c r="B367" s="842"/>
      <c r="C367" s="19">
        <f>SUM(C366:C366)</f>
        <v>405.5</v>
      </c>
      <c r="D367" s="12" t="s">
        <v>674</v>
      </c>
      <c r="E367" s="12" t="s">
        <v>674</v>
      </c>
      <c r="F367" s="19">
        <f>SUM(F366:F366)</f>
        <v>405.5</v>
      </c>
      <c r="G367" s="19">
        <f>SUM(G366:G366)</f>
        <v>14030300</v>
      </c>
      <c r="H367" s="19" t="s">
        <v>674</v>
      </c>
      <c r="I367" s="19" t="s">
        <v>674</v>
      </c>
      <c r="J367" s="19">
        <f>SUM(J366:J366)</f>
        <v>14030300</v>
      </c>
      <c r="K367" s="19">
        <f>SUM(K366:K366)</f>
        <v>4764420</v>
      </c>
      <c r="L367" s="19">
        <v>34600</v>
      </c>
      <c r="N367" s="70"/>
    </row>
    <row r="368" spans="1:14" ht="12.75" customHeight="1" x14ac:dyDescent="0.2">
      <c r="A368" s="870" t="s">
        <v>680</v>
      </c>
      <c r="B368" s="871"/>
      <c r="C368" s="871"/>
      <c r="D368" s="871"/>
      <c r="E368" s="871"/>
      <c r="F368" s="871"/>
      <c r="G368" s="871"/>
      <c r="H368" s="871"/>
      <c r="I368" s="871"/>
      <c r="J368" s="871"/>
      <c r="K368" s="871"/>
      <c r="L368" s="871"/>
      <c r="N368" s="9"/>
    </row>
    <row r="369" spans="1:14" ht="39.75" customHeight="1" x14ac:dyDescent="0.2">
      <c r="A369" s="77">
        <v>1</v>
      </c>
      <c r="B369" s="11" t="s">
        <v>55</v>
      </c>
      <c r="C369" s="4">
        <v>288.2</v>
      </c>
      <c r="D369" s="12" t="s">
        <v>674</v>
      </c>
      <c r="E369" s="12" t="s">
        <v>674</v>
      </c>
      <c r="F369" s="12">
        <v>288.2</v>
      </c>
      <c r="G369" s="52">
        <f>F369*L369</f>
        <v>9971720</v>
      </c>
      <c r="H369" s="12" t="s">
        <v>674</v>
      </c>
      <c r="I369" s="52" t="s">
        <v>674</v>
      </c>
      <c r="J369" s="20">
        <f>G369</f>
        <v>9971720</v>
      </c>
      <c r="K369" s="20">
        <v>998613</v>
      </c>
      <c r="L369" s="20">
        <v>34600</v>
      </c>
      <c r="N369" s="9"/>
    </row>
    <row r="370" spans="1:14" ht="24.75" customHeight="1" x14ac:dyDescent="0.2">
      <c r="A370" s="77">
        <v>2</v>
      </c>
      <c r="B370" s="11" t="s">
        <v>375</v>
      </c>
      <c r="C370" s="4">
        <v>276.8</v>
      </c>
      <c r="D370" s="12" t="s">
        <v>674</v>
      </c>
      <c r="E370" s="12" t="s">
        <v>674</v>
      </c>
      <c r="F370" s="12">
        <v>276.8</v>
      </c>
      <c r="G370" s="52">
        <f>F370*L370</f>
        <v>9577280</v>
      </c>
      <c r="H370" s="12" t="s">
        <v>674</v>
      </c>
      <c r="I370" s="52" t="s">
        <v>674</v>
      </c>
      <c r="J370" s="20">
        <f>G370</f>
        <v>9577280</v>
      </c>
      <c r="K370" s="20">
        <v>959112</v>
      </c>
      <c r="L370" s="20">
        <v>34600</v>
      </c>
      <c r="N370" s="9"/>
    </row>
    <row r="371" spans="1:14" s="69" customFormat="1" ht="51" customHeight="1" x14ac:dyDescent="0.2">
      <c r="A371" s="842" t="s">
        <v>684</v>
      </c>
      <c r="B371" s="842"/>
      <c r="C371" s="19">
        <f>SUM(C369:C370)</f>
        <v>565</v>
      </c>
      <c r="D371" s="12" t="s">
        <v>674</v>
      </c>
      <c r="E371" s="12" t="s">
        <v>674</v>
      </c>
      <c r="F371" s="19" t="e">
        <f>#N/A</f>
        <v>#N/A</v>
      </c>
      <c r="G371" s="19" t="e">
        <f>#N/A</f>
        <v>#N/A</v>
      </c>
      <c r="H371" s="19" t="s">
        <v>674</v>
      </c>
      <c r="I371" s="19" t="s">
        <v>674</v>
      </c>
      <c r="J371" s="19" t="e">
        <f>#N/A</f>
        <v>#N/A</v>
      </c>
      <c r="K371" s="19" t="e">
        <f>#N/A</f>
        <v>#N/A</v>
      </c>
      <c r="L371" s="19">
        <v>34600</v>
      </c>
      <c r="N371" s="70"/>
    </row>
    <row r="372" spans="1:14" x14ac:dyDescent="0.2">
      <c r="A372" s="862" t="s">
        <v>682</v>
      </c>
      <c r="B372" s="863"/>
      <c r="C372" s="863"/>
      <c r="D372" s="863"/>
      <c r="E372" s="863"/>
      <c r="F372" s="863"/>
      <c r="G372" s="863"/>
      <c r="H372" s="863"/>
      <c r="I372" s="863"/>
      <c r="J372" s="863"/>
      <c r="K372" s="863"/>
      <c r="L372" s="863"/>
      <c r="N372" s="9"/>
    </row>
    <row r="373" spans="1:14" ht="25.5" x14ac:dyDescent="0.2">
      <c r="A373" s="10">
        <v>1</v>
      </c>
      <c r="B373" s="11" t="s">
        <v>565</v>
      </c>
      <c r="C373" s="12">
        <v>153.9</v>
      </c>
      <c r="D373" s="12" t="s">
        <v>673</v>
      </c>
      <c r="E373" s="4" t="s">
        <v>673</v>
      </c>
      <c r="F373" s="12">
        <v>153.9</v>
      </c>
      <c r="G373" s="12">
        <f>F373*L373</f>
        <v>5324940</v>
      </c>
      <c r="H373" s="12" t="s">
        <v>673</v>
      </c>
      <c r="I373" s="12" t="s">
        <v>673</v>
      </c>
      <c r="J373" s="20">
        <f>G373</f>
        <v>5324940</v>
      </c>
      <c r="K373" s="20" t="e">
        <f>#REF!</f>
        <v>#REF!</v>
      </c>
      <c r="L373" s="20">
        <v>34600</v>
      </c>
      <c r="N373" s="9"/>
    </row>
    <row r="374" spans="1:14" ht="25.5" x14ac:dyDescent="0.2">
      <c r="A374" s="10">
        <v>2</v>
      </c>
      <c r="B374" s="11" t="s">
        <v>376</v>
      </c>
      <c r="C374" s="12">
        <v>170.4</v>
      </c>
      <c r="D374" s="12" t="s">
        <v>673</v>
      </c>
      <c r="E374" s="4" t="s">
        <v>673</v>
      </c>
      <c r="F374" s="12">
        <v>170.4</v>
      </c>
      <c r="G374" s="12">
        <f>F374*L374</f>
        <v>5895840</v>
      </c>
      <c r="H374" s="12" t="s">
        <v>673</v>
      </c>
      <c r="I374" s="12" t="s">
        <v>673</v>
      </c>
      <c r="J374" s="20">
        <f>G374</f>
        <v>5895840</v>
      </c>
      <c r="K374" s="20" t="e">
        <f>#REF!</f>
        <v>#REF!</v>
      </c>
      <c r="L374" s="20">
        <v>34600</v>
      </c>
      <c r="N374" s="9"/>
    </row>
    <row r="375" spans="1:14" ht="25.5" x14ac:dyDescent="0.2">
      <c r="A375" s="10">
        <v>3</v>
      </c>
      <c r="B375" s="11" t="s">
        <v>566</v>
      </c>
      <c r="C375" s="12">
        <v>172.4</v>
      </c>
      <c r="D375" s="12" t="s">
        <v>673</v>
      </c>
      <c r="E375" s="4" t="s">
        <v>673</v>
      </c>
      <c r="F375" s="12">
        <v>172.4</v>
      </c>
      <c r="G375" s="12">
        <f>F375*L375</f>
        <v>5965040</v>
      </c>
      <c r="H375" s="12" t="s">
        <v>673</v>
      </c>
      <c r="I375" s="12" t="s">
        <v>673</v>
      </c>
      <c r="J375" s="20">
        <f>G375</f>
        <v>5965040</v>
      </c>
      <c r="K375" s="20" t="e">
        <f>#REF!</f>
        <v>#REF!</v>
      </c>
      <c r="L375" s="20">
        <v>34600</v>
      </c>
      <c r="N375" s="9"/>
    </row>
    <row r="376" spans="1:14" ht="25.5" x14ac:dyDescent="0.2">
      <c r="A376" s="10">
        <v>4</v>
      </c>
      <c r="B376" s="11" t="s">
        <v>567</v>
      </c>
      <c r="C376" s="12">
        <v>94.7</v>
      </c>
      <c r="D376" s="12" t="s">
        <v>673</v>
      </c>
      <c r="E376" s="4" t="s">
        <v>673</v>
      </c>
      <c r="F376" s="12">
        <v>94.7</v>
      </c>
      <c r="G376" s="12">
        <f>F376*L376</f>
        <v>3276620</v>
      </c>
      <c r="H376" s="12" t="s">
        <v>673</v>
      </c>
      <c r="I376" s="12" t="s">
        <v>673</v>
      </c>
      <c r="J376" s="20">
        <f>G376</f>
        <v>3276620</v>
      </c>
      <c r="K376" s="20" t="e">
        <f>#REF!</f>
        <v>#REF!</v>
      </c>
      <c r="L376" s="20">
        <v>34600</v>
      </c>
      <c r="N376" s="9"/>
    </row>
    <row r="377" spans="1:14" ht="25.5" x14ac:dyDescent="0.2">
      <c r="A377" s="10">
        <v>5</v>
      </c>
      <c r="B377" s="11" t="s">
        <v>552</v>
      </c>
      <c r="C377" s="12">
        <v>185.7</v>
      </c>
      <c r="D377" s="12" t="s">
        <v>673</v>
      </c>
      <c r="E377" s="4" t="s">
        <v>673</v>
      </c>
      <c r="F377" s="12">
        <v>185.7</v>
      </c>
      <c r="G377" s="12">
        <f>F377*L377</f>
        <v>6425220</v>
      </c>
      <c r="H377" s="12" t="s">
        <v>673</v>
      </c>
      <c r="I377" s="12" t="s">
        <v>673</v>
      </c>
      <c r="J377" s="20">
        <f>G377</f>
        <v>6425220</v>
      </c>
      <c r="K377" s="20" t="e">
        <f>#REF!</f>
        <v>#REF!</v>
      </c>
      <c r="L377" s="20">
        <v>34600</v>
      </c>
      <c r="N377" s="9"/>
    </row>
    <row r="378" spans="1:14" s="69" customFormat="1" ht="51" customHeight="1" x14ac:dyDescent="0.2">
      <c r="A378" s="842" t="s">
        <v>685</v>
      </c>
      <c r="B378" s="842"/>
      <c r="C378" s="19">
        <f>SUM(C373:C377)</f>
        <v>777.1</v>
      </c>
      <c r="D378" s="12" t="s">
        <v>673</v>
      </c>
      <c r="E378" s="12" t="s">
        <v>673</v>
      </c>
      <c r="F378" s="19">
        <f>SUM(F373:F377)</f>
        <v>777.1</v>
      </c>
      <c r="G378" s="19">
        <f>SUM(G373:G377)</f>
        <v>26887660</v>
      </c>
      <c r="H378" s="19" t="s">
        <v>673</v>
      </c>
      <c r="I378" s="19" t="s">
        <v>673</v>
      </c>
      <c r="J378" s="19">
        <f>SUM(J373:J377)</f>
        <v>26887660</v>
      </c>
      <c r="K378" s="19" t="e">
        <f>SUM(K373:K377)</f>
        <v>#REF!</v>
      </c>
      <c r="L378" s="19">
        <v>34600</v>
      </c>
      <c r="N378" s="70"/>
    </row>
    <row r="379" spans="1:14" ht="14.25" customHeight="1" x14ac:dyDescent="0.2">
      <c r="A379" s="884" t="s">
        <v>687</v>
      </c>
      <c r="B379" s="885"/>
      <c r="C379" s="885"/>
      <c r="D379" s="885"/>
      <c r="E379" s="885"/>
      <c r="F379" s="885"/>
      <c r="G379" s="885"/>
      <c r="H379" s="885"/>
      <c r="I379" s="885"/>
      <c r="J379" s="885"/>
      <c r="K379" s="885"/>
      <c r="L379" s="885"/>
      <c r="N379" s="9"/>
    </row>
    <row r="380" spans="1:14" ht="25.5" x14ac:dyDescent="0.2">
      <c r="A380" s="4">
        <v>1</v>
      </c>
      <c r="B380" s="11" t="s">
        <v>639</v>
      </c>
      <c r="C380" s="12">
        <v>334.5</v>
      </c>
      <c r="D380" s="12" t="s">
        <v>673</v>
      </c>
      <c r="E380" s="4" t="s">
        <v>673</v>
      </c>
      <c r="F380" s="4" t="s">
        <v>673</v>
      </c>
      <c r="G380" s="53" t="s">
        <v>673</v>
      </c>
      <c r="H380" s="4">
        <v>334.5</v>
      </c>
      <c r="I380" s="53">
        <f>H380*L380</f>
        <v>11573700</v>
      </c>
      <c r="J380" s="53">
        <f>I380</f>
        <v>11573700</v>
      </c>
      <c r="K380" s="53">
        <f>J380*0.1</f>
        <v>1157370</v>
      </c>
      <c r="L380" s="53">
        <v>34600</v>
      </c>
      <c r="N380" s="9"/>
    </row>
    <row r="381" spans="1:14" s="69" customFormat="1" ht="38.25" customHeight="1" x14ac:dyDescent="0.2">
      <c r="A381" s="842" t="s">
        <v>689</v>
      </c>
      <c r="B381" s="842"/>
      <c r="C381" s="19">
        <f>SUM(C380)</f>
        <v>334.5</v>
      </c>
      <c r="D381" s="19" t="s">
        <v>673</v>
      </c>
      <c r="E381" s="19" t="s">
        <v>673</v>
      </c>
      <c r="F381" s="19" t="s">
        <v>673</v>
      </c>
      <c r="G381" s="54" t="s">
        <v>673</v>
      </c>
      <c r="H381" s="19">
        <f>SUM(H380:H380)</f>
        <v>334.5</v>
      </c>
      <c r="I381" s="54">
        <f>SUM(I380:I380)</f>
        <v>11573700</v>
      </c>
      <c r="J381" s="54">
        <f>SUM(J380:J380)</f>
        <v>11573700</v>
      </c>
      <c r="K381" s="54">
        <f>SUM(K380:K380)</f>
        <v>1157370</v>
      </c>
      <c r="L381" s="54">
        <v>34600</v>
      </c>
      <c r="N381" s="70"/>
    </row>
    <row r="382" spans="1:14" ht="15.75" customHeight="1" x14ac:dyDescent="0.2">
      <c r="A382" s="884" t="s">
        <v>350</v>
      </c>
      <c r="B382" s="885"/>
      <c r="C382" s="885"/>
      <c r="D382" s="885"/>
      <c r="E382" s="885"/>
      <c r="F382" s="885"/>
      <c r="G382" s="885"/>
      <c r="H382" s="885"/>
      <c r="I382" s="885"/>
      <c r="J382" s="885"/>
      <c r="K382" s="885"/>
      <c r="L382" s="885"/>
      <c r="N382" s="9"/>
    </row>
    <row r="383" spans="1:14" ht="25.5" x14ac:dyDescent="0.2">
      <c r="A383" s="4">
        <v>1</v>
      </c>
      <c r="B383" s="11" t="s">
        <v>571</v>
      </c>
      <c r="C383" s="12">
        <v>1878.2</v>
      </c>
      <c r="D383" s="12" t="s">
        <v>673</v>
      </c>
      <c r="E383" s="4" t="s">
        <v>673</v>
      </c>
      <c r="F383" s="4">
        <v>1878.2</v>
      </c>
      <c r="G383" s="53">
        <f>F383*L383</f>
        <v>64985720</v>
      </c>
      <c r="H383" s="4" t="s">
        <v>673</v>
      </c>
      <c r="I383" s="53" t="s">
        <v>673</v>
      </c>
      <c r="J383" s="53">
        <f>G383</f>
        <v>64985720</v>
      </c>
      <c r="K383" s="53">
        <f>J383*0.1</f>
        <v>6498572</v>
      </c>
      <c r="L383" s="53">
        <v>34600</v>
      </c>
      <c r="N383" s="9"/>
    </row>
    <row r="384" spans="1:14" s="69" customFormat="1" ht="57" customHeight="1" x14ac:dyDescent="0.2">
      <c r="A384" s="842" t="s">
        <v>351</v>
      </c>
      <c r="B384" s="842"/>
      <c r="C384" s="19">
        <f>SUM(C383)</f>
        <v>1878.2</v>
      </c>
      <c r="D384" s="19" t="s">
        <v>673</v>
      </c>
      <c r="E384" s="19" t="s">
        <v>673</v>
      </c>
      <c r="F384" s="54" t="e">
        <f>#N/A</f>
        <v>#N/A</v>
      </c>
      <c r="G384" s="54" t="e">
        <f>#N/A</f>
        <v>#N/A</v>
      </c>
      <c r="H384" s="19" t="s">
        <v>673</v>
      </c>
      <c r="I384" s="54" t="s">
        <v>673</v>
      </c>
      <c r="J384" s="54" t="e">
        <f>#N/A</f>
        <v>#N/A</v>
      </c>
      <c r="K384" s="54" t="e">
        <f>#N/A</f>
        <v>#N/A</v>
      </c>
      <c r="L384" s="54" t="e">
        <f>#N/A</f>
        <v>#N/A</v>
      </c>
      <c r="N384" s="70"/>
    </row>
    <row r="385" spans="1:14" x14ac:dyDescent="0.2">
      <c r="A385" s="887" t="s">
        <v>688</v>
      </c>
      <c r="B385" s="887"/>
      <c r="C385" s="887"/>
      <c r="D385" s="887"/>
      <c r="E385" s="887"/>
      <c r="F385" s="887"/>
      <c r="G385" s="887"/>
      <c r="H385" s="887"/>
      <c r="I385" s="887"/>
      <c r="J385" s="887"/>
      <c r="K385" s="887"/>
      <c r="L385" s="887"/>
      <c r="N385" s="9"/>
    </row>
    <row r="386" spans="1:14" ht="31.5" customHeight="1" x14ac:dyDescent="0.2">
      <c r="A386" s="10">
        <v>1</v>
      </c>
      <c r="B386" s="91" t="s">
        <v>640</v>
      </c>
      <c r="C386" s="20">
        <v>204.6</v>
      </c>
      <c r="D386" s="12" t="s">
        <v>673</v>
      </c>
      <c r="E386" s="4" t="s">
        <v>673</v>
      </c>
      <c r="F386" s="20" t="s">
        <v>673</v>
      </c>
      <c r="G386" s="12" t="s">
        <v>673</v>
      </c>
      <c r="H386" s="20">
        <v>204.6</v>
      </c>
      <c r="I386" s="12">
        <f>H386*L386</f>
        <v>7079160</v>
      </c>
      <c r="J386" s="12">
        <f>I386</f>
        <v>7079160</v>
      </c>
      <c r="K386" s="12">
        <f>J386*0.1</f>
        <v>707916</v>
      </c>
      <c r="L386" s="12">
        <v>34600</v>
      </c>
      <c r="N386" s="9"/>
    </row>
    <row r="387" spans="1:14" ht="28.5" customHeight="1" x14ac:dyDescent="0.2">
      <c r="A387" s="10">
        <v>2</v>
      </c>
      <c r="B387" s="91" t="s">
        <v>641</v>
      </c>
      <c r="C387" s="20">
        <v>239</v>
      </c>
      <c r="D387" s="12" t="s">
        <v>673</v>
      </c>
      <c r="E387" s="4" t="s">
        <v>673</v>
      </c>
      <c r="F387" s="20" t="s">
        <v>673</v>
      </c>
      <c r="G387" s="12" t="s">
        <v>673</v>
      </c>
      <c r="H387" s="20">
        <v>239</v>
      </c>
      <c r="I387" s="12">
        <f>H387*L387</f>
        <v>8269400</v>
      </c>
      <c r="J387" s="12">
        <f>I387</f>
        <v>8269400</v>
      </c>
      <c r="K387" s="12">
        <f>J387*0.1</f>
        <v>826940</v>
      </c>
      <c r="L387" s="12">
        <v>34600</v>
      </c>
      <c r="N387" s="9"/>
    </row>
    <row r="388" spans="1:14" ht="29.25" customHeight="1" x14ac:dyDescent="0.2">
      <c r="A388" s="10">
        <v>3</v>
      </c>
      <c r="B388" s="91" t="s">
        <v>642</v>
      </c>
      <c r="C388" s="20">
        <v>69.900000000000006</v>
      </c>
      <c r="D388" s="12" t="s">
        <v>673</v>
      </c>
      <c r="E388" s="4" t="s">
        <v>673</v>
      </c>
      <c r="F388" s="20" t="s">
        <v>673</v>
      </c>
      <c r="G388" s="12" t="s">
        <v>673</v>
      </c>
      <c r="H388" s="20">
        <v>69.900000000000006</v>
      </c>
      <c r="I388" s="12">
        <f>H388*L388</f>
        <v>2418540</v>
      </c>
      <c r="J388" s="12">
        <f>I388</f>
        <v>2418540</v>
      </c>
      <c r="K388" s="12">
        <f>J388*0.1</f>
        <v>241854</v>
      </c>
      <c r="L388" s="12">
        <v>34600</v>
      </c>
      <c r="N388" s="9"/>
    </row>
    <row r="389" spans="1:14" s="69" customFormat="1" ht="56.25" customHeight="1" x14ac:dyDescent="0.2">
      <c r="A389" s="868" t="s">
        <v>572</v>
      </c>
      <c r="B389" s="869"/>
      <c r="C389" s="19">
        <f>SUM(C386:C388)</f>
        <v>513.5</v>
      </c>
      <c r="D389" s="12" t="s">
        <v>673</v>
      </c>
      <c r="E389" s="4" t="s">
        <v>673</v>
      </c>
      <c r="F389" s="19" t="s">
        <v>673</v>
      </c>
      <c r="G389" s="19" t="s">
        <v>673</v>
      </c>
      <c r="H389" s="19">
        <f>SUM(H386:H388)</f>
        <v>513.5</v>
      </c>
      <c r="I389" s="19">
        <f>SUM(I386:I388)</f>
        <v>17767100</v>
      </c>
      <c r="J389" s="19">
        <f>SUM(J386:J388)</f>
        <v>17767100</v>
      </c>
      <c r="K389" s="19">
        <f>SUM(K386:K388)</f>
        <v>1776710</v>
      </c>
      <c r="L389" s="19">
        <v>34600</v>
      </c>
      <c r="N389" s="70"/>
    </row>
    <row r="390" spans="1:14" s="6" customFormat="1" ht="12.75" customHeight="1" x14ac:dyDescent="0.2">
      <c r="A390" s="870" t="s">
        <v>690</v>
      </c>
      <c r="B390" s="871"/>
      <c r="C390" s="871"/>
      <c r="D390" s="871"/>
      <c r="E390" s="871"/>
      <c r="F390" s="871"/>
      <c r="G390" s="871"/>
      <c r="H390" s="871"/>
      <c r="I390" s="871"/>
      <c r="J390" s="871"/>
      <c r="K390" s="871"/>
      <c r="L390" s="871"/>
      <c r="N390" s="9"/>
    </row>
    <row r="391" spans="1:14" ht="35.25" customHeight="1" x14ac:dyDescent="0.2">
      <c r="A391" s="27">
        <v>1</v>
      </c>
      <c r="B391" s="11" t="s">
        <v>643</v>
      </c>
      <c r="C391" s="27">
        <v>239.5</v>
      </c>
      <c r="D391" s="12" t="s">
        <v>673</v>
      </c>
      <c r="E391" s="4" t="s">
        <v>673</v>
      </c>
      <c r="F391" s="4">
        <f>C391</f>
        <v>239.5</v>
      </c>
      <c r="G391" s="8">
        <f>F391*L391</f>
        <v>8286700</v>
      </c>
      <c r="H391" s="4" t="s">
        <v>673</v>
      </c>
      <c r="I391" s="8" t="s">
        <v>673</v>
      </c>
      <c r="J391" s="42">
        <f>G391</f>
        <v>8286700</v>
      </c>
      <c r="K391" s="42">
        <f>J391*0.1</f>
        <v>828670</v>
      </c>
      <c r="L391" s="42">
        <v>34600</v>
      </c>
      <c r="N391" s="9"/>
    </row>
    <row r="392" spans="1:14" ht="35.25" customHeight="1" x14ac:dyDescent="0.2">
      <c r="A392" s="27">
        <v>2</v>
      </c>
      <c r="B392" s="11" t="s">
        <v>644</v>
      </c>
      <c r="C392" s="27">
        <v>240.1</v>
      </c>
      <c r="D392" s="12" t="s">
        <v>673</v>
      </c>
      <c r="E392" s="4" t="s">
        <v>673</v>
      </c>
      <c r="F392" s="4">
        <f>C392</f>
        <v>240.1</v>
      </c>
      <c r="G392" s="8">
        <f>F392*L392</f>
        <v>8307460</v>
      </c>
      <c r="H392" s="4" t="s">
        <v>673</v>
      </c>
      <c r="I392" s="8" t="s">
        <v>673</v>
      </c>
      <c r="J392" s="42">
        <f>G392</f>
        <v>8307460</v>
      </c>
      <c r="K392" s="42">
        <f>J392*0.1</f>
        <v>830746</v>
      </c>
      <c r="L392" s="42">
        <v>34600</v>
      </c>
      <c r="N392" s="9"/>
    </row>
    <row r="393" spans="1:14" ht="35.25" customHeight="1" x14ac:dyDescent="0.2">
      <c r="A393" s="27">
        <v>3</v>
      </c>
      <c r="B393" s="11" t="s">
        <v>645</v>
      </c>
      <c r="C393" s="27">
        <v>215.2</v>
      </c>
      <c r="D393" s="12" t="s">
        <v>673</v>
      </c>
      <c r="E393" s="4" t="s">
        <v>673</v>
      </c>
      <c r="F393" s="4">
        <f>C393</f>
        <v>215.2</v>
      </c>
      <c r="G393" s="8">
        <f>F393*L393</f>
        <v>7445920</v>
      </c>
      <c r="H393" s="4" t="s">
        <v>673</v>
      </c>
      <c r="I393" s="8" t="s">
        <v>673</v>
      </c>
      <c r="J393" s="42">
        <f>G393</f>
        <v>7445920</v>
      </c>
      <c r="K393" s="42">
        <f>J393*0.1</f>
        <v>744592</v>
      </c>
      <c r="L393" s="42">
        <v>34600</v>
      </c>
      <c r="N393" s="9"/>
    </row>
    <row r="394" spans="1:14" ht="35.25" customHeight="1" x14ac:dyDescent="0.2">
      <c r="A394" s="27">
        <v>4</v>
      </c>
      <c r="B394" s="11" t="s">
        <v>646</v>
      </c>
      <c r="C394" s="27">
        <v>248</v>
      </c>
      <c r="D394" s="12" t="s">
        <v>673</v>
      </c>
      <c r="E394" s="4" t="s">
        <v>673</v>
      </c>
      <c r="F394" s="4">
        <f>C394</f>
        <v>248</v>
      </c>
      <c r="G394" s="8">
        <f>F394*L394</f>
        <v>8580800</v>
      </c>
      <c r="H394" s="4" t="s">
        <v>673</v>
      </c>
      <c r="I394" s="8" t="s">
        <v>673</v>
      </c>
      <c r="J394" s="42">
        <f>G394</f>
        <v>8580800</v>
      </c>
      <c r="K394" s="42">
        <f>J394*0.1</f>
        <v>858080</v>
      </c>
      <c r="L394" s="42">
        <v>34600</v>
      </c>
      <c r="N394" s="9"/>
    </row>
    <row r="395" spans="1:14" s="69" customFormat="1" ht="54" customHeight="1" x14ac:dyDescent="0.2">
      <c r="A395" s="839" t="s">
        <v>574</v>
      </c>
      <c r="B395" s="840"/>
      <c r="C395" s="19">
        <f>SUM(C391:C394)</f>
        <v>942.8</v>
      </c>
      <c r="D395" s="32" t="s">
        <v>673</v>
      </c>
      <c r="E395" s="32" t="s">
        <v>673</v>
      </c>
      <c r="F395" s="45">
        <f>SUM(F391:F394)</f>
        <v>942.8</v>
      </c>
      <c r="G395" s="45">
        <f>SUM(G391:G394)</f>
        <v>32620880</v>
      </c>
      <c r="H395" s="45" t="s">
        <v>673</v>
      </c>
      <c r="I395" s="45" t="s">
        <v>673</v>
      </c>
      <c r="J395" s="55">
        <f>SUM(J391:J394)</f>
        <v>32620880</v>
      </c>
      <c r="K395" s="55">
        <f>SUM(K391:K394)</f>
        <v>3262088</v>
      </c>
      <c r="L395" s="60">
        <v>34600</v>
      </c>
      <c r="N395" s="70"/>
    </row>
    <row r="396" spans="1:14" s="6" customFormat="1" ht="12.75" customHeight="1" x14ac:dyDescent="0.2">
      <c r="A396" s="870" t="s">
        <v>693</v>
      </c>
      <c r="B396" s="871"/>
      <c r="C396" s="871"/>
      <c r="D396" s="871"/>
      <c r="E396" s="871"/>
      <c r="F396" s="871"/>
      <c r="G396" s="871"/>
      <c r="H396" s="871"/>
      <c r="I396" s="871"/>
      <c r="J396" s="871"/>
      <c r="K396" s="871"/>
      <c r="L396" s="871"/>
      <c r="N396" s="9"/>
    </row>
    <row r="397" spans="1:14" s="6" customFormat="1" ht="27.75" customHeight="1" x14ac:dyDescent="0.2">
      <c r="A397" s="10">
        <v>1</v>
      </c>
      <c r="B397" s="11" t="s">
        <v>650</v>
      </c>
      <c r="C397" s="8" t="e">
        <f>#REF!</f>
        <v>#REF!</v>
      </c>
      <c r="D397" s="8" t="s">
        <v>673</v>
      </c>
      <c r="E397" s="7" t="s">
        <v>673</v>
      </c>
      <c r="F397" s="8" t="e">
        <f>C397</f>
        <v>#REF!</v>
      </c>
      <c r="G397" s="8" t="e">
        <f>F397*L397</f>
        <v>#REF!</v>
      </c>
      <c r="H397" s="8" t="str">
        <f>E397</f>
        <v>-</v>
      </c>
      <c r="I397" s="8" t="s">
        <v>673</v>
      </c>
      <c r="J397" s="42" t="e">
        <f>G397</f>
        <v>#REF!</v>
      </c>
      <c r="K397" s="42" t="e">
        <f>J397*0.1</f>
        <v>#REF!</v>
      </c>
      <c r="L397" s="42">
        <v>34600</v>
      </c>
      <c r="N397" s="9"/>
    </row>
    <row r="398" spans="1:14" s="6" customFormat="1" ht="32.25" customHeight="1" x14ac:dyDescent="0.2">
      <c r="A398" s="10">
        <v>2</v>
      </c>
      <c r="B398" s="11" t="s">
        <v>651</v>
      </c>
      <c r="C398" s="8" t="e">
        <f>#REF!</f>
        <v>#REF!</v>
      </c>
      <c r="D398" s="8" t="s">
        <v>673</v>
      </c>
      <c r="E398" s="7" t="s">
        <v>673</v>
      </c>
      <c r="F398" s="8" t="s">
        <v>673</v>
      </c>
      <c r="G398" s="8" t="s">
        <v>673</v>
      </c>
      <c r="H398" s="8">
        <v>503.9</v>
      </c>
      <c r="I398" s="8">
        <f>H398*L398</f>
        <v>17434940</v>
      </c>
      <c r="J398" s="42">
        <f>I398</f>
        <v>17434940</v>
      </c>
      <c r="K398" s="42">
        <f>J398*0.1</f>
        <v>1743494</v>
      </c>
      <c r="L398" s="42">
        <v>34600</v>
      </c>
      <c r="N398" s="9"/>
    </row>
    <row r="399" spans="1:14" s="69" customFormat="1" ht="51.75" customHeight="1" x14ac:dyDescent="0.2">
      <c r="A399" s="872" t="s">
        <v>576</v>
      </c>
      <c r="B399" s="873"/>
      <c r="C399" s="19" t="e">
        <f>SUM(C397:C398)</f>
        <v>#REF!</v>
      </c>
      <c r="D399" s="45" t="s">
        <v>673</v>
      </c>
      <c r="E399" s="46" t="s">
        <v>673</v>
      </c>
      <c r="F399" s="19" t="e">
        <f>SUM(F397:F398)</f>
        <v>#REF!</v>
      </c>
      <c r="G399" s="19" t="e">
        <f>SUM(G397:G398)</f>
        <v>#REF!</v>
      </c>
      <c r="H399" s="19">
        <f>SUM(H398)</f>
        <v>503.9</v>
      </c>
      <c r="I399" s="19">
        <f>SUM(I398)</f>
        <v>17434940</v>
      </c>
      <c r="J399" s="55" t="e">
        <f>SUM(J397:J398)</f>
        <v>#REF!</v>
      </c>
      <c r="K399" s="55" t="e">
        <f>SUM(K397:K398)</f>
        <v>#REF!</v>
      </c>
      <c r="L399" s="55">
        <f>L695</f>
        <v>34600</v>
      </c>
      <c r="N399" s="70"/>
    </row>
    <row r="400" spans="1:14" s="6" customFormat="1" ht="12.75" customHeight="1" x14ac:dyDescent="0.2">
      <c r="A400" s="870" t="s">
        <v>698</v>
      </c>
      <c r="B400" s="871"/>
      <c r="C400" s="871"/>
      <c r="D400" s="871"/>
      <c r="E400" s="871"/>
      <c r="F400" s="871"/>
      <c r="G400" s="871"/>
      <c r="H400" s="871"/>
      <c r="I400" s="871"/>
      <c r="J400" s="871"/>
      <c r="K400" s="871"/>
      <c r="L400" s="871"/>
      <c r="N400" s="9"/>
    </row>
    <row r="401" spans="1:14" s="6" customFormat="1" ht="39" customHeight="1" x14ac:dyDescent="0.2">
      <c r="A401" s="10">
        <v>1</v>
      </c>
      <c r="B401" s="11" t="s">
        <v>655</v>
      </c>
      <c r="C401" s="8" t="e">
        <f>#REF!</f>
        <v>#REF!</v>
      </c>
      <c r="D401" s="45" t="s">
        <v>673</v>
      </c>
      <c r="E401" s="46" t="s">
        <v>673</v>
      </c>
      <c r="F401" s="8" t="e">
        <f>C401</f>
        <v>#REF!</v>
      </c>
      <c r="G401" s="8" t="e">
        <f>F401*L401</f>
        <v>#REF!</v>
      </c>
      <c r="H401" s="8" t="s">
        <v>673</v>
      </c>
      <c r="I401" s="8" t="s">
        <v>673</v>
      </c>
      <c r="J401" s="42" t="e">
        <f>G401</f>
        <v>#REF!</v>
      </c>
      <c r="K401" s="42" t="e">
        <f>J401*0.1</f>
        <v>#REF!</v>
      </c>
      <c r="L401" s="42">
        <v>34600</v>
      </c>
      <c r="N401" s="9"/>
    </row>
    <row r="402" spans="1:14" s="73" customFormat="1" ht="51" customHeight="1" x14ac:dyDescent="0.2">
      <c r="A402" s="872" t="s">
        <v>577</v>
      </c>
      <c r="B402" s="873"/>
      <c r="C402" s="19" t="e">
        <f>SUM(C401)</f>
        <v>#REF!</v>
      </c>
      <c r="D402" s="45" t="s">
        <v>673</v>
      </c>
      <c r="E402" s="46" t="s">
        <v>673</v>
      </c>
      <c r="F402" s="19" t="e">
        <f>SUM(F401)</f>
        <v>#REF!</v>
      </c>
      <c r="G402" s="19" t="e">
        <f>SUM(G401)</f>
        <v>#REF!</v>
      </c>
      <c r="H402" s="19" t="s">
        <v>673</v>
      </c>
      <c r="I402" s="19" t="s">
        <v>673</v>
      </c>
      <c r="J402" s="55" t="e">
        <f>SUM(J401)</f>
        <v>#REF!</v>
      </c>
      <c r="K402" s="55" t="e">
        <f>SUM(K401)</f>
        <v>#REF!</v>
      </c>
      <c r="L402" s="55">
        <v>34600</v>
      </c>
      <c r="N402" s="70"/>
    </row>
    <row r="403" spans="1:14" s="35" customFormat="1" x14ac:dyDescent="0.2">
      <c r="A403" s="852" t="s">
        <v>600</v>
      </c>
      <c r="B403" s="886"/>
      <c r="C403" s="886"/>
      <c r="D403" s="886"/>
      <c r="E403" s="886"/>
      <c r="F403" s="886"/>
      <c r="G403" s="886"/>
      <c r="H403" s="886"/>
      <c r="I403" s="886"/>
      <c r="J403" s="886"/>
      <c r="K403" s="886"/>
      <c r="L403" s="886"/>
      <c r="N403" s="36"/>
    </row>
    <row r="404" spans="1:14" s="35" customFormat="1" ht="25.5" x14ac:dyDescent="0.2">
      <c r="A404" s="4">
        <v>1</v>
      </c>
      <c r="B404" s="11" t="s">
        <v>580</v>
      </c>
      <c r="C404" s="12" t="e">
        <f>#REF!</f>
        <v>#REF!</v>
      </c>
      <c r="D404" s="12" t="s">
        <v>673</v>
      </c>
      <c r="E404" s="4" t="s">
        <v>673</v>
      </c>
      <c r="F404" s="4" t="s">
        <v>673</v>
      </c>
      <c r="G404" s="8" t="s">
        <v>673</v>
      </c>
      <c r="H404" s="4">
        <v>392</v>
      </c>
      <c r="I404" s="8">
        <f>H404*L404</f>
        <v>13563200</v>
      </c>
      <c r="J404" s="12">
        <f>I404</f>
        <v>13563200</v>
      </c>
      <c r="K404" s="12" t="e">
        <f>#REF!</f>
        <v>#REF!</v>
      </c>
      <c r="L404" s="12">
        <v>34600</v>
      </c>
      <c r="N404" s="36"/>
    </row>
    <row r="405" spans="1:14" s="35" customFormat="1" ht="25.5" x14ac:dyDescent="0.2">
      <c r="A405" s="4">
        <v>2</v>
      </c>
      <c r="B405" s="11" t="s">
        <v>581</v>
      </c>
      <c r="C405" s="12" t="e">
        <f>#REF!</f>
        <v>#REF!</v>
      </c>
      <c r="D405" s="12" t="s">
        <v>673</v>
      </c>
      <c r="E405" s="4" t="s">
        <v>673</v>
      </c>
      <c r="F405" s="4" t="s">
        <v>673</v>
      </c>
      <c r="G405" s="8" t="s">
        <v>673</v>
      </c>
      <c r="H405" s="4">
        <v>250</v>
      </c>
      <c r="I405" s="8" t="e">
        <f>#N/A</f>
        <v>#N/A</v>
      </c>
      <c r="J405" s="12" t="e">
        <f>#N/A</f>
        <v>#N/A</v>
      </c>
      <c r="K405" s="12" t="e">
        <f>#REF!</f>
        <v>#REF!</v>
      </c>
      <c r="L405" s="12">
        <v>34600</v>
      </c>
      <c r="N405" s="36"/>
    </row>
    <row r="406" spans="1:14" s="35" customFormat="1" ht="25.5" x14ac:dyDescent="0.2">
      <c r="A406" s="4">
        <v>3</v>
      </c>
      <c r="B406" s="11" t="s">
        <v>582</v>
      </c>
      <c r="C406" s="12" t="e">
        <f>#REF!</f>
        <v>#REF!</v>
      </c>
      <c r="D406" s="12" t="s">
        <v>673</v>
      </c>
      <c r="E406" s="4" t="s">
        <v>673</v>
      </c>
      <c r="F406" s="4" t="s">
        <v>673</v>
      </c>
      <c r="G406" s="8" t="s">
        <v>673</v>
      </c>
      <c r="H406" s="4">
        <v>499.3</v>
      </c>
      <c r="I406" s="8" t="e">
        <f>#N/A</f>
        <v>#N/A</v>
      </c>
      <c r="J406" s="12" t="e">
        <f>#N/A</f>
        <v>#N/A</v>
      </c>
      <c r="K406" s="12" t="e">
        <f>#REF!</f>
        <v>#REF!</v>
      </c>
      <c r="L406" s="12">
        <v>34600</v>
      </c>
      <c r="N406" s="36"/>
    </row>
    <row r="407" spans="1:14" s="35" customFormat="1" ht="25.5" x14ac:dyDescent="0.2">
      <c r="A407" s="4">
        <v>4</v>
      </c>
      <c r="B407" s="11" t="s">
        <v>583</v>
      </c>
      <c r="C407" s="12" t="e">
        <f>#REF!</f>
        <v>#REF!</v>
      </c>
      <c r="D407" s="12" t="s">
        <v>673</v>
      </c>
      <c r="E407" s="4" t="s">
        <v>673</v>
      </c>
      <c r="F407" s="4" t="s">
        <v>673</v>
      </c>
      <c r="G407" s="8" t="s">
        <v>673</v>
      </c>
      <c r="H407" s="4">
        <v>264.60000000000002</v>
      </c>
      <c r="I407" s="8" t="e">
        <f>#N/A</f>
        <v>#N/A</v>
      </c>
      <c r="J407" s="12" t="e">
        <f>#N/A</f>
        <v>#N/A</v>
      </c>
      <c r="K407" s="12" t="e">
        <f>#REF!</f>
        <v>#REF!</v>
      </c>
      <c r="L407" s="12">
        <v>34600</v>
      </c>
      <c r="N407" s="36"/>
    </row>
    <row r="408" spans="1:14" s="35" customFormat="1" ht="25.5" x14ac:dyDescent="0.2">
      <c r="A408" s="4">
        <v>5</v>
      </c>
      <c r="B408" s="11" t="s">
        <v>584</v>
      </c>
      <c r="C408" s="12" t="e">
        <f>#REF!</f>
        <v>#REF!</v>
      </c>
      <c r="D408" s="12" t="s">
        <v>673</v>
      </c>
      <c r="E408" s="4" t="s">
        <v>673</v>
      </c>
      <c r="F408" s="4" t="s">
        <v>673</v>
      </c>
      <c r="G408" s="8" t="s">
        <v>673</v>
      </c>
      <c r="H408" s="4">
        <v>515.4</v>
      </c>
      <c r="I408" s="8" t="e">
        <f>#N/A</f>
        <v>#N/A</v>
      </c>
      <c r="J408" s="12" t="e">
        <f>#N/A</f>
        <v>#N/A</v>
      </c>
      <c r="K408" s="12" t="e">
        <f>#REF!</f>
        <v>#REF!</v>
      </c>
      <c r="L408" s="12">
        <v>34600</v>
      </c>
      <c r="N408" s="36"/>
    </row>
    <row r="409" spans="1:14" s="35" customFormat="1" ht="25.5" x14ac:dyDescent="0.2">
      <c r="A409" s="4">
        <v>6</v>
      </c>
      <c r="B409" s="11" t="s">
        <v>585</v>
      </c>
      <c r="C409" s="12" t="e">
        <f>#REF!</f>
        <v>#REF!</v>
      </c>
      <c r="D409" s="12" t="s">
        <v>673</v>
      </c>
      <c r="E409" s="4" t="s">
        <v>673</v>
      </c>
      <c r="F409" s="4" t="s">
        <v>673</v>
      </c>
      <c r="G409" s="8" t="s">
        <v>673</v>
      </c>
      <c r="H409" s="4">
        <v>428.5</v>
      </c>
      <c r="I409" s="8" t="e">
        <f>#N/A</f>
        <v>#N/A</v>
      </c>
      <c r="J409" s="12" t="e">
        <f>#N/A</f>
        <v>#N/A</v>
      </c>
      <c r="K409" s="12" t="e">
        <f>#REF!</f>
        <v>#REF!</v>
      </c>
      <c r="L409" s="12">
        <v>34600</v>
      </c>
      <c r="N409" s="36"/>
    </row>
    <row r="410" spans="1:14" s="35" customFormat="1" ht="25.5" x14ac:dyDescent="0.2">
      <c r="A410" s="4">
        <v>7</v>
      </c>
      <c r="B410" s="11" t="s">
        <v>586</v>
      </c>
      <c r="C410" s="12" t="e">
        <f>#REF!</f>
        <v>#REF!</v>
      </c>
      <c r="D410" s="12" t="s">
        <v>673</v>
      </c>
      <c r="E410" s="4" t="s">
        <v>673</v>
      </c>
      <c r="F410" s="4" t="s">
        <v>673</v>
      </c>
      <c r="G410" s="8" t="s">
        <v>673</v>
      </c>
      <c r="H410" s="4">
        <v>520.4</v>
      </c>
      <c r="I410" s="8" t="e">
        <f>#N/A</f>
        <v>#N/A</v>
      </c>
      <c r="J410" s="12" t="e">
        <f>#N/A</f>
        <v>#N/A</v>
      </c>
      <c r="K410" s="12" t="e">
        <f>#REF!</f>
        <v>#REF!</v>
      </c>
      <c r="L410" s="12">
        <v>34600</v>
      </c>
      <c r="N410" s="36"/>
    </row>
    <row r="411" spans="1:14" s="35" customFormat="1" ht="25.5" x14ac:dyDescent="0.2">
      <c r="A411" s="4">
        <v>8</v>
      </c>
      <c r="B411" s="11" t="s">
        <v>587</v>
      </c>
      <c r="C411" s="12" t="e">
        <f>#REF!</f>
        <v>#REF!</v>
      </c>
      <c r="D411" s="12" t="s">
        <v>673</v>
      </c>
      <c r="E411" s="4" t="s">
        <v>673</v>
      </c>
      <c r="F411" s="4" t="s">
        <v>673</v>
      </c>
      <c r="G411" s="8" t="s">
        <v>673</v>
      </c>
      <c r="H411" s="4">
        <v>490.2</v>
      </c>
      <c r="I411" s="8" t="e">
        <f>#N/A</f>
        <v>#N/A</v>
      </c>
      <c r="J411" s="12" t="e">
        <f>#N/A</f>
        <v>#N/A</v>
      </c>
      <c r="K411" s="12" t="e">
        <f>#REF!</f>
        <v>#REF!</v>
      </c>
      <c r="L411" s="12">
        <v>34600</v>
      </c>
      <c r="N411" s="36"/>
    </row>
    <row r="412" spans="1:14" s="35" customFormat="1" ht="25.5" x14ac:dyDescent="0.2">
      <c r="A412" s="4">
        <v>9</v>
      </c>
      <c r="B412" s="11" t="s">
        <v>588</v>
      </c>
      <c r="C412" s="12" t="e">
        <f>#REF!</f>
        <v>#REF!</v>
      </c>
      <c r="D412" s="12" t="s">
        <v>673</v>
      </c>
      <c r="E412" s="4" t="s">
        <v>673</v>
      </c>
      <c r="F412" s="4" t="s">
        <v>673</v>
      </c>
      <c r="G412" s="8" t="s">
        <v>673</v>
      </c>
      <c r="H412" s="4">
        <v>503.8</v>
      </c>
      <c r="I412" s="8" t="e">
        <f>#N/A</f>
        <v>#N/A</v>
      </c>
      <c r="J412" s="12" t="e">
        <f>#N/A</f>
        <v>#N/A</v>
      </c>
      <c r="K412" s="12" t="e">
        <f>#REF!</f>
        <v>#REF!</v>
      </c>
      <c r="L412" s="12">
        <v>34600</v>
      </c>
      <c r="N412" s="36"/>
    </row>
    <row r="413" spans="1:14" s="35" customFormat="1" ht="25.5" x14ac:dyDescent="0.2">
      <c r="A413" s="4">
        <v>10</v>
      </c>
      <c r="B413" s="11" t="s">
        <v>377</v>
      </c>
      <c r="C413" s="12" t="e">
        <f>#REF!</f>
        <v>#REF!</v>
      </c>
      <c r="D413" s="12" t="s">
        <v>673</v>
      </c>
      <c r="E413" s="4" t="s">
        <v>673</v>
      </c>
      <c r="F413" s="4" t="s">
        <v>673</v>
      </c>
      <c r="G413" s="8" t="s">
        <v>673</v>
      </c>
      <c r="H413" s="4">
        <v>484.8</v>
      </c>
      <c r="I413" s="8" t="e">
        <f>#N/A</f>
        <v>#N/A</v>
      </c>
      <c r="J413" s="12" t="e">
        <f>#N/A</f>
        <v>#N/A</v>
      </c>
      <c r="K413" s="12" t="e">
        <f>#REF!</f>
        <v>#REF!</v>
      </c>
      <c r="L413" s="12">
        <v>34600</v>
      </c>
      <c r="N413" s="36"/>
    </row>
    <row r="414" spans="1:14" s="35" customFormat="1" ht="25.5" x14ac:dyDescent="0.2">
      <c r="A414" s="4">
        <v>11</v>
      </c>
      <c r="B414" s="11" t="s">
        <v>589</v>
      </c>
      <c r="C414" s="12" t="e">
        <f>#REF!</f>
        <v>#REF!</v>
      </c>
      <c r="D414" s="12" t="s">
        <v>673</v>
      </c>
      <c r="E414" s="4" t="s">
        <v>673</v>
      </c>
      <c r="F414" s="4" t="s">
        <v>673</v>
      </c>
      <c r="G414" s="8" t="s">
        <v>673</v>
      </c>
      <c r="H414" s="4">
        <v>431.3</v>
      </c>
      <c r="I414" s="8" t="e">
        <f>#N/A</f>
        <v>#N/A</v>
      </c>
      <c r="J414" s="12" t="e">
        <f>#N/A</f>
        <v>#N/A</v>
      </c>
      <c r="K414" s="12" t="e">
        <f>#REF!</f>
        <v>#REF!</v>
      </c>
      <c r="L414" s="12">
        <v>34600</v>
      </c>
      <c r="N414" s="36"/>
    </row>
    <row r="415" spans="1:14" s="35" customFormat="1" ht="25.5" x14ac:dyDescent="0.2">
      <c r="A415" s="4">
        <v>12</v>
      </c>
      <c r="B415" s="11" t="s">
        <v>590</v>
      </c>
      <c r="C415" s="12" t="e">
        <f>#REF!</f>
        <v>#REF!</v>
      </c>
      <c r="D415" s="12" t="s">
        <v>673</v>
      </c>
      <c r="E415" s="4" t="s">
        <v>673</v>
      </c>
      <c r="F415" s="4" t="s">
        <v>673</v>
      </c>
      <c r="G415" s="8" t="s">
        <v>673</v>
      </c>
      <c r="H415" s="4">
        <v>274.89999999999998</v>
      </c>
      <c r="I415" s="8" t="e">
        <f>#N/A</f>
        <v>#N/A</v>
      </c>
      <c r="J415" s="12" t="e">
        <f>#N/A</f>
        <v>#N/A</v>
      </c>
      <c r="K415" s="12" t="e">
        <f>#REF!</f>
        <v>#REF!</v>
      </c>
      <c r="L415" s="12">
        <v>34600</v>
      </c>
      <c r="N415" s="36"/>
    </row>
    <row r="416" spans="1:14" s="35" customFormat="1" ht="25.5" x14ac:dyDescent="0.2">
      <c r="A416" s="4">
        <v>13</v>
      </c>
      <c r="B416" s="11" t="s">
        <v>591</v>
      </c>
      <c r="C416" s="12" t="e">
        <f>#REF!</f>
        <v>#REF!</v>
      </c>
      <c r="D416" s="12" t="s">
        <v>673</v>
      </c>
      <c r="E416" s="4" t="s">
        <v>673</v>
      </c>
      <c r="F416" s="4" t="s">
        <v>673</v>
      </c>
      <c r="G416" s="8" t="s">
        <v>673</v>
      </c>
      <c r="H416" s="4">
        <v>388.4</v>
      </c>
      <c r="I416" s="8" t="e">
        <f>#N/A</f>
        <v>#N/A</v>
      </c>
      <c r="J416" s="12" t="e">
        <f>#N/A</f>
        <v>#N/A</v>
      </c>
      <c r="K416" s="12" t="e">
        <f>#REF!</f>
        <v>#REF!</v>
      </c>
      <c r="L416" s="12">
        <v>34600</v>
      </c>
      <c r="N416" s="36"/>
    </row>
    <row r="417" spans="1:14" s="35" customFormat="1" ht="25.5" x14ac:dyDescent="0.2">
      <c r="A417" s="4">
        <v>14</v>
      </c>
      <c r="B417" s="11" t="s">
        <v>592</v>
      </c>
      <c r="C417" s="12" t="e">
        <f>#REF!</f>
        <v>#REF!</v>
      </c>
      <c r="D417" s="12" t="s">
        <v>673</v>
      </c>
      <c r="E417" s="4" t="s">
        <v>673</v>
      </c>
      <c r="F417" s="4" t="s">
        <v>673</v>
      </c>
      <c r="G417" s="8" t="s">
        <v>673</v>
      </c>
      <c r="H417" s="4">
        <v>236.8</v>
      </c>
      <c r="I417" s="8" t="e">
        <f>#N/A</f>
        <v>#N/A</v>
      </c>
      <c r="J417" s="12" t="e">
        <f>#N/A</f>
        <v>#N/A</v>
      </c>
      <c r="K417" s="12" t="e">
        <f>#REF!</f>
        <v>#REF!</v>
      </c>
      <c r="L417" s="12">
        <v>34600</v>
      </c>
      <c r="N417" s="36"/>
    </row>
    <row r="418" spans="1:14" s="69" customFormat="1" ht="53.25" customHeight="1" x14ac:dyDescent="0.2">
      <c r="A418" s="842" t="s">
        <v>593</v>
      </c>
      <c r="B418" s="842"/>
      <c r="C418" s="19" t="e">
        <f>SUM(C404:C417)</f>
        <v>#REF!</v>
      </c>
      <c r="D418" s="12" t="s">
        <v>673</v>
      </c>
      <c r="E418" s="4" t="s">
        <v>673</v>
      </c>
      <c r="F418" s="19" t="s">
        <v>673</v>
      </c>
      <c r="G418" s="19" t="s">
        <v>673</v>
      </c>
      <c r="H418" s="19">
        <f>SUM(H404:H417)</f>
        <v>5680.4</v>
      </c>
      <c r="I418" s="19" t="e">
        <f>SUM(I404:I417)</f>
        <v>#N/A</v>
      </c>
      <c r="J418" s="19" t="e">
        <f>SUM(J404:J417)</f>
        <v>#N/A</v>
      </c>
      <c r="K418" s="19" t="e">
        <f>SUM(K404:K417)</f>
        <v>#REF!</v>
      </c>
      <c r="L418" s="19">
        <f>L417</f>
        <v>34600</v>
      </c>
      <c r="N418" s="70"/>
    </row>
    <row r="419" spans="1:14" x14ac:dyDescent="0.2">
      <c r="A419" s="846" t="s">
        <v>378</v>
      </c>
      <c r="B419" s="874"/>
      <c r="C419" s="874"/>
      <c r="D419" s="874"/>
      <c r="E419" s="874"/>
      <c r="F419" s="874"/>
      <c r="G419" s="874"/>
      <c r="H419" s="874"/>
      <c r="I419" s="874"/>
      <c r="J419" s="874"/>
      <c r="K419" s="874"/>
      <c r="L419" s="874"/>
      <c r="N419" s="9"/>
    </row>
    <row r="420" spans="1:14" ht="25.5" x14ac:dyDescent="0.2">
      <c r="A420" s="10">
        <v>1</v>
      </c>
      <c r="B420" s="11" t="s">
        <v>171</v>
      </c>
      <c r="C420" s="27">
        <v>410.1</v>
      </c>
      <c r="D420" s="27">
        <v>410.1</v>
      </c>
      <c r="E420" s="32">
        <f>D420*L420</f>
        <v>14189460</v>
      </c>
      <c r="F420" s="27" t="s">
        <v>673</v>
      </c>
      <c r="G420" s="27" t="s">
        <v>673</v>
      </c>
      <c r="H420" s="27" t="s">
        <v>673</v>
      </c>
      <c r="I420" s="27" t="s">
        <v>673</v>
      </c>
      <c r="J420" s="42">
        <f>E420</f>
        <v>14189460</v>
      </c>
      <c r="K420" s="43">
        <v>4342835</v>
      </c>
      <c r="L420" s="42">
        <v>34600</v>
      </c>
      <c r="N420" s="9"/>
    </row>
    <row r="421" spans="1:14" ht="25.5" x14ac:dyDescent="0.2">
      <c r="A421" s="10">
        <v>2</v>
      </c>
      <c r="B421" s="11" t="s">
        <v>172</v>
      </c>
      <c r="C421" s="27">
        <v>175.7</v>
      </c>
      <c r="D421" s="27">
        <v>175.7</v>
      </c>
      <c r="E421" s="32">
        <f>D421*L421</f>
        <v>6079220</v>
      </c>
      <c r="F421" s="27" t="s">
        <v>673</v>
      </c>
      <c r="G421" s="27" t="s">
        <v>673</v>
      </c>
      <c r="H421" s="27" t="s">
        <v>673</v>
      </c>
      <c r="I421" s="27" t="s">
        <v>673</v>
      </c>
      <c r="J421" s="42">
        <f>E421</f>
        <v>6079220</v>
      </c>
      <c r="K421" s="43">
        <v>2202995</v>
      </c>
      <c r="L421" s="42">
        <v>34600</v>
      </c>
      <c r="N421" s="9"/>
    </row>
    <row r="422" spans="1:14" ht="25.5" x14ac:dyDescent="0.2">
      <c r="A422" s="10">
        <v>3</v>
      </c>
      <c r="B422" s="11" t="s">
        <v>471</v>
      </c>
      <c r="C422" s="27">
        <v>39.700000000000003</v>
      </c>
      <c r="D422" s="27">
        <v>39.700000000000003</v>
      </c>
      <c r="E422" s="32">
        <f>D422*L422</f>
        <v>1373620</v>
      </c>
      <c r="F422" s="27" t="s">
        <v>673</v>
      </c>
      <c r="G422" s="27" t="s">
        <v>673</v>
      </c>
      <c r="H422" s="27" t="s">
        <v>673</v>
      </c>
      <c r="I422" s="27" t="s">
        <v>673</v>
      </c>
      <c r="J422" s="42">
        <f>E422</f>
        <v>1373620</v>
      </c>
      <c r="K422" s="43">
        <v>85445</v>
      </c>
      <c r="L422" s="42">
        <v>34600</v>
      </c>
      <c r="N422" s="9"/>
    </row>
    <row r="423" spans="1:14" s="69" customFormat="1" ht="31.5" customHeight="1" x14ac:dyDescent="0.2">
      <c r="A423" s="839" t="s">
        <v>621</v>
      </c>
      <c r="B423" s="840"/>
      <c r="C423" s="19">
        <f>SUM(C420:C422)</f>
        <v>625.5</v>
      </c>
      <c r="D423" s="19">
        <f>SUM(D420:D422)</f>
        <v>625.5</v>
      </c>
      <c r="E423" s="19">
        <f>SUM(E420:E422)</f>
        <v>21642300</v>
      </c>
      <c r="F423" s="27" t="s">
        <v>673</v>
      </c>
      <c r="G423" s="27" t="s">
        <v>673</v>
      </c>
      <c r="H423" s="27" t="s">
        <v>673</v>
      </c>
      <c r="I423" s="27" t="s">
        <v>673</v>
      </c>
      <c r="J423" s="55">
        <f>SUM(J420:J422)</f>
        <v>21642300</v>
      </c>
      <c r="K423" s="55">
        <f>SUM(K420:K422)</f>
        <v>6631275</v>
      </c>
      <c r="L423" s="55">
        <v>34600</v>
      </c>
      <c r="N423" s="70"/>
    </row>
    <row r="424" spans="1:14" x14ac:dyDescent="0.2">
      <c r="A424" s="852" t="s">
        <v>616</v>
      </c>
      <c r="B424" s="853"/>
      <c r="C424" s="853"/>
      <c r="D424" s="853"/>
      <c r="E424" s="853"/>
      <c r="F424" s="853"/>
      <c r="G424" s="853"/>
      <c r="H424" s="853"/>
      <c r="I424" s="853"/>
      <c r="J424" s="853"/>
      <c r="K424" s="853"/>
      <c r="L424" s="853"/>
      <c r="N424" s="9"/>
    </row>
    <row r="425" spans="1:14" ht="25.5" x14ac:dyDescent="0.2">
      <c r="A425" s="10">
        <v>1</v>
      </c>
      <c r="B425" s="11" t="s">
        <v>379</v>
      </c>
      <c r="C425" s="5">
        <v>461.4</v>
      </c>
      <c r="D425" s="5">
        <v>461.4</v>
      </c>
      <c r="E425" s="32">
        <f>D425*L425</f>
        <v>15964440</v>
      </c>
      <c r="F425" s="47" t="s">
        <v>673</v>
      </c>
      <c r="G425" s="47" t="s">
        <v>673</v>
      </c>
      <c r="H425" s="47" t="s">
        <v>673</v>
      </c>
      <c r="I425" s="47" t="s">
        <v>673</v>
      </c>
      <c r="J425" s="42">
        <f>E425</f>
        <v>15964440</v>
      </c>
      <c r="K425" s="43" t="e">
        <f>#N/A</f>
        <v>#N/A</v>
      </c>
      <c r="L425" s="42">
        <v>34600</v>
      </c>
      <c r="N425" s="9"/>
    </row>
    <row r="426" spans="1:14" ht="25.5" x14ac:dyDescent="0.2">
      <c r="A426" s="10">
        <v>2</v>
      </c>
      <c r="B426" s="11" t="s">
        <v>380</v>
      </c>
      <c r="C426" s="5">
        <v>218.3</v>
      </c>
      <c r="D426" s="5">
        <v>218.3</v>
      </c>
      <c r="E426" s="32">
        <f>D426*L426</f>
        <v>7553180</v>
      </c>
      <c r="F426" s="47" t="s">
        <v>673</v>
      </c>
      <c r="G426" s="47" t="s">
        <v>673</v>
      </c>
      <c r="H426" s="47" t="s">
        <v>673</v>
      </c>
      <c r="I426" s="47" t="s">
        <v>673</v>
      </c>
      <c r="J426" s="42">
        <f>E426</f>
        <v>7553180</v>
      </c>
      <c r="K426" s="43" t="e">
        <f>#N/A</f>
        <v>#N/A</v>
      </c>
      <c r="L426" s="42">
        <v>34600</v>
      </c>
      <c r="N426" s="9"/>
    </row>
    <row r="427" spans="1:14" ht="25.5" x14ac:dyDescent="0.2">
      <c r="A427" s="10">
        <v>3</v>
      </c>
      <c r="B427" s="11" t="s">
        <v>381</v>
      </c>
      <c r="C427" s="5">
        <v>488.4</v>
      </c>
      <c r="D427" s="5">
        <v>488.4</v>
      </c>
      <c r="E427" s="32">
        <f>D427*L427</f>
        <v>16898640</v>
      </c>
      <c r="F427" s="47" t="s">
        <v>673</v>
      </c>
      <c r="G427" s="47" t="s">
        <v>673</v>
      </c>
      <c r="H427" s="47" t="s">
        <v>673</v>
      </c>
      <c r="I427" s="47" t="s">
        <v>673</v>
      </c>
      <c r="J427" s="42">
        <f>E427</f>
        <v>16898640</v>
      </c>
      <c r="K427" s="43" t="e">
        <f>#N/A</f>
        <v>#N/A</v>
      </c>
      <c r="L427" s="42">
        <v>34600</v>
      </c>
      <c r="N427" s="9"/>
    </row>
    <row r="428" spans="1:14" ht="25.5" x14ac:dyDescent="0.2">
      <c r="A428" s="10">
        <v>4</v>
      </c>
      <c r="B428" s="11" t="s">
        <v>382</v>
      </c>
      <c r="C428" s="5">
        <v>101.2</v>
      </c>
      <c r="D428" s="5">
        <v>101.2</v>
      </c>
      <c r="E428" s="32">
        <f>D428*L428</f>
        <v>3501520</v>
      </c>
      <c r="F428" s="47" t="s">
        <v>673</v>
      </c>
      <c r="G428" s="47" t="s">
        <v>673</v>
      </c>
      <c r="H428" s="47" t="s">
        <v>673</v>
      </c>
      <c r="I428" s="47" t="s">
        <v>673</v>
      </c>
      <c r="J428" s="42">
        <f>E428</f>
        <v>3501520</v>
      </c>
      <c r="K428" s="43" t="e">
        <f>#N/A</f>
        <v>#N/A</v>
      </c>
      <c r="L428" s="42">
        <v>34600</v>
      </c>
      <c r="N428" s="9"/>
    </row>
    <row r="429" spans="1:14" ht="25.5" x14ac:dyDescent="0.2">
      <c r="A429" s="10">
        <v>5</v>
      </c>
      <c r="B429" s="11" t="s">
        <v>383</v>
      </c>
      <c r="C429" s="5">
        <v>256.7</v>
      </c>
      <c r="D429" s="5" t="s">
        <v>673</v>
      </c>
      <c r="E429" s="32" t="s">
        <v>673</v>
      </c>
      <c r="F429" s="32">
        <v>256.7</v>
      </c>
      <c r="G429" s="32">
        <f>F429*L429</f>
        <v>8881820</v>
      </c>
      <c r="H429" s="47" t="s">
        <v>673</v>
      </c>
      <c r="I429" s="47" t="s">
        <v>673</v>
      </c>
      <c r="J429" s="42">
        <f>G429</f>
        <v>8881820</v>
      </c>
      <c r="K429" s="43" t="e">
        <f>#N/A</f>
        <v>#N/A</v>
      </c>
      <c r="L429" s="42">
        <v>34600</v>
      </c>
      <c r="N429" s="9"/>
    </row>
    <row r="430" spans="1:14" ht="25.5" x14ac:dyDescent="0.2">
      <c r="A430" s="10">
        <v>6</v>
      </c>
      <c r="B430" s="11" t="s">
        <v>384</v>
      </c>
      <c r="C430" s="5">
        <v>92.6</v>
      </c>
      <c r="D430" s="5" t="s">
        <v>673</v>
      </c>
      <c r="E430" s="32" t="s">
        <v>673</v>
      </c>
      <c r="F430" s="32">
        <v>92.6</v>
      </c>
      <c r="G430" s="32" t="e">
        <f>#N/A</f>
        <v>#N/A</v>
      </c>
      <c r="H430" s="47" t="s">
        <v>673</v>
      </c>
      <c r="I430" s="47" t="s">
        <v>673</v>
      </c>
      <c r="J430" s="42" t="e">
        <f>#N/A</f>
        <v>#N/A</v>
      </c>
      <c r="K430" s="43" t="e">
        <f>#N/A</f>
        <v>#N/A</v>
      </c>
      <c r="L430" s="42">
        <v>34600</v>
      </c>
      <c r="N430" s="9"/>
    </row>
    <row r="431" spans="1:14" ht="25.5" x14ac:dyDescent="0.2">
      <c r="A431" s="10">
        <v>7</v>
      </c>
      <c r="B431" s="11" t="s">
        <v>385</v>
      </c>
      <c r="C431" s="5">
        <v>166.1</v>
      </c>
      <c r="D431" s="5" t="s">
        <v>673</v>
      </c>
      <c r="E431" s="32" t="s">
        <v>673</v>
      </c>
      <c r="F431" s="32">
        <v>166.1</v>
      </c>
      <c r="G431" s="32" t="e">
        <f>#N/A</f>
        <v>#N/A</v>
      </c>
      <c r="H431" s="47" t="s">
        <v>673</v>
      </c>
      <c r="I431" s="47" t="s">
        <v>673</v>
      </c>
      <c r="J431" s="42" t="e">
        <f>#N/A</f>
        <v>#N/A</v>
      </c>
      <c r="K431" s="43" t="e">
        <f>#N/A</f>
        <v>#N/A</v>
      </c>
      <c r="L431" s="42">
        <v>34600</v>
      </c>
      <c r="N431" s="9"/>
    </row>
    <row r="432" spans="1:14" ht="25.5" x14ac:dyDescent="0.2">
      <c r="A432" s="10">
        <v>8</v>
      </c>
      <c r="B432" s="11" t="s">
        <v>386</v>
      </c>
      <c r="C432" s="5">
        <v>193.7</v>
      </c>
      <c r="D432" s="5" t="s">
        <v>673</v>
      </c>
      <c r="E432" s="32" t="s">
        <v>673</v>
      </c>
      <c r="F432" s="32">
        <v>193.7</v>
      </c>
      <c r="G432" s="32" t="e">
        <f>#N/A</f>
        <v>#N/A</v>
      </c>
      <c r="H432" s="47" t="s">
        <v>673</v>
      </c>
      <c r="I432" s="47" t="s">
        <v>673</v>
      </c>
      <c r="J432" s="42" t="e">
        <f>#N/A</f>
        <v>#N/A</v>
      </c>
      <c r="K432" s="43" t="e">
        <f>#N/A</f>
        <v>#N/A</v>
      </c>
      <c r="L432" s="42">
        <v>34600</v>
      </c>
      <c r="N432" s="9"/>
    </row>
    <row r="433" spans="1:14" ht="25.5" x14ac:dyDescent="0.2">
      <c r="A433" s="10">
        <v>9</v>
      </c>
      <c r="B433" s="11" t="s">
        <v>387</v>
      </c>
      <c r="C433" s="5">
        <v>401.9</v>
      </c>
      <c r="D433" s="5" t="s">
        <v>673</v>
      </c>
      <c r="E433" s="32" t="s">
        <v>673</v>
      </c>
      <c r="F433" s="32">
        <v>401.9</v>
      </c>
      <c r="G433" s="32" t="e">
        <f>#N/A</f>
        <v>#N/A</v>
      </c>
      <c r="H433" s="47" t="s">
        <v>673</v>
      </c>
      <c r="I433" s="47" t="s">
        <v>673</v>
      </c>
      <c r="J433" s="42" t="e">
        <f>#N/A</f>
        <v>#N/A</v>
      </c>
      <c r="K433" s="43" t="e">
        <f>#N/A</f>
        <v>#N/A</v>
      </c>
      <c r="L433" s="42">
        <v>34600</v>
      </c>
      <c r="N433" s="9"/>
    </row>
    <row r="434" spans="1:14" ht="25.5" x14ac:dyDescent="0.2">
      <c r="A434" s="10">
        <v>10</v>
      </c>
      <c r="B434" s="11" t="s">
        <v>388</v>
      </c>
      <c r="C434" s="5">
        <v>159.19999999999999</v>
      </c>
      <c r="D434" s="5" t="s">
        <v>673</v>
      </c>
      <c r="E434" s="32" t="s">
        <v>673</v>
      </c>
      <c r="F434" s="32">
        <v>159.19999999999999</v>
      </c>
      <c r="G434" s="32" t="e">
        <f>#N/A</f>
        <v>#N/A</v>
      </c>
      <c r="H434" s="47" t="s">
        <v>673</v>
      </c>
      <c r="I434" s="47" t="s">
        <v>673</v>
      </c>
      <c r="J434" s="42" t="e">
        <f>#N/A</f>
        <v>#N/A</v>
      </c>
      <c r="K434" s="43" t="e">
        <f>#N/A</f>
        <v>#N/A</v>
      </c>
      <c r="L434" s="42">
        <v>34600</v>
      </c>
      <c r="N434" s="9"/>
    </row>
    <row r="435" spans="1:14" ht="25.5" x14ac:dyDescent="0.2">
      <c r="A435" s="10">
        <v>11</v>
      </c>
      <c r="B435" s="11" t="s">
        <v>389</v>
      </c>
      <c r="C435" s="5">
        <v>126.1</v>
      </c>
      <c r="D435" s="5" t="s">
        <v>673</v>
      </c>
      <c r="E435" s="32" t="s">
        <v>673</v>
      </c>
      <c r="F435" s="32">
        <v>126.1</v>
      </c>
      <c r="G435" s="32" t="e">
        <f>#N/A</f>
        <v>#N/A</v>
      </c>
      <c r="H435" s="47" t="s">
        <v>673</v>
      </c>
      <c r="I435" s="47" t="s">
        <v>673</v>
      </c>
      <c r="J435" s="42" t="e">
        <f>#N/A</f>
        <v>#N/A</v>
      </c>
      <c r="K435" s="43" t="e">
        <f>#N/A</f>
        <v>#N/A</v>
      </c>
      <c r="L435" s="42">
        <v>34600</v>
      </c>
      <c r="N435" s="9"/>
    </row>
    <row r="436" spans="1:14" s="69" customFormat="1" ht="52.5" customHeight="1" x14ac:dyDescent="0.2">
      <c r="A436" s="839" t="s">
        <v>477</v>
      </c>
      <c r="B436" s="840"/>
      <c r="C436" s="19">
        <f>SUM(C425:C435)</f>
        <v>2665.6</v>
      </c>
      <c r="D436" s="19">
        <f>SUM(D425:D428)</f>
        <v>1269.3</v>
      </c>
      <c r="E436" s="19">
        <f>SUM(E425:E428)</f>
        <v>43917780</v>
      </c>
      <c r="F436" s="19">
        <f>SUM(F429:F435)</f>
        <v>1396.3</v>
      </c>
      <c r="G436" s="19" t="e">
        <f>SUM(G429:G435)</f>
        <v>#N/A</v>
      </c>
      <c r="H436" s="19" t="s">
        <v>673</v>
      </c>
      <c r="I436" s="19" t="s">
        <v>673</v>
      </c>
      <c r="J436" s="55" t="e">
        <f>SUM(J425:J435)</f>
        <v>#N/A</v>
      </c>
      <c r="K436" s="55" t="e">
        <f>SUM(K425:K435)</f>
        <v>#N/A</v>
      </c>
      <c r="L436" s="55">
        <v>34600</v>
      </c>
      <c r="N436" s="70"/>
    </row>
    <row r="437" spans="1:14" x14ac:dyDescent="0.2">
      <c r="A437" s="852" t="s">
        <v>617</v>
      </c>
      <c r="B437" s="853"/>
      <c r="C437" s="853"/>
      <c r="D437" s="853"/>
      <c r="E437" s="853"/>
      <c r="F437" s="853"/>
      <c r="G437" s="853"/>
      <c r="H437" s="853"/>
      <c r="I437" s="853"/>
      <c r="J437" s="853"/>
      <c r="K437" s="853"/>
      <c r="L437" s="853"/>
      <c r="N437" s="9"/>
    </row>
    <row r="438" spans="1:14" ht="25.5" x14ac:dyDescent="0.2">
      <c r="A438" s="10">
        <v>1</v>
      </c>
      <c r="B438" s="30" t="s">
        <v>390</v>
      </c>
      <c r="C438" s="5">
        <v>175.1</v>
      </c>
      <c r="D438" s="5" t="s">
        <v>673</v>
      </c>
      <c r="E438" s="27" t="s">
        <v>673</v>
      </c>
      <c r="F438" s="27">
        <v>175.1</v>
      </c>
      <c r="G438" s="5">
        <f>F438*L438</f>
        <v>6058460</v>
      </c>
      <c r="H438" s="27" t="s">
        <v>673</v>
      </c>
      <c r="I438" s="5" t="s">
        <v>673</v>
      </c>
      <c r="J438" s="42" t="e">
        <f>#N/A</f>
        <v>#N/A</v>
      </c>
      <c r="K438" s="43" t="e">
        <f>#N/A</f>
        <v>#N/A</v>
      </c>
      <c r="L438" s="42">
        <v>34600</v>
      </c>
      <c r="N438" s="9"/>
    </row>
    <row r="439" spans="1:14" ht="25.5" x14ac:dyDescent="0.2">
      <c r="A439" s="10">
        <v>2</v>
      </c>
      <c r="B439" s="30" t="s">
        <v>391</v>
      </c>
      <c r="C439" s="5">
        <v>178.9</v>
      </c>
      <c r="D439" s="5" t="s">
        <v>673</v>
      </c>
      <c r="E439" s="27" t="s">
        <v>673</v>
      </c>
      <c r="F439" s="27">
        <v>178.9</v>
      </c>
      <c r="G439" s="5" t="e">
        <f>#N/A</f>
        <v>#N/A</v>
      </c>
      <c r="H439" s="27" t="s">
        <v>673</v>
      </c>
      <c r="I439" s="5" t="s">
        <v>673</v>
      </c>
      <c r="J439" s="42" t="e">
        <f>#N/A</f>
        <v>#N/A</v>
      </c>
      <c r="K439" s="43" t="e">
        <f>#N/A</f>
        <v>#N/A</v>
      </c>
      <c r="L439" s="42">
        <v>34600</v>
      </c>
      <c r="N439" s="9"/>
    </row>
    <row r="440" spans="1:14" ht="25.5" x14ac:dyDescent="0.2">
      <c r="A440" s="10">
        <v>3</v>
      </c>
      <c r="B440" s="30" t="s">
        <v>392</v>
      </c>
      <c r="C440" s="5">
        <v>170.7</v>
      </c>
      <c r="D440" s="5" t="s">
        <v>673</v>
      </c>
      <c r="E440" s="27" t="s">
        <v>673</v>
      </c>
      <c r="F440" s="27">
        <v>170.7</v>
      </c>
      <c r="G440" s="5" t="e">
        <f>#N/A</f>
        <v>#N/A</v>
      </c>
      <c r="H440" s="27" t="s">
        <v>673</v>
      </c>
      <c r="I440" s="5" t="s">
        <v>673</v>
      </c>
      <c r="J440" s="42" t="e">
        <f>#N/A</f>
        <v>#N/A</v>
      </c>
      <c r="K440" s="43" t="e">
        <f>#N/A</f>
        <v>#N/A</v>
      </c>
      <c r="L440" s="42">
        <v>34600</v>
      </c>
      <c r="N440" s="9"/>
    </row>
    <row r="441" spans="1:14" ht="25.5" x14ac:dyDescent="0.2">
      <c r="A441" s="10">
        <v>4</v>
      </c>
      <c r="B441" s="30" t="s">
        <v>393</v>
      </c>
      <c r="C441" s="5">
        <v>348.6</v>
      </c>
      <c r="D441" s="5" t="s">
        <v>673</v>
      </c>
      <c r="E441" s="27" t="s">
        <v>673</v>
      </c>
      <c r="F441" s="27">
        <v>348.6</v>
      </c>
      <c r="G441" s="5" t="e">
        <f>#N/A</f>
        <v>#N/A</v>
      </c>
      <c r="H441" s="27" t="s">
        <v>673</v>
      </c>
      <c r="I441" s="5" t="s">
        <v>673</v>
      </c>
      <c r="J441" s="42" t="e">
        <f>#N/A</f>
        <v>#N/A</v>
      </c>
      <c r="K441" s="43" t="e">
        <f>#N/A</f>
        <v>#N/A</v>
      </c>
      <c r="L441" s="42">
        <v>34600</v>
      </c>
      <c r="N441" s="9"/>
    </row>
    <row r="442" spans="1:14" ht="25.5" x14ac:dyDescent="0.2">
      <c r="A442" s="10">
        <v>5</v>
      </c>
      <c r="B442" s="30" t="s">
        <v>394</v>
      </c>
      <c r="C442" s="5">
        <v>56.3</v>
      </c>
      <c r="D442" s="5" t="s">
        <v>673</v>
      </c>
      <c r="E442" s="27" t="s">
        <v>673</v>
      </c>
      <c r="F442" s="27">
        <v>56.3</v>
      </c>
      <c r="G442" s="5" t="e">
        <f>#N/A</f>
        <v>#N/A</v>
      </c>
      <c r="H442" s="27" t="s">
        <v>673</v>
      </c>
      <c r="I442" s="5" t="s">
        <v>673</v>
      </c>
      <c r="J442" s="42" t="e">
        <f>#N/A</f>
        <v>#N/A</v>
      </c>
      <c r="K442" s="43" t="e">
        <f>#N/A</f>
        <v>#N/A</v>
      </c>
      <c r="L442" s="42">
        <v>34600</v>
      </c>
      <c r="N442" s="9"/>
    </row>
    <row r="443" spans="1:14" ht="25.5" x14ac:dyDescent="0.2">
      <c r="A443" s="10">
        <v>6</v>
      </c>
      <c r="B443" s="30" t="s">
        <v>395</v>
      </c>
      <c r="C443" s="5">
        <v>147.5</v>
      </c>
      <c r="D443" s="5" t="s">
        <v>673</v>
      </c>
      <c r="E443" s="27" t="s">
        <v>673</v>
      </c>
      <c r="F443" s="27">
        <v>147.5</v>
      </c>
      <c r="G443" s="5" t="e">
        <f>#N/A</f>
        <v>#N/A</v>
      </c>
      <c r="H443" s="27" t="s">
        <v>673</v>
      </c>
      <c r="I443" s="5" t="s">
        <v>673</v>
      </c>
      <c r="J443" s="42" t="e">
        <f>#N/A</f>
        <v>#N/A</v>
      </c>
      <c r="K443" s="43" t="e">
        <f>#N/A</f>
        <v>#N/A</v>
      </c>
      <c r="L443" s="42">
        <v>34600</v>
      </c>
      <c r="N443" s="9"/>
    </row>
    <row r="444" spans="1:14" ht="25.5" x14ac:dyDescent="0.2">
      <c r="A444" s="10">
        <v>7</v>
      </c>
      <c r="B444" s="30" t="s">
        <v>396</v>
      </c>
      <c r="C444" s="5">
        <v>178</v>
      </c>
      <c r="D444" s="5" t="s">
        <v>673</v>
      </c>
      <c r="E444" s="27" t="s">
        <v>673</v>
      </c>
      <c r="F444" s="27">
        <v>178</v>
      </c>
      <c r="G444" s="5" t="e">
        <f>#N/A</f>
        <v>#N/A</v>
      </c>
      <c r="H444" s="27" t="s">
        <v>673</v>
      </c>
      <c r="I444" s="5" t="s">
        <v>673</v>
      </c>
      <c r="J444" s="42" t="e">
        <f>#N/A</f>
        <v>#N/A</v>
      </c>
      <c r="K444" s="43" t="e">
        <f>#N/A</f>
        <v>#N/A</v>
      </c>
      <c r="L444" s="42">
        <v>34600</v>
      </c>
      <c r="N444" s="9"/>
    </row>
    <row r="445" spans="1:14" ht="25.5" x14ac:dyDescent="0.2">
      <c r="A445" s="10">
        <v>8</v>
      </c>
      <c r="B445" s="30" t="s">
        <v>397</v>
      </c>
      <c r="C445" s="5">
        <v>111.8</v>
      </c>
      <c r="D445" s="5" t="s">
        <v>673</v>
      </c>
      <c r="E445" s="27" t="s">
        <v>673</v>
      </c>
      <c r="F445" s="27">
        <v>111.8</v>
      </c>
      <c r="G445" s="5" t="e">
        <f>#N/A</f>
        <v>#N/A</v>
      </c>
      <c r="H445" s="27" t="s">
        <v>673</v>
      </c>
      <c r="I445" s="5" t="s">
        <v>673</v>
      </c>
      <c r="J445" s="42" t="e">
        <f>#N/A</f>
        <v>#N/A</v>
      </c>
      <c r="K445" s="43" t="e">
        <f>#N/A</f>
        <v>#N/A</v>
      </c>
      <c r="L445" s="42">
        <v>34600</v>
      </c>
      <c r="N445" s="9"/>
    </row>
    <row r="446" spans="1:14" ht="25.5" x14ac:dyDescent="0.2">
      <c r="A446" s="10">
        <v>9</v>
      </c>
      <c r="B446" s="30" t="s">
        <v>398</v>
      </c>
      <c r="C446" s="5">
        <v>155.19999999999999</v>
      </c>
      <c r="D446" s="5" t="s">
        <v>673</v>
      </c>
      <c r="E446" s="27" t="s">
        <v>673</v>
      </c>
      <c r="F446" s="27">
        <v>155.19999999999999</v>
      </c>
      <c r="G446" s="5" t="e">
        <f>#N/A</f>
        <v>#N/A</v>
      </c>
      <c r="H446" s="27" t="s">
        <v>673</v>
      </c>
      <c r="I446" s="5" t="s">
        <v>673</v>
      </c>
      <c r="J446" s="42" t="e">
        <f>#N/A</f>
        <v>#N/A</v>
      </c>
      <c r="K446" s="43" t="e">
        <f>#N/A</f>
        <v>#N/A</v>
      </c>
      <c r="L446" s="42">
        <v>34600</v>
      </c>
      <c r="N446" s="9"/>
    </row>
    <row r="447" spans="1:14" ht="25.5" x14ac:dyDescent="0.2">
      <c r="A447" s="10">
        <v>10</v>
      </c>
      <c r="B447" s="30" t="s">
        <v>399</v>
      </c>
      <c r="C447" s="5">
        <v>149.4</v>
      </c>
      <c r="D447" s="5" t="s">
        <v>673</v>
      </c>
      <c r="E447" s="27" t="s">
        <v>673</v>
      </c>
      <c r="F447" s="27">
        <v>149.4</v>
      </c>
      <c r="G447" s="5" t="e">
        <f>#N/A</f>
        <v>#N/A</v>
      </c>
      <c r="H447" s="27" t="s">
        <v>673</v>
      </c>
      <c r="I447" s="5" t="s">
        <v>673</v>
      </c>
      <c r="J447" s="42" t="e">
        <f>#N/A</f>
        <v>#N/A</v>
      </c>
      <c r="K447" s="43" t="e">
        <f>#N/A</f>
        <v>#N/A</v>
      </c>
      <c r="L447" s="42">
        <v>34600</v>
      </c>
      <c r="N447" s="9"/>
    </row>
    <row r="448" spans="1:14" s="69" customFormat="1" ht="53.25" customHeight="1" x14ac:dyDescent="0.2">
      <c r="A448" s="839" t="s">
        <v>478</v>
      </c>
      <c r="B448" s="840"/>
      <c r="C448" s="19">
        <f>SUM(C438:C447)</f>
        <v>1671.5</v>
      </c>
      <c r="D448" s="19" t="s">
        <v>673</v>
      </c>
      <c r="E448" s="18" t="s">
        <v>673</v>
      </c>
      <c r="F448" s="19">
        <f>SUM(F438:F447)</f>
        <v>1671.5</v>
      </c>
      <c r="G448" s="19" t="e">
        <f>SUM(G438:G447)</f>
        <v>#N/A</v>
      </c>
      <c r="H448" s="19" t="s">
        <v>673</v>
      </c>
      <c r="I448" s="19" t="s">
        <v>673</v>
      </c>
      <c r="J448" s="55" t="e">
        <f>SUM(J438:J447)</f>
        <v>#N/A</v>
      </c>
      <c r="K448" s="55" t="e">
        <f>SUM(K438:K447)</f>
        <v>#N/A</v>
      </c>
      <c r="L448" s="55">
        <v>34600</v>
      </c>
      <c r="N448" s="70"/>
    </row>
    <row r="449" spans="1:14" x14ac:dyDescent="0.2">
      <c r="A449" s="852" t="s">
        <v>348</v>
      </c>
      <c r="B449" s="853"/>
      <c r="C449" s="853"/>
      <c r="D449" s="853"/>
      <c r="E449" s="853"/>
      <c r="F449" s="853"/>
      <c r="G449" s="853"/>
      <c r="H449" s="853"/>
      <c r="I449" s="853"/>
      <c r="J449" s="853"/>
      <c r="K449" s="853"/>
      <c r="L449" s="853"/>
      <c r="N449" s="9"/>
    </row>
    <row r="450" spans="1:14" ht="25.5" x14ac:dyDescent="0.2">
      <c r="A450" s="10">
        <v>1</v>
      </c>
      <c r="B450" s="11" t="s">
        <v>479</v>
      </c>
      <c r="C450" s="5">
        <v>395.8</v>
      </c>
      <c r="D450" s="5" t="s">
        <v>673</v>
      </c>
      <c r="E450" s="27" t="s">
        <v>673</v>
      </c>
      <c r="F450" s="27">
        <v>395.8</v>
      </c>
      <c r="G450" s="5">
        <f>F450*L450</f>
        <v>13694680</v>
      </c>
      <c r="H450" s="27" t="s">
        <v>673</v>
      </c>
      <c r="I450" s="5" t="s">
        <v>673</v>
      </c>
      <c r="J450" s="42">
        <f>G450</f>
        <v>13694680</v>
      </c>
      <c r="K450" s="43">
        <f>J450*0.1</f>
        <v>1369468</v>
      </c>
      <c r="L450" s="42">
        <v>34600</v>
      </c>
      <c r="N450" s="9"/>
    </row>
    <row r="451" spans="1:14" ht="25.5" x14ac:dyDescent="0.2">
      <c r="A451" s="10">
        <v>2</v>
      </c>
      <c r="B451" s="11" t="s">
        <v>480</v>
      </c>
      <c r="C451" s="5">
        <v>174.9</v>
      </c>
      <c r="D451" s="5" t="s">
        <v>673</v>
      </c>
      <c r="E451" s="27" t="s">
        <v>673</v>
      </c>
      <c r="F451" s="27">
        <v>174.9</v>
      </c>
      <c r="G451" s="5">
        <f>F451*L451</f>
        <v>6051540</v>
      </c>
      <c r="H451" s="27" t="s">
        <v>673</v>
      </c>
      <c r="I451" s="5" t="s">
        <v>673</v>
      </c>
      <c r="J451" s="42">
        <f>G451</f>
        <v>6051540</v>
      </c>
      <c r="K451" s="43">
        <f>J451*0.1</f>
        <v>605154</v>
      </c>
      <c r="L451" s="42">
        <v>34600</v>
      </c>
      <c r="N451" s="9"/>
    </row>
    <row r="452" spans="1:14" ht="25.5" x14ac:dyDescent="0.2">
      <c r="A452" s="10">
        <v>3</v>
      </c>
      <c r="B452" s="11" t="s">
        <v>481</v>
      </c>
      <c r="C452" s="5">
        <v>225.8</v>
      </c>
      <c r="D452" s="5" t="s">
        <v>673</v>
      </c>
      <c r="E452" s="27" t="s">
        <v>673</v>
      </c>
      <c r="F452" s="27">
        <v>225.8</v>
      </c>
      <c r="G452" s="5">
        <f>F452*L452</f>
        <v>7812680</v>
      </c>
      <c r="H452" s="27" t="s">
        <v>673</v>
      </c>
      <c r="I452" s="5" t="s">
        <v>673</v>
      </c>
      <c r="J452" s="42">
        <f>G452</f>
        <v>7812680</v>
      </c>
      <c r="K452" s="43">
        <f>J452*0.1</f>
        <v>781268</v>
      </c>
      <c r="L452" s="42">
        <v>34600</v>
      </c>
      <c r="N452" s="9"/>
    </row>
    <row r="453" spans="1:14" ht="25.5" x14ac:dyDescent="0.2">
      <c r="A453" s="10">
        <v>4</v>
      </c>
      <c r="B453" s="11" t="s">
        <v>482</v>
      </c>
      <c r="C453" s="5">
        <v>442.69</v>
      </c>
      <c r="D453" s="5" t="s">
        <v>673</v>
      </c>
      <c r="E453" s="27" t="s">
        <v>673</v>
      </c>
      <c r="F453" s="27">
        <v>442.69</v>
      </c>
      <c r="G453" s="5">
        <f>F453*L453</f>
        <v>15317074</v>
      </c>
      <c r="H453" s="27" t="s">
        <v>673</v>
      </c>
      <c r="I453" s="5" t="s">
        <v>673</v>
      </c>
      <c r="J453" s="42">
        <f>G453</f>
        <v>15317074</v>
      </c>
      <c r="K453" s="43">
        <f>J453*0.1</f>
        <v>1531707.4</v>
      </c>
      <c r="L453" s="42">
        <v>34600</v>
      </c>
      <c r="N453" s="9"/>
    </row>
    <row r="454" spans="1:14" ht="25.5" x14ac:dyDescent="0.2">
      <c r="A454" s="10">
        <v>5</v>
      </c>
      <c r="B454" s="11" t="s">
        <v>483</v>
      </c>
      <c r="C454" s="5">
        <v>471.9</v>
      </c>
      <c r="D454" s="5" t="s">
        <v>673</v>
      </c>
      <c r="E454" s="27" t="s">
        <v>673</v>
      </c>
      <c r="F454" s="27">
        <v>471.9</v>
      </c>
      <c r="G454" s="5">
        <f>F454*L454</f>
        <v>16327740</v>
      </c>
      <c r="H454" s="27" t="s">
        <v>673</v>
      </c>
      <c r="I454" s="5" t="s">
        <v>673</v>
      </c>
      <c r="J454" s="42">
        <f>G454</f>
        <v>16327740</v>
      </c>
      <c r="K454" s="43">
        <f>J454*0.1</f>
        <v>1632774</v>
      </c>
      <c r="L454" s="42">
        <v>34600</v>
      </c>
      <c r="N454" s="9"/>
    </row>
    <row r="455" spans="1:14" s="69" customFormat="1" ht="54" customHeight="1" x14ac:dyDescent="0.2">
      <c r="A455" s="839" t="s">
        <v>488</v>
      </c>
      <c r="B455" s="840"/>
      <c r="C455" s="19">
        <f>SUM(C450:C454)</f>
        <v>1711.09</v>
      </c>
      <c r="D455" s="19" t="s">
        <v>673</v>
      </c>
      <c r="E455" s="18" t="s">
        <v>673</v>
      </c>
      <c r="F455" s="19">
        <f>SUM(F450:F454)</f>
        <v>1711.09</v>
      </c>
      <c r="G455" s="19">
        <f>SUM(G450:G454)</f>
        <v>59203714</v>
      </c>
      <c r="H455" s="19" t="s">
        <v>673</v>
      </c>
      <c r="I455" s="19" t="s">
        <v>673</v>
      </c>
      <c r="J455" s="55">
        <f>SUM(J450:J454)</f>
        <v>59203714</v>
      </c>
      <c r="K455" s="55">
        <f>SUM(K450:K454)</f>
        <v>5920371.4000000004</v>
      </c>
      <c r="L455" s="55">
        <v>34600</v>
      </c>
      <c r="N455" s="70"/>
    </row>
    <row r="456" spans="1:14" s="35" customFormat="1" x14ac:dyDescent="0.2">
      <c r="A456" s="852" t="s">
        <v>349</v>
      </c>
      <c r="B456" s="853"/>
      <c r="C456" s="853"/>
      <c r="D456" s="853"/>
      <c r="E456" s="853"/>
      <c r="F456" s="853"/>
      <c r="G456" s="853"/>
      <c r="H456" s="853"/>
      <c r="I456" s="853"/>
      <c r="J456" s="853"/>
      <c r="K456" s="853"/>
      <c r="L456" s="853"/>
      <c r="N456" s="36"/>
    </row>
    <row r="457" spans="1:14" s="35" customFormat="1" ht="25.5" x14ac:dyDescent="0.2">
      <c r="A457" s="10">
        <v>1</v>
      </c>
      <c r="B457" s="11" t="s">
        <v>3</v>
      </c>
      <c r="C457" s="5">
        <v>539.79999999999995</v>
      </c>
      <c r="D457" s="19" t="s">
        <v>673</v>
      </c>
      <c r="E457" s="19" t="s">
        <v>673</v>
      </c>
      <c r="F457" s="5">
        <v>539.79999999999995</v>
      </c>
      <c r="G457" s="32">
        <f>F457*L457</f>
        <v>18677080</v>
      </c>
      <c r="H457" s="5" t="s">
        <v>673</v>
      </c>
      <c r="I457" s="32" t="s">
        <v>673</v>
      </c>
      <c r="J457" s="42">
        <f>G457</f>
        <v>18677080</v>
      </c>
      <c r="K457" s="43">
        <v>252945</v>
      </c>
      <c r="L457" s="42">
        <v>34600</v>
      </c>
      <c r="N457" s="36"/>
    </row>
    <row r="458" spans="1:14" s="35" customFormat="1" ht="25.5" x14ac:dyDescent="0.2">
      <c r="A458" s="10">
        <v>2</v>
      </c>
      <c r="B458" s="11" t="s">
        <v>4</v>
      </c>
      <c r="C458" s="5">
        <v>1073.4000000000001</v>
      </c>
      <c r="D458" s="19" t="s">
        <v>673</v>
      </c>
      <c r="E458" s="19" t="s">
        <v>673</v>
      </c>
      <c r="F458" s="5">
        <v>1073.4000000000001</v>
      </c>
      <c r="G458" s="32">
        <f>F458*L458</f>
        <v>37139640</v>
      </c>
      <c r="H458" s="5" t="s">
        <v>673</v>
      </c>
      <c r="I458" s="32" t="s">
        <v>673</v>
      </c>
      <c r="J458" s="42">
        <f>G458</f>
        <v>37139640</v>
      </c>
      <c r="K458" s="43">
        <v>769230</v>
      </c>
      <c r="L458" s="42">
        <v>34600</v>
      </c>
      <c r="N458" s="36"/>
    </row>
    <row r="459" spans="1:14" s="69" customFormat="1" ht="31.5" customHeight="1" x14ac:dyDescent="0.2">
      <c r="A459" s="839" t="s">
        <v>622</v>
      </c>
      <c r="B459" s="840"/>
      <c r="C459" s="19">
        <f>SUM(C457:C458)</f>
        <v>1613.2</v>
      </c>
      <c r="D459" s="19" t="s">
        <v>673</v>
      </c>
      <c r="E459" s="19" t="s">
        <v>673</v>
      </c>
      <c r="F459" s="19">
        <f>SUM(F457:F458)</f>
        <v>1613.2</v>
      </c>
      <c r="G459" s="19">
        <f>SUM(G457:G458)</f>
        <v>55816720</v>
      </c>
      <c r="H459" s="19" t="s">
        <v>673</v>
      </c>
      <c r="I459" s="19" t="s">
        <v>673</v>
      </c>
      <c r="J459" s="55">
        <f>SUM(J457:J458)</f>
        <v>55816720</v>
      </c>
      <c r="K459" s="55">
        <f>SUM(K457:K458)</f>
        <v>1022175</v>
      </c>
      <c r="L459" s="55">
        <v>34600</v>
      </c>
      <c r="N459" s="70"/>
    </row>
    <row r="460" spans="1:14" x14ac:dyDescent="0.2">
      <c r="A460" s="852" t="s">
        <v>611</v>
      </c>
      <c r="B460" s="853"/>
      <c r="C460" s="853"/>
      <c r="D460" s="853"/>
      <c r="E460" s="853"/>
      <c r="F460" s="853"/>
      <c r="G460" s="853"/>
      <c r="H460" s="853"/>
      <c r="I460" s="853"/>
      <c r="J460" s="853"/>
      <c r="K460" s="853"/>
      <c r="L460" s="853"/>
      <c r="N460" s="9"/>
    </row>
    <row r="461" spans="1:14" ht="25.5" x14ac:dyDescent="0.2">
      <c r="A461" s="10">
        <v>1</v>
      </c>
      <c r="B461" s="30" t="s">
        <v>9</v>
      </c>
      <c r="C461" s="5">
        <v>556.1</v>
      </c>
      <c r="D461" s="5" t="s">
        <v>673</v>
      </c>
      <c r="E461" s="27" t="s">
        <v>673</v>
      </c>
      <c r="F461" s="27">
        <v>556.1</v>
      </c>
      <c r="G461" s="5">
        <f>F461*L461</f>
        <v>19241060</v>
      </c>
      <c r="H461" s="27" t="s">
        <v>673</v>
      </c>
      <c r="I461" s="5" t="s">
        <v>673</v>
      </c>
      <c r="J461" s="42" t="e">
        <f>#N/A</f>
        <v>#N/A</v>
      </c>
      <c r="K461" s="43">
        <v>635265</v>
      </c>
      <c r="L461" s="42">
        <v>34600</v>
      </c>
      <c r="N461" s="9"/>
    </row>
    <row r="462" spans="1:14" ht="25.5" x14ac:dyDescent="0.2">
      <c r="A462" s="10">
        <v>2</v>
      </c>
      <c r="B462" s="30" t="s">
        <v>10</v>
      </c>
      <c r="C462" s="5">
        <v>645</v>
      </c>
      <c r="D462" s="5" t="s">
        <v>673</v>
      </c>
      <c r="E462" s="27" t="s">
        <v>673</v>
      </c>
      <c r="F462" s="27">
        <v>645</v>
      </c>
      <c r="G462" s="5" t="e">
        <f>#N/A</f>
        <v>#N/A</v>
      </c>
      <c r="H462" s="27" t="s">
        <v>673</v>
      </c>
      <c r="I462" s="5" t="s">
        <v>673</v>
      </c>
      <c r="J462" s="42" t="e">
        <f>#N/A</f>
        <v>#N/A</v>
      </c>
      <c r="K462" s="43">
        <v>2607930</v>
      </c>
      <c r="L462" s="42">
        <v>34600</v>
      </c>
      <c r="N462" s="9"/>
    </row>
    <row r="463" spans="1:14" ht="25.5" x14ac:dyDescent="0.2">
      <c r="A463" s="10">
        <v>3</v>
      </c>
      <c r="B463" s="30" t="s">
        <v>11</v>
      </c>
      <c r="C463" s="5">
        <v>483</v>
      </c>
      <c r="D463" s="5" t="s">
        <v>673</v>
      </c>
      <c r="E463" s="27" t="s">
        <v>673</v>
      </c>
      <c r="F463" s="27">
        <v>483</v>
      </c>
      <c r="G463" s="5" t="e">
        <f>#N/A</f>
        <v>#N/A</v>
      </c>
      <c r="H463" s="27" t="s">
        <v>673</v>
      </c>
      <c r="I463" s="5" t="s">
        <v>673</v>
      </c>
      <c r="J463" s="42" t="e">
        <f>#N/A</f>
        <v>#N/A</v>
      </c>
      <c r="K463" s="43" t="e">
        <f>J463*0.1</f>
        <v>#N/A</v>
      </c>
      <c r="L463" s="42">
        <v>34600</v>
      </c>
      <c r="N463" s="9"/>
    </row>
    <row r="464" spans="1:14" ht="25.5" x14ac:dyDescent="0.2">
      <c r="A464" s="10">
        <v>4</v>
      </c>
      <c r="B464" s="30" t="s">
        <v>12</v>
      </c>
      <c r="C464" s="5">
        <v>338.8</v>
      </c>
      <c r="D464" s="5" t="s">
        <v>673</v>
      </c>
      <c r="E464" s="27" t="s">
        <v>673</v>
      </c>
      <c r="F464" s="27">
        <v>338.8</v>
      </c>
      <c r="G464" s="5" t="e">
        <f>#N/A</f>
        <v>#N/A</v>
      </c>
      <c r="H464" s="27" t="s">
        <v>673</v>
      </c>
      <c r="I464" s="5" t="s">
        <v>673</v>
      </c>
      <c r="J464" s="42" t="e">
        <f>#N/A</f>
        <v>#N/A</v>
      </c>
      <c r="K464" s="43">
        <v>6137180</v>
      </c>
      <c r="L464" s="42">
        <v>34600</v>
      </c>
      <c r="N464" s="9"/>
    </row>
    <row r="465" spans="1:14" ht="25.5" x14ac:dyDescent="0.2">
      <c r="A465" s="10">
        <v>5</v>
      </c>
      <c r="B465" s="30" t="s">
        <v>13</v>
      </c>
      <c r="C465" s="5">
        <v>257.2</v>
      </c>
      <c r="D465" s="5" t="s">
        <v>673</v>
      </c>
      <c r="E465" s="27" t="s">
        <v>673</v>
      </c>
      <c r="F465" s="27">
        <v>257.2</v>
      </c>
      <c r="G465" s="5" t="e">
        <f>#N/A</f>
        <v>#N/A</v>
      </c>
      <c r="H465" s="27" t="s">
        <v>673</v>
      </c>
      <c r="I465" s="5" t="s">
        <v>673</v>
      </c>
      <c r="J465" s="42" t="e">
        <f>#N/A</f>
        <v>#N/A</v>
      </c>
      <c r="K465" s="43">
        <v>1486000</v>
      </c>
      <c r="L465" s="42">
        <v>34600</v>
      </c>
      <c r="N465" s="9"/>
    </row>
    <row r="466" spans="1:14" ht="25.5" x14ac:dyDescent="0.2">
      <c r="A466" s="10">
        <v>6</v>
      </c>
      <c r="B466" s="30" t="s">
        <v>14</v>
      </c>
      <c r="C466" s="5">
        <v>624.1</v>
      </c>
      <c r="D466" s="5" t="s">
        <v>673</v>
      </c>
      <c r="E466" s="27" t="s">
        <v>673</v>
      </c>
      <c r="F466" s="27">
        <v>624.1</v>
      </c>
      <c r="G466" s="5" t="e">
        <f>#N/A</f>
        <v>#N/A</v>
      </c>
      <c r="H466" s="27" t="s">
        <v>673</v>
      </c>
      <c r="I466" s="5" t="s">
        <v>673</v>
      </c>
      <c r="J466" s="42" t="e">
        <f>#N/A</f>
        <v>#N/A</v>
      </c>
      <c r="K466" s="43">
        <v>6761300</v>
      </c>
      <c r="L466" s="42">
        <v>34600</v>
      </c>
      <c r="N466" s="9"/>
    </row>
    <row r="467" spans="1:14" ht="25.5" x14ac:dyDescent="0.2">
      <c r="A467" s="10">
        <v>7</v>
      </c>
      <c r="B467" s="30" t="s">
        <v>15</v>
      </c>
      <c r="C467" s="5">
        <v>543</v>
      </c>
      <c r="D467" s="5" t="s">
        <v>673</v>
      </c>
      <c r="E467" s="27" t="s">
        <v>673</v>
      </c>
      <c r="F467" s="27">
        <v>543</v>
      </c>
      <c r="G467" s="5" t="e">
        <f>#N/A</f>
        <v>#N/A</v>
      </c>
      <c r="H467" s="27" t="s">
        <v>673</v>
      </c>
      <c r="I467" s="5" t="s">
        <v>673</v>
      </c>
      <c r="J467" s="42" t="e">
        <f>#N/A</f>
        <v>#N/A</v>
      </c>
      <c r="K467" s="43">
        <v>6426950</v>
      </c>
      <c r="L467" s="42">
        <v>34600</v>
      </c>
      <c r="N467" s="9"/>
    </row>
    <row r="468" spans="1:14" ht="25.5" x14ac:dyDescent="0.2">
      <c r="A468" s="10">
        <v>8</v>
      </c>
      <c r="B468" s="30" t="s">
        <v>16</v>
      </c>
      <c r="C468" s="5">
        <v>380.1</v>
      </c>
      <c r="D468" s="5" t="s">
        <v>673</v>
      </c>
      <c r="E468" s="27" t="s">
        <v>673</v>
      </c>
      <c r="F468" s="27">
        <v>380.1</v>
      </c>
      <c r="G468" s="5" t="e">
        <f>#N/A</f>
        <v>#N/A</v>
      </c>
      <c r="H468" s="27" t="s">
        <v>673</v>
      </c>
      <c r="I468" s="5" t="s">
        <v>673</v>
      </c>
      <c r="J468" s="42" t="e">
        <f>#N/A</f>
        <v>#N/A</v>
      </c>
      <c r="K468" s="43">
        <v>5461050</v>
      </c>
      <c r="L468" s="42">
        <v>34600</v>
      </c>
      <c r="N468" s="9"/>
    </row>
    <row r="469" spans="1:14" ht="25.5" x14ac:dyDescent="0.2">
      <c r="A469" s="10">
        <v>9</v>
      </c>
      <c r="B469" s="30" t="s">
        <v>17</v>
      </c>
      <c r="C469" s="5">
        <v>252.2</v>
      </c>
      <c r="D469" s="5" t="s">
        <v>673</v>
      </c>
      <c r="E469" s="27" t="s">
        <v>673</v>
      </c>
      <c r="F469" s="27">
        <v>252.2</v>
      </c>
      <c r="G469" s="5" t="e">
        <f>#N/A</f>
        <v>#N/A</v>
      </c>
      <c r="H469" s="27" t="s">
        <v>673</v>
      </c>
      <c r="I469" s="5" t="s">
        <v>673</v>
      </c>
      <c r="J469" s="42" t="e">
        <f>#N/A</f>
        <v>#N/A</v>
      </c>
      <c r="K469" s="43" t="e">
        <f>J469*0.1</f>
        <v>#N/A</v>
      </c>
      <c r="L469" s="42">
        <v>34600</v>
      </c>
      <c r="N469" s="9"/>
    </row>
    <row r="470" spans="1:14" ht="25.5" x14ac:dyDescent="0.2">
      <c r="A470" s="10">
        <v>10</v>
      </c>
      <c r="B470" s="30" t="s">
        <v>511</v>
      </c>
      <c r="C470" s="5">
        <v>191.8</v>
      </c>
      <c r="D470" s="5" t="s">
        <v>673</v>
      </c>
      <c r="E470" s="27" t="s">
        <v>673</v>
      </c>
      <c r="F470" s="27">
        <v>191.8</v>
      </c>
      <c r="G470" s="5" t="e">
        <f>#N/A</f>
        <v>#N/A</v>
      </c>
      <c r="H470" s="27" t="s">
        <v>673</v>
      </c>
      <c r="I470" s="5" t="s">
        <v>673</v>
      </c>
      <c r="J470" s="42" t="e">
        <f>#N/A</f>
        <v>#N/A</v>
      </c>
      <c r="K470" s="43" t="e">
        <f>J470*0.1</f>
        <v>#N/A</v>
      </c>
      <c r="L470" s="42">
        <v>34600</v>
      </c>
      <c r="N470" s="9"/>
    </row>
    <row r="471" spans="1:14" ht="25.5" x14ac:dyDescent="0.2">
      <c r="A471" s="10">
        <v>11</v>
      </c>
      <c r="B471" s="30" t="s">
        <v>512</v>
      </c>
      <c r="C471" s="5">
        <v>540</v>
      </c>
      <c r="D471" s="5" t="s">
        <v>673</v>
      </c>
      <c r="E471" s="27" t="s">
        <v>673</v>
      </c>
      <c r="F471" s="27">
        <v>540</v>
      </c>
      <c r="G471" s="5" t="e">
        <f>#N/A</f>
        <v>#N/A</v>
      </c>
      <c r="H471" s="27" t="s">
        <v>673</v>
      </c>
      <c r="I471" s="5" t="s">
        <v>673</v>
      </c>
      <c r="J471" s="42" t="e">
        <f>#N/A</f>
        <v>#N/A</v>
      </c>
      <c r="K471" s="43" t="e">
        <f>J471*0.1</f>
        <v>#N/A</v>
      </c>
      <c r="L471" s="42">
        <v>34600</v>
      </c>
      <c r="N471" s="9"/>
    </row>
    <row r="472" spans="1:14" ht="25.5" x14ac:dyDescent="0.2">
      <c r="A472" s="10">
        <v>12</v>
      </c>
      <c r="B472" s="30" t="s">
        <v>513</v>
      </c>
      <c r="C472" s="5">
        <v>462.4</v>
      </c>
      <c r="D472" s="5" t="s">
        <v>673</v>
      </c>
      <c r="E472" s="27" t="s">
        <v>673</v>
      </c>
      <c r="F472" s="27">
        <v>462.4</v>
      </c>
      <c r="G472" s="5" t="e">
        <f>#N/A</f>
        <v>#N/A</v>
      </c>
      <c r="H472" s="27" t="s">
        <v>673</v>
      </c>
      <c r="I472" s="5" t="s">
        <v>673</v>
      </c>
      <c r="J472" s="42" t="e">
        <f>#N/A</f>
        <v>#N/A</v>
      </c>
      <c r="K472" s="43">
        <v>2362740</v>
      </c>
      <c r="L472" s="42">
        <v>34600</v>
      </c>
      <c r="N472" s="9"/>
    </row>
    <row r="473" spans="1:14" ht="25.5" x14ac:dyDescent="0.2">
      <c r="A473" s="10">
        <v>13</v>
      </c>
      <c r="B473" s="30" t="s">
        <v>514</v>
      </c>
      <c r="C473" s="5">
        <v>518.70000000000005</v>
      </c>
      <c r="D473" s="5" t="s">
        <v>673</v>
      </c>
      <c r="E473" s="27" t="s">
        <v>673</v>
      </c>
      <c r="F473" s="27">
        <v>518.70000000000005</v>
      </c>
      <c r="G473" s="5" t="e">
        <f>#N/A</f>
        <v>#N/A</v>
      </c>
      <c r="H473" s="27" t="s">
        <v>673</v>
      </c>
      <c r="I473" s="5" t="s">
        <v>673</v>
      </c>
      <c r="J473" s="42" t="e">
        <f>#N/A</f>
        <v>#N/A</v>
      </c>
      <c r="K473" s="43">
        <v>1980095</v>
      </c>
      <c r="L473" s="42">
        <v>34600</v>
      </c>
      <c r="N473" s="9"/>
    </row>
    <row r="474" spans="1:14" ht="25.5" x14ac:dyDescent="0.2">
      <c r="A474" s="10">
        <v>14</v>
      </c>
      <c r="B474" s="30" t="s">
        <v>515</v>
      </c>
      <c r="C474" s="5">
        <v>636.20000000000005</v>
      </c>
      <c r="D474" s="5" t="s">
        <v>673</v>
      </c>
      <c r="E474" s="27" t="s">
        <v>673</v>
      </c>
      <c r="F474" s="27">
        <v>636.20000000000005</v>
      </c>
      <c r="G474" s="5" t="e">
        <f>#N/A</f>
        <v>#N/A</v>
      </c>
      <c r="H474" s="27" t="s">
        <v>673</v>
      </c>
      <c r="I474" s="5" t="s">
        <v>673</v>
      </c>
      <c r="J474" s="42" t="e">
        <f>#N/A</f>
        <v>#N/A</v>
      </c>
      <c r="K474" s="43">
        <v>1562150</v>
      </c>
      <c r="L474" s="42">
        <v>34600</v>
      </c>
      <c r="N474" s="9"/>
    </row>
    <row r="475" spans="1:14" ht="25.5" x14ac:dyDescent="0.2">
      <c r="A475" s="10">
        <v>15</v>
      </c>
      <c r="B475" s="30" t="s">
        <v>516</v>
      </c>
      <c r="C475" s="5">
        <v>620</v>
      </c>
      <c r="D475" s="5" t="s">
        <v>673</v>
      </c>
      <c r="E475" s="27" t="s">
        <v>673</v>
      </c>
      <c r="F475" s="27">
        <v>620</v>
      </c>
      <c r="G475" s="5" t="e">
        <f>#N/A</f>
        <v>#N/A</v>
      </c>
      <c r="H475" s="27" t="s">
        <v>673</v>
      </c>
      <c r="I475" s="5" t="s">
        <v>673</v>
      </c>
      <c r="J475" s="42" t="e">
        <f>#N/A</f>
        <v>#N/A</v>
      </c>
      <c r="K475" s="43">
        <v>8713500</v>
      </c>
      <c r="L475" s="42">
        <v>34600</v>
      </c>
      <c r="N475" s="9"/>
    </row>
    <row r="476" spans="1:14" ht="25.5" x14ac:dyDescent="0.2">
      <c r="A476" s="10">
        <v>16</v>
      </c>
      <c r="B476" s="30" t="s">
        <v>517</v>
      </c>
      <c r="C476" s="5">
        <v>376.9</v>
      </c>
      <c r="D476" s="5" t="s">
        <v>673</v>
      </c>
      <c r="E476" s="27" t="s">
        <v>673</v>
      </c>
      <c r="F476" s="27">
        <v>376.9</v>
      </c>
      <c r="G476" s="5" t="e">
        <f>#N/A</f>
        <v>#N/A</v>
      </c>
      <c r="H476" s="27" t="s">
        <v>673</v>
      </c>
      <c r="I476" s="5" t="s">
        <v>673</v>
      </c>
      <c r="J476" s="42" t="e">
        <f>#N/A</f>
        <v>#N/A</v>
      </c>
      <c r="K476" s="43">
        <v>4242925</v>
      </c>
      <c r="L476" s="42">
        <v>34600</v>
      </c>
      <c r="N476" s="9"/>
    </row>
    <row r="477" spans="1:14" ht="25.5" x14ac:dyDescent="0.2">
      <c r="A477" s="10">
        <v>17</v>
      </c>
      <c r="B477" s="30" t="s">
        <v>518</v>
      </c>
      <c r="C477" s="5">
        <v>365.9</v>
      </c>
      <c r="D477" s="5" t="s">
        <v>673</v>
      </c>
      <c r="E477" s="27" t="s">
        <v>673</v>
      </c>
      <c r="F477" s="27">
        <v>365.9</v>
      </c>
      <c r="G477" s="5" t="e">
        <f>#N/A</f>
        <v>#N/A</v>
      </c>
      <c r="H477" s="27" t="s">
        <v>673</v>
      </c>
      <c r="I477" s="5" t="s">
        <v>673</v>
      </c>
      <c r="J477" s="42" t="e">
        <f>#N/A</f>
        <v>#N/A</v>
      </c>
      <c r="K477" s="43">
        <v>4792425</v>
      </c>
      <c r="L477" s="42">
        <v>34600</v>
      </c>
      <c r="N477" s="9"/>
    </row>
    <row r="478" spans="1:14" ht="25.5" x14ac:dyDescent="0.2">
      <c r="A478" s="10">
        <v>18</v>
      </c>
      <c r="B478" s="30" t="s">
        <v>519</v>
      </c>
      <c r="C478" s="5">
        <v>378.2</v>
      </c>
      <c r="D478" s="5" t="s">
        <v>673</v>
      </c>
      <c r="E478" s="27" t="s">
        <v>673</v>
      </c>
      <c r="F478" s="27">
        <v>378.2</v>
      </c>
      <c r="G478" s="5" t="e">
        <f>#N/A</f>
        <v>#N/A</v>
      </c>
      <c r="H478" s="27" t="s">
        <v>673</v>
      </c>
      <c r="I478" s="5" t="s">
        <v>673</v>
      </c>
      <c r="J478" s="42" t="e">
        <f>#N/A</f>
        <v>#N/A</v>
      </c>
      <c r="K478" s="43">
        <v>4034900</v>
      </c>
      <c r="L478" s="42">
        <v>34600</v>
      </c>
      <c r="N478" s="9"/>
    </row>
    <row r="479" spans="1:14" ht="25.5" x14ac:dyDescent="0.2">
      <c r="A479" s="10">
        <v>19</v>
      </c>
      <c r="B479" s="30" t="s">
        <v>520</v>
      </c>
      <c r="C479" s="5">
        <v>391.8</v>
      </c>
      <c r="D479" s="5" t="s">
        <v>673</v>
      </c>
      <c r="E479" s="27" t="s">
        <v>673</v>
      </c>
      <c r="F479" s="27">
        <v>391.8</v>
      </c>
      <c r="G479" s="5" t="e">
        <f>#N/A</f>
        <v>#N/A</v>
      </c>
      <c r="H479" s="27" t="s">
        <v>673</v>
      </c>
      <c r="I479" s="5" t="s">
        <v>673</v>
      </c>
      <c r="J479" s="42" t="e">
        <f>#N/A</f>
        <v>#N/A</v>
      </c>
      <c r="K479" s="43">
        <v>1342350</v>
      </c>
      <c r="L479" s="42">
        <v>34600</v>
      </c>
      <c r="N479" s="9"/>
    </row>
    <row r="480" spans="1:14" ht="25.5" x14ac:dyDescent="0.2">
      <c r="A480" s="10">
        <v>20</v>
      </c>
      <c r="B480" s="30" t="s">
        <v>521</v>
      </c>
      <c r="C480" s="5">
        <v>627.1</v>
      </c>
      <c r="D480" s="5" t="s">
        <v>673</v>
      </c>
      <c r="E480" s="27" t="s">
        <v>673</v>
      </c>
      <c r="F480" s="27">
        <v>627.1</v>
      </c>
      <c r="G480" s="5" t="e">
        <f>#N/A</f>
        <v>#N/A</v>
      </c>
      <c r="H480" s="27" t="s">
        <v>673</v>
      </c>
      <c r="I480" s="5" t="s">
        <v>673</v>
      </c>
      <c r="J480" s="42" t="e">
        <f>#N/A</f>
        <v>#N/A</v>
      </c>
      <c r="K480" s="43">
        <v>2076325</v>
      </c>
      <c r="L480" s="42">
        <v>34600</v>
      </c>
      <c r="N480" s="9"/>
    </row>
    <row r="481" spans="1:14" ht="25.5" x14ac:dyDescent="0.2">
      <c r="A481" s="10">
        <v>21</v>
      </c>
      <c r="B481" s="30" t="s">
        <v>522</v>
      </c>
      <c r="C481" s="5">
        <v>1197.7</v>
      </c>
      <c r="D481" s="5" t="s">
        <v>673</v>
      </c>
      <c r="E481" s="27" t="s">
        <v>673</v>
      </c>
      <c r="F481" s="27">
        <v>1197.7</v>
      </c>
      <c r="G481" s="5" t="e">
        <f>#N/A</f>
        <v>#N/A</v>
      </c>
      <c r="H481" s="27" t="s">
        <v>673</v>
      </c>
      <c r="I481" s="5" t="s">
        <v>673</v>
      </c>
      <c r="J481" s="42" t="e">
        <f>#N/A</f>
        <v>#N/A</v>
      </c>
      <c r="K481" s="43">
        <v>5977775</v>
      </c>
      <c r="L481" s="42">
        <v>34600</v>
      </c>
      <c r="N481" s="9"/>
    </row>
    <row r="482" spans="1:14" ht="25.5" x14ac:dyDescent="0.2">
      <c r="A482" s="10">
        <v>22</v>
      </c>
      <c r="B482" s="30" t="s">
        <v>400</v>
      </c>
      <c r="C482" s="5">
        <v>726.7</v>
      </c>
      <c r="D482" s="5" t="s">
        <v>673</v>
      </c>
      <c r="E482" s="27" t="s">
        <v>673</v>
      </c>
      <c r="F482" s="27">
        <v>726.7</v>
      </c>
      <c r="G482" s="5" t="e">
        <f>#N/A</f>
        <v>#N/A</v>
      </c>
      <c r="H482" s="27" t="s">
        <v>673</v>
      </c>
      <c r="I482" s="5" t="s">
        <v>673</v>
      </c>
      <c r="J482" s="42" t="e">
        <f>#N/A</f>
        <v>#N/A</v>
      </c>
      <c r="K482" s="43">
        <v>3006550</v>
      </c>
      <c r="L482" s="42">
        <v>34600</v>
      </c>
      <c r="N482" s="9"/>
    </row>
    <row r="483" spans="1:14" ht="25.5" x14ac:dyDescent="0.2">
      <c r="A483" s="10">
        <v>23</v>
      </c>
      <c r="B483" s="30" t="s">
        <v>401</v>
      </c>
      <c r="C483" s="5">
        <v>662.9</v>
      </c>
      <c r="D483" s="5" t="s">
        <v>673</v>
      </c>
      <c r="E483" s="27" t="s">
        <v>673</v>
      </c>
      <c r="F483" s="27">
        <v>662.9</v>
      </c>
      <c r="G483" s="5" t="e">
        <f>#N/A</f>
        <v>#N/A</v>
      </c>
      <c r="H483" s="27" t="s">
        <v>673</v>
      </c>
      <c r="I483" s="5" t="s">
        <v>673</v>
      </c>
      <c r="J483" s="42" t="e">
        <f>#N/A</f>
        <v>#N/A</v>
      </c>
      <c r="K483" s="43">
        <v>2712175</v>
      </c>
      <c r="L483" s="42">
        <v>34600</v>
      </c>
      <c r="N483" s="9"/>
    </row>
    <row r="484" spans="1:14" ht="25.5" x14ac:dyDescent="0.2">
      <c r="A484" s="10">
        <v>24</v>
      </c>
      <c r="B484" s="30" t="s">
        <v>402</v>
      </c>
      <c r="C484" s="5">
        <v>441.2</v>
      </c>
      <c r="D484" s="5" t="s">
        <v>673</v>
      </c>
      <c r="E484" s="27" t="s">
        <v>673</v>
      </c>
      <c r="F484" s="27">
        <v>441.2</v>
      </c>
      <c r="G484" s="5" t="e">
        <f>#N/A</f>
        <v>#N/A</v>
      </c>
      <c r="H484" s="27" t="s">
        <v>673</v>
      </c>
      <c r="I484" s="5" t="s">
        <v>673</v>
      </c>
      <c r="J484" s="42" t="e">
        <f>#N/A</f>
        <v>#N/A</v>
      </c>
      <c r="K484" s="43">
        <v>2739650</v>
      </c>
      <c r="L484" s="42">
        <v>34600</v>
      </c>
      <c r="N484" s="9"/>
    </row>
    <row r="485" spans="1:14" ht="25.5" x14ac:dyDescent="0.2">
      <c r="A485" s="10">
        <v>25</v>
      </c>
      <c r="B485" s="30" t="s">
        <v>403</v>
      </c>
      <c r="C485" s="5">
        <v>532.9</v>
      </c>
      <c r="D485" s="5" t="s">
        <v>673</v>
      </c>
      <c r="E485" s="27" t="s">
        <v>673</v>
      </c>
      <c r="F485" s="27">
        <v>532.9</v>
      </c>
      <c r="G485" s="5" t="e">
        <f>#N/A</f>
        <v>#N/A</v>
      </c>
      <c r="H485" s="27" t="s">
        <v>673</v>
      </c>
      <c r="I485" s="5" t="s">
        <v>673</v>
      </c>
      <c r="J485" s="42" t="e">
        <f>#N/A</f>
        <v>#N/A</v>
      </c>
      <c r="K485" s="43">
        <v>396425</v>
      </c>
      <c r="L485" s="42">
        <v>34600</v>
      </c>
      <c r="N485" s="9"/>
    </row>
    <row r="486" spans="1:14" ht="25.5" x14ac:dyDescent="0.2">
      <c r="A486" s="10">
        <v>26</v>
      </c>
      <c r="B486" s="30" t="s">
        <v>404</v>
      </c>
      <c r="C486" s="5">
        <v>717.9</v>
      </c>
      <c r="D486" s="5" t="s">
        <v>673</v>
      </c>
      <c r="E486" s="27" t="s">
        <v>673</v>
      </c>
      <c r="F486" s="27">
        <v>717.9</v>
      </c>
      <c r="G486" s="5" t="e">
        <f>#N/A</f>
        <v>#N/A</v>
      </c>
      <c r="H486" s="27" t="s">
        <v>673</v>
      </c>
      <c r="I486" s="5" t="s">
        <v>673</v>
      </c>
      <c r="J486" s="42" t="e">
        <f>#N/A</f>
        <v>#N/A</v>
      </c>
      <c r="K486" s="43">
        <v>3571750</v>
      </c>
      <c r="L486" s="42">
        <v>34600</v>
      </c>
      <c r="N486" s="9"/>
    </row>
    <row r="487" spans="1:14" ht="25.5" x14ac:dyDescent="0.2">
      <c r="A487" s="10">
        <v>27</v>
      </c>
      <c r="B487" s="30" t="s">
        <v>405</v>
      </c>
      <c r="C487" s="5">
        <v>328.6</v>
      </c>
      <c r="D487" s="5" t="s">
        <v>673</v>
      </c>
      <c r="E487" s="27" t="s">
        <v>673</v>
      </c>
      <c r="F487" s="27">
        <v>328.6</v>
      </c>
      <c r="G487" s="5" t="e">
        <f>#N/A</f>
        <v>#N/A</v>
      </c>
      <c r="H487" s="27" t="s">
        <v>673</v>
      </c>
      <c r="I487" s="5" t="s">
        <v>673</v>
      </c>
      <c r="J487" s="42" t="e">
        <f>#N/A</f>
        <v>#N/A</v>
      </c>
      <c r="K487" s="43">
        <v>2355000</v>
      </c>
      <c r="L487" s="42">
        <v>34600</v>
      </c>
      <c r="N487" s="9"/>
    </row>
    <row r="488" spans="1:14" ht="25.5" x14ac:dyDescent="0.2">
      <c r="A488" s="10">
        <v>28</v>
      </c>
      <c r="B488" s="30" t="s">
        <v>406</v>
      </c>
      <c r="C488" s="5">
        <v>215.1</v>
      </c>
      <c r="D488" s="5" t="s">
        <v>673</v>
      </c>
      <c r="E488" s="27" t="s">
        <v>673</v>
      </c>
      <c r="F488" s="27">
        <v>215.1</v>
      </c>
      <c r="G488" s="5" t="e">
        <f>#N/A</f>
        <v>#N/A</v>
      </c>
      <c r="H488" s="27" t="s">
        <v>673</v>
      </c>
      <c r="I488" s="5" t="s">
        <v>673</v>
      </c>
      <c r="J488" s="42" t="e">
        <f>#N/A</f>
        <v>#N/A</v>
      </c>
      <c r="K488" s="43">
        <v>2272575</v>
      </c>
      <c r="L488" s="42">
        <v>34600</v>
      </c>
      <c r="N488" s="9"/>
    </row>
    <row r="489" spans="1:14" ht="25.5" x14ac:dyDescent="0.2">
      <c r="A489" s="10">
        <v>29</v>
      </c>
      <c r="B489" s="30" t="s">
        <v>407</v>
      </c>
      <c r="C489" s="5">
        <v>218.5</v>
      </c>
      <c r="D489" s="5" t="s">
        <v>673</v>
      </c>
      <c r="E489" s="27" t="s">
        <v>673</v>
      </c>
      <c r="F489" s="27">
        <v>218.5</v>
      </c>
      <c r="G489" s="5" t="e">
        <f>#N/A</f>
        <v>#N/A</v>
      </c>
      <c r="H489" s="27" t="s">
        <v>673</v>
      </c>
      <c r="I489" s="5" t="s">
        <v>673</v>
      </c>
      <c r="J489" s="42" t="e">
        <f>#N/A</f>
        <v>#N/A</v>
      </c>
      <c r="K489" s="43">
        <v>2570875</v>
      </c>
      <c r="L489" s="42">
        <v>34600</v>
      </c>
      <c r="N489" s="9"/>
    </row>
    <row r="490" spans="1:14" ht="25.5" x14ac:dyDescent="0.2">
      <c r="A490" s="10">
        <v>30</v>
      </c>
      <c r="B490" s="30" t="s">
        <v>408</v>
      </c>
      <c r="C490" s="5">
        <v>217.4</v>
      </c>
      <c r="D490" s="5" t="s">
        <v>673</v>
      </c>
      <c r="E490" s="27" t="s">
        <v>673</v>
      </c>
      <c r="F490" s="27">
        <v>217.4</v>
      </c>
      <c r="G490" s="5" t="e">
        <f>#N/A</f>
        <v>#N/A</v>
      </c>
      <c r="H490" s="27" t="s">
        <v>673</v>
      </c>
      <c r="I490" s="5" t="s">
        <v>673</v>
      </c>
      <c r="J490" s="42" t="e">
        <f>#N/A</f>
        <v>#N/A</v>
      </c>
      <c r="K490" s="43">
        <v>4655050</v>
      </c>
      <c r="L490" s="42">
        <v>34600</v>
      </c>
      <c r="N490" s="9"/>
    </row>
    <row r="491" spans="1:14" ht="25.5" x14ac:dyDescent="0.2">
      <c r="A491" s="10">
        <v>31</v>
      </c>
      <c r="B491" s="30" t="s">
        <v>409</v>
      </c>
      <c r="C491" s="5">
        <v>218.1</v>
      </c>
      <c r="D491" s="5" t="s">
        <v>673</v>
      </c>
      <c r="E491" s="27" t="s">
        <v>673</v>
      </c>
      <c r="F491" s="27">
        <v>218.1</v>
      </c>
      <c r="G491" s="5" t="e">
        <f>#N/A</f>
        <v>#N/A</v>
      </c>
      <c r="H491" s="27" t="s">
        <v>673</v>
      </c>
      <c r="I491" s="5" t="s">
        <v>673</v>
      </c>
      <c r="J491" s="42" t="e">
        <f>#N/A</f>
        <v>#N/A</v>
      </c>
      <c r="K491" s="43">
        <v>2586575</v>
      </c>
      <c r="L491" s="42">
        <v>34600</v>
      </c>
      <c r="N491" s="9"/>
    </row>
    <row r="492" spans="1:14" ht="25.5" x14ac:dyDescent="0.2">
      <c r="A492" s="10">
        <v>32</v>
      </c>
      <c r="B492" s="30" t="s">
        <v>410</v>
      </c>
      <c r="C492" s="5">
        <v>217.6</v>
      </c>
      <c r="D492" s="5" t="s">
        <v>673</v>
      </c>
      <c r="E492" s="27" t="s">
        <v>673</v>
      </c>
      <c r="F492" s="27">
        <v>217.6</v>
      </c>
      <c r="G492" s="5" t="e">
        <f>#N/A</f>
        <v>#N/A</v>
      </c>
      <c r="H492" s="27" t="s">
        <v>673</v>
      </c>
      <c r="I492" s="5" t="s">
        <v>673</v>
      </c>
      <c r="J492" s="42" t="e">
        <f>#N/A</f>
        <v>#N/A</v>
      </c>
      <c r="K492" s="43">
        <v>2998700</v>
      </c>
      <c r="L492" s="42">
        <v>34600</v>
      </c>
      <c r="N492" s="9"/>
    </row>
    <row r="493" spans="1:14" ht="25.5" x14ac:dyDescent="0.2">
      <c r="A493" s="10">
        <v>33</v>
      </c>
      <c r="B493" s="30" t="s">
        <v>411</v>
      </c>
      <c r="C493" s="5">
        <v>219.1</v>
      </c>
      <c r="D493" s="5" t="s">
        <v>673</v>
      </c>
      <c r="E493" s="27" t="s">
        <v>673</v>
      </c>
      <c r="F493" s="27">
        <v>219.1</v>
      </c>
      <c r="G493" s="5" t="e">
        <f>#N/A</f>
        <v>#N/A</v>
      </c>
      <c r="H493" s="27" t="s">
        <v>673</v>
      </c>
      <c r="I493" s="5" t="s">
        <v>673</v>
      </c>
      <c r="J493" s="42" t="e">
        <f>#N/A</f>
        <v>#N/A</v>
      </c>
      <c r="K493" s="43">
        <v>3371575</v>
      </c>
      <c r="L493" s="42">
        <v>34600</v>
      </c>
      <c r="N493" s="9"/>
    </row>
    <row r="494" spans="1:14" ht="25.5" x14ac:dyDescent="0.2">
      <c r="A494" s="10">
        <v>34</v>
      </c>
      <c r="B494" s="30" t="s">
        <v>523</v>
      </c>
      <c r="C494" s="5">
        <v>218.7</v>
      </c>
      <c r="D494" s="5" t="s">
        <v>673</v>
      </c>
      <c r="E494" s="27" t="s">
        <v>673</v>
      </c>
      <c r="F494" s="27">
        <v>218.7</v>
      </c>
      <c r="G494" s="5" t="e">
        <f>#N/A</f>
        <v>#N/A</v>
      </c>
      <c r="H494" s="27" t="s">
        <v>673</v>
      </c>
      <c r="I494" s="5" t="s">
        <v>673</v>
      </c>
      <c r="J494" s="42" t="e">
        <f>#N/A</f>
        <v>#N/A</v>
      </c>
      <c r="K494" s="43">
        <v>2288275</v>
      </c>
      <c r="L494" s="42">
        <v>34600</v>
      </c>
      <c r="N494" s="9"/>
    </row>
    <row r="495" spans="1:14" ht="25.5" x14ac:dyDescent="0.2">
      <c r="A495" s="10">
        <v>35</v>
      </c>
      <c r="B495" s="30" t="s">
        <v>524</v>
      </c>
      <c r="C495" s="5">
        <v>377.2</v>
      </c>
      <c r="D495" s="5" t="s">
        <v>673</v>
      </c>
      <c r="E495" s="27" t="s">
        <v>673</v>
      </c>
      <c r="F495" s="27">
        <v>377.2</v>
      </c>
      <c r="G495" s="5" t="e">
        <f>#N/A</f>
        <v>#N/A</v>
      </c>
      <c r="H495" s="27" t="s">
        <v>673</v>
      </c>
      <c r="I495" s="5" t="s">
        <v>673</v>
      </c>
      <c r="J495" s="42" t="e">
        <f>#N/A</f>
        <v>#N/A</v>
      </c>
      <c r="K495" s="43">
        <v>4309650</v>
      </c>
      <c r="L495" s="42">
        <v>34600</v>
      </c>
      <c r="N495" s="9"/>
    </row>
    <row r="496" spans="1:14" ht="25.5" x14ac:dyDescent="0.2">
      <c r="A496" s="10">
        <v>36</v>
      </c>
      <c r="B496" s="30" t="s">
        <v>525</v>
      </c>
      <c r="C496" s="5">
        <v>383.6</v>
      </c>
      <c r="D496" s="5" t="s">
        <v>673</v>
      </c>
      <c r="E496" s="27" t="s">
        <v>673</v>
      </c>
      <c r="F496" s="27">
        <v>383.6</v>
      </c>
      <c r="G496" s="5" t="e">
        <f>#N/A</f>
        <v>#N/A</v>
      </c>
      <c r="H496" s="27" t="s">
        <v>673</v>
      </c>
      <c r="I496" s="5" t="s">
        <v>673</v>
      </c>
      <c r="J496" s="42" t="e">
        <f>#N/A</f>
        <v>#N/A</v>
      </c>
      <c r="K496" s="43">
        <v>6188950</v>
      </c>
      <c r="L496" s="42">
        <v>34600</v>
      </c>
      <c r="N496" s="9"/>
    </row>
    <row r="497" spans="1:14" ht="25.5" x14ac:dyDescent="0.2">
      <c r="A497" s="10">
        <v>37</v>
      </c>
      <c r="B497" s="30" t="s">
        <v>526</v>
      </c>
      <c r="C497" s="5">
        <v>327.10000000000002</v>
      </c>
      <c r="D497" s="5" t="s">
        <v>673</v>
      </c>
      <c r="E497" s="27" t="s">
        <v>673</v>
      </c>
      <c r="F497" s="27">
        <v>327.10000000000002</v>
      </c>
      <c r="G497" s="5" t="e">
        <f>#N/A</f>
        <v>#N/A</v>
      </c>
      <c r="H497" s="27" t="s">
        <v>673</v>
      </c>
      <c r="I497" s="5" t="s">
        <v>673</v>
      </c>
      <c r="J497" s="42" t="e">
        <f>#N/A</f>
        <v>#N/A</v>
      </c>
      <c r="K497" s="43">
        <v>624085</v>
      </c>
      <c r="L497" s="42">
        <v>34600</v>
      </c>
      <c r="N497" s="9"/>
    </row>
    <row r="498" spans="1:14" ht="25.5" x14ac:dyDescent="0.2">
      <c r="A498" s="10">
        <v>38</v>
      </c>
      <c r="B498" s="30" t="s">
        <v>527</v>
      </c>
      <c r="C498" s="5">
        <v>462.6</v>
      </c>
      <c r="D498" s="5" t="s">
        <v>673</v>
      </c>
      <c r="E498" s="27" t="s">
        <v>673</v>
      </c>
      <c r="F498" s="27">
        <v>462.6</v>
      </c>
      <c r="G498" s="5" t="e">
        <f>#N/A</f>
        <v>#N/A</v>
      </c>
      <c r="H498" s="27" t="s">
        <v>673</v>
      </c>
      <c r="I498" s="5" t="s">
        <v>673</v>
      </c>
      <c r="J498" s="42" t="e">
        <f>#N/A</f>
        <v>#N/A</v>
      </c>
      <c r="K498" s="43">
        <v>3116450</v>
      </c>
      <c r="L498" s="42">
        <v>34600</v>
      </c>
      <c r="N498" s="9"/>
    </row>
    <row r="499" spans="1:14" ht="25.5" x14ac:dyDescent="0.2">
      <c r="A499" s="10">
        <v>39</v>
      </c>
      <c r="B499" s="30" t="s">
        <v>528</v>
      </c>
      <c r="C499" s="5">
        <v>540</v>
      </c>
      <c r="D499" s="5" t="s">
        <v>673</v>
      </c>
      <c r="E499" s="27" t="s">
        <v>673</v>
      </c>
      <c r="F499" s="27">
        <v>540</v>
      </c>
      <c r="G499" s="5" t="e">
        <f>#N/A</f>
        <v>#N/A</v>
      </c>
      <c r="H499" s="27" t="s">
        <v>673</v>
      </c>
      <c r="I499" s="5" t="s">
        <v>673</v>
      </c>
      <c r="J499" s="42" t="e">
        <f>#N/A</f>
        <v>#N/A</v>
      </c>
      <c r="K499" s="43">
        <v>235500</v>
      </c>
      <c r="L499" s="42">
        <v>34600</v>
      </c>
      <c r="N499" s="9"/>
    </row>
    <row r="500" spans="1:14" s="69" customFormat="1" ht="30.75" customHeight="1" x14ac:dyDescent="0.2">
      <c r="A500" s="839" t="s">
        <v>623</v>
      </c>
      <c r="B500" s="840"/>
      <c r="C500" s="19">
        <f>SUM(C461:C499)</f>
        <v>17411.400000000001</v>
      </c>
      <c r="D500" s="19" t="s">
        <v>673</v>
      </c>
      <c r="E500" s="19" t="s">
        <v>673</v>
      </c>
      <c r="F500" s="19">
        <f>SUM(F461:F499)</f>
        <v>17411.400000000001</v>
      </c>
      <c r="G500" s="19" t="e">
        <f>SUM(G461:G499)</f>
        <v>#N/A</v>
      </c>
      <c r="H500" s="19" t="s">
        <v>673</v>
      </c>
      <c r="I500" s="19" t="s">
        <v>673</v>
      </c>
      <c r="J500" s="55" t="e">
        <f>SUM(J461:J499)</f>
        <v>#N/A</v>
      </c>
      <c r="K500" s="55" t="e">
        <f>SUM(K461:K499)</f>
        <v>#N/A</v>
      </c>
      <c r="L500" s="55">
        <v>34600</v>
      </c>
      <c r="N500" s="70"/>
    </row>
    <row r="501" spans="1:14" x14ac:dyDescent="0.2">
      <c r="A501" s="852" t="s">
        <v>448</v>
      </c>
      <c r="B501" s="853"/>
      <c r="C501" s="853"/>
      <c r="D501" s="853"/>
      <c r="E501" s="853"/>
      <c r="F501" s="853"/>
      <c r="G501" s="853"/>
      <c r="H501" s="853"/>
      <c r="I501" s="853"/>
      <c r="J501" s="853"/>
      <c r="K501" s="853"/>
      <c r="L501" s="853"/>
      <c r="N501" s="9"/>
    </row>
    <row r="502" spans="1:14" ht="25.5" x14ac:dyDescent="0.2">
      <c r="A502" s="10">
        <v>1</v>
      </c>
      <c r="B502" s="30" t="s">
        <v>18</v>
      </c>
      <c r="C502" s="5">
        <v>307.60000000000002</v>
      </c>
      <c r="D502" s="5">
        <v>307.60000000000002</v>
      </c>
      <c r="E502" s="5">
        <f>D502*L502</f>
        <v>10642960</v>
      </c>
      <c r="F502" s="27" t="s">
        <v>673</v>
      </c>
      <c r="G502" s="27" t="s">
        <v>673</v>
      </c>
      <c r="H502" s="27" t="s">
        <v>673</v>
      </c>
      <c r="I502" s="27" t="s">
        <v>673</v>
      </c>
      <c r="J502" s="42" t="e">
        <f>#N/A</f>
        <v>#N/A</v>
      </c>
      <c r="K502" s="43" t="e">
        <f>#N/A</f>
        <v>#N/A</v>
      </c>
      <c r="L502" s="42">
        <v>34600</v>
      </c>
      <c r="N502" s="9"/>
    </row>
    <row r="503" spans="1:14" ht="25.5" x14ac:dyDescent="0.2">
      <c r="A503" s="10">
        <v>2</v>
      </c>
      <c r="B503" s="30" t="s">
        <v>20</v>
      </c>
      <c r="C503" s="5">
        <v>234.2</v>
      </c>
      <c r="D503" s="5">
        <v>234.2</v>
      </c>
      <c r="E503" s="5" t="e">
        <f>#N/A</f>
        <v>#N/A</v>
      </c>
      <c r="F503" s="27" t="s">
        <v>673</v>
      </c>
      <c r="G503" s="27" t="s">
        <v>673</v>
      </c>
      <c r="H503" s="27" t="s">
        <v>673</v>
      </c>
      <c r="I503" s="27" t="s">
        <v>673</v>
      </c>
      <c r="J503" s="42" t="e">
        <f>#N/A</f>
        <v>#N/A</v>
      </c>
      <c r="K503" s="43" t="e">
        <f>#N/A</f>
        <v>#N/A</v>
      </c>
      <c r="L503" s="42">
        <v>34600</v>
      </c>
      <c r="N503" s="9"/>
    </row>
    <row r="504" spans="1:14" ht="25.5" x14ac:dyDescent="0.2">
      <c r="A504" s="10">
        <v>3</v>
      </c>
      <c r="B504" s="30" t="s">
        <v>21</v>
      </c>
      <c r="C504" s="5">
        <v>146.69999999999999</v>
      </c>
      <c r="D504" s="5">
        <v>146.69999999999999</v>
      </c>
      <c r="E504" s="5" t="e">
        <f>#N/A</f>
        <v>#N/A</v>
      </c>
      <c r="F504" s="27" t="s">
        <v>673</v>
      </c>
      <c r="G504" s="27" t="s">
        <v>673</v>
      </c>
      <c r="H504" s="27" t="s">
        <v>673</v>
      </c>
      <c r="I504" s="27" t="s">
        <v>673</v>
      </c>
      <c r="J504" s="42" t="e">
        <f>#N/A</f>
        <v>#N/A</v>
      </c>
      <c r="K504" s="43" t="e">
        <f>#N/A</f>
        <v>#N/A</v>
      </c>
      <c r="L504" s="42">
        <v>34600</v>
      </c>
      <c r="N504" s="9"/>
    </row>
    <row r="505" spans="1:14" ht="25.5" x14ac:dyDescent="0.2">
      <c r="A505" s="10">
        <v>4</v>
      </c>
      <c r="B505" s="30" t="s">
        <v>22</v>
      </c>
      <c r="C505" s="5">
        <v>411.4</v>
      </c>
      <c r="D505" s="5">
        <v>411.4</v>
      </c>
      <c r="E505" s="5" t="e">
        <f>#N/A</f>
        <v>#N/A</v>
      </c>
      <c r="F505" s="27" t="s">
        <v>673</v>
      </c>
      <c r="G505" s="27" t="s">
        <v>673</v>
      </c>
      <c r="H505" s="27" t="s">
        <v>673</v>
      </c>
      <c r="I505" s="27" t="s">
        <v>673</v>
      </c>
      <c r="J505" s="42" t="e">
        <f>#N/A</f>
        <v>#N/A</v>
      </c>
      <c r="K505" s="43" t="e">
        <f>#N/A</f>
        <v>#N/A</v>
      </c>
      <c r="L505" s="42">
        <v>34600</v>
      </c>
      <c r="N505" s="9"/>
    </row>
    <row r="506" spans="1:14" ht="25.5" x14ac:dyDescent="0.2">
      <c r="A506" s="10">
        <v>5</v>
      </c>
      <c r="B506" s="30" t="s">
        <v>23</v>
      </c>
      <c r="C506" s="5">
        <v>107.7</v>
      </c>
      <c r="D506" s="5">
        <v>107.7</v>
      </c>
      <c r="E506" s="5" t="e">
        <f>#N/A</f>
        <v>#N/A</v>
      </c>
      <c r="F506" s="27" t="s">
        <v>673</v>
      </c>
      <c r="G506" s="27" t="s">
        <v>673</v>
      </c>
      <c r="H506" s="27" t="s">
        <v>673</v>
      </c>
      <c r="I506" s="27" t="s">
        <v>673</v>
      </c>
      <c r="J506" s="42" t="e">
        <f>#N/A</f>
        <v>#N/A</v>
      </c>
      <c r="K506" s="43" t="e">
        <f>#N/A</f>
        <v>#N/A</v>
      </c>
      <c r="L506" s="42">
        <v>34600</v>
      </c>
      <c r="N506" s="9"/>
    </row>
    <row r="507" spans="1:14" ht="25.5" x14ac:dyDescent="0.2">
      <c r="A507" s="10">
        <v>6</v>
      </c>
      <c r="B507" s="30" t="s">
        <v>24</v>
      </c>
      <c r="C507" s="5">
        <v>142.5</v>
      </c>
      <c r="D507" s="5">
        <v>142.5</v>
      </c>
      <c r="E507" s="5" t="e">
        <f>#N/A</f>
        <v>#N/A</v>
      </c>
      <c r="F507" s="27" t="s">
        <v>673</v>
      </c>
      <c r="G507" s="27" t="s">
        <v>673</v>
      </c>
      <c r="H507" s="27" t="s">
        <v>673</v>
      </c>
      <c r="I507" s="27" t="s">
        <v>673</v>
      </c>
      <c r="J507" s="42" t="e">
        <f>#N/A</f>
        <v>#N/A</v>
      </c>
      <c r="K507" s="43" t="e">
        <f>#N/A</f>
        <v>#N/A</v>
      </c>
      <c r="L507" s="42">
        <v>34600</v>
      </c>
      <c r="N507" s="9"/>
    </row>
    <row r="508" spans="1:14" ht="25.5" x14ac:dyDescent="0.2">
      <c r="A508" s="10">
        <v>7</v>
      </c>
      <c r="B508" s="30" t="s">
        <v>25</v>
      </c>
      <c r="C508" s="5">
        <v>156.4</v>
      </c>
      <c r="D508" s="5">
        <v>156.4</v>
      </c>
      <c r="E508" s="5" t="e">
        <f>#N/A</f>
        <v>#N/A</v>
      </c>
      <c r="F508" s="27" t="s">
        <v>673</v>
      </c>
      <c r="G508" s="27" t="s">
        <v>673</v>
      </c>
      <c r="H508" s="27" t="s">
        <v>673</v>
      </c>
      <c r="I508" s="27" t="s">
        <v>673</v>
      </c>
      <c r="J508" s="42" t="e">
        <f>#N/A</f>
        <v>#N/A</v>
      </c>
      <c r="K508" s="43" t="e">
        <f>#N/A</f>
        <v>#N/A</v>
      </c>
      <c r="L508" s="42">
        <v>34600</v>
      </c>
      <c r="N508" s="9"/>
    </row>
    <row r="509" spans="1:14" ht="25.5" x14ac:dyDescent="0.2">
      <c r="A509" s="10">
        <v>8</v>
      </c>
      <c r="B509" s="30" t="s">
        <v>27</v>
      </c>
      <c r="C509" s="5">
        <v>396.6</v>
      </c>
      <c r="D509" s="5">
        <v>396.6</v>
      </c>
      <c r="E509" s="5" t="e">
        <f>#N/A</f>
        <v>#N/A</v>
      </c>
      <c r="F509" s="27" t="s">
        <v>673</v>
      </c>
      <c r="G509" s="27" t="s">
        <v>673</v>
      </c>
      <c r="H509" s="27" t="s">
        <v>673</v>
      </c>
      <c r="I509" s="27" t="s">
        <v>673</v>
      </c>
      <c r="J509" s="42" t="e">
        <f>#N/A</f>
        <v>#N/A</v>
      </c>
      <c r="K509" s="43" t="e">
        <f>#N/A</f>
        <v>#N/A</v>
      </c>
      <c r="L509" s="42">
        <v>34600</v>
      </c>
      <c r="N509" s="9"/>
    </row>
    <row r="510" spans="1:14" ht="25.5" x14ac:dyDescent="0.2">
      <c r="A510" s="10">
        <v>9</v>
      </c>
      <c r="B510" s="30" t="s">
        <v>28</v>
      </c>
      <c r="C510" s="5">
        <v>328.4</v>
      </c>
      <c r="D510" s="5">
        <v>328.4</v>
      </c>
      <c r="E510" s="5" t="e">
        <f>#N/A</f>
        <v>#N/A</v>
      </c>
      <c r="F510" s="27" t="s">
        <v>673</v>
      </c>
      <c r="G510" s="27" t="s">
        <v>673</v>
      </c>
      <c r="H510" s="27" t="s">
        <v>673</v>
      </c>
      <c r="I510" s="27" t="s">
        <v>673</v>
      </c>
      <c r="J510" s="42" t="e">
        <f>#N/A</f>
        <v>#N/A</v>
      </c>
      <c r="K510" s="43" t="e">
        <f>#N/A</f>
        <v>#N/A</v>
      </c>
      <c r="L510" s="42">
        <v>34600</v>
      </c>
      <c r="N510" s="9"/>
    </row>
    <row r="511" spans="1:14" ht="25.5" x14ac:dyDescent="0.2">
      <c r="A511" s="10">
        <v>10</v>
      </c>
      <c r="B511" s="30" t="s">
        <v>29</v>
      </c>
      <c r="C511" s="5">
        <v>314.39999999999998</v>
      </c>
      <c r="D511" s="5">
        <v>314.39999999999998</v>
      </c>
      <c r="E511" s="5" t="e">
        <f>#N/A</f>
        <v>#N/A</v>
      </c>
      <c r="F511" s="27" t="s">
        <v>673</v>
      </c>
      <c r="G511" s="27" t="s">
        <v>673</v>
      </c>
      <c r="H511" s="27" t="s">
        <v>673</v>
      </c>
      <c r="I511" s="27" t="s">
        <v>673</v>
      </c>
      <c r="J511" s="42" t="e">
        <f>#N/A</f>
        <v>#N/A</v>
      </c>
      <c r="K511" s="43" t="e">
        <f>#N/A</f>
        <v>#N/A</v>
      </c>
      <c r="L511" s="42">
        <v>34600</v>
      </c>
      <c r="N511" s="9"/>
    </row>
    <row r="512" spans="1:14" ht="25.5" x14ac:dyDescent="0.2">
      <c r="A512" s="10">
        <v>11</v>
      </c>
      <c r="B512" s="30" t="s">
        <v>30</v>
      </c>
      <c r="C512" s="5">
        <v>366.8</v>
      </c>
      <c r="D512" s="5">
        <v>366.8</v>
      </c>
      <c r="E512" s="5" t="e">
        <f>#N/A</f>
        <v>#N/A</v>
      </c>
      <c r="F512" s="27" t="s">
        <v>673</v>
      </c>
      <c r="G512" s="27" t="s">
        <v>673</v>
      </c>
      <c r="H512" s="27" t="s">
        <v>673</v>
      </c>
      <c r="I512" s="27" t="s">
        <v>673</v>
      </c>
      <c r="J512" s="42" t="e">
        <f>#N/A</f>
        <v>#N/A</v>
      </c>
      <c r="K512" s="43" t="e">
        <f>#N/A</f>
        <v>#N/A</v>
      </c>
      <c r="L512" s="42">
        <v>34600</v>
      </c>
      <c r="N512" s="9"/>
    </row>
    <row r="513" spans="1:14" ht="25.5" x14ac:dyDescent="0.2">
      <c r="A513" s="10">
        <v>12</v>
      </c>
      <c r="B513" s="30" t="s">
        <v>31</v>
      </c>
      <c r="C513" s="5">
        <v>323.8</v>
      </c>
      <c r="D513" s="5">
        <v>323.8</v>
      </c>
      <c r="E513" s="5" t="e">
        <f>#N/A</f>
        <v>#N/A</v>
      </c>
      <c r="F513" s="27" t="s">
        <v>673</v>
      </c>
      <c r="G513" s="27" t="s">
        <v>673</v>
      </c>
      <c r="H513" s="27" t="s">
        <v>673</v>
      </c>
      <c r="I513" s="27" t="s">
        <v>673</v>
      </c>
      <c r="J513" s="42" t="e">
        <f>#N/A</f>
        <v>#N/A</v>
      </c>
      <c r="K513" s="43" t="e">
        <f>#N/A</f>
        <v>#N/A</v>
      </c>
      <c r="L513" s="42">
        <v>34600</v>
      </c>
      <c r="N513" s="9"/>
    </row>
    <row r="514" spans="1:14" ht="25.5" x14ac:dyDescent="0.2">
      <c r="A514" s="10">
        <v>13</v>
      </c>
      <c r="B514" s="30" t="s">
        <v>38</v>
      </c>
      <c r="C514" s="5">
        <v>322.8</v>
      </c>
      <c r="D514" s="5">
        <v>322.8</v>
      </c>
      <c r="E514" s="5" t="e">
        <f>#N/A</f>
        <v>#N/A</v>
      </c>
      <c r="F514" s="27" t="s">
        <v>673</v>
      </c>
      <c r="G514" s="27" t="s">
        <v>673</v>
      </c>
      <c r="H514" s="27" t="s">
        <v>673</v>
      </c>
      <c r="I514" s="27" t="s">
        <v>673</v>
      </c>
      <c r="J514" s="42" t="e">
        <f>#N/A</f>
        <v>#N/A</v>
      </c>
      <c r="K514" s="43" t="e">
        <f>#N/A</f>
        <v>#N/A</v>
      </c>
      <c r="L514" s="42">
        <v>34600</v>
      </c>
      <c r="N514" s="9"/>
    </row>
    <row r="515" spans="1:14" ht="25.5" x14ac:dyDescent="0.2">
      <c r="A515" s="10">
        <v>14</v>
      </c>
      <c r="B515" s="30" t="s">
        <v>39</v>
      </c>
      <c r="C515" s="5">
        <v>320.89999999999998</v>
      </c>
      <c r="D515" s="5">
        <v>320.89999999999998</v>
      </c>
      <c r="E515" s="5" t="e">
        <f>#N/A</f>
        <v>#N/A</v>
      </c>
      <c r="F515" s="27" t="s">
        <v>673</v>
      </c>
      <c r="G515" s="27" t="s">
        <v>673</v>
      </c>
      <c r="H515" s="27" t="s">
        <v>673</v>
      </c>
      <c r="I515" s="27" t="s">
        <v>673</v>
      </c>
      <c r="J515" s="42" t="e">
        <f>#N/A</f>
        <v>#N/A</v>
      </c>
      <c r="K515" s="43" t="e">
        <f>#N/A</f>
        <v>#N/A</v>
      </c>
      <c r="L515" s="42">
        <v>34600</v>
      </c>
      <c r="N515" s="9"/>
    </row>
    <row r="516" spans="1:14" ht="25.5" x14ac:dyDescent="0.2">
      <c r="A516" s="10">
        <v>15</v>
      </c>
      <c r="B516" s="30" t="s">
        <v>40</v>
      </c>
      <c r="C516" s="5">
        <v>328.3</v>
      </c>
      <c r="D516" s="5">
        <v>328.3</v>
      </c>
      <c r="E516" s="5" t="e">
        <f>#N/A</f>
        <v>#N/A</v>
      </c>
      <c r="F516" s="27" t="s">
        <v>673</v>
      </c>
      <c r="G516" s="27" t="s">
        <v>673</v>
      </c>
      <c r="H516" s="27" t="s">
        <v>673</v>
      </c>
      <c r="I516" s="27" t="s">
        <v>673</v>
      </c>
      <c r="J516" s="42" t="e">
        <f>#N/A</f>
        <v>#N/A</v>
      </c>
      <c r="K516" s="43" t="e">
        <f>#N/A</f>
        <v>#N/A</v>
      </c>
      <c r="L516" s="42">
        <v>34600</v>
      </c>
      <c r="N516" s="9"/>
    </row>
    <row r="517" spans="1:14" ht="25.5" x14ac:dyDescent="0.2">
      <c r="A517" s="10">
        <v>16</v>
      </c>
      <c r="B517" s="30" t="s">
        <v>41</v>
      </c>
      <c r="C517" s="5">
        <v>366.1</v>
      </c>
      <c r="D517" s="5">
        <v>366.1</v>
      </c>
      <c r="E517" s="5" t="e">
        <f>#N/A</f>
        <v>#N/A</v>
      </c>
      <c r="F517" s="27" t="s">
        <v>673</v>
      </c>
      <c r="G517" s="27" t="s">
        <v>673</v>
      </c>
      <c r="H517" s="27" t="s">
        <v>673</v>
      </c>
      <c r="I517" s="27" t="s">
        <v>673</v>
      </c>
      <c r="J517" s="42" t="e">
        <f>#N/A</f>
        <v>#N/A</v>
      </c>
      <c r="K517" s="43" t="e">
        <f>#N/A</f>
        <v>#N/A</v>
      </c>
      <c r="L517" s="42">
        <v>34600</v>
      </c>
      <c r="N517" s="9"/>
    </row>
    <row r="518" spans="1:14" ht="25.5" x14ac:dyDescent="0.2">
      <c r="A518" s="10">
        <v>17</v>
      </c>
      <c r="B518" s="30" t="s">
        <v>42</v>
      </c>
      <c r="C518" s="5">
        <v>331.9</v>
      </c>
      <c r="D518" s="5">
        <v>331.9</v>
      </c>
      <c r="E518" s="5" t="e">
        <f>#N/A</f>
        <v>#N/A</v>
      </c>
      <c r="F518" s="27" t="s">
        <v>673</v>
      </c>
      <c r="G518" s="27" t="s">
        <v>673</v>
      </c>
      <c r="H518" s="27" t="s">
        <v>673</v>
      </c>
      <c r="I518" s="27" t="s">
        <v>673</v>
      </c>
      <c r="J518" s="42" t="e">
        <f>#N/A</f>
        <v>#N/A</v>
      </c>
      <c r="K518" s="43" t="e">
        <f>#N/A</f>
        <v>#N/A</v>
      </c>
      <c r="L518" s="42">
        <v>34600</v>
      </c>
      <c r="N518" s="9"/>
    </row>
    <row r="519" spans="1:14" ht="25.5" x14ac:dyDescent="0.2">
      <c r="A519" s="10">
        <v>18</v>
      </c>
      <c r="B519" s="30" t="s">
        <v>412</v>
      </c>
      <c r="C519" s="5">
        <v>323.89999999999998</v>
      </c>
      <c r="D519" s="5">
        <v>323.89999999999998</v>
      </c>
      <c r="E519" s="5" t="e">
        <f>#N/A</f>
        <v>#N/A</v>
      </c>
      <c r="F519" s="27" t="s">
        <v>673</v>
      </c>
      <c r="G519" s="27" t="s">
        <v>673</v>
      </c>
      <c r="H519" s="27" t="s">
        <v>673</v>
      </c>
      <c r="I519" s="27" t="s">
        <v>673</v>
      </c>
      <c r="J519" s="42" t="e">
        <f>#N/A</f>
        <v>#N/A</v>
      </c>
      <c r="K519" s="43" t="e">
        <f>#N/A</f>
        <v>#N/A</v>
      </c>
      <c r="L519" s="42">
        <v>34600</v>
      </c>
      <c r="N519" s="9"/>
    </row>
    <row r="520" spans="1:14" ht="25.5" x14ac:dyDescent="0.2">
      <c r="A520" s="10">
        <v>19</v>
      </c>
      <c r="B520" s="30" t="s">
        <v>413</v>
      </c>
      <c r="C520" s="5">
        <v>284.89999999999998</v>
      </c>
      <c r="D520" s="5">
        <v>284.89999999999998</v>
      </c>
      <c r="E520" s="5" t="e">
        <f>#N/A</f>
        <v>#N/A</v>
      </c>
      <c r="F520" s="27" t="s">
        <v>673</v>
      </c>
      <c r="G520" s="27" t="s">
        <v>673</v>
      </c>
      <c r="H520" s="27" t="s">
        <v>673</v>
      </c>
      <c r="I520" s="27" t="s">
        <v>673</v>
      </c>
      <c r="J520" s="42" t="e">
        <f>#N/A</f>
        <v>#N/A</v>
      </c>
      <c r="K520" s="43" t="e">
        <f>#N/A</f>
        <v>#N/A</v>
      </c>
      <c r="L520" s="42">
        <v>34600</v>
      </c>
      <c r="N520" s="9"/>
    </row>
    <row r="521" spans="1:14" ht="25.5" x14ac:dyDescent="0.2">
      <c r="A521" s="10">
        <v>20</v>
      </c>
      <c r="B521" s="30" t="s">
        <v>414</v>
      </c>
      <c r="C521" s="5">
        <v>254.5</v>
      </c>
      <c r="D521" s="5">
        <v>254.5</v>
      </c>
      <c r="E521" s="5" t="e">
        <f>#N/A</f>
        <v>#N/A</v>
      </c>
      <c r="F521" s="27" t="s">
        <v>673</v>
      </c>
      <c r="G521" s="27" t="s">
        <v>673</v>
      </c>
      <c r="H521" s="27" t="s">
        <v>673</v>
      </c>
      <c r="I521" s="27" t="s">
        <v>673</v>
      </c>
      <c r="J521" s="42" t="e">
        <f>#N/A</f>
        <v>#N/A</v>
      </c>
      <c r="K521" s="43" t="e">
        <f>#N/A</f>
        <v>#N/A</v>
      </c>
      <c r="L521" s="42">
        <v>34600</v>
      </c>
      <c r="N521" s="9"/>
    </row>
    <row r="522" spans="1:14" ht="25.5" x14ac:dyDescent="0.2">
      <c r="A522" s="10">
        <v>21</v>
      </c>
      <c r="B522" s="30" t="s">
        <v>415</v>
      </c>
      <c r="C522" s="5">
        <v>243.6</v>
      </c>
      <c r="D522" s="5">
        <v>243.6</v>
      </c>
      <c r="E522" s="5" t="e">
        <f>#N/A</f>
        <v>#N/A</v>
      </c>
      <c r="F522" s="27" t="s">
        <v>673</v>
      </c>
      <c r="G522" s="27" t="s">
        <v>673</v>
      </c>
      <c r="H522" s="27" t="s">
        <v>673</v>
      </c>
      <c r="I522" s="27" t="s">
        <v>673</v>
      </c>
      <c r="J522" s="42" t="e">
        <f>#N/A</f>
        <v>#N/A</v>
      </c>
      <c r="K522" s="43" t="e">
        <f>#N/A</f>
        <v>#N/A</v>
      </c>
      <c r="L522" s="42">
        <v>34600</v>
      </c>
      <c r="N522" s="9"/>
    </row>
    <row r="523" spans="1:14" ht="25.5" x14ac:dyDescent="0.2">
      <c r="A523" s="10">
        <v>22</v>
      </c>
      <c r="B523" s="30" t="s">
        <v>416</v>
      </c>
      <c r="C523" s="5">
        <v>243.2</v>
      </c>
      <c r="D523" s="5">
        <v>243.2</v>
      </c>
      <c r="E523" s="5" t="e">
        <f>#N/A</f>
        <v>#N/A</v>
      </c>
      <c r="F523" s="27" t="s">
        <v>673</v>
      </c>
      <c r="G523" s="27" t="s">
        <v>673</v>
      </c>
      <c r="H523" s="27" t="s">
        <v>673</v>
      </c>
      <c r="I523" s="27" t="s">
        <v>673</v>
      </c>
      <c r="J523" s="42" t="e">
        <f>#N/A</f>
        <v>#N/A</v>
      </c>
      <c r="K523" s="43" t="e">
        <f>#N/A</f>
        <v>#N/A</v>
      </c>
      <c r="L523" s="42">
        <v>34600</v>
      </c>
      <c r="N523" s="9"/>
    </row>
    <row r="524" spans="1:14" ht="25.5" x14ac:dyDescent="0.2">
      <c r="A524" s="10">
        <v>23</v>
      </c>
      <c r="B524" s="30" t="s">
        <v>417</v>
      </c>
      <c r="C524" s="5">
        <v>286.89999999999998</v>
      </c>
      <c r="D524" s="5">
        <v>286.89999999999998</v>
      </c>
      <c r="E524" s="5" t="e">
        <f>#N/A</f>
        <v>#N/A</v>
      </c>
      <c r="F524" s="27" t="s">
        <v>673</v>
      </c>
      <c r="G524" s="27" t="s">
        <v>673</v>
      </c>
      <c r="H524" s="27" t="s">
        <v>673</v>
      </c>
      <c r="I524" s="27" t="s">
        <v>673</v>
      </c>
      <c r="J524" s="42" t="e">
        <f>#N/A</f>
        <v>#N/A</v>
      </c>
      <c r="K524" s="43" t="e">
        <f>#N/A</f>
        <v>#N/A</v>
      </c>
      <c r="L524" s="42">
        <v>34600</v>
      </c>
      <c r="N524" s="9"/>
    </row>
    <row r="525" spans="1:14" ht="25.5" x14ac:dyDescent="0.2">
      <c r="A525" s="10">
        <v>24</v>
      </c>
      <c r="B525" s="30" t="s">
        <v>418</v>
      </c>
      <c r="C525" s="5">
        <v>255</v>
      </c>
      <c r="D525" s="5">
        <v>255</v>
      </c>
      <c r="E525" s="5" t="e">
        <f>#N/A</f>
        <v>#N/A</v>
      </c>
      <c r="F525" s="27" t="s">
        <v>673</v>
      </c>
      <c r="G525" s="27" t="s">
        <v>673</v>
      </c>
      <c r="H525" s="27" t="s">
        <v>673</v>
      </c>
      <c r="I525" s="27" t="s">
        <v>673</v>
      </c>
      <c r="J525" s="42" t="e">
        <f>#N/A</f>
        <v>#N/A</v>
      </c>
      <c r="K525" s="43" t="e">
        <f>#N/A</f>
        <v>#N/A</v>
      </c>
      <c r="L525" s="42">
        <v>34600</v>
      </c>
      <c r="N525" s="9"/>
    </row>
    <row r="526" spans="1:14" ht="25.5" x14ac:dyDescent="0.2">
      <c r="A526" s="10">
        <v>25</v>
      </c>
      <c r="B526" s="30" t="s">
        <v>419</v>
      </c>
      <c r="C526" s="5">
        <v>442.6</v>
      </c>
      <c r="D526" s="5">
        <v>442.6</v>
      </c>
      <c r="E526" s="5" t="e">
        <f>#N/A</f>
        <v>#N/A</v>
      </c>
      <c r="F526" s="27" t="s">
        <v>673</v>
      </c>
      <c r="G526" s="27" t="s">
        <v>673</v>
      </c>
      <c r="H526" s="27" t="s">
        <v>673</v>
      </c>
      <c r="I526" s="27" t="s">
        <v>673</v>
      </c>
      <c r="J526" s="42" t="e">
        <f>#N/A</f>
        <v>#N/A</v>
      </c>
      <c r="K526" s="43" t="e">
        <f>#N/A</f>
        <v>#N/A</v>
      </c>
      <c r="L526" s="42">
        <v>34600</v>
      </c>
      <c r="N526" s="9"/>
    </row>
    <row r="527" spans="1:14" ht="25.5" x14ac:dyDescent="0.2">
      <c r="A527" s="10">
        <v>26</v>
      </c>
      <c r="B527" s="30" t="s">
        <v>420</v>
      </c>
      <c r="C527" s="5">
        <v>283.2</v>
      </c>
      <c r="D527" s="5">
        <v>283.2</v>
      </c>
      <c r="E527" s="5" t="e">
        <f>#N/A</f>
        <v>#N/A</v>
      </c>
      <c r="F527" s="27" t="s">
        <v>673</v>
      </c>
      <c r="G527" s="27" t="s">
        <v>673</v>
      </c>
      <c r="H527" s="27" t="s">
        <v>673</v>
      </c>
      <c r="I527" s="27" t="s">
        <v>673</v>
      </c>
      <c r="J527" s="42" t="e">
        <f>#N/A</f>
        <v>#N/A</v>
      </c>
      <c r="K527" s="43" t="e">
        <f>#N/A</f>
        <v>#N/A</v>
      </c>
      <c r="L527" s="42">
        <v>34600</v>
      </c>
      <c r="N527" s="9"/>
    </row>
    <row r="528" spans="1:14" ht="25.5" x14ac:dyDescent="0.2">
      <c r="A528" s="10">
        <v>27</v>
      </c>
      <c r="B528" s="30" t="s">
        <v>421</v>
      </c>
      <c r="C528" s="5">
        <v>283.2</v>
      </c>
      <c r="D528" s="5">
        <v>283.2</v>
      </c>
      <c r="E528" s="5" t="e">
        <f>#N/A</f>
        <v>#N/A</v>
      </c>
      <c r="F528" s="27" t="s">
        <v>673</v>
      </c>
      <c r="G528" s="27" t="s">
        <v>673</v>
      </c>
      <c r="H528" s="27" t="s">
        <v>673</v>
      </c>
      <c r="I528" s="27" t="s">
        <v>673</v>
      </c>
      <c r="J528" s="42" t="e">
        <f>#N/A</f>
        <v>#N/A</v>
      </c>
      <c r="K528" s="43" t="e">
        <f>#N/A</f>
        <v>#N/A</v>
      </c>
      <c r="L528" s="42">
        <v>34600</v>
      </c>
      <c r="N528" s="9"/>
    </row>
    <row r="529" spans="1:14" ht="25.5" x14ac:dyDescent="0.2">
      <c r="A529" s="10">
        <v>28</v>
      </c>
      <c r="B529" s="30" t="s">
        <v>422</v>
      </c>
      <c r="C529" s="5">
        <v>300.3</v>
      </c>
      <c r="D529" s="5">
        <v>300.3</v>
      </c>
      <c r="E529" s="5" t="e">
        <f>#N/A</f>
        <v>#N/A</v>
      </c>
      <c r="F529" s="27" t="s">
        <v>673</v>
      </c>
      <c r="G529" s="27" t="s">
        <v>673</v>
      </c>
      <c r="H529" s="27" t="s">
        <v>673</v>
      </c>
      <c r="I529" s="27" t="s">
        <v>673</v>
      </c>
      <c r="J529" s="42" t="e">
        <f>#N/A</f>
        <v>#N/A</v>
      </c>
      <c r="K529" s="43" t="e">
        <f>#N/A</f>
        <v>#N/A</v>
      </c>
      <c r="L529" s="42">
        <v>34600</v>
      </c>
      <c r="N529" s="9"/>
    </row>
    <row r="530" spans="1:14" ht="25.5" x14ac:dyDescent="0.2">
      <c r="A530" s="10">
        <v>29</v>
      </c>
      <c r="B530" s="30" t="s">
        <v>423</v>
      </c>
      <c r="C530" s="5">
        <v>334.3</v>
      </c>
      <c r="D530" s="5">
        <v>334.3</v>
      </c>
      <c r="E530" s="5" t="e">
        <f>#N/A</f>
        <v>#N/A</v>
      </c>
      <c r="F530" s="27" t="s">
        <v>673</v>
      </c>
      <c r="G530" s="27" t="s">
        <v>673</v>
      </c>
      <c r="H530" s="27" t="s">
        <v>673</v>
      </c>
      <c r="I530" s="27" t="s">
        <v>673</v>
      </c>
      <c r="J530" s="42" t="e">
        <f>#N/A</f>
        <v>#N/A</v>
      </c>
      <c r="K530" s="43" t="e">
        <f>#N/A</f>
        <v>#N/A</v>
      </c>
      <c r="L530" s="42">
        <v>34600</v>
      </c>
      <c r="N530" s="9"/>
    </row>
    <row r="531" spans="1:14" ht="25.5" x14ac:dyDescent="0.2">
      <c r="A531" s="10">
        <v>30</v>
      </c>
      <c r="B531" s="30" t="s">
        <v>424</v>
      </c>
      <c r="C531" s="5">
        <v>386.1</v>
      </c>
      <c r="D531" s="5">
        <v>386.1</v>
      </c>
      <c r="E531" s="5" t="e">
        <f>#N/A</f>
        <v>#N/A</v>
      </c>
      <c r="F531" s="27" t="s">
        <v>673</v>
      </c>
      <c r="G531" s="27" t="s">
        <v>673</v>
      </c>
      <c r="H531" s="27" t="s">
        <v>673</v>
      </c>
      <c r="I531" s="27" t="s">
        <v>673</v>
      </c>
      <c r="J531" s="42" t="e">
        <f>#N/A</f>
        <v>#N/A</v>
      </c>
      <c r="K531" s="43" t="e">
        <f>#N/A</f>
        <v>#N/A</v>
      </c>
      <c r="L531" s="42">
        <v>34600</v>
      </c>
      <c r="N531" s="9"/>
    </row>
    <row r="532" spans="1:14" ht="25.5" x14ac:dyDescent="0.2">
      <c r="A532" s="10">
        <v>31</v>
      </c>
      <c r="B532" s="30" t="s">
        <v>425</v>
      </c>
      <c r="C532" s="5">
        <v>399.8</v>
      </c>
      <c r="D532" s="5">
        <v>399.8</v>
      </c>
      <c r="E532" s="5" t="e">
        <f>#N/A</f>
        <v>#N/A</v>
      </c>
      <c r="F532" s="27" t="s">
        <v>673</v>
      </c>
      <c r="G532" s="27" t="s">
        <v>673</v>
      </c>
      <c r="H532" s="27" t="s">
        <v>673</v>
      </c>
      <c r="I532" s="27" t="s">
        <v>673</v>
      </c>
      <c r="J532" s="42" t="e">
        <f>#N/A</f>
        <v>#N/A</v>
      </c>
      <c r="K532" s="43" t="e">
        <f>#N/A</f>
        <v>#N/A</v>
      </c>
      <c r="L532" s="42">
        <v>34600</v>
      </c>
      <c r="N532" s="9"/>
    </row>
    <row r="533" spans="1:14" ht="25.5" x14ac:dyDescent="0.2">
      <c r="A533" s="10">
        <v>32</v>
      </c>
      <c r="B533" s="30" t="s">
        <v>426</v>
      </c>
      <c r="C533" s="5">
        <v>318.3</v>
      </c>
      <c r="D533" s="5">
        <v>318.3</v>
      </c>
      <c r="E533" s="5" t="e">
        <f>#N/A</f>
        <v>#N/A</v>
      </c>
      <c r="F533" s="27" t="s">
        <v>673</v>
      </c>
      <c r="G533" s="27" t="s">
        <v>673</v>
      </c>
      <c r="H533" s="27" t="s">
        <v>673</v>
      </c>
      <c r="I533" s="27" t="s">
        <v>673</v>
      </c>
      <c r="J533" s="42" t="e">
        <f>#N/A</f>
        <v>#N/A</v>
      </c>
      <c r="K533" s="43" t="e">
        <f>#N/A</f>
        <v>#N/A</v>
      </c>
      <c r="L533" s="42">
        <v>34600</v>
      </c>
      <c r="N533" s="9"/>
    </row>
    <row r="534" spans="1:14" ht="25.5" x14ac:dyDescent="0.2">
      <c r="A534" s="10">
        <v>33</v>
      </c>
      <c r="B534" s="30" t="s">
        <v>427</v>
      </c>
      <c r="C534" s="5">
        <v>316.7</v>
      </c>
      <c r="D534" s="5">
        <v>316.7</v>
      </c>
      <c r="E534" s="5" t="e">
        <f>#N/A</f>
        <v>#N/A</v>
      </c>
      <c r="F534" s="27" t="s">
        <v>673</v>
      </c>
      <c r="G534" s="27" t="s">
        <v>673</v>
      </c>
      <c r="H534" s="27" t="s">
        <v>673</v>
      </c>
      <c r="I534" s="27" t="s">
        <v>673</v>
      </c>
      <c r="J534" s="42" t="e">
        <f>#N/A</f>
        <v>#N/A</v>
      </c>
      <c r="K534" s="43" t="e">
        <f>#N/A</f>
        <v>#N/A</v>
      </c>
      <c r="L534" s="42">
        <v>34600</v>
      </c>
      <c r="N534" s="9"/>
    </row>
    <row r="535" spans="1:14" ht="25.5" x14ac:dyDescent="0.2">
      <c r="A535" s="10">
        <v>34</v>
      </c>
      <c r="B535" s="30" t="s">
        <v>428</v>
      </c>
      <c r="C535" s="5">
        <v>311.7</v>
      </c>
      <c r="D535" s="5">
        <v>311.7</v>
      </c>
      <c r="E535" s="5" t="e">
        <f>#N/A</f>
        <v>#N/A</v>
      </c>
      <c r="F535" s="27" t="s">
        <v>673</v>
      </c>
      <c r="G535" s="27" t="s">
        <v>673</v>
      </c>
      <c r="H535" s="27" t="s">
        <v>673</v>
      </c>
      <c r="I535" s="27" t="s">
        <v>673</v>
      </c>
      <c r="J535" s="42" t="e">
        <f>#N/A</f>
        <v>#N/A</v>
      </c>
      <c r="K535" s="43" t="e">
        <f>#N/A</f>
        <v>#N/A</v>
      </c>
      <c r="L535" s="42">
        <v>34600</v>
      </c>
      <c r="N535" s="9"/>
    </row>
    <row r="536" spans="1:14" ht="25.5" x14ac:dyDescent="0.2">
      <c r="A536" s="10">
        <v>35</v>
      </c>
      <c r="B536" s="30" t="s">
        <v>429</v>
      </c>
      <c r="C536" s="5">
        <v>458.6</v>
      </c>
      <c r="D536" s="5">
        <v>458.6</v>
      </c>
      <c r="E536" s="5" t="e">
        <f>#N/A</f>
        <v>#N/A</v>
      </c>
      <c r="F536" s="27" t="s">
        <v>673</v>
      </c>
      <c r="G536" s="27" t="s">
        <v>673</v>
      </c>
      <c r="H536" s="27" t="s">
        <v>673</v>
      </c>
      <c r="I536" s="27" t="s">
        <v>673</v>
      </c>
      <c r="J536" s="42" t="e">
        <f>#N/A</f>
        <v>#N/A</v>
      </c>
      <c r="K536" s="43" t="e">
        <f>#N/A</f>
        <v>#N/A</v>
      </c>
      <c r="L536" s="42">
        <v>34600</v>
      </c>
      <c r="N536" s="9"/>
    </row>
    <row r="537" spans="1:14" ht="25.5" x14ac:dyDescent="0.2">
      <c r="A537" s="10">
        <v>36</v>
      </c>
      <c r="B537" s="30" t="s">
        <v>430</v>
      </c>
      <c r="C537" s="5">
        <v>261.7</v>
      </c>
      <c r="D537" s="5">
        <v>261.7</v>
      </c>
      <c r="E537" s="5" t="e">
        <f>#N/A</f>
        <v>#N/A</v>
      </c>
      <c r="F537" s="27" t="s">
        <v>673</v>
      </c>
      <c r="G537" s="27" t="s">
        <v>673</v>
      </c>
      <c r="H537" s="27" t="s">
        <v>673</v>
      </c>
      <c r="I537" s="27" t="s">
        <v>673</v>
      </c>
      <c r="J537" s="42" t="e">
        <f>#N/A</f>
        <v>#N/A</v>
      </c>
      <c r="K537" s="43" t="e">
        <f>#N/A</f>
        <v>#N/A</v>
      </c>
      <c r="L537" s="42">
        <v>34600</v>
      </c>
      <c r="N537" s="9"/>
    </row>
    <row r="538" spans="1:14" ht="25.5" x14ac:dyDescent="0.2">
      <c r="A538" s="10">
        <v>37</v>
      </c>
      <c r="B538" s="30" t="s">
        <v>431</v>
      </c>
      <c r="C538" s="5">
        <v>260.60000000000002</v>
      </c>
      <c r="D538" s="5">
        <v>260.60000000000002</v>
      </c>
      <c r="E538" s="5" t="e">
        <f>#N/A</f>
        <v>#N/A</v>
      </c>
      <c r="F538" s="27" t="s">
        <v>673</v>
      </c>
      <c r="G538" s="27" t="s">
        <v>673</v>
      </c>
      <c r="H538" s="27" t="s">
        <v>673</v>
      </c>
      <c r="I538" s="27" t="s">
        <v>673</v>
      </c>
      <c r="J538" s="42" t="e">
        <f>#N/A</f>
        <v>#N/A</v>
      </c>
      <c r="K538" s="43" t="e">
        <f>#N/A</f>
        <v>#N/A</v>
      </c>
      <c r="L538" s="42">
        <v>34600</v>
      </c>
      <c r="N538" s="9"/>
    </row>
    <row r="539" spans="1:14" ht="25.5" x14ac:dyDescent="0.2">
      <c r="A539" s="10">
        <v>38</v>
      </c>
      <c r="B539" s="30" t="s">
        <v>432</v>
      </c>
      <c r="C539" s="5">
        <v>258.89999999999998</v>
      </c>
      <c r="D539" s="5">
        <v>258.89999999999998</v>
      </c>
      <c r="E539" s="5" t="e">
        <f>#N/A</f>
        <v>#N/A</v>
      </c>
      <c r="F539" s="27" t="s">
        <v>673</v>
      </c>
      <c r="G539" s="27" t="s">
        <v>673</v>
      </c>
      <c r="H539" s="27" t="s">
        <v>673</v>
      </c>
      <c r="I539" s="27" t="s">
        <v>673</v>
      </c>
      <c r="J539" s="42" t="e">
        <f>#N/A</f>
        <v>#N/A</v>
      </c>
      <c r="K539" s="43" t="e">
        <f>#N/A</f>
        <v>#N/A</v>
      </c>
      <c r="L539" s="42">
        <v>34600</v>
      </c>
      <c r="N539" s="9"/>
    </row>
    <row r="540" spans="1:14" ht="25.5" x14ac:dyDescent="0.2">
      <c r="A540" s="10">
        <v>39</v>
      </c>
      <c r="B540" s="30" t="s">
        <v>433</v>
      </c>
      <c r="C540" s="5">
        <v>261.8</v>
      </c>
      <c r="D540" s="5">
        <v>261.8</v>
      </c>
      <c r="E540" s="5" t="e">
        <f>#N/A</f>
        <v>#N/A</v>
      </c>
      <c r="F540" s="27" t="s">
        <v>673</v>
      </c>
      <c r="G540" s="27" t="s">
        <v>673</v>
      </c>
      <c r="H540" s="27" t="s">
        <v>673</v>
      </c>
      <c r="I540" s="27" t="s">
        <v>673</v>
      </c>
      <c r="J540" s="42" t="e">
        <f>#N/A</f>
        <v>#N/A</v>
      </c>
      <c r="K540" s="43" t="e">
        <f>#N/A</f>
        <v>#N/A</v>
      </c>
      <c r="L540" s="42">
        <v>34600</v>
      </c>
      <c r="N540" s="9"/>
    </row>
    <row r="541" spans="1:14" ht="25.5" x14ac:dyDescent="0.2">
      <c r="A541" s="10">
        <v>40</v>
      </c>
      <c r="B541" s="30" t="s">
        <v>434</v>
      </c>
      <c r="C541" s="5">
        <v>317.89999999999998</v>
      </c>
      <c r="D541" s="5">
        <v>317.89999999999998</v>
      </c>
      <c r="E541" s="5" t="e">
        <f>#N/A</f>
        <v>#N/A</v>
      </c>
      <c r="F541" s="27" t="s">
        <v>673</v>
      </c>
      <c r="G541" s="27" t="s">
        <v>673</v>
      </c>
      <c r="H541" s="27" t="s">
        <v>673</v>
      </c>
      <c r="I541" s="27" t="s">
        <v>673</v>
      </c>
      <c r="J541" s="42" t="e">
        <f>#N/A</f>
        <v>#N/A</v>
      </c>
      <c r="K541" s="43" t="e">
        <f>#N/A</f>
        <v>#N/A</v>
      </c>
      <c r="L541" s="42">
        <v>34600</v>
      </c>
      <c r="N541" s="9"/>
    </row>
    <row r="542" spans="1:14" ht="25.5" x14ac:dyDescent="0.2">
      <c r="A542" s="10">
        <v>41</v>
      </c>
      <c r="B542" s="30" t="s">
        <v>43</v>
      </c>
      <c r="C542" s="5">
        <v>319.89999999999998</v>
      </c>
      <c r="D542" s="5">
        <v>319.89999999999998</v>
      </c>
      <c r="E542" s="5" t="e">
        <f>#N/A</f>
        <v>#N/A</v>
      </c>
      <c r="F542" s="27" t="s">
        <v>673</v>
      </c>
      <c r="G542" s="27" t="s">
        <v>673</v>
      </c>
      <c r="H542" s="27" t="s">
        <v>673</v>
      </c>
      <c r="I542" s="27" t="s">
        <v>673</v>
      </c>
      <c r="J542" s="42" t="e">
        <f>#N/A</f>
        <v>#N/A</v>
      </c>
      <c r="K542" s="43" t="e">
        <f>#N/A</f>
        <v>#N/A</v>
      </c>
      <c r="L542" s="42">
        <v>34600</v>
      </c>
      <c r="N542" s="9"/>
    </row>
    <row r="543" spans="1:14" ht="25.5" x14ac:dyDescent="0.2">
      <c r="A543" s="10">
        <v>42</v>
      </c>
      <c r="B543" s="30" t="s">
        <v>44</v>
      </c>
      <c r="C543" s="5">
        <v>318.2</v>
      </c>
      <c r="D543" s="5">
        <v>318.2</v>
      </c>
      <c r="E543" s="5" t="e">
        <f>#N/A</f>
        <v>#N/A</v>
      </c>
      <c r="F543" s="27" t="s">
        <v>673</v>
      </c>
      <c r="G543" s="27" t="s">
        <v>673</v>
      </c>
      <c r="H543" s="27" t="s">
        <v>673</v>
      </c>
      <c r="I543" s="27" t="s">
        <v>673</v>
      </c>
      <c r="J543" s="42" t="e">
        <f>#N/A</f>
        <v>#N/A</v>
      </c>
      <c r="K543" s="43" t="e">
        <f>#N/A</f>
        <v>#N/A</v>
      </c>
      <c r="L543" s="42">
        <v>34600</v>
      </c>
      <c r="N543" s="9"/>
    </row>
    <row r="544" spans="1:14" ht="25.5" x14ac:dyDescent="0.2">
      <c r="A544" s="10">
        <v>43</v>
      </c>
      <c r="B544" s="30" t="s">
        <v>45</v>
      </c>
      <c r="C544" s="5">
        <v>327.10000000000002</v>
      </c>
      <c r="D544" s="5">
        <v>327.10000000000002</v>
      </c>
      <c r="E544" s="5" t="e">
        <f>#N/A</f>
        <v>#N/A</v>
      </c>
      <c r="F544" s="27" t="s">
        <v>673</v>
      </c>
      <c r="G544" s="27" t="s">
        <v>673</v>
      </c>
      <c r="H544" s="27" t="s">
        <v>673</v>
      </c>
      <c r="I544" s="27" t="s">
        <v>673</v>
      </c>
      <c r="J544" s="42" t="e">
        <f>#N/A</f>
        <v>#N/A</v>
      </c>
      <c r="K544" s="43" t="e">
        <f>#N/A</f>
        <v>#N/A</v>
      </c>
      <c r="L544" s="42">
        <v>34600</v>
      </c>
      <c r="N544" s="9"/>
    </row>
    <row r="545" spans="1:14" ht="25.5" x14ac:dyDescent="0.2">
      <c r="A545" s="10">
        <v>44</v>
      </c>
      <c r="B545" s="30" t="s">
        <v>46</v>
      </c>
      <c r="C545" s="5">
        <v>411</v>
      </c>
      <c r="D545" s="5">
        <v>411</v>
      </c>
      <c r="E545" s="5" t="e">
        <f>#N/A</f>
        <v>#N/A</v>
      </c>
      <c r="F545" s="27" t="s">
        <v>673</v>
      </c>
      <c r="G545" s="27" t="s">
        <v>673</v>
      </c>
      <c r="H545" s="27" t="s">
        <v>673</v>
      </c>
      <c r="I545" s="27" t="s">
        <v>673</v>
      </c>
      <c r="J545" s="42" t="e">
        <f>#N/A</f>
        <v>#N/A</v>
      </c>
      <c r="K545" s="43" t="e">
        <f>#N/A</f>
        <v>#N/A</v>
      </c>
      <c r="L545" s="42">
        <v>34600</v>
      </c>
      <c r="N545" s="9"/>
    </row>
    <row r="546" spans="1:14" ht="25.5" x14ac:dyDescent="0.2">
      <c r="A546" s="10">
        <v>45</v>
      </c>
      <c r="B546" s="30" t="s">
        <v>47</v>
      </c>
      <c r="C546" s="5">
        <v>315.2</v>
      </c>
      <c r="D546" s="5">
        <v>315.2</v>
      </c>
      <c r="E546" s="5" t="e">
        <f>#N/A</f>
        <v>#N/A</v>
      </c>
      <c r="F546" s="27" t="s">
        <v>673</v>
      </c>
      <c r="G546" s="27" t="s">
        <v>673</v>
      </c>
      <c r="H546" s="27" t="s">
        <v>673</v>
      </c>
      <c r="I546" s="27" t="s">
        <v>673</v>
      </c>
      <c r="J546" s="42" t="e">
        <f>#N/A</f>
        <v>#N/A</v>
      </c>
      <c r="K546" s="43" t="e">
        <f>#N/A</f>
        <v>#N/A</v>
      </c>
      <c r="L546" s="42">
        <v>34600</v>
      </c>
      <c r="N546" s="9"/>
    </row>
    <row r="547" spans="1:14" ht="25.5" x14ac:dyDescent="0.2">
      <c r="A547" s="10">
        <v>46</v>
      </c>
      <c r="B547" s="30" t="s">
        <v>48</v>
      </c>
      <c r="C547" s="5">
        <v>465.6</v>
      </c>
      <c r="D547" s="5">
        <v>465.6</v>
      </c>
      <c r="E547" s="5" t="e">
        <f>#N/A</f>
        <v>#N/A</v>
      </c>
      <c r="F547" s="27" t="s">
        <v>673</v>
      </c>
      <c r="G547" s="27" t="s">
        <v>673</v>
      </c>
      <c r="H547" s="27" t="s">
        <v>673</v>
      </c>
      <c r="I547" s="27" t="s">
        <v>673</v>
      </c>
      <c r="J547" s="42" t="e">
        <f>#N/A</f>
        <v>#N/A</v>
      </c>
      <c r="K547" s="43" t="e">
        <f>#N/A</f>
        <v>#N/A</v>
      </c>
      <c r="L547" s="42">
        <v>34600</v>
      </c>
      <c r="N547" s="9"/>
    </row>
    <row r="548" spans="1:14" ht="25.5" x14ac:dyDescent="0.2">
      <c r="A548" s="10">
        <v>47</v>
      </c>
      <c r="B548" s="30" t="s">
        <v>49</v>
      </c>
      <c r="C548" s="5">
        <v>310.8</v>
      </c>
      <c r="D548" s="5">
        <v>310.8</v>
      </c>
      <c r="E548" s="5" t="e">
        <f>#N/A</f>
        <v>#N/A</v>
      </c>
      <c r="F548" s="27" t="s">
        <v>673</v>
      </c>
      <c r="G548" s="27" t="s">
        <v>673</v>
      </c>
      <c r="H548" s="27" t="s">
        <v>673</v>
      </c>
      <c r="I548" s="27" t="s">
        <v>673</v>
      </c>
      <c r="J548" s="42" t="e">
        <f>#N/A</f>
        <v>#N/A</v>
      </c>
      <c r="K548" s="43" t="e">
        <f>#N/A</f>
        <v>#N/A</v>
      </c>
      <c r="L548" s="42">
        <v>34600</v>
      </c>
      <c r="N548" s="9"/>
    </row>
    <row r="549" spans="1:14" ht="25.5" x14ac:dyDescent="0.2">
      <c r="A549" s="10">
        <v>48</v>
      </c>
      <c r="B549" s="30" t="s">
        <v>50</v>
      </c>
      <c r="C549" s="5">
        <v>327.3</v>
      </c>
      <c r="D549" s="5">
        <v>327.3</v>
      </c>
      <c r="E549" s="5" t="e">
        <f>#N/A</f>
        <v>#N/A</v>
      </c>
      <c r="F549" s="27" t="s">
        <v>673</v>
      </c>
      <c r="G549" s="27" t="s">
        <v>673</v>
      </c>
      <c r="H549" s="27" t="s">
        <v>673</v>
      </c>
      <c r="I549" s="27" t="s">
        <v>673</v>
      </c>
      <c r="J549" s="42" t="e">
        <f>#N/A</f>
        <v>#N/A</v>
      </c>
      <c r="K549" s="43" t="e">
        <f>#N/A</f>
        <v>#N/A</v>
      </c>
      <c r="L549" s="42">
        <v>34600</v>
      </c>
      <c r="N549" s="9"/>
    </row>
    <row r="550" spans="1:14" ht="25.5" x14ac:dyDescent="0.2">
      <c r="A550" s="10">
        <v>49</v>
      </c>
      <c r="B550" s="30" t="s">
        <v>51</v>
      </c>
      <c r="C550" s="5">
        <v>415.1</v>
      </c>
      <c r="D550" s="5">
        <v>415.1</v>
      </c>
      <c r="E550" s="5" t="e">
        <f>#N/A</f>
        <v>#N/A</v>
      </c>
      <c r="F550" s="27" t="s">
        <v>673</v>
      </c>
      <c r="G550" s="27" t="s">
        <v>673</v>
      </c>
      <c r="H550" s="27" t="s">
        <v>673</v>
      </c>
      <c r="I550" s="27" t="s">
        <v>673</v>
      </c>
      <c r="J550" s="42" t="e">
        <f>#N/A</f>
        <v>#N/A</v>
      </c>
      <c r="K550" s="43" t="e">
        <f>#N/A</f>
        <v>#N/A</v>
      </c>
      <c r="L550" s="42">
        <v>34600</v>
      </c>
      <c r="N550" s="9"/>
    </row>
    <row r="551" spans="1:14" ht="25.5" x14ac:dyDescent="0.2">
      <c r="A551" s="10">
        <v>50</v>
      </c>
      <c r="B551" s="30" t="s">
        <v>52</v>
      </c>
      <c r="C551" s="5">
        <v>651.5</v>
      </c>
      <c r="D551" s="5">
        <v>651.5</v>
      </c>
      <c r="E551" s="5" t="e">
        <f>#N/A</f>
        <v>#N/A</v>
      </c>
      <c r="F551" s="27" t="s">
        <v>673</v>
      </c>
      <c r="G551" s="27" t="s">
        <v>673</v>
      </c>
      <c r="H551" s="27" t="s">
        <v>673</v>
      </c>
      <c r="I551" s="27" t="s">
        <v>673</v>
      </c>
      <c r="J551" s="42" t="e">
        <f>#N/A</f>
        <v>#N/A</v>
      </c>
      <c r="K551" s="43" t="e">
        <f>#N/A</f>
        <v>#N/A</v>
      </c>
      <c r="L551" s="42">
        <v>34600</v>
      </c>
      <c r="N551" s="9"/>
    </row>
    <row r="552" spans="1:14" s="69" customFormat="1" ht="63.75" customHeight="1" x14ac:dyDescent="0.2">
      <c r="A552" s="839" t="s">
        <v>53</v>
      </c>
      <c r="B552" s="840"/>
      <c r="C552" s="19">
        <f>SUM(C502:C551)</f>
        <v>15855.9</v>
      </c>
      <c r="D552" s="19">
        <f>SUM(D502:D551)</f>
        <v>15855.9</v>
      </c>
      <c r="E552" s="19" t="e">
        <f>SUM(E502:E551)</f>
        <v>#N/A</v>
      </c>
      <c r="F552" s="18" t="s">
        <v>673</v>
      </c>
      <c r="G552" s="18" t="s">
        <v>673</v>
      </c>
      <c r="H552" s="18" t="s">
        <v>673</v>
      </c>
      <c r="I552" s="18" t="s">
        <v>673</v>
      </c>
      <c r="J552" s="55" t="e">
        <f>SUM(J502:J551)</f>
        <v>#N/A</v>
      </c>
      <c r="K552" s="55" t="e">
        <f>SUM(K502:K551)</f>
        <v>#N/A</v>
      </c>
      <c r="L552" s="55">
        <v>34600</v>
      </c>
      <c r="N552" s="70"/>
    </row>
    <row r="553" spans="1:14" x14ac:dyDescent="0.2">
      <c r="A553" s="852" t="s">
        <v>446</v>
      </c>
      <c r="B553" s="853"/>
      <c r="C553" s="853"/>
      <c r="D553" s="853"/>
      <c r="E553" s="853"/>
      <c r="F553" s="853"/>
      <c r="G553" s="853"/>
      <c r="H553" s="853"/>
      <c r="I553" s="853"/>
      <c r="J553" s="853"/>
      <c r="K553" s="853"/>
      <c r="L553" s="853"/>
      <c r="N553" s="9"/>
    </row>
    <row r="554" spans="1:14" ht="25.5" x14ac:dyDescent="0.2">
      <c r="A554" s="10">
        <v>1</v>
      </c>
      <c r="B554" s="30" t="s">
        <v>435</v>
      </c>
      <c r="C554" s="5">
        <v>83.11</v>
      </c>
      <c r="D554" s="5" t="s">
        <v>673</v>
      </c>
      <c r="E554" s="27" t="s">
        <v>673</v>
      </c>
      <c r="F554" s="27">
        <v>83.11</v>
      </c>
      <c r="G554" s="5">
        <f>F554*L554</f>
        <v>2875606</v>
      </c>
      <c r="H554" s="27" t="s">
        <v>673</v>
      </c>
      <c r="I554" s="5" t="s">
        <v>673</v>
      </c>
      <c r="J554" s="42" t="e">
        <f>#N/A</f>
        <v>#N/A</v>
      </c>
      <c r="K554" s="43" t="e">
        <f>#N/A</f>
        <v>#N/A</v>
      </c>
      <c r="L554" s="42">
        <v>34600</v>
      </c>
      <c r="N554" s="9"/>
    </row>
    <row r="555" spans="1:14" ht="25.5" x14ac:dyDescent="0.2">
      <c r="A555" s="10">
        <v>2</v>
      </c>
      <c r="B555" s="30" t="s">
        <v>436</v>
      </c>
      <c r="C555" s="5">
        <v>820.9</v>
      </c>
      <c r="D555" s="5" t="s">
        <v>673</v>
      </c>
      <c r="E555" s="27" t="s">
        <v>673</v>
      </c>
      <c r="F555" s="27">
        <v>820.9</v>
      </c>
      <c r="G555" s="5" t="e">
        <f>#N/A</f>
        <v>#N/A</v>
      </c>
      <c r="H555" s="27" t="s">
        <v>673</v>
      </c>
      <c r="I555" s="5" t="s">
        <v>673</v>
      </c>
      <c r="J555" s="42" t="e">
        <f>#N/A</f>
        <v>#N/A</v>
      </c>
      <c r="K555" s="43" t="e">
        <f>#N/A</f>
        <v>#N/A</v>
      </c>
      <c r="L555" s="42">
        <v>34600</v>
      </c>
      <c r="N555" s="9"/>
    </row>
    <row r="556" spans="1:14" ht="25.5" x14ac:dyDescent="0.2">
      <c r="A556" s="10">
        <v>3</v>
      </c>
      <c r="B556" s="30" t="s">
        <v>437</v>
      </c>
      <c r="C556" s="5">
        <v>643.29999999999995</v>
      </c>
      <c r="D556" s="5" t="s">
        <v>673</v>
      </c>
      <c r="E556" s="27" t="s">
        <v>673</v>
      </c>
      <c r="F556" s="27">
        <v>643.29999999999995</v>
      </c>
      <c r="G556" s="5" t="e">
        <f>#N/A</f>
        <v>#N/A</v>
      </c>
      <c r="H556" s="27" t="s">
        <v>673</v>
      </c>
      <c r="I556" s="5" t="s">
        <v>673</v>
      </c>
      <c r="J556" s="42" t="e">
        <f>#N/A</f>
        <v>#N/A</v>
      </c>
      <c r="K556" s="43" t="e">
        <f>#N/A</f>
        <v>#N/A</v>
      </c>
      <c r="L556" s="42">
        <v>34600</v>
      </c>
      <c r="N556" s="9"/>
    </row>
    <row r="557" spans="1:14" ht="25.5" x14ac:dyDescent="0.2">
      <c r="A557" s="10">
        <v>4</v>
      </c>
      <c r="B557" s="30" t="s">
        <v>438</v>
      </c>
      <c r="C557" s="5">
        <v>373.9</v>
      </c>
      <c r="D557" s="5" t="s">
        <v>673</v>
      </c>
      <c r="E557" s="27" t="s">
        <v>673</v>
      </c>
      <c r="F557" s="27">
        <v>373.9</v>
      </c>
      <c r="G557" s="5" t="e">
        <f>#N/A</f>
        <v>#N/A</v>
      </c>
      <c r="H557" s="27" t="s">
        <v>673</v>
      </c>
      <c r="I557" s="5" t="s">
        <v>673</v>
      </c>
      <c r="J557" s="42" t="e">
        <f>#N/A</f>
        <v>#N/A</v>
      </c>
      <c r="K557" s="43" t="e">
        <f>#N/A</f>
        <v>#N/A</v>
      </c>
      <c r="L557" s="42">
        <v>34600</v>
      </c>
      <c r="N557" s="9"/>
    </row>
    <row r="558" spans="1:14" ht="25.5" x14ac:dyDescent="0.2">
      <c r="A558" s="10">
        <v>5</v>
      </c>
      <c r="B558" s="30" t="s">
        <v>439</v>
      </c>
      <c r="C558" s="5">
        <v>654.1</v>
      </c>
      <c r="D558" s="5" t="s">
        <v>673</v>
      </c>
      <c r="E558" s="27" t="s">
        <v>673</v>
      </c>
      <c r="F558" s="27">
        <v>654.1</v>
      </c>
      <c r="G558" s="5" t="e">
        <f>#N/A</f>
        <v>#N/A</v>
      </c>
      <c r="H558" s="27" t="s">
        <v>673</v>
      </c>
      <c r="I558" s="5" t="s">
        <v>673</v>
      </c>
      <c r="J558" s="42" t="e">
        <f>#N/A</f>
        <v>#N/A</v>
      </c>
      <c r="K558" s="43" t="e">
        <f>#N/A</f>
        <v>#N/A</v>
      </c>
      <c r="L558" s="42">
        <v>34600</v>
      </c>
      <c r="N558" s="9"/>
    </row>
    <row r="559" spans="1:14" ht="25.5" x14ac:dyDescent="0.2">
      <c r="A559" s="10">
        <v>6</v>
      </c>
      <c r="B559" s="30" t="s">
        <v>440</v>
      </c>
      <c r="C559" s="5">
        <v>408.2</v>
      </c>
      <c r="D559" s="5" t="s">
        <v>673</v>
      </c>
      <c r="E559" s="27" t="s">
        <v>673</v>
      </c>
      <c r="F559" s="27">
        <v>408.2</v>
      </c>
      <c r="G559" s="5" t="e">
        <f>#N/A</f>
        <v>#N/A</v>
      </c>
      <c r="H559" s="27" t="s">
        <v>673</v>
      </c>
      <c r="I559" s="5" t="s">
        <v>673</v>
      </c>
      <c r="J559" s="42" t="e">
        <f>#N/A</f>
        <v>#N/A</v>
      </c>
      <c r="K559" s="43" t="e">
        <f>#N/A</f>
        <v>#N/A</v>
      </c>
      <c r="L559" s="42">
        <v>34600</v>
      </c>
      <c r="N559" s="9"/>
    </row>
    <row r="560" spans="1:14" ht="25.5" x14ac:dyDescent="0.2">
      <c r="A560" s="10">
        <v>7</v>
      </c>
      <c r="B560" s="30" t="s">
        <v>441</v>
      </c>
      <c r="C560" s="5">
        <v>383.2</v>
      </c>
      <c r="D560" s="5" t="s">
        <v>673</v>
      </c>
      <c r="E560" s="27" t="s">
        <v>673</v>
      </c>
      <c r="F560" s="27">
        <v>383.2</v>
      </c>
      <c r="G560" s="5" t="e">
        <f>#N/A</f>
        <v>#N/A</v>
      </c>
      <c r="H560" s="27" t="s">
        <v>673</v>
      </c>
      <c r="I560" s="5" t="s">
        <v>673</v>
      </c>
      <c r="J560" s="42" t="e">
        <f>#N/A</f>
        <v>#N/A</v>
      </c>
      <c r="K560" s="43" t="e">
        <f>#N/A</f>
        <v>#N/A</v>
      </c>
      <c r="L560" s="42">
        <v>34600</v>
      </c>
      <c r="N560" s="9"/>
    </row>
    <row r="561" spans="1:14" ht="25.5" x14ac:dyDescent="0.2">
      <c r="A561" s="10">
        <v>8</v>
      </c>
      <c r="B561" s="30" t="s">
        <v>442</v>
      </c>
      <c r="C561" s="5">
        <v>401.2</v>
      </c>
      <c r="D561" s="5" t="s">
        <v>673</v>
      </c>
      <c r="E561" s="27" t="s">
        <v>673</v>
      </c>
      <c r="F561" s="27">
        <v>401.2</v>
      </c>
      <c r="G561" s="5" t="e">
        <f>#N/A</f>
        <v>#N/A</v>
      </c>
      <c r="H561" s="27" t="s">
        <v>673</v>
      </c>
      <c r="I561" s="5" t="s">
        <v>673</v>
      </c>
      <c r="J561" s="42" t="e">
        <f>#N/A</f>
        <v>#N/A</v>
      </c>
      <c r="K561" s="43" t="e">
        <f>#N/A</f>
        <v>#N/A</v>
      </c>
      <c r="L561" s="42">
        <v>34600</v>
      </c>
      <c r="N561" s="9"/>
    </row>
    <row r="562" spans="1:14" ht="25.5" x14ac:dyDescent="0.2">
      <c r="A562" s="10">
        <v>9</v>
      </c>
      <c r="B562" s="30" t="s">
        <v>443</v>
      </c>
      <c r="C562" s="5">
        <v>386.9</v>
      </c>
      <c r="D562" s="5" t="s">
        <v>673</v>
      </c>
      <c r="E562" s="27" t="s">
        <v>673</v>
      </c>
      <c r="F562" s="27">
        <v>386.9</v>
      </c>
      <c r="G562" s="5" t="e">
        <f>#N/A</f>
        <v>#N/A</v>
      </c>
      <c r="H562" s="27" t="s">
        <v>673</v>
      </c>
      <c r="I562" s="5" t="s">
        <v>673</v>
      </c>
      <c r="J562" s="42" t="e">
        <f>#N/A</f>
        <v>#N/A</v>
      </c>
      <c r="K562" s="43" t="e">
        <f>#N/A</f>
        <v>#N/A</v>
      </c>
      <c r="L562" s="42">
        <v>34600</v>
      </c>
      <c r="N562" s="9"/>
    </row>
    <row r="563" spans="1:14" ht="25.5" x14ac:dyDescent="0.2">
      <c r="A563" s="10">
        <v>10</v>
      </c>
      <c r="B563" s="30" t="s">
        <v>444</v>
      </c>
      <c r="C563" s="5">
        <v>713.3</v>
      </c>
      <c r="D563" s="5" t="s">
        <v>673</v>
      </c>
      <c r="E563" s="27" t="s">
        <v>673</v>
      </c>
      <c r="F563" s="27">
        <v>713.3</v>
      </c>
      <c r="G563" s="5" t="e">
        <f>#N/A</f>
        <v>#N/A</v>
      </c>
      <c r="H563" s="27" t="s">
        <v>673</v>
      </c>
      <c r="I563" s="5" t="s">
        <v>673</v>
      </c>
      <c r="J563" s="42" t="e">
        <f>#N/A</f>
        <v>#N/A</v>
      </c>
      <c r="K563" s="43" t="e">
        <f>#N/A</f>
        <v>#N/A</v>
      </c>
      <c r="L563" s="42">
        <v>34600</v>
      </c>
      <c r="N563" s="9"/>
    </row>
    <row r="564" spans="1:14" ht="25.5" x14ac:dyDescent="0.2">
      <c r="A564" s="10">
        <v>11</v>
      </c>
      <c r="B564" s="30" t="s">
        <v>445</v>
      </c>
      <c r="C564" s="5">
        <v>714.9</v>
      </c>
      <c r="D564" s="5" t="s">
        <v>673</v>
      </c>
      <c r="E564" s="27" t="s">
        <v>673</v>
      </c>
      <c r="F564" s="27">
        <v>714.9</v>
      </c>
      <c r="G564" s="5" t="e">
        <f>#N/A</f>
        <v>#N/A</v>
      </c>
      <c r="H564" s="27" t="s">
        <v>673</v>
      </c>
      <c r="I564" s="5" t="s">
        <v>673</v>
      </c>
      <c r="J564" s="42" t="e">
        <f>#N/A</f>
        <v>#N/A</v>
      </c>
      <c r="K564" s="43" t="e">
        <f>#N/A</f>
        <v>#N/A</v>
      </c>
      <c r="L564" s="42">
        <v>34600</v>
      </c>
      <c r="N564" s="9"/>
    </row>
    <row r="565" spans="1:14" s="69" customFormat="1" ht="51.75" customHeight="1" x14ac:dyDescent="0.2">
      <c r="A565" s="839" t="s">
        <v>60</v>
      </c>
      <c r="B565" s="840"/>
      <c r="C565" s="19">
        <f>SUM(C554:C564)</f>
        <v>5583.01</v>
      </c>
      <c r="D565" s="19" t="s">
        <v>673</v>
      </c>
      <c r="E565" s="18" t="s">
        <v>673</v>
      </c>
      <c r="F565" s="19">
        <f>SUM(F554:F564)</f>
        <v>5583.01</v>
      </c>
      <c r="G565" s="19" t="e">
        <f>SUM(G554:G564)</f>
        <v>#N/A</v>
      </c>
      <c r="H565" s="19" t="s">
        <v>673</v>
      </c>
      <c r="I565" s="19" t="s">
        <v>673</v>
      </c>
      <c r="J565" s="55" t="e">
        <f>SUM(J554:J564)</f>
        <v>#N/A</v>
      </c>
      <c r="K565" s="55" t="e">
        <f>SUM(K554:K564)</f>
        <v>#N/A</v>
      </c>
      <c r="L565" s="55">
        <v>34600</v>
      </c>
      <c r="N565" s="70"/>
    </row>
    <row r="566" spans="1:14" x14ac:dyDescent="0.2">
      <c r="A566" s="852" t="s">
        <v>447</v>
      </c>
      <c r="B566" s="853"/>
      <c r="C566" s="853"/>
      <c r="D566" s="853"/>
      <c r="E566" s="853"/>
      <c r="F566" s="853"/>
      <c r="G566" s="853"/>
      <c r="H566" s="853"/>
      <c r="I566" s="853"/>
      <c r="J566" s="853"/>
      <c r="K566" s="853"/>
      <c r="L566" s="853"/>
      <c r="N566" s="9"/>
    </row>
    <row r="567" spans="1:14" ht="25.5" x14ac:dyDescent="0.2">
      <c r="A567" s="10">
        <v>1</v>
      </c>
      <c r="B567" s="11" t="s">
        <v>66</v>
      </c>
      <c r="C567" s="5">
        <v>66.8</v>
      </c>
      <c r="D567" s="5">
        <v>66.8</v>
      </c>
      <c r="E567" s="5">
        <f>D567*L567</f>
        <v>2311280</v>
      </c>
      <c r="F567" s="27" t="s">
        <v>673</v>
      </c>
      <c r="G567" s="27" t="s">
        <v>673</v>
      </c>
      <c r="H567" s="27" t="s">
        <v>673</v>
      </c>
      <c r="I567" s="27" t="s">
        <v>673</v>
      </c>
      <c r="J567" s="42" t="e">
        <f>#N/A</f>
        <v>#N/A</v>
      </c>
      <c r="K567" s="43">
        <v>638980</v>
      </c>
      <c r="L567" s="42">
        <v>34600</v>
      </c>
      <c r="N567" s="9"/>
    </row>
    <row r="568" spans="1:14" ht="25.5" x14ac:dyDescent="0.2">
      <c r="A568" s="10">
        <v>2</v>
      </c>
      <c r="B568" s="11" t="s">
        <v>67</v>
      </c>
      <c r="C568" s="5">
        <v>81.3</v>
      </c>
      <c r="D568" s="5">
        <v>81.3</v>
      </c>
      <c r="E568" s="5" t="e">
        <f>#N/A</f>
        <v>#N/A</v>
      </c>
      <c r="F568" s="27" t="s">
        <v>673</v>
      </c>
      <c r="G568" s="27" t="s">
        <v>673</v>
      </c>
      <c r="H568" s="27" t="s">
        <v>673</v>
      </c>
      <c r="I568" s="27" t="s">
        <v>673</v>
      </c>
      <c r="J568" s="42" t="e">
        <f>#N/A</f>
        <v>#N/A</v>
      </c>
      <c r="K568" s="43">
        <v>174605</v>
      </c>
      <c r="L568" s="42">
        <v>34600</v>
      </c>
      <c r="N568" s="9"/>
    </row>
    <row r="569" spans="1:14" ht="25.5" x14ac:dyDescent="0.2">
      <c r="A569" s="10">
        <v>3</v>
      </c>
      <c r="B569" s="11" t="s">
        <v>68</v>
      </c>
      <c r="C569" s="5">
        <v>127.4</v>
      </c>
      <c r="D569" s="5">
        <v>127.4</v>
      </c>
      <c r="E569" s="5" t="e">
        <f>#N/A</f>
        <v>#N/A</v>
      </c>
      <c r="F569" s="27" t="s">
        <v>673</v>
      </c>
      <c r="G569" s="27" t="s">
        <v>673</v>
      </c>
      <c r="H569" s="27" t="s">
        <v>673</v>
      </c>
      <c r="I569" s="27" t="s">
        <v>673</v>
      </c>
      <c r="J569" s="42" t="e">
        <f>#N/A</f>
        <v>#N/A</v>
      </c>
      <c r="K569" s="43">
        <v>1805490</v>
      </c>
      <c r="L569" s="42">
        <v>34600</v>
      </c>
      <c r="N569" s="9"/>
    </row>
    <row r="570" spans="1:14" ht="25.5" x14ac:dyDescent="0.2">
      <c r="A570" s="10">
        <v>4</v>
      </c>
      <c r="B570" s="11" t="s">
        <v>69</v>
      </c>
      <c r="C570" s="5">
        <v>81.5</v>
      </c>
      <c r="D570" s="5">
        <v>81.5</v>
      </c>
      <c r="E570" s="5" t="e">
        <f>#N/A</f>
        <v>#N/A</v>
      </c>
      <c r="F570" s="27" t="s">
        <v>673</v>
      </c>
      <c r="G570" s="27" t="s">
        <v>673</v>
      </c>
      <c r="H570" s="27" t="s">
        <v>673</v>
      </c>
      <c r="I570" s="27" t="s">
        <v>673</v>
      </c>
      <c r="J570" s="42" t="e">
        <f>#N/A</f>
        <v>#N/A</v>
      </c>
      <c r="K570" s="43">
        <v>1207375</v>
      </c>
      <c r="L570" s="42">
        <v>34600</v>
      </c>
      <c r="N570" s="9"/>
    </row>
    <row r="571" spans="1:14" ht="25.5" x14ac:dyDescent="0.2">
      <c r="A571" s="10">
        <v>5</v>
      </c>
      <c r="B571" s="11" t="s">
        <v>70</v>
      </c>
      <c r="C571" s="5">
        <v>118.3</v>
      </c>
      <c r="D571" s="5">
        <v>118.3</v>
      </c>
      <c r="E571" s="5" t="e">
        <f>#N/A</f>
        <v>#N/A</v>
      </c>
      <c r="F571" s="27" t="s">
        <v>673</v>
      </c>
      <c r="G571" s="27" t="s">
        <v>673</v>
      </c>
      <c r="H571" s="27" t="s">
        <v>673</v>
      </c>
      <c r="I571" s="27" t="s">
        <v>673</v>
      </c>
      <c r="J571" s="42" t="e">
        <f>#N/A</f>
        <v>#N/A</v>
      </c>
      <c r="K571" s="43">
        <v>1549155</v>
      </c>
      <c r="L571" s="42">
        <v>34600</v>
      </c>
      <c r="N571" s="9"/>
    </row>
    <row r="572" spans="1:14" ht="25.5" x14ac:dyDescent="0.2">
      <c r="A572" s="10">
        <v>6</v>
      </c>
      <c r="B572" s="11" t="s">
        <v>71</v>
      </c>
      <c r="C572" s="5">
        <v>204.9</v>
      </c>
      <c r="D572" s="5">
        <v>204.9</v>
      </c>
      <c r="E572" s="5" t="e">
        <f>#N/A</f>
        <v>#N/A</v>
      </c>
      <c r="F572" s="27" t="s">
        <v>673</v>
      </c>
      <c r="G572" s="27" t="s">
        <v>673</v>
      </c>
      <c r="H572" s="27" t="s">
        <v>673</v>
      </c>
      <c r="I572" s="27" t="s">
        <v>673</v>
      </c>
      <c r="J572" s="42" t="e">
        <f>#N/A</f>
        <v>#N/A</v>
      </c>
      <c r="K572" s="43">
        <v>746715</v>
      </c>
      <c r="L572" s="42">
        <v>34600</v>
      </c>
      <c r="N572" s="9"/>
    </row>
    <row r="573" spans="1:14" ht="25.5" x14ac:dyDescent="0.2">
      <c r="A573" s="10">
        <v>7</v>
      </c>
      <c r="B573" s="11" t="s">
        <v>72</v>
      </c>
      <c r="C573" s="5">
        <v>95.6</v>
      </c>
      <c r="D573" s="5">
        <v>95.6</v>
      </c>
      <c r="E573" s="5" t="e">
        <f>#N/A</f>
        <v>#N/A</v>
      </c>
      <c r="F573" s="27" t="s">
        <v>673</v>
      </c>
      <c r="G573" s="27" t="s">
        <v>673</v>
      </c>
      <c r="H573" s="27" t="s">
        <v>673</v>
      </c>
      <c r="I573" s="27" t="s">
        <v>673</v>
      </c>
      <c r="J573" s="42" t="e">
        <f>#N/A</f>
        <v>#N/A</v>
      </c>
      <c r="K573" s="43">
        <v>757860</v>
      </c>
      <c r="L573" s="42">
        <v>34600</v>
      </c>
      <c r="N573" s="9"/>
    </row>
    <row r="574" spans="1:14" ht="25.5" x14ac:dyDescent="0.2">
      <c r="A574" s="10">
        <v>8</v>
      </c>
      <c r="B574" s="11" t="s">
        <v>73</v>
      </c>
      <c r="C574" s="5">
        <v>130.1</v>
      </c>
      <c r="D574" s="5">
        <v>130.1</v>
      </c>
      <c r="E574" s="5" t="e">
        <f>#N/A</f>
        <v>#N/A</v>
      </c>
      <c r="F574" s="27" t="s">
        <v>673</v>
      </c>
      <c r="G574" s="27" t="s">
        <v>673</v>
      </c>
      <c r="H574" s="27" t="s">
        <v>673</v>
      </c>
      <c r="I574" s="27" t="s">
        <v>673</v>
      </c>
      <c r="J574" s="42" t="e">
        <f>#N/A</f>
        <v>#N/A</v>
      </c>
      <c r="K574" s="43">
        <v>1110785</v>
      </c>
      <c r="L574" s="42">
        <v>34600</v>
      </c>
      <c r="N574" s="9"/>
    </row>
    <row r="575" spans="1:14" ht="25.5" x14ac:dyDescent="0.2">
      <c r="A575" s="10">
        <v>9</v>
      </c>
      <c r="B575" s="11" t="s">
        <v>74</v>
      </c>
      <c r="C575" s="5">
        <v>79.7</v>
      </c>
      <c r="D575" s="5">
        <v>79.7</v>
      </c>
      <c r="E575" s="5" t="e">
        <f>#N/A</f>
        <v>#N/A</v>
      </c>
      <c r="F575" s="27" t="s">
        <v>673</v>
      </c>
      <c r="G575" s="27" t="s">
        <v>673</v>
      </c>
      <c r="H575" s="27" t="s">
        <v>673</v>
      </c>
      <c r="I575" s="27" t="s">
        <v>673</v>
      </c>
      <c r="J575" s="42" t="e">
        <f>#N/A</f>
        <v>#N/A</v>
      </c>
      <c r="K575" s="43">
        <v>1348545</v>
      </c>
      <c r="L575" s="42">
        <v>34600</v>
      </c>
      <c r="N575" s="9"/>
    </row>
    <row r="576" spans="1:14" ht="25.5" x14ac:dyDescent="0.2">
      <c r="A576" s="10">
        <v>10</v>
      </c>
      <c r="B576" s="11" t="s">
        <v>75</v>
      </c>
      <c r="C576" s="5">
        <v>216</v>
      </c>
      <c r="D576" s="5">
        <v>216</v>
      </c>
      <c r="E576" s="5" t="e">
        <f>#N/A</f>
        <v>#N/A</v>
      </c>
      <c r="F576" s="27" t="s">
        <v>673</v>
      </c>
      <c r="G576" s="27" t="s">
        <v>673</v>
      </c>
      <c r="H576" s="27" t="s">
        <v>673</v>
      </c>
      <c r="I576" s="27" t="s">
        <v>673</v>
      </c>
      <c r="J576" s="42" t="e">
        <f>#N/A</f>
        <v>#N/A</v>
      </c>
      <c r="K576" s="43">
        <v>3640700</v>
      </c>
      <c r="L576" s="42">
        <v>34600</v>
      </c>
      <c r="N576" s="9"/>
    </row>
    <row r="577" spans="1:14" s="69" customFormat="1" ht="52.5" customHeight="1" x14ac:dyDescent="0.2">
      <c r="A577" s="839" t="s">
        <v>89</v>
      </c>
      <c r="B577" s="840"/>
      <c r="C577" s="19">
        <f>SUM(C567:C576)</f>
        <v>1201.5999999999999</v>
      </c>
      <c r="D577" s="19">
        <f>SUM(D567:D576)</f>
        <v>1201.5999999999999</v>
      </c>
      <c r="E577" s="19" t="e">
        <f>SUM(E567:E576)</f>
        <v>#N/A</v>
      </c>
      <c r="F577" s="18" t="s">
        <v>673</v>
      </c>
      <c r="G577" s="18" t="s">
        <v>673</v>
      </c>
      <c r="H577" s="18" t="s">
        <v>673</v>
      </c>
      <c r="I577" s="18" t="s">
        <v>673</v>
      </c>
      <c r="J577" s="55" t="e">
        <f>SUM(J567:J576)</f>
        <v>#N/A</v>
      </c>
      <c r="K577" s="55">
        <f>SUM(K567:K576)</f>
        <v>12980210</v>
      </c>
      <c r="L577" s="55">
        <v>34600</v>
      </c>
      <c r="N577" s="70"/>
    </row>
    <row r="578" spans="1:14" s="35" customFormat="1" x14ac:dyDescent="0.2">
      <c r="A578" s="852" t="s">
        <v>619</v>
      </c>
      <c r="B578" s="853"/>
      <c r="C578" s="853"/>
      <c r="D578" s="853"/>
      <c r="E578" s="853"/>
      <c r="F578" s="853"/>
      <c r="G578" s="853"/>
      <c r="H578" s="853"/>
      <c r="I578" s="853"/>
      <c r="J578" s="853"/>
      <c r="K578" s="853"/>
      <c r="L578" s="853"/>
      <c r="N578" s="36"/>
    </row>
    <row r="579" spans="1:14" s="35" customFormat="1" ht="25.5" x14ac:dyDescent="0.2">
      <c r="A579" s="10">
        <v>1</v>
      </c>
      <c r="B579" s="11" t="s">
        <v>369</v>
      </c>
      <c r="C579" s="5">
        <v>539.6</v>
      </c>
      <c r="D579" s="5" t="s">
        <v>673</v>
      </c>
      <c r="E579" s="5" t="s">
        <v>673</v>
      </c>
      <c r="F579" s="27" t="s">
        <v>673</v>
      </c>
      <c r="G579" s="27" t="s">
        <v>673</v>
      </c>
      <c r="H579" s="5">
        <v>539.6</v>
      </c>
      <c r="I579" s="5">
        <v>18670160</v>
      </c>
      <c r="J579" s="42">
        <v>18670160</v>
      </c>
      <c r="K579" s="43">
        <v>1867016</v>
      </c>
      <c r="L579" s="42">
        <v>34600</v>
      </c>
      <c r="N579" s="36"/>
    </row>
    <row r="580" spans="1:14" s="35" customFormat="1" ht="25.5" x14ac:dyDescent="0.2">
      <c r="A580" s="10">
        <v>2</v>
      </c>
      <c r="B580" s="11" t="s">
        <v>450</v>
      </c>
      <c r="C580" s="5">
        <v>1388.3</v>
      </c>
      <c r="D580" s="5" t="s">
        <v>673</v>
      </c>
      <c r="E580" s="5" t="s">
        <v>673</v>
      </c>
      <c r="F580" s="27" t="s">
        <v>673</v>
      </c>
      <c r="G580" s="27" t="s">
        <v>673</v>
      </c>
      <c r="H580" s="5">
        <v>1388.3</v>
      </c>
      <c r="I580" s="5">
        <f>H580*L580</f>
        <v>48035180</v>
      </c>
      <c r="J580" s="42">
        <f>I580</f>
        <v>48035180</v>
      </c>
      <c r="K580" s="43">
        <f>J580*0.1</f>
        <v>4803518</v>
      </c>
      <c r="L580" s="42">
        <v>34600</v>
      </c>
      <c r="N580" s="36"/>
    </row>
    <row r="581" spans="1:14" s="69" customFormat="1" ht="33" customHeight="1" x14ac:dyDescent="0.2">
      <c r="A581" s="839" t="s">
        <v>624</v>
      </c>
      <c r="B581" s="840"/>
      <c r="C581" s="19">
        <f>SUM(C579:C580)</f>
        <v>1927.9</v>
      </c>
      <c r="D581" s="19" t="s">
        <v>673</v>
      </c>
      <c r="E581" s="19" t="s">
        <v>673</v>
      </c>
      <c r="F581" s="18" t="s">
        <v>673</v>
      </c>
      <c r="G581" s="18" t="s">
        <v>673</v>
      </c>
      <c r="H581" s="19">
        <f>SUM(H579:H580)</f>
        <v>1927.9</v>
      </c>
      <c r="I581" s="19">
        <f>SUM(I579:I580)</f>
        <v>66705340</v>
      </c>
      <c r="J581" s="19">
        <f>SUM(J579:J580)</f>
        <v>66705340</v>
      </c>
      <c r="K581" s="19">
        <f>SUM(K579:K580)</f>
        <v>6670534</v>
      </c>
      <c r="L581" s="55">
        <v>34600</v>
      </c>
      <c r="N581" s="70"/>
    </row>
    <row r="582" spans="1:14" s="35" customFormat="1" x14ac:dyDescent="0.2">
      <c r="A582" s="852" t="s">
        <v>620</v>
      </c>
      <c r="B582" s="853"/>
      <c r="C582" s="853"/>
      <c r="D582" s="853"/>
      <c r="E582" s="853"/>
      <c r="F582" s="853"/>
      <c r="G582" s="853"/>
      <c r="H582" s="853"/>
      <c r="I582" s="853"/>
      <c r="J582" s="853"/>
      <c r="K582" s="853"/>
      <c r="L582" s="853"/>
      <c r="N582" s="36"/>
    </row>
    <row r="583" spans="1:14" s="35" customFormat="1" ht="25.5" x14ac:dyDescent="0.2">
      <c r="A583" s="10">
        <v>1</v>
      </c>
      <c r="B583" s="11" t="s">
        <v>90</v>
      </c>
      <c r="C583" s="5">
        <v>1326.69</v>
      </c>
      <c r="D583" s="5">
        <v>1326.69</v>
      </c>
      <c r="E583" s="5">
        <f>D583*L583</f>
        <v>45903474</v>
      </c>
      <c r="F583" s="27" t="s">
        <v>673</v>
      </c>
      <c r="G583" s="27" t="s">
        <v>673</v>
      </c>
      <c r="H583" s="27" t="s">
        <v>673</v>
      </c>
      <c r="I583" s="27" t="s">
        <v>673</v>
      </c>
      <c r="J583" s="42">
        <f>E583</f>
        <v>45903474</v>
      </c>
      <c r="K583" s="43">
        <f>J583*0.1</f>
        <v>4590347.4000000004</v>
      </c>
      <c r="L583" s="42">
        <v>34600</v>
      </c>
      <c r="N583" s="36"/>
    </row>
    <row r="584" spans="1:14" s="35" customFormat="1" ht="25.5" x14ac:dyDescent="0.2">
      <c r="A584" s="10">
        <v>2</v>
      </c>
      <c r="B584" s="11" t="s">
        <v>91</v>
      </c>
      <c r="C584" s="5">
        <v>590.6</v>
      </c>
      <c r="D584" s="5">
        <v>590.6</v>
      </c>
      <c r="E584" s="5">
        <f>D584*L584</f>
        <v>20434760</v>
      </c>
      <c r="F584" s="27" t="s">
        <v>673</v>
      </c>
      <c r="G584" s="27" t="s">
        <v>673</v>
      </c>
      <c r="H584" s="27" t="s">
        <v>673</v>
      </c>
      <c r="I584" s="27" t="s">
        <v>673</v>
      </c>
      <c r="J584" s="42">
        <f>E584</f>
        <v>20434760</v>
      </c>
      <c r="K584" s="43">
        <f>J584*0.1</f>
        <v>2043476</v>
      </c>
      <c r="L584" s="42">
        <v>34600</v>
      </c>
      <c r="N584" s="36"/>
    </row>
    <row r="585" spans="1:14" s="69" customFormat="1" ht="32.25" customHeight="1" x14ac:dyDescent="0.2">
      <c r="A585" s="839" t="s">
        <v>625</v>
      </c>
      <c r="B585" s="840"/>
      <c r="C585" s="19">
        <f>SUM(C583:C584)</f>
        <v>1917.29</v>
      </c>
      <c r="D585" s="19">
        <f>SUM(D583:D584)</f>
        <v>1917.29</v>
      </c>
      <c r="E585" s="19">
        <f>SUM(E583:E584)</f>
        <v>66338234</v>
      </c>
      <c r="F585" s="18" t="s">
        <v>673</v>
      </c>
      <c r="G585" s="18" t="s">
        <v>673</v>
      </c>
      <c r="H585" s="18" t="s">
        <v>673</v>
      </c>
      <c r="I585" s="18" t="s">
        <v>673</v>
      </c>
      <c r="J585" s="55">
        <f>SUM(J583:J584)</f>
        <v>66338234</v>
      </c>
      <c r="K585" s="55">
        <f>SUM(K583:K584)</f>
        <v>6633823.4000000004</v>
      </c>
      <c r="L585" s="55">
        <v>34600</v>
      </c>
      <c r="N585" s="70"/>
    </row>
    <row r="586" spans="1:14" s="35" customFormat="1" x14ac:dyDescent="0.2">
      <c r="A586" s="852" t="s">
        <v>347</v>
      </c>
      <c r="B586" s="853"/>
      <c r="C586" s="853"/>
      <c r="D586" s="853"/>
      <c r="E586" s="853"/>
      <c r="F586" s="853"/>
      <c r="G586" s="853"/>
      <c r="H586" s="853"/>
      <c r="I586" s="853"/>
      <c r="J586" s="853"/>
      <c r="K586" s="853"/>
      <c r="L586" s="853"/>
      <c r="N586" s="36"/>
    </row>
    <row r="587" spans="1:14" s="35" customFormat="1" ht="25.5" x14ac:dyDescent="0.2">
      <c r="A587" s="27">
        <v>1</v>
      </c>
      <c r="B587" s="11" t="s">
        <v>92</v>
      </c>
      <c r="C587" s="12" t="e">
        <f>#REF!</f>
        <v>#REF!</v>
      </c>
      <c r="D587" s="12" t="s">
        <v>673</v>
      </c>
      <c r="E587" s="4" t="s">
        <v>673</v>
      </c>
      <c r="F587" s="4" t="e">
        <f>C587</f>
        <v>#REF!</v>
      </c>
      <c r="G587" s="12" t="e">
        <f>F587*L587</f>
        <v>#REF!</v>
      </c>
      <c r="H587" s="4" t="str">
        <f>E587</f>
        <v>-</v>
      </c>
      <c r="I587" s="12" t="s">
        <v>673</v>
      </c>
      <c r="J587" s="12" t="e">
        <f>G587</f>
        <v>#REF!</v>
      </c>
      <c r="K587" s="5">
        <v>1048380</v>
      </c>
      <c r="L587" s="12">
        <v>34600</v>
      </c>
      <c r="N587" s="36"/>
    </row>
    <row r="588" spans="1:14" s="35" customFormat="1" ht="25.5" x14ac:dyDescent="0.2">
      <c r="A588" s="27">
        <v>2</v>
      </c>
      <c r="B588" s="11" t="s">
        <v>93</v>
      </c>
      <c r="C588" s="12" t="e">
        <f>#REF!</f>
        <v>#REF!</v>
      </c>
      <c r="D588" s="12" t="s">
        <v>673</v>
      </c>
      <c r="E588" s="4" t="s">
        <v>673</v>
      </c>
      <c r="F588" s="4" t="e">
        <f>C588</f>
        <v>#REF!</v>
      </c>
      <c r="G588" s="12" t="e">
        <f>F588*L588</f>
        <v>#REF!</v>
      </c>
      <c r="H588" s="4" t="str">
        <f>E588</f>
        <v>-</v>
      </c>
      <c r="I588" s="12" t="s">
        <v>673</v>
      </c>
      <c r="J588" s="12" t="e">
        <f>G588</f>
        <v>#REF!</v>
      </c>
      <c r="K588" s="5">
        <v>1727578</v>
      </c>
      <c r="L588" s="12">
        <v>34600</v>
      </c>
      <c r="N588" s="36"/>
    </row>
    <row r="589" spans="1:14" s="35" customFormat="1" ht="25.5" x14ac:dyDescent="0.2">
      <c r="A589" s="27">
        <v>3</v>
      </c>
      <c r="B589" s="11" t="s">
        <v>94</v>
      </c>
      <c r="C589" s="12" t="e">
        <f>#REF!</f>
        <v>#REF!</v>
      </c>
      <c r="D589" s="12" t="s">
        <v>673</v>
      </c>
      <c r="E589" s="4" t="s">
        <v>673</v>
      </c>
      <c r="F589" s="4" t="e">
        <f>C589</f>
        <v>#REF!</v>
      </c>
      <c r="G589" s="12" t="e">
        <f>F589*L589</f>
        <v>#REF!</v>
      </c>
      <c r="H589" s="4" t="str">
        <f>E589</f>
        <v>-</v>
      </c>
      <c r="I589" s="12" t="s">
        <v>673</v>
      </c>
      <c r="J589" s="12" t="e">
        <f>G589</f>
        <v>#REF!</v>
      </c>
      <c r="K589" s="5">
        <v>465370</v>
      </c>
      <c r="L589" s="12">
        <v>34600</v>
      </c>
      <c r="N589" s="36"/>
    </row>
    <row r="590" spans="1:14" s="35" customFormat="1" ht="25.5" x14ac:dyDescent="0.2">
      <c r="A590" s="27">
        <v>4</v>
      </c>
      <c r="B590" s="11" t="s">
        <v>95</v>
      </c>
      <c r="C590" s="12" t="e">
        <f>#REF!</f>
        <v>#REF!</v>
      </c>
      <c r="D590" s="12" t="s">
        <v>673</v>
      </c>
      <c r="E590" s="4" t="s">
        <v>673</v>
      </c>
      <c r="F590" s="4" t="e">
        <f>C590</f>
        <v>#REF!</v>
      </c>
      <c r="G590" s="12" t="e">
        <f>F590*L590</f>
        <v>#REF!</v>
      </c>
      <c r="H590" s="4" t="str">
        <f>E590</f>
        <v>-</v>
      </c>
      <c r="I590" s="12" t="s">
        <v>673</v>
      </c>
      <c r="J590" s="12" t="e">
        <f>G590</f>
        <v>#REF!</v>
      </c>
      <c r="K590" s="5">
        <v>561212</v>
      </c>
      <c r="L590" s="12">
        <v>34600</v>
      </c>
      <c r="N590" s="36"/>
    </row>
    <row r="591" spans="1:14" s="69" customFormat="1" ht="53.25" customHeight="1" x14ac:dyDescent="0.2">
      <c r="A591" s="839" t="s">
        <v>96</v>
      </c>
      <c r="B591" s="840"/>
      <c r="C591" s="19" t="e">
        <f>SUM(C587:C590)</f>
        <v>#REF!</v>
      </c>
      <c r="D591" s="12" t="s">
        <v>673</v>
      </c>
      <c r="E591" s="4" t="s">
        <v>673</v>
      </c>
      <c r="F591" s="19" t="e">
        <f>SUM(F587:F590)</f>
        <v>#REF!</v>
      </c>
      <c r="G591" s="19" t="e">
        <f>SUM(G587:G590)</f>
        <v>#REF!</v>
      </c>
      <c r="H591" s="19" t="s">
        <v>673</v>
      </c>
      <c r="I591" s="19" t="s">
        <v>673</v>
      </c>
      <c r="J591" s="19" t="e">
        <f>SUM(J587:J590)</f>
        <v>#REF!</v>
      </c>
      <c r="K591" s="19">
        <f>SUM(K587:K590)</f>
        <v>3802540</v>
      </c>
      <c r="L591" s="19">
        <v>34600</v>
      </c>
      <c r="N591" s="70"/>
    </row>
    <row r="592" spans="1:14" s="35" customFormat="1" ht="15" customHeight="1" x14ac:dyDescent="0.2">
      <c r="A592" s="852" t="s">
        <v>627</v>
      </c>
      <c r="B592" s="853"/>
      <c r="C592" s="853"/>
      <c r="D592" s="853"/>
      <c r="E592" s="853"/>
      <c r="F592" s="853"/>
      <c r="G592" s="853"/>
      <c r="H592" s="853"/>
      <c r="I592" s="853"/>
      <c r="J592" s="853"/>
      <c r="K592" s="853"/>
      <c r="L592" s="853"/>
      <c r="N592" s="36"/>
    </row>
    <row r="593" spans="1:14" s="35" customFormat="1" ht="25.5" x14ac:dyDescent="0.2">
      <c r="A593" s="27">
        <v>1</v>
      </c>
      <c r="B593" s="30" t="s">
        <v>452</v>
      </c>
      <c r="C593" s="12" t="e">
        <f>#REF!</f>
        <v>#REF!</v>
      </c>
      <c r="D593" s="12" t="s">
        <v>673</v>
      </c>
      <c r="E593" s="4" t="s">
        <v>673</v>
      </c>
      <c r="F593" s="4" t="e">
        <f>C593</f>
        <v>#REF!</v>
      </c>
      <c r="G593" s="12" t="e">
        <f>F593*L593</f>
        <v>#REF!</v>
      </c>
      <c r="H593" s="4" t="s">
        <v>673</v>
      </c>
      <c r="I593" s="12" t="s">
        <v>673</v>
      </c>
      <c r="J593" s="12" t="e">
        <f>G593</f>
        <v>#REF!</v>
      </c>
      <c r="K593" s="5" t="e">
        <f>J593*0.1</f>
        <v>#REF!</v>
      </c>
      <c r="L593" s="12">
        <v>34600</v>
      </c>
      <c r="N593" s="36"/>
    </row>
    <row r="594" spans="1:14" s="35" customFormat="1" ht="25.5" x14ac:dyDescent="0.2">
      <c r="A594" s="27">
        <v>2</v>
      </c>
      <c r="B594" s="30" t="s">
        <v>453</v>
      </c>
      <c r="C594" s="12" t="e">
        <f>#REF!</f>
        <v>#REF!</v>
      </c>
      <c r="D594" s="12" t="s">
        <v>673</v>
      </c>
      <c r="E594" s="4" t="s">
        <v>673</v>
      </c>
      <c r="F594" s="4" t="e">
        <f>C594</f>
        <v>#REF!</v>
      </c>
      <c r="G594" s="12" t="e">
        <f>F594*L594</f>
        <v>#REF!</v>
      </c>
      <c r="H594" s="4" t="s">
        <v>673</v>
      </c>
      <c r="I594" s="12" t="s">
        <v>673</v>
      </c>
      <c r="J594" s="12" t="e">
        <f>G594</f>
        <v>#REF!</v>
      </c>
      <c r="K594" s="5" t="e">
        <f>J594*0.1</f>
        <v>#REF!</v>
      </c>
      <c r="L594" s="12">
        <v>34600</v>
      </c>
      <c r="N594" s="36"/>
    </row>
    <row r="595" spans="1:14" s="35" customFormat="1" ht="25.5" x14ac:dyDescent="0.2">
      <c r="A595" s="27">
        <v>3</v>
      </c>
      <c r="B595" s="30" t="s">
        <v>454</v>
      </c>
      <c r="C595" s="12" t="e">
        <f>#REF!</f>
        <v>#REF!</v>
      </c>
      <c r="D595" s="12" t="s">
        <v>673</v>
      </c>
      <c r="E595" s="4" t="s">
        <v>673</v>
      </c>
      <c r="F595" s="4" t="e">
        <f>C595</f>
        <v>#REF!</v>
      </c>
      <c r="G595" s="12" t="e">
        <f>F595*L595</f>
        <v>#REF!</v>
      </c>
      <c r="H595" s="4" t="s">
        <v>673</v>
      </c>
      <c r="I595" s="12" t="s">
        <v>673</v>
      </c>
      <c r="J595" s="12" t="e">
        <f>G595</f>
        <v>#REF!</v>
      </c>
      <c r="K595" s="5" t="e">
        <f>J595*0.1</f>
        <v>#REF!</v>
      </c>
      <c r="L595" s="12">
        <v>34600</v>
      </c>
      <c r="N595" s="36"/>
    </row>
    <row r="596" spans="1:14" s="35" customFormat="1" ht="25.5" x14ac:dyDescent="0.2">
      <c r="A596" s="27">
        <v>4</v>
      </c>
      <c r="B596" s="30" t="s">
        <v>455</v>
      </c>
      <c r="C596" s="12" t="e">
        <f>#REF!</f>
        <v>#REF!</v>
      </c>
      <c r="D596" s="12" t="s">
        <v>673</v>
      </c>
      <c r="E596" s="4" t="s">
        <v>673</v>
      </c>
      <c r="F596" s="4" t="e">
        <f>C596</f>
        <v>#REF!</v>
      </c>
      <c r="G596" s="12" t="e">
        <f>F596*L596</f>
        <v>#REF!</v>
      </c>
      <c r="H596" s="4" t="s">
        <v>673</v>
      </c>
      <c r="I596" s="12" t="s">
        <v>673</v>
      </c>
      <c r="J596" s="12" t="e">
        <f>G596</f>
        <v>#REF!</v>
      </c>
      <c r="K596" s="5" t="e">
        <f>J596*0.1</f>
        <v>#REF!</v>
      </c>
      <c r="L596" s="12">
        <v>34600</v>
      </c>
      <c r="N596" s="36"/>
    </row>
    <row r="597" spans="1:14" s="35" customFormat="1" ht="25.5" x14ac:dyDescent="0.2">
      <c r="A597" s="27">
        <v>5</v>
      </c>
      <c r="B597" s="30" t="s">
        <v>456</v>
      </c>
      <c r="C597" s="12" t="e">
        <f>#REF!</f>
        <v>#REF!</v>
      </c>
      <c r="D597" s="12" t="s">
        <v>673</v>
      </c>
      <c r="E597" s="4" t="s">
        <v>673</v>
      </c>
      <c r="F597" s="4" t="e">
        <f>C597</f>
        <v>#REF!</v>
      </c>
      <c r="G597" s="12" t="e">
        <f>F597*L597</f>
        <v>#REF!</v>
      </c>
      <c r="H597" s="4" t="s">
        <v>673</v>
      </c>
      <c r="I597" s="12" t="s">
        <v>673</v>
      </c>
      <c r="J597" s="12" t="e">
        <f>G597</f>
        <v>#REF!</v>
      </c>
      <c r="K597" s="5" t="e">
        <f>J597*0.1</f>
        <v>#REF!</v>
      </c>
      <c r="L597" s="12">
        <v>34600</v>
      </c>
      <c r="N597" s="36"/>
    </row>
    <row r="598" spans="1:14" s="69" customFormat="1" ht="52.5" customHeight="1" x14ac:dyDescent="0.2">
      <c r="A598" s="859" t="s">
        <v>111</v>
      </c>
      <c r="B598" s="860"/>
      <c r="C598" s="19" t="e">
        <f>SUM(C593:C597)</f>
        <v>#REF!</v>
      </c>
      <c r="D598" s="19" t="s">
        <v>673</v>
      </c>
      <c r="E598" s="18" t="s">
        <v>673</v>
      </c>
      <c r="F598" s="19" t="e">
        <f>SUM(F593:F597)</f>
        <v>#REF!</v>
      </c>
      <c r="G598" s="19" t="e">
        <f>SUM(G593:G597)</f>
        <v>#REF!</v>
      </c>
      <c r="H598" s="19" t="s">
        <v>673</v>
      </c>
      <c r="I598" s="19" t="s">
        <v>673</v>
      </c>
      <c r="J598" s="19" t="e">
        <f>SUM(J593:J597)</f>
        <v>#REF!</v>
      </c>
      <c r="K598" s="19" t="e">
        <f>SUM(K593:K597)</f>
        <v>#REF!</v>
      </c>
      <c r="L598" s="19">
        <v>34600</v>
      </c>
      <c r="N598" s="70"/>
    </row>
    <row r="599" spans="1:14" x14ac:dyDescent="0.2">
      <c r="A599" s="852" t="s">
        <v>112</v>
      </c>
      <c r="B599" s="853"/>
      <c r="C599" s="853"/>
      <c r="D599" s="853"/>
      <c r="E599" s="853"/>
      <c r="F599" s="853"/>
      <c r="G599" s="853"/>
      <c r="H599" s="853"/>
      <c r="I599" s="853"/>
      <c r="J599" s="853"/>
      <c r="K599" s="853"/>
      <c r="L599" s="853"/>
      <c r="N599" s="9"/>
    </row>
    <row r="600" spans="1:14" ht="25.5" x14ac:dyDescent="0.2">
      <c r="A600" s="4">
        <v>1</v>
      </c>
      <c r="B600" s="30" t="s">
        <v>113</v>
      </c>
      <c r="C600" s="5">
        <v>2562.5</v>
      </c>
      <c r="D600" s="45" t="s">
        <v>673</v>
      </c>
      <c r="E600" s="45" t="s">
        <v>673</v>
      </c>
      <c r="F600" s="5" t="s">
        <v>673</v>
      </c>
      <c r="G600" s="32" t="s">
        <v>673</v>
      </c>
      <c r="H600" s="5">
        <v>2562.5</v>
      </c>
      <c r="I600" s="32">
        <f>H600*L600</f>
        <v>88662500</v>
      </c>
      <c r="J600" s="42">
        <f>I600</f>
        <v>88662500</v>
      </c>
      <c r="K600" s="43">
        <f>J600*0.1</f>
        <v>8866250</v>
      </c>
      <c r="L600" s="42">
        <v>34600</v>
      </c>
      <c r="N600" s="9"/>
    </row>
    <row r="601" spans="1:14" ht="25.5" x14ac:dyDescent="0.2">
      <c r="A601" s="4">
        <v>2</v>
      </c>
      <c r="B601" s="30" t="s">
        <v>114</v>
      </c>
      <c r="C601" s="5">
        <v>630.1</v>
      </c>
      <c r="D601" s="45" t="s">
        <v>673</v>
      </c>
      <c r="E601" s="45" t="s">
        <v>673</v>
      </c>
      <c r="F601" s="5" t="s">
        <v>673</v>
      </c>
      <c r="G601" s="32" t="s">
        <v>673</v>
      </c>
      <c r="H601" s="5">
        <v>630.1</v>
      </c>
      <c r="I601" s="32">
        <f>H601*L601</f>
        <v>21801460</v>
      </c>
      <c r="J601" s="42">
        <f>I601</f>
        <v>21801460</v>
      </c>
      <c r="K601" s="43">
        <f>J601*0.1</f>
        <v>2180146</v>
      </c>
      <c r="L601" s="42">
        <v>34600</v>
      </c>
      <c r="N601" s="9"/>
    </row>
    <row r="602" spans="1:14" ht="25.5" x14ac:dyDescent="0.2">
      <c r="A602" s="4">
        <v>3</v>
      </c>
      <c r="B602" s="30" t="s">
        <v>115</v>
      </c>
      <c r="C602" s="5">
        <v>618.4</v>
      </c>
      <c r="D602" s="45" t="s">
        <v>673</v>
      </c>
      <c r="E602" s="45" t="s">
        <v>673</v>
      </c>
      <c r="F602" s="5" t="s">
        <v>673</v>
      </c>
      <c r="G602" s="32" t="s">
        <v>673</v>
      </c>
      <c r="H602" s="5">
        <v>618.4</v>
      </c>
      <c r="I602" s="32">
        <f>H602*L602</f>
        <v>21396640</v>
      </c>
      <c r="J602" s="42">
        <f>I602</f>
        <v>21396640</v>
      </c>
      <c r="K602" s="43">
        <f>J602*0.1</f>
        <v>2139664</v>
      </c>
      <c r="L602" s="42">
        <v>34600</v>
      </c>
      <c r="N602" s="9"/>
    </row>
    <row r="603" spans="1:14" ht="25.5" x14ac:dyDescent="0.2">
      <c r="A603" s="4">
        <v>4</v>
      </c>
      <c r="B603" s="30" t="s">
        <v>116</v>
      </c>
      <c r="C603" s="5">
        <v>510.4</v>
      </c>
      <c r="D603" s="45" t="s">
        <v>673</v>
      </c>
      <c r="E603" s="45" t="s">
        <v>673</v>
      </c>
      <c r="F603" s="5" t="s">
        <v>673</v>
      </c>
      <c r="G603" s="32" t="s">
        <v>673</v>
      </c>
      <c r="H603" s="5">
        <v>510.4</v>
      </c>
      <c r="I603" s="32">
        <f>H603*L603</f>
        <v>17659840</v>
      </c>
      <c r="J603" s="42">
        <f>I603</f>
        <v>17659840</v>
      </c>
      <c r="K603" s="43">
        <f>J603*0.1</f>
        <v>1765984</v>
      </c>
      <c r="L603" s="42">
        <v>34600</v>
      </c>
      <c r="N603" s="9"/>
    </row>
    <row r="604" spans="1:14" ht="25.5" x14ac:dyDescent="0.2">
      <c r="A604" s="4">
        <v>5</v>
      </c>
      <c r="B604" s="30" t="s">
        <v>117</v>
      </c>
      <c r="C604" s="5">
        <v>516.70000000000005</v>
      </c>
      <c r="D604" s="45" t="s">
        <v>673</v>
      </c>
      <c r="E604" s="45" t="s">
        <v>673</v>
      </c>
      <c r="F604" s="5" t="s">
        <v>673</v>
      </c>
      <c r="G604" s="32" t="s">
        <v>673</v>
      </c>
      <c r="H604" s="5">
        <v>516.70000000000005</v>
      </c>
      <c r="I604" s="32">
        <f>H604*L604</f>
        <v>17877820</v>
      </c>
      <c r="J604" s="42">
        <f>I604</f>
        <v>17877820</v>
      </c>
      <c r="K604" s="43">
        <f>J604*0.1</f>
        <v>1787782</v>
      </c>
      <c r="L604" s="42">
        <v>34600</v>
      </c>
      <c r="N604" s="9"/>
    </row>
    <row r="605" spans="1:14" s="69" customFormat="1" ht="29.25" customHeight="1" x14ac:dyDescent="0.2">
      <c r="A605" s="839" t="s">
        <v>696</v>
      </c>
      <c r="B605" s="840"/>
      <c r="C605" s="19">
        <f>SUM(C600:C604)</f>
        <v>4838.1000000000004</v>
      </c>
      <c r="D605" s="45" t="s">
        <v>673</v>
      </c>
      <c r="E605" s="45" t="s">
        <v>673</v>
      </c>
      <c r="F605" s="45" t="s">
        <v>673</v>
      </c>
      <c r="G605" s="45" t="s">
        <v>673</v>
      </c>
      <c r="H605" s="45">
        <f>SUM(H600:H604)</f>
        <v>4838.1000000000004</v>
      </c>
      <c r="I605" s="45">
        <f>SUM(I600:I604)</f>
        <v>167398260</v>
      </c>
      <c r="J605" s="55">
        <f>SUM(J600:J604)</f>
        <v>167398260</v>
      </c>
      <c r="K605" s="55">
        <f>SUM(K600:K604)</f>
        <v>16739826</v>
      </c>
      <c r="L605" s="55">
        <v>34600</v>
      </c>
      <c r="N605" s="70"/>
    </row>
    <row r="606" spans="1:14" x14ac:dyDescent="0.2">
      <c r="A606" s="880" t="s">
        <v>122</v>
      </c>
      <c r="B606" s="881"/>
      <c r="C606" s="881"/>
      <c r="D606" s="881"/>
      <c r="E606" s="881"/>
      <c r="F606" s="881"/>
      <c r="G606" s="881"/>
      <c r="H606" s="881"/>
      <c r="I606" s="881"/>
      <c r="J606" s="881"/>
      <c r="K606" s="881"/>
      <c r="L606" s="881"/>
      <c r="N606" s="9"/>
    </row>
    <row r="607" spans="1:14" ht="30" customHeight="1" x14ac:dyDescent="0.2">
      <c r="A607" s="4">
        <v>1</v>
      </c>
      <c r="B607" s="30" t="s">
        <v>123</v>
      </c>
      <c r="C607" s="5">
        <v>719.3</v>
      </c>
      <c r="D607" s="45" t="s">
        <v>673</v>
      </c>
      <c r="E607" s="45" t="s">
        <v>673</v>
      </c>
      <c r="F607" s="5">
        <v>719.3</v>
      </c>
      <c r="G607" s="32">
        <f>F607*L607</f>
        <v>24887780</v>
      </c>
      <c r="H607" s="5" t="s">
        <v>673</v>
      </c>
      <c r="I607" s="32" t="s">
        <v>673</v>
      </c>
      <c r="J607" s="42">
        <f>G607</f>
        <v>24887780</v>
      </c>
      <c r="K607" s="43">
        <v>465370</v>
      </c>
      <c r="L607" s="42">
        <v>34600</v>
      </c>
      <c r="N607" s="9"/>
    </row>
    <row r="608" spans="1:14" ht="32.25" customHeight="1" x14ac:dyDescent="0.2">
      <c r="A608" s="4">
        <v>2</v>
      </c>
      <c r="B608" s="30" t="s">
        <v>124</v>
      </c>
      <c r="C608" s="5">
        <v>722.9</v>
      </c>
      <c r="D608" s="45" t="s">
        <v>673</v>
      </c>
      <c r="E608" s="45" t="s">
        <v>673</v>
      </c>
      <c r="F608" s="5">
        <v>722.9</v>
      </c>
      <c r="G608" s="32">
        <f>F608*L608</f>
        <v>25012340</v>
      </c>
      <c r="H608" s="5" t="s">
        <v>673</v>
      </c>
      <c r="I608" s="32" t="s">
        <v>673</v>
      </c>
      <c r="J608" s="42">
        <f>G608</f>
        <v>25012340</v>
      </c>
      <c r="K608" s="43">
        <v>561212</v>
      </c>
      <c r="L608" s="42">
        <v>34600</v>
      </c>
      <c r="N608" s="9"/>
    </row>
    <row r="609" spans="1:14" ht="30.75" customHeight="1" x14ac:dyDescent="0.2">
      <c r="A609" s="4">
        <v>3</v>
      </c>
      <c r="B609" s="30" t="s">
        <v>125</v>
      </c>
      <c r="C609" s="5">
        <v>220.4</v>
      </c>
      <c r="D609" s="45" t="s">
        <v>673</v>
      </c>
      <c r="E609" s="45" t="s">
        <v>673</v>
      </c>
      <c r="F609" s="5">
        <v>220.4</v>
      </c>
      <c r="G609" s="32">
        <f>F609*L609</f>
        <v>7625840</v>
      </c>
      <c r="H609" s="5" t="s">
        <v>673</v>
      </c>
      <c r="I609" s="32" t="s">
        <v>673</v>
      </c>
      <c r="J609" s="42">
        <f>G609</f>
        <v>7625840</v>
      </c>
      <c r="K609" s="43" t="e">
        <f>#REF!</f>
        <v>#REF!</v>
      </c>
      <c r="L609" s="42">
        <v>34600</v>
      </c>
      <c r="N609" s="9"/>
    </row>
    <row r="610" spans="1:14" s="69" customFormat="1" ht="69" customHeight="1" x14ac:dyDescent="0.2">
      <c r="A610" s="839" t="s">
        <v>126</v>
      </c>
      <c r="B610" s="840"/>
      <c r="C610" s="19">
        <f>SUM(C607:C609)</f>
        <v>1662.6</v>
      </c>
      <c r="D610" s="45" t="s">
        <v>673</v>
      </c>
      <c r="E610" s="45" t="s">
        <v>673</v>
      </c>
      <c r="F610" s="45">
        <f>SUM(F607:F609)</f>
        <v>1662.6</v>
      </c>
      <c r="G610" s="45">
        <f>SUM(G607:G609)</f>
        <v>57525960</v>
      </c>
      <c r="H610" s="45" t="s">
        <v>673</v>
      </c>
      <c r="I610" s="45" t="s">
        <v>673</v>
      </c>
      <c r="J610" s="55">
        <f>SUM(J607:J609)</f>
        <v>57525960</v>
      </c>
      <c r="K610" s="55" t="e">
        <f>SUM(K607:K609)</f>
        <v>#REF!</v>
      </c>
      <c r="L610" s="55">
        <v>34600</v>
      </c>
      <c r="N610" s="70"/>
    </row>
    <row r="611" spans="1:14" s="35" customFormat="1" x14ac:dyDescent="0.2">
      <c r="A611" s="877" t="s">
        <v>628</v>
      </c>
      <c r="B611" s="879"/>
      <c r="C611" s="879"/>
      <c r="D611" s="879"/>
      <c r="E611" s="879"/>
      <c r="F611" s="879"/>
      <c r="G611" s="879"/>
      <c r="H611" s="879"/>
      <c r="I611" s="879"/>
      <c r="J611" s="879"/>
      <c r="K611" s="879"/>
      <c r="L611" s="879"/>
      <c r="N611" s="36"/>
    </row>
    <row r="612" spans="1:14" s="35" customFormat="1" ht="25.5" x14ac:dyDescent="0.2">
      <c r="A612" s="4">
        <v>1</v>
      </c>
      <c r="B612" s="30" t="s">
        <v>130</v>
      </c>
      <c r="C612" s="5">
        <v>73.8</v>
      </c>
      <c r="D612" s="45" t="s">
        <v>673</v>
      </c>
      <c r="E612" s="45" t="s">
        <v>673</v>
      </c>
      <c r="F612" s="5">
        <v>73.8</v>
      </c>
      <c r="G612" s="32">
        <f>F612*L612</f>
        <v>2553480</v>
      </c>
      <c r="H612" s="5" t="s">
        <v>673</v>
      </c>
      <c r="I612" s="32" t="s">
        <v>673</v>
      </c>
      <c r="J612" s="42">
        <f>G612</f>
        <v>2553480</v>
      </c>
      <c r="K612" s="43" t="e">
        <f>#REF!</f>
        <v>#REF!</v>
      </c>
      <c r="L612" s="42">
        <v>34600</v>
      </c>
      <c r="N612" s="36"/>
    </row>
    <row r="613" spans="1:14" s="35" customFormat="1" x14ac:dyDescent="0.2">
      <c r="A613" s="4">
        <v>2</v>
      </c>
      <c r="B613" s="30" t="s">
        <v>128</v>
      </c>
      <c r="C613" s="5">
        <v>96.6</v>
      </c>
      <c r="D613" s="45" t="s">
        <v>673</v>
      </c>
      <c r="E613" s="45" t="s">
        <v>673</v>
      </c>
      <c r="F613" s="5">
        <v>96.6</v>
      </c>
      <c r="G613" s="32">
        <f>F613*L613</f>
        <v>3342360</v>
      </c>
      <c r="H613" s="5" t="s">
        <v>673</v>
      </c>
      <c r="I613" s="32" t="s">
        <v>673</v>
      </c>
      <c r="J613" s="42">
        <f>G613</f>
        <v>3342360</v>
      </c>
      <c r="K613" s="43" t="e">
        <f>#REF!</f>
        <v>#REF!</v>
      </c>
      <c r="L613" s="42">
        <v>34600</v>
      </c>
      <c r="N613" s="36"/>
    </row>
    <row r="614" spans="1:14" s="35" customFormat="1" x14ac:dyDescent="0.2">
      <c r="A614" s="27">
        <v>3</v>
      </c>
      <c r="B614" s="30" t="s">
        <v>746</v>
      </c>
      <c r="C614" s="27">
        <v>218.5</v>
      </c>
      <c r="D614" s="45" t="s">
        <v>673</v>
      </c>
      <c r="E614" s="45" t="s">
        <v>673</v>
      </c>
      <c r="F614" s="27">
        <v>218.5</v>
      </c>
      <c r="G614" s="32">
        <f>F614*L614</f>
        <v>7560100</v>
      </c>
      <c r="H614" s="27" t="s">
        <v>673</v>
      </c>
      <c r="I614" s="32" t="s">
        <v>673</v>
      </c>
      <c r="J614" s="42">
        <f>G614</f>
        <v>7560100</v>
      </c>
      <c r="K614" s="43" t="e">
        <f>#REF!</f>
        <v>#REF!</v>
      </c>
      <c r="L614" s="42">
        <v>34600</v>
      </c>
      <c r="N614" s="36"/>
    </row>
    <row r="615" spans="1:14" s="69" customFormat="1" ht="52.5" customHeight="1" x14ac:dyDescent="0.2">
      <c r="A615" s="839" t="s">
        <v>133</v>
      </c>
      <c r="B615" s="840"/>
      <c r="C615" s="19">
        <f>SUM(C612:C614)</f>
        <v>388.9</v>
      </c>
      <c r="D615" s="45" t="s">
        <v>673</v>
      </c>
      <c r="E615" s="45" t="s">
        <v>673</v>
      </c>
      <c r="F615" s="45">
        <f>SUM(F612:F614)</f>
        <v>388.9</v>
      </c>
      <c r="G615" s="45">
        <f>SUM(G612:G614)</f>
        <v>13455940</v>
      </c>
      <c r="H615" s="45" t="s">
        <v>673</v>
      </c>
      <c r="I615" s="45" t="s">
        <v>673</v>
      </c>
      <c r="J615" s="55">
        <f>SUM(J612:J614)</f>
        <v>13455940</v>
      </c>
      <c r="K615" s="55" t="e">
        <f>SUM(K612:K614)</f>
        <v>#REF!</v>
      </c>
      <c r="L615" s="55">
        <v>34600</v>
      </c>
      <c r="N615" s="70"/>
    </row>
    <row r="616" spans="1:14" s="35" customFormat="1" x14ac:dyDescent="0.2">
      <c r="A616" s="877" t="s">
        <v>629</v>
      </c>
      <c r="B616" s="878"/>
      <c r="C616" s="878"/>
      <c r="D616" s="878"/>
      <c r="E616" s="878"/>
      <c r="F616" s="878"/>
      <c r="G616" s="878"/>
      <c r="H616" s="878"/>
      <c r="I616" s="878"/>
      <c r="J616" s="878"/>
      <c r="K616" s="878"/>
      <c r="L616" s="878"/>
      <c r="N616" s="36"/>
    </row>
    <row r="617" spans="1:14" s="35" customFormat="1" ht="25.5" x14ac:dyDescent="0.2">
      <c r="A617" s="27">
        <v>1</v>
      </c>
      <c r="B617" s="30" t="s">
        <v>134</v>
      </c>
      <c r="C617" s="5">
        <v>632.20000000000005</v>
      </c>
      <c r="D617" s="5">
        <v>632.20000000000005</v>
      </c>
      <c r="E617" s="12" t="e">
        <f>#N/A</f>
        <v>#N/A</v>
      </c>
      <c r="F617" s="4" t="s">
        <v>673</v>
      </c>
      <c r="G617" s="4" t="s">
        <v>673</v>
      </c>
      <c r="H617" s="4" t="s">
        <v>673</v>
      </c>
      <c r="I617" s="4" t="s">
        <v>673</v>
      </c>
      <c r="J617" s="42" t="e">
        <f>#N/A</f>
        <v>#N/A</v>
      </c>
      <c r="K617" s="42" t="e">
        <f>#REF!</f>
        <v>#REF!</v>
      </c>
      <c r="L617" s="42">
        <v>34600</v>
      </c>
      <c r="N617" s="36"/>
    </row>
    <row r="618" spans="1:14" s="35" customFormat="1" ht="25.5" x14ac:dyDescent="0.2">
      <c r="A618" s="27">
        <v>2</v>
      </c>
      <c r="B618" s="30" t="s">
        <v>135</v>
      </c>
      <c r="C618" s="5">
        <v>421.8</v>
      </c>
      <c r="D618" s="5">
        <v>421.8</v>
      </c>
      <c r="E618" s="12" t="e">
        <f>#N/A</f>
        <v>#N/A</v>
      </c>
      <c r="F618" s="4" t="s">
        <v>673</v>
      </c>
      <c r="G618" s="4" t="s">
        <v>673</v>
      </c>
      <c r="H618" s="4" t="s">
        <v>673</v>
      </c>
      <c r="I618" s="4" t="s">
        <v>673</v>
      </c>
      <c r="J618" s="42" t="e">
        <f>#N/A</f>
        <v>#N/A</v>
      </c>
      <c r="K618" s="42" t="e">
        <f>#REF!</f>
        <v>#REF!</v>
      </c>
      <c r="L618" s="42">
        <v>34600</v>
      </c>
      <c r="N618" s="36"/>
    </row>
    <row r="619" spans="1:14" s="35" customFormat="1" ht="25.5" x14ac:dyDescent="0.2">
      <c r="A619" s="27">
        <v>3</v>
      </c>
      <c r="B619" s="30" t="s">
        <v>140</v>
      </c>
      <c r="C619" s="5">
        <v>316.7</v>
      </c>
      <c r="D619" s="5">
        <v>316.7</v>
      </c>
      <c r="E619" s="12" t="e">
        <f>#N/A</f>
        <v>#N/A</v>
      </c>
      <c r="F619" s="4" t="s">
        <v>673</v>
      </c>
      <c r="G619" s="4" t="s">
        <v>673</v>
      </c>
      <c r="H619" s="4" t="s">
        <v>673</v>
      </c>
      <c r="I619" s="4" t="s">
        <v>673</v>
      </c>
      <c r="J619" s="42" t="e">
        <f>#N/A</f>
        <v>#N/A</v>
      </c>
      <c r="K619" s="42" t="e">
        <f>#REF!</f>
        <v>#REF!</v>
      </c>
      <c r="L619" s="42">
        <v>34600</v>
      </c>
      <c r="N619" s="36"/>
    </row>
    <row r="620" spans="1:14" s="35" customFormat="1" ht="25.5" x14ac:dyDescent="0.2">
      <c r="A620" s="27">
        <v>4</v>
      </c>
      <c r="B620" s="30" t="s">
        <v>136</v>
      </c>
      <c r="C620" s="5">
        <v>313.7</v>
      </c>
      <c r="D620" s="5">
        <v>313.7</v>
      </c>
      <c r="E620" s="12" t="e">
        <f>#N/A</f>
        <v>#N/A</v>
      </c>
      <c r="F620" s="4" t="s">
        <v>673</v>
      </c>
      <c r="G620" s="4" t="s">
        <v>673</v>
      </c>
      <c r="H620" s="4" t="s">
        <v>673</v>
      </c>
      <c r="I620" s="4" t="s">
        <v>673</v>
      </c>
      <c r="J620" s="42" t="e">
        <f>#N/A</f>
        <v>#N/A</v>
      </c>
      <c r="K620" s="42" t="e">
        <f>#REF!</f>
        <v>#REF!</v>
      </c>
      <c r="L620" s="42">
        <v>34600</v>
      </c>
      <c r="N620" s="36"/>
    </row>
    <row r="621" spans="1:14" s="35" customFormat="1" ht="25.5" x14ac:dyDescent="0.2">
      <c r="A621" s="27">
        <v>5</v>
      </c>
      <c r="B621" s="30" t="s">
        <v>136</v>
      </c>
      <c r="C621" s="5">
        <v>324.10000000000002</v>
      </c>
      <c r="D621" s="5">
        <v>324.10000000000002</v>
      </c>
      <c r="E621" s="12" t="e">
        <f>#N/A</f>
        <v>#N/A</v>
      </c>
      <c r="F621" s="4" t="s">
        <v>673</v>
      </c>
      <c r="G621" s="4" t="s">
        <v>673</v>
      </c>
      <c r="H621" s="4" t="s">
        <v>673</v>
      </c>
      <c r="I621" s="4" t="s">
        <v>673</v>
      </c>
      <c r="J621" s="42" t="e">
        <f>#N/A</f>
        <v>#N/A</v>
      </c>
      <c r="K621" s="42" t="e">
        <f>#REF!</f>
        <v>#REF!</v>
      </c>
      <c r="L621" s="42">
        <v>34600</v>
      </c>
      <c r="N621" s="36"/>
    </row>
    <row r="622" spans="1:14" s="35" customFormat="1" ht="25.5" x14ac:dyDescent="0.2">
      <c r="A622" s="27">
        <v>6</v>
      </c>
      <c r="B622" s="30" t="s">
        <v>137</v>
      </c>
      <c r="C622" s="5">
        <v>380.7</v>
      </c>
      <c r="D622" s="5">
        <v>380.7</v>
      </c>
      <c r="E622" s="12" t="e">
        <f>#N/A</f>
        <v>#N/A</v>
      </c>
      <c r="F622" s="4" t="s">
        <v>673</v>
      </c>
      <c r="G622" s="4" t="s">
        <v>673</v>
      </c>
      <c r="H622" s="4" t="s">
        <v>673</v>
      </c>
      <c r="I622" s="4" t="s">
        <v>673</v>
      </c>
      <c r="J622" s="42" t="e">
        <f>#N/A</f>
        <v>#N/A</v>
      </c>
      <c r="K622" s="42" t="e">
        <f>#REF!</f>
        <v>#REF!</v>
      </c>
      <c r="L622" s="42">
        <v>34600</v>
      </c>
      <c r="N622" s="36"/>
    </row>
    <row r="623" spans="1:14" s="69" customFormat="1" ht="29.25" customHeight="1" x14ac:dyDescent="0.2">
      <c r="A623" s="839" t="s">
        <v>631</v>
      </c>
      <c r="B623" s="840"/>
      <c r="C623" s="19">
        <f>SUM(C617:C622)</f>
        <v>2389.1999999999998</v>
      </c>
      <c r="D623" s="19">
        <f>SUM(D617:D622)</f>
        <v>2389.1999999999998</v>
      </c>
      <c r="E623" s="19" t="e">
        <f>SUM(E617:E622)</f>
        <v>#N/A</v>
      </c>
      <c r="F623" s="18" t="s">
        <v>673</v>
      </c>
      <c r="G623" s="18" t="s">
        <v>673</v>
      </c>
      <c r="H623" s="18" t="s">
        <v>673</v>
      </c>
      <c r="I623" s="18" t="s">
        <v>673</v>
      </c>
      <c r="J623" s="55" t="e">
        <f>SUM(J617:J622)</f>
        <v>#N/A</v>
      </c>
      <c r="K623" s="55" t="e">
        <f>SUM(K617:K622)</f>
        <v>#REF!</v>
      </c>
      <c r="L623" s="55">
        <v>34600</v>
      </c>
      <c r="N623" s="70"/>
    </row>
    <row r="624" spans="1:14" s="35" customFormat="1" x14ac:dyDescent="0.2">
      <c r="A624" s="877" t="s">
        <v>630</v>
      </c>
      <c r="B624" s="878"/>
      <c r="C624" s="878"/>
      <c r="D624" s="878"/>
      <c r="E624" s="878"/>
      <c r="F624" s="878"/>
      <c r="G624" s="878"/>
      <c r="H624" s="878"/>
      <c r="I624" s="878"/>
      <c r="J624" s="878"/>
      <c r="K624" s="878"/>
      <c r="L624" s="878"/>
      <c r="N624" s="36"/>
    </row>
    <row r="625" spans="1:14" s="35" customFormat="1" x14ac:dyDescent="0.2">
      <c r="A625" s="4">
        <v>1</v>
      </c>
      <c r="B625" s="30" t="s">
        <v>142</v>
      </c>
      <c r="C625" s="32">
        <v>167.5</v>
      </c>
      <c r="D625" s="32">
        <v>167.5</v>
      </c>
      <c r="E625" s="32">
        <f>D625*L625</f>
        <v>5795500</v>
      </c>
      <c r="F625" s="32" t="s">
        <v>673</v>
      </c>
      <c r="G625" s="32" t="s">
        <v>673</v>
      </c>
      <c r="H625" s="32" t="s">
        <v>673</v>
      </c>
      <c r="I625" s="32" t="s">
        <v>673</v>
      </c>
      <c r="J625" s="42">
        <f>E625</f>
        <v>5795500</v>
      </c>
      <c r="K625" s="43">
        <v>1048380</v>
      </c>
      <c r="L625" s="42">
        <v>34600</v>
      </c>
      <c r="N625" s="36"/>
    </row>
    <row r="626" spans="1:14" s="35" customFormat="1" x14ac:dyDescent="0.2">
      <c r="A626" s="10">
        <v>2</v>
      </c>
      <c r="B626" s="30" t="s">
        <v>143</v>
      </c>
      <c r="C626" s="32">
        <v>152.19999999999999</v>
      </c>
      <c r="D626" s="32">
        <v>152.19999999999999</v>
      </c>
      <c r="E626" s="32" t="e">
        <f>#N/A</f>
        <v>#N/A</v>
      </c>
      <c r="F626" s="32" t="s">
        <v>673</v>
      </c>
      <c r="G626" s="32" t="s">
        <v>673</v>
      </c>
      <c r="H626" s="32" t="s">
        <v>673</v>
      </c>
      <c r="I626" s="32" t="s">
        <v>673</v>
      </c>
      <c r="J626" s="42" t="e">
        <f>#N/A</f>
        <v>#N/A</v>
      </c>
      <c r="K626" s="43">
        <v>1066026</v>
      </c>
      <c r="L626" s="42">
        <v>34600</v>
      </c>
      <c r="N626" s="36"/>
    </row>
    <row r="627" spans="1:14" s="35" customFormat="1" x14ac:dyDescent="0.2">
      <c r="A627" s="4">
        <v>3</v>
      </c>
      <c r="B627" s="30" t="s">
        <v>144</v>
      </c>
      <c r="C627" s="32">
        <v>150.30000000000001</v>
      </c>
      <c r="D627" s="32">
        <v>150.30000000000001</v>
      </c>
      <c r="E627" s="32" t="e">
        <f>#N/A</f>
        <v>#N/A</v>
      </c>
      <c r="F627" s="32" t="s">
        <v>673</v>
      </c>
      <c r="G627" s="32" t="s">
        <v>673</v>
      </c>
      <c r="H627" s="32" t="s">
        <v>673</v>
      </c>
      <c r="I627" s="32" t="s">
        <v>673</v>
      </c>
      <c r="J627" s="42" t="e">
        <f>#N/A</f>
        <v>#N/A</v>
      </c>
      <c r="K627" s="43">
        <v>1727578</v>
      </c>
      <c r="L627" s="42">
        <v>34600</v>
      </c>
      <c r="N627" s="36"/>
    </row>
    <row r="628" spans="1:14" s="35" customFormat="1" x14ac:dyDescent="0.2">
      <c r="A628" s="4">
        <v>4</v>
      </c>
      <c r="B628" s="30" t="s">
        <v>145</v>
      </c>
      <c r="C628" s="32">
        <v>183.2</v>
      </c>
      <c r="D628" s="32">
        <v>183.2</v>
      </c>
      <c r="E628" s="32" t="e">
        <f>#N/A</f>
        <v>#N/A</v>
      </c>
      <c r="F628" s="32" t="s">
        <v>673</v>
      </c>
      <c r="G628" s="32" t="s">
        <v>673</v>
      </c>
      <c r="H628" s="32" t="s">
        <v>673</v>
      </c>
      <c r="I628" s="32" t="s">
        <v>673</v>
      </c>
      <c r="J628" s="42" t="e">
        <f>#N/A</f>
        <v>#N/A</v>
      </c>
      <c r="K628" s="43">
        <v>465370</v>
      </c>
      <c r="L628" s="42">
        <v>34600</v>
      </c>
      <c r="N628" s="36"/>
    </row>
    <row r="629" spans="1:14" s="35" customFormat="1" x14ac:dyDescent="0.2">
      <c r="A629" s="4">
        <v>5</v>
      </c>
      <c r="B629" s="30" t="s">
        <v>146</v>
      </c>
      <c r="C629" s="32">
        <v>115.1</v>
      </c>
      <c r="D629" s="32">
        <v>115.1</v>
      </c>
      <c r="E629" s="32" t="e">
        <f>#N/A</f>
        <v>#N/A</v>
      </c>
      <c r="F629" s="32" t="s">
        <v>673</v>
      </c>
      <c r="G629" s="32" t="s">
        <v>673</v>
      </c>
      <c r="H629" s="32" t="s">
        <v>673</v>
      </c>
      <c r="I629" s="32" t="s">
        <v>673</v>
      </c>
      <c r="J629" s="42" t="e">
        <f>#N/A</f>
        <v>#N/A</v>
      </c>
      <c r="K629" s="43">
        <v>561212</v>
      </c>
      <c r="L629" s="42">
        <v>34600</v>
      </c>
      <c r="N629" s="36"/>
    </row>
    <row r="630" spans="1:14" s="35" customFormat="1" x14ac:dyDescent="0.2">
      <c r="A630" s="4">
        <v>6</v>
      </c>
      <c r="B630" s="30" t="s">
        <v>147</v>
      </c>
      <c r="C630" s="32">
        <v>131.19999999999999</v>
      </c>
      <c r="D630" s="32">
        <v>131.19999999999999</v>
      </c>
      <c r="E630" s="32" t="e">
        <f>#N/A</f>
        <v>#N/A</v>
      </c>
      <c r="F630" s="32" t="s">
        <v>673</v>
      </c>
      <c r="G630" s="32" t="s">
        <v>673</v>
      </c>
      <c r="H630" s="32" t="s">
        <v>673</v>
      </c>
      <c r="I630" s="32" t="s">
        <v>673</v>
      </c>
      <c r="J630" s="42" t="e">
        <f>#N/A</f>
        <v>#N/A</v>
      </c>
      <c r="K630" s="43">
        <v>522114</v>
      </c>
      <c r="L630" s="42">
        <v>34600</v>
      </c>
      <c r="N630" s="36"/>
    </row>
    <row r="631" spans="1:14" s="35" customFormat="1" x14ac:dyDescent="0.2">
      <c r="A631" s="4">
        <v>7</v>
      </c>
      <c r="B631" s="30" t="s">
        <v>148</v>
      </c>
      <c r="C631" s="32">
        <v>313.2</v>
      </c>
      <c r="D631" s="32">
        <v>313.2</v>
      </c>
      <c r="E631" s="32" t="e">
        <f>#N/A</f>
        <v>#N/A</v>
      </c>
      <c r="F631" s="32" t="s">
        <v>673</v>
      </c>
      <c r="G631" s="32" t="s">
        <v>673</v>
      </c>
      <c r="H631" s="32" t="s">
        <v>673</v>
      </c>
      <c r="I631" s="32" t="s">
        <v>673</v>
      </c>
      <c r="J631" s="42" t="e">
        <f>#N/A</f>
        <v>#N/A</v>
      </c>
      <c r="K631" s="43">
        <v>523844</v>
      </c>
      <c r="L631" s="42">
        <v>34600</v>
      </c>
      <c r="N631" s="36"/>
    </row>
    <row r="632" spans="1:14" s="35" customFormat="1" x14ac:dyDescent="0.2">
      <c r="A632" s="4">
        <v>8</v>
      </c>
      <c r="B632" s="30" t="s">
        <v>149</v>
      </c>
      <c r="C632" s="32">
        <v>400.9</v>
      </c>
      <c r="D632" s="32">
        <v>400.9</v>
      </c>
      <c r="E632" s="32" t="e">
        <f>#N/A</f>
        <v>#N/A</v>
      </c>
      <c r="F632" s="32" t="s">
        <v>673</v>
      </c>
      <c r="G632" s="32" t="s">
        <v>673</v>
      </c>
      <c r="H632" s="32" t="s">
        <v>673</v>
      </c>
      <c r="I632" s="32" t="s">
        <v>673</v>
      </c>
      <c r="J632" s="42" t="e">
        <f>#N/A</f>
        <v>#N/A</v>
      </c>
      <c r="K632" s="43">
        <v>519692</v>
      </c>
      <c r="L632" s="42">
        <v>34600</v>
      </c>
      <c r="N632" s="36"/>
    </row>
    <row r="633" spans="1:14" s="69" customFormat="1" ht="45" customHeight="1" x14ac:dyDescent="0.2">
      <c r="A633" s="839" t="s">
        <v>150</v>
      </c>
      <c r="B633" s="840"/>
      <c r="C633" s="19">
        <f>SUM(C625:C632)</f>
        <v>1613.6</v>
      </c>
      <c r="D633" s="19">
        <f>SUM(D625:D632)</f>
        <v>1613.6</v>
      </c>
      <c r="E633" s="19" t="e">
        <f>SUM(E625:E632)</f>
        <v>#N/A</v>
      </c>
      <c r="F633" s="45" t="s">
        <v>673</v>
      </c>
      <c r="G633" s="45" t="s">
        <v>673</v>
      </c>
      <c r="H633" s="45" t="s">
        <v>673</v>
      </c>
      <c r="I633" s="45" t="s">
        <v>673</v>
      </c>
      <c r="J633" s="55" t="e">
        <f>SUM(J625:J632)</f>
        <v>#N/A</v>
      </c>
      <c r="K633" s="55">
        <f>SUM(K625:K632)</f>
        <v>6434216</v>
      </c>
      <c r="L633" s="55">
        <v>34600</v>
      </c>
      <c r="N633" s="70"/>
    </row>
    <row r="634" spans="1:14" s="35" customFormat="1" x14ac:dyDescent="0.2">
      <c r="A634" s="877" t="s">
        <v>635</v>
      </c>
      <c r="B634" s="878"/>
      <c r="C634" s="878"/>
      <c r="D634" s="878"/>
      <c r="E634" s="878"/>
      <c r="F634" s="878"/>
      <c r="G634" s="878"/>
      <c r="H634" s="878"/>
      <c r="I634" s="878"/>
      <c r="J634" s="878"/>
      <c r="K634" s="878"/>
      <c r="L634" s="878"/>
      <c r="N634" s="36"/>
    </row>
    <row r="635" spans="1:14" s="35" customFormat="1" ht="25.5" x14ac:dyDescent="0.2">
      <c r="A635" s="10">
        <v>1</v>
      </c>
      <c r="B635" s="11" t="s">
        <v>632</v>
      </c>
      <c r="C635" s="20">
        <v>469.8</v>
      </c>
      <c r="D635" s="12">
        <v>469.8</v>
      </c>
      <c r="E635" s="12">
        <f>D635*L635</f>
        <v>16255080</v>
      </c>
      <c r="F635" s="13" t="s">
        <v>673</v>
      </c>
      <c r="G635" s="12" t="s">
        <v>673</v>
      </c>
      <c r="H635" s="13" t="s">
        <v>673</v>
      </c>
      <c r="I635" s="12" t="s">
        <v>673</v>
      </c>
      <c r="J635" s="12">
        <f>E635</f>
        <v>16255080</v>
      </c>
      <c r="K635" s="12" t="e">
        <f>#REF!</f>
        <v>#REF!</v>
      </c>
      <c r="L635" s="12">
        <v>34600</v>
      </c>
      <c r="N635" s="36"/>
    </row>
    <row r="636" spans="1:14" s="35" customFormat="1" ht="25.5" x14ac:dyDescent="0.2">
      <c r="A636" s="10">
        <v>2</v>
      </c>
      <c r="B636" s="11" t="s">
        <v>633</v>
      </c>
      <c r="C636" s="20">
        <v>422.7</v>
      </c>
      <c r="D636" s="12">
        <v>422.7</v>
      </c>
      <c r="E636" s="12">
        <f>D636*L636</f>
        <v>14625420</v>
      </c>
      <c r="F636" s="13" t="s">
        <v>673</v>
      </c>
      <c r="G636" s="12" t="s">
        <v>673</v>
      </c>
      <c r="H636" s="13" t="s">
        <v>673</v>
      </c>
      <c r="I636" s="12" t="s">
        <v>673</v>
      </c>
      <c r="J636" s="12">
        <f>E636</f>
        <v>14625420</v>
      </c>
      <c r="K636" s="12" t="e">
        <f>#REF!</f>
        <v>#REF!</v>
      </c>
      <c r="L636" s="12">
        <v>34600</v>
      </c>
      <c r="N636" s="36"/>
    </row>
    <row r="637" spans="1:14" s="35" customFormat="1" ht="25.5" x14ac:dyDescent="0.2">
      <c r="A637" s="10">
        <v>3</v>
      </c>
      <c r="B637" s="11" t="s">
        <v>634</v>
      </c>
      <c r="C637" s="20">
        <v>699.9</v>
      </c>
      <c r="D637" s="12">
        <v>699.9</v>
      </c>
      <c r="E637" s="12">
        <f>D637*L637</f>
        <v>24216540</v>
      </c>
      <c r="F637" s="13" t="s">
        <v>673</v>
      </c>
      <c r="G637" s="12" t="s">
        <v>673</v>
      </c>
      <c r="H637" s="13" t="s">
        <v>673</v>
      </c>
      <c r="I637" s="12" t="s">
        <v>673</v>
      </c>
      <c r="J637" s="12">
        <f>E637</f>
        <v>24216540</v>
      </c>
      <c r="K637" s="12" t="e">
        <f>#REF!</f>
        <v>#REF!</v>
      </c>
      <c r="L637" s="12">
        <v>34600</v>
      </c>
      <c r="N637" s="36"/>
    </row>
    <row r="638" spans="1:14" s="61" customFormat="1" ht="51.75" customHeight="1" x14ac:dyDescent="0.2">
      <c r="A638" s="839" t="s">
        <v>151</v>
      </c>
      <c r="B638" s="840"/>
      <c r="C638" s="19">
        <f>SUM(C635:C637)</f>
        <v>1592.4</v>
      </c>
      <c r="D638" s="19">
        <f>SUM(D635:D637)</f>
        <v>1592.4</v>
      </c>
      <c r="E638" s="19">
        <f>SUM(E635:E637)</f>
        <v>55097040</v>
      </c>
      <c r="F638" s="19" t="s">
        <v>673</v>
      </c>
      <c r="G638" s="19" t="s">
        <v>673</v>
      </c>
      <c r="H638" s="19" t="s">
        <v>673</v>
      </c>
      <c r="I638" s="19" t="s">
        <v>673</v>
      </c>
      <c r="J638" s="19">
        <f>SUM(J635:J637)</f>
        <v>55097040</v>
      </c>
      <c r="K638" s="19" t="e">
        <f>SUM(K635:K637)</f>
        <v>#REF!</v>
      </c>
      <c r="L638" s="19">
        <v>34600</v>
      </c>
      <c r="N638" s="70"/>
    </row>
    <row r="639" spans="1:14" s="35" customFormat="1" x14ac:dyDescent="0.2">
      <c r="A639" s="877" t="s">
        <v>636</v>
      </c>
      <c r="B639" s="878"/>
      <c r="C639" s="878"/>
      <c r="D639" s="878"/>
      <c r="E639" s="878"/>
      <c r="F639" s="878"/>
      <c r="G639" s="878"/>
      <c r="H639" s="878"/>
      <c r="I639" s="878"/>
      <c r="J639" s="878"/>
      <c r="K639" s="878"/>
      <c r="L639" s="878"/>
      <c r="N639" s="36"/>
    </row>
    <row r="640" spans="1:14" s="35" customFormat="1" ht="25.5" x14ac:dyDescent="0.2">
      <c r="A640" s="4">
        <v>1</v>
      </c>
      <c r="B640" s="11" t="s">
        <v>493</v>
      </c>
      <c r="C640" s="20">
        <v>691.1</v>
      </c>
      <c r="D640" s="12">
        <v>691.1</v>
      </c>
      <c r="E640" s="12" t="e">
        <f>#N/A</f>
        <v>#N/A</v>
      </c>
      <c r="F640" s="13" t="s">
        <v>673</v>
      </c>
      <c r="G640" s="20" t="s">
        <v>673</v>
      </c>
      <c r="H640" s="13" t="s">
        <v>673</v>
      </c>
      <c r="I640" s="20" t="s">
        <v>673</v>
      </c>
      <c r="J640" s="20" t="e">
        <f>#N/A</f>
        <v>#N/A</v>
      </c>
      <c r="K640" s="12" t="e">
        <f>#REF!</f>
        <v>#REF!</v>
      </c>
      <c r="L640" s="12">
        <v>34600</v>
      </c>
      <c r="N640" s="36"/>
    </row>
    <row r="641" spans="1:14" s="35" customFormat="1" ht="25.5" x14ac:dyDescent="0.2">
      <c r="A641" s="4">
        <v>2</v>
      </c>
      <c r="B641" s="11" t="s">
        <v>494</v>
      </c>
      <c r="C641" s="20">
        <v>668.9</v>
      </c>
      <c r="D641" s="12">
        <v>668.9</v>
      </c>
      <c r="E641" s="12" t="e">
        <f>#N/A</f>
        <v>#N/A</v>
      </c>
      <c r="F641" s="13" t="s">
        <v>673</v>
      </c>
      <c r="G641" s="20" t="s">
        <v>673</v>
      </c>
      <c r="H641" s="13" t="s">
        <v>673</v>
      </c>
      <c r="I641" s="20" t="s">
        <v>673</v>
      </c>
      <c r="J641" s="20" t="e">
        <f>#N/A</f>
        <v>#N/A</v>
      </c>
      <c r="K641" s="12" t="e">
        <f>#REF!</f>
        <v>#REF!</v>
      </c>
      <c r="L641" s="12">
        <v>34600</v>
      </c>
      <c r="N641" s="36"/>
    </row>
    <row r="642" spans="1:14" s="35" customFormat="1" ht="25.5" x14ac:dyDescent="0.2">
      <c r="A642" s="4">
        <v>3</v>
      </c>
      <c r="B642" s="11" t="s">
        <v>495</v>
      </c>
      <c r="C642" s="20">
        <v>521.79999999999995</v>
      </c>
      <c r="D642" s="12">
        <v>521.79999999999995</v>
      </c>
      <c r="E642" s="12" t="e">
        <f>#N/A</f>
        <v>#N/A</v>
      </c>
      <c r="F642" s="13" t="s">
        <v>673</v>
      </c>
      <c r="G642" s="20" t="s">
        <v>673</v>
      </c>
      <c r="H642" s="13" t="s">
        <v>673</v>
      </c>
      <c r="I642" s="20" t="s">
        <v>673</v>
      </c>
      <c r="J642" s="20" t="e">
        <f>#N/A</f>
        <v>#N/A</v>
      </c>
      <c r="K642" s="12" t="e">
        <f>#REF!</f>
        <v>#REF!</v>
      </c>
      <c r="L642" s="12">
        <v>34600</v>
      </c>
      <c r="N642" s="36"/>
    </row>
    <row r="643" spans="1:14" s="35" customFormat="1" ht="25.5" x14ac:dyDescent="0.2">
      <c r="A643" s="4">
        <v>4</v>
      </c>
      <c r="B643" s="11" t="s">
        <v>496</v>
      </c>
      <c r="C643" s="20">
        <v>538.70000000000005</v>
      </c>
      <c r="D643" s="12">
        <v>538.70000000000005</v>
      </c>
      <c r="E643" s="12" t="e">
        <f>#N/A</f>
        <v>#N/A</v>
      </c>
      <c r="F643" s="13" t="s">
        <v>673</v>
      </c>
      <c r="G643" s="20" t="s">
        <v>673</v>
      </c>
      <c r="H643" s="13" t="s">
        <v>673</v>
      </c>
      <c r="I643" s="20" t="s">
        <v>673</v>
      </c>
      <c r="J643" s="20" t="e">
        <f>#N/A</f>
        <v>#N/A</v>
      </c>
      <c r="K643" s="12" t="e">
        <f>#REF!</f>
        <v>#REF!</v>
      </c>
      <c r="L643" s="12">
        <v>34600</v>
      </c>
      <c r="N643" s="36"/>
    </row>
    <row r="644" spans="1:14" s="35" customFormat="1" ht="25.5" x14ac:dyDescent="0.2">
      <c r="A644" s="4">
        <v>5</v>
      </c>
      <c r="B644" s="11" t="s">
        <v>497</v>
      </c>
      <c r="C644" s="20">
        <v>145.1</v>
      </c>
      <c r="D644" s="12">
        <v>145.1</v>
      </c>
      <c r="E644" s="12" t="e">
        <f>#N/A</f>
        <v>#N/A</v>
      </c>
      <c r="F644" s="13" t="s">
        <v>673</v>
      </c>
      <c r="G644" s="20" t="s">
        <v>673</v>
      </c>
      <c r="H644" s="13" t="s">
        <v>673</v>
      </c>
      <c r="I644" s="20" t="s">
        <v>673</v>
      </c>
      <c r="J644" s="20" t="e">
        <f>#N/A</f>
        <v>#N/A</v>
      </c>
      <c r="K644" s="12" t="e">
        <f>#REF!</f>
        <v>#REF!</v>
      </c>
      <c r="L644" s="12">
        <v>34600</v>
      </c>
      <c r="N644" s="36"/>
    </row>
    <row r="645" spans="1:14" s="35" customFormat="1" ht="25.5" x14ac:dyDescent="0.2">
      <c r="A645" s="4">
        <v>6</v>
      </c>
      <c r="B645" s="11" t="s">
        <v>498</v>
      </c>
      <c r="C645" s="20">
        <v>530.5</v>
      </c>
      <c r="D645" s="12">
        <v>530.5</v>
      </c>
      <c r="E645" s="12" t="e">
        <f>#N/A</f>
        <v>#N/A</v>
      </c>
      <c r="F645" s="13" t="s">
        <v>673</v>
      </c>
      <c r="G645" s="20" t="s">
        <v>673</v>
      </c>
      <c r="H645" s="13" t="s">
        <v>673</v>
      </c>
      <c r="I645" s="20" t="s">
        <v>673</v>
      </c>
      <c r="J645" s="20" t="e">
        <f>#N/A</f>
        <v>#N/A</v>
      </c>
      <c r="K645" s="12" t="e">
        <f>#REF!</f>
        <v>#REF!</v>
      </c>
      <c r="L645" s="12">
        <v>34600</v>
      </c>
      <c r="N645" s="36"/>
    </row>
    <row r="646" spans="1:14" s="61" customFormat="1" ht="67.5" customHeight="1" x14ac:dyDescent="0.2">
      <c r="A646" s="839" t="s">
        <v>152</v>
      </c>
      <c r="B646" s="840"/>
      <c r="C646" s="19">
        <f>SUM(C640:C645)</f>
        <v>3096.1</v>
      </c>
      <c r="D646" s="19">
        <f>SUM(D640:D645)</f>
        <v>3096.1</v>
      </c>
      <c r="E646" s="19" t="e">
        <f>SUM(E640:E645)</f>
        <v>#N/A</v>
      </c>
      <c r="F646" s="19" t="s">
        <v>673</v>
      </c>
      <c r="G646" s="19" t="s">
        <v>673</v>
      </c>
      <c r="H646" s="19" t="s">
        <v>673</v>
      </c>
      <c r="I646" s="19" t="s">
        <v>673</v>
      </c>
      <c r="J646" s="19" t="e">
        <f>SUM(J640:J645)</f>
        <v>#N/A</v>
      </c>
      <c r="K646" s="19" t="e">
        <f>SUM(K640:K645)</f>
        <v>#REF!</v>
      </c>
      <c r="L646" s="19">
        <v>34600</v>
      </c>
      <c r="N646" s="70"/>
    </row>
    <row r="647" spans="1:14" s="35" customFormat="1" x14ac:dyDescent="0.2">
      <c r="A647" s="877" t="s">
        <v>701</v>
      </c>
      <c r="B647" s="878"/>
      <c r="C647" s="878"/>
      <c r="D647" s="878"/>
      <c r="E647" s="878"/>
      <c r="F647" s="878"/>
      <c r="G647" s="878"/>
      <c r="H647" s="878"/>
      <c r="I647" s="878"/>
      <c r="J647" s="878"/>
      <c r="K647" s="878"/>
      <c r="L647" s="878"/>
      <c r="N647" s="36"/>
    </row>
    <row r="648" spans="1:14" s="35" customFormat="1" x14ac:dyDescent="0.2">
      <c r="A648" s="10">
        <v>1</v>
      </c>
      <c r="B648" s="11" t="s">
        <v>595</v>
      </c>
      <c r="C648" s="20">
        <v>187.6</v>
      </c>
      <c r="D648" s="12">
        <v>187.6</v>
      </c>
      <c r="E648" s="12">
        <f>D648*L648</f>
        <v>6490960</v>
      </c>
      <c r="F648" s="13" t="s">
        <v>673</v>
      </c>
      <c r="G648" s="12" t="s">
        <v>673</v>
      </c>
      <c r="H648" s="13" t="s">
        <v>673</v>
      </c>
      <c r="I648" s="12" t="s">
        <v>673</v>
      </c>
      <c r="J648" s="12">
        <f>E648</f>
        <v>6490960</v>
      </c>
      <c r="K648" s="12" t="e">
        <f>#REF!</f>
        <v>#REF!</v>
      </c>
      <c r="L648" s="12">
        <v>34600</v>
      </c>
      <c r="N648" s="36"/>
    </row>
    <row r="649" spans="1:14" s="35" customFormat="1" ht="25.5" x14ac:dyDescent="0.2">
      <c r="A649" s="10">
        <v>2</v>
      </c>
      <c r="B649" s="11" t="s">
        <v>508</v>
      </c>
      <c r="C649" s="20">
        <v>305.60000000000002</v>
      </c>
      <c r="D649" s="12">
        <v>305.60000000000002</v>
      </c>
      <c r="E649" s="12">
        <f>D649*L649</f>
        <v>10573760</v>
      </c>
      <c r="F649" s="13" t="s">
        <v>673</v>
      </c>
      <c r="G649" s="12" t="s">
        <v>673</v>
      </c>
      <c r="H649" s="13" t="s">
        <v>673</v>
      </c>
      <c r="I649" s="12" t="s">
        <v>673</v>
      </c>
      <c r="J649" s="12">
        <f>E649</f>
        <v>10573760</v>
      </c>
      <c r="K649" s="12" t="e">
        <f>#REF!</f>
        <v>#REF!</v>
      </c>
      <c r="L649" s="12">
        <v>34600</v>
      </c>
      <c r="N649" s="36"/>
    </row>
    <row r="650" spans="1:14" s="35" customFormat="1" ht="25.5" x14ac:dyDescent="0.2">
      <c r="A650" s="10">
        <v>3</v>
      </c>
      <c r="B650" s="11" t="s">
        <v>509</v>
      </c>
      <c r="C650" s="20">
        <v>486.6</v>
      </c>
      <c r="D650" s="12">
        <v>486.6</v>
      </c>
      <c r="E650" s="12">
        <f>D650*L650</f>
        <v>16836360</v>
      </c>
      <c r="F650" s="13" t="s">
        <v>673</v>
      </c>
      <c r="G650" s="12" t="s">
        <v>673</v>
      </c>
      <c r="H650" s="13" t="s">
        <v>673</v>
      </c>
      <c r="I650" s="12" t="s">
        <v>673</v>
      </c>
      <c r="J650" s="12">
        <f>E650</f>
        <v>16836360</v>
      </c>
      <c r="K650" s="12" t="e">
        <f>#REF!</f>
        <v>#REF!</v>
      </c>
      <c r="L650" s="12">
        <v>34600</v>
      </c>
      <c r="N650" s="36"/>
    </row>
    <row r="651" spans="1:14" s="35" customFormat="1" ht="25.5" x14ac:dyDescent="0.2">
      <c r="A651" s="10">
        <v>4</v>
      </c>
      <c r="B651" s="11" t="s">
        <v>510</v>
      </c>
      <c r="C651" s="20">
        <v>172</v>
      </c>
      <c r="D651" s="12">
        <v>172</v>
      </c>
      <c r="E651" s="12">
        <f>D651*L651</f>
        <v>5951200</v>
      </c>
      <c r="F651" s="13" t="s">
        <v>673</v>
      </c>
      <c r="G651" s="12" t="s">
        <v>673</v>
      </c>
      <c r="H651" s="13" t="s">
        <v>673</v>
      </c>
      <c r="I651" s="12" t="s">
        <v>673</v>
      </c>
      <c r="J651" s="12">
        <f>E651</f>
        <v>5951200</v>
      </c>
      <c r="K651" s="12" t="e">
        <f>#REF!</f>
        <v>#REF!</v>
      </c>
      <c r="L651" s="12">
        <v>34600</v>
      </c>
      <c r="N651" s="36"/>
    </row>
    <row r="652" spans="1:14" s="35" customFormat="1" ht="25.5" x14ac:dyDescent="0.2">
      <c r="A652" s="10">
        <v>5</v>
      </c>
      <c r="B652" s="11" t="s">
        <v>529</v>
      </c>
      <c r="C652" s="20">
        <v>201.3</v>
      </c>
      <c r="D652" s="12">
        <v>201.3</v>
      </c>
      <c r="E652" s="12">
        <f>D652*L652</f>
        <v>6964980</v>
      </c>
      <c r="F652" s="13" t="s">
        <v>673</v>
      </c>
      <c r="G652" s="12" t="s">
        <v>673</v>
      </c>
      <c r="H652" s="13" t="s">
        <v>673</v>
      </c>
      <c r="I652" s="12" t="s">
        <v>673</v>
      </c>
      <c r="J652" s="12">
        <f>E652</f>
        <v>6964980</v>
      </c>
      <c r="K652" s="12" t="e">
        <f>#REF!</f>
        <v>#REF!</v>
      </c>
      <c r="L652" s="12">
        <v>34600</v>
      </c>
      <c r="N652" s="36"/>
    </row>
    <row r="653" spans="1:14" s="61" customFormat="1" ht="53.25" customHeight="1" x14ac:dyDescent="0.2">
      <c r="A653" s="839" t="s">
        <v>154</v>
      </c>
      <c r="B653" s="840"/>
      <c r="C653" s="19">
        <f>SUM(C648:C652)</f>
        <v>1353.1</v>
      </c>
      <c r="D653" s="19">
        <f>SUM(D648:D652)</f>
        <v>1353.1</v>
      </c>
      <c r="E653" s="19">
        <f>SUM(E648:E652)</f>
        <v>46817260</v>
      </c>
      <c r="F653" s="19" t="s">
        <v>673</v>
      </c>
      <c r="G653" s="19" t="s">
        <v>673</v>
      </c>
      <c r="H653" s="19" t="s">
        <v>673</v>
      </c>
      <c r="I653" s="19" t="s">
        <v>673</v>
      </c>
      <c r="J653" s="19">
        <f>SUM(J648:J652)</f>
        <v>46817260</v>
      </c>
      <c r="K653" s="19" t="e">
        <f>SUM(K648:K652)</f>
        <v>#REF!</v>
      </c>
      <c r="L653" s="19">
        <v>34600</v>
      </c>
      <c r="N653" s="70"/>
    </row>
    <row r="654" spans="1:14" s="35" customFormat="1" x14ac:dyDescent="0.2">
      <c r="A654" s="877" t="s">
        <v>610</v>
      </c>
      <c r="B654" s="878"/>
      <c r="C654" s="878"/>
      <c r="D654" s="878"/>
      <c r="E654" s="878"/>
      <c r="F654" s="878"/>
      <c r="G654" s="878"/>
      <c r="H654" s="878"/>
      <c r="I654" s="878"/>
      <c r="J654" s="878"/>
      <c r="K654" s="878"/>
      <c r="L654" s="878"/>
      <c r="N654" s="36"/>
    </row>
    <row r="655" spans="1:14" s="35" customFormat="1" ht="25.5" x14ac:dyDescent="0.2">
      <c r="A655" s="10">
        <v>1</v>
      </c>
      <c r="B655" s="11" t="s">
        <v>155</v>
      </c>
      <c r="C655" s="20">
        <v>225.7</v>
      </c>
      <c r="D655" s="12">
        <v>225.7</v>
      </c>
      <c r="E655" s="12">
        <f>D655*L655</f>
        <v>7809220</v>
      </c>
      <c r="F655" s="13" t="s">
        <v>673</v>
      </c>
      <c r="G655" s="20" t="s">
        <v>673</v>
      </c>
      <c r="H655" s="13" t="s">
        <v>673</v>
      </c>
      <c r="I655" s="20" t="s">
        <v>673</v>
      </c>
      <c r="J655" s="12">
        <f>E655</f>
        <v>7809220</v>
      </c>
      <c r="K655" s="12" t="e">
        <f>#REF!</f>
        <v>#REF!</v>
      </c>
      <c r="L655" s="12">
        <v>34600</v>
      </c>
      <c r="N655" s="36"/>
    </row>
    <row r="656" spans="1:14" s="35" customFormat="1" ht="25.5" x14ac:dyDescent="0.2">
      <c r="A656" s="10">
        <v>2</v>
      </c>
      <c r="B656" s="11" t="s">
        <v>156</v>
      </c>
      <c r="C656" s="20">
        <v>226.6</v>
      </c>
      <c r="D656" s="12">
        <v>226.6</v>
      </c>
      <c r="E656" s="12">
        <f>D656*L656</f>
        <v>7840360</v>
      </c>
      <c r="F656" s="13" t="s">
        <v>673</v>
      </c>
      <c r="G656" s="20" t="s">
        <v>673</v>
      </c>
      <c r="H656" s="13" t="s">
        <v>673</v>
      </c>
      <c r="I656" s="20" t="s">
        <v>673</v>
      </c>
      <c r="J656" s="12">
        <f>E656</f>
        <v>7840360</v>
      </c>
      <c r="K656" s="12" t="e">
        <f>#REF!</f>
        <v>#REF!</v>
      </c>
      <c r="L656" s="12">
        <v>34600</v>
      </c>
      <c r="N656" s="36"/>
    </row>
    <row r="657" spans="1:14" s="35" customFormat="1" ht="25.5" x14ac:dyDescent="0.2">
      <c r="A657" s="10">
        <v>3</v>
      </c>
      <c r="B657" s="11" t="s">
        <v>596</v>
      </c>
      <c r="C657" s="20">
        <v>255.05</v>
      </c>
      <c r="D657" s="12">
        <v>255.05</v>
      </c>
      <c r="E657" s="12">
        <f>D657*L657</f>
        <v>8824730</v>
      </c>
      <c r="F657" s="13" t="s">
        <v>673</v>
      </c>
      <c r="G657" s="20" t="s">
        <v>673</v>
      </c>
      <c r="H657" s="13" t="s">
        <v>673</v>
      </c>
      <c r="I657" s="20" t="s">
        <v>673</v>
      </c>
      <c r="J657" s="12">
        <f>E657</f>
        <v>8824730</v>
      </c>
      <c r="K657" s="12" t="e">
        <f>#REF!</f>
        <v>#REF!</v>
      </c>
      <c r="L657" s="12">
        <v>34600</v>
      </c>
      <c r="N657" s="36"/>
    </row>
    <row r="658" spans="1:14" s="35" customFormat="1" x14ac:dyDescent="0.2">
      <c r="A658" s="10">
        <v>4</v>
      </c>
      <c r="B658" s="11" t="s">
        <v>597</v>
      </c>
      <c r="C658" s="20">
        <v>386.65</v>
      </c>
      <c r="D658" s="12">
        <v>386.65</v>
      </c>
      <c r="E658" s="12">
        <f>D658*L658</f>
        <v>13378090</v>
      </c>
      <c r="F658" s="20" t="s">
        <v>673</v>
      </c>
      <c r="G658" s="20" t="s">
        <v>673</v>
      </c>
      <c r="H658" s="20" t="s">
        <v>673</v>
      </c>
      <c r="I658" s="20" t="s">
        <v>673</v>
      </c>
      <c r="J658" s="12">
        <f>E658</f>
        <v>13378090</v>
      </c>
      <c r="K658" s="12" t="e">
        <f>#REF!</f>
        <v>#REF!</v>
      </c>
      <c r="L658" s="12">
        <v>34600</v>
      </c>
      <c r="N658" s="36"/>
    </row>
    <row r="659" spans="1:14" s="61" customFormat="1" ht="54.75" customHeight="1" x14ac:dyDescent="0.2">
      <c r="A659" s="839" t="s">
        <v>157</v>
      </c>
      <c r="B659" s="840"/>
      <c r="C659" s="19">
        <f>SUM(C655:C658)</f>
        <v>1094</v>
      </c>
      <c r="D659" s="19">
        <f>SUM(D655:D658)</f>
        <v>1094</v>
      </c>
      <c r="E659" s="19">
        <f>SUM(E655:E658)</f>
        <v>37852400</v>
      </c>
      <c r="F659" s="19" t="s">
        <v>673</v>
      </c>
      <c r="G659" s="19" t="s">
        <v>673</v>
      </c>
      <c r="H659" s="19" t="s">
        <v>673</v>
      </c>
      <c r="I659" s="19" t="s">
        <v>673</v>
      </c>
      <c r="J659" s="19">
        <f>SUM(J655:J658)</f>
        <v>37852400</v>
      </c>
      <c r="K659" s="19" t="e">
        <f>SUM(K655:K658)</f>
        <v>#REF!</v>
      </c>
      <c r="L659" s="19">
        <v>34600</v>
      </c>
      <c r="N659" s="70"/>
    </row>
    <row r="660" spans="1:14" x14ac:dyDescent="0.2">
      <c r="A660" s="870" t="s">
        <v>598</v>
      </c>
      <c r="B660" s="871"/>
      <c r="C660" s="871"/>
      <c r="D660" s="871"/>
      <c r="E660" s="871"/>
      <c r="F660" s="871"/>
      <c r="G660" s="871"/>
      <c r="H660" s="871"/>
      <c r="I660" s="871"/>
      <c r="J660" s="871"/>
      <c r="K660" s="871"/>
      <c r="L660" s="871"/>
      <c r="N660" s="9"/>
    </row>
    <row r="661" spans="1:14" x14ac:dyDescent="0.2">
      <c r="A661" s="10">
        <v>1</v>
      </c>
      <c r="B661" s="15" t="s">
        <v>159</v>
      </c>
      <c r="C661" s="12">
        <v>3632.9</v>
      </c>
      <c r="D661" s="12" t="s">
        <v>673</v>
      </c>
      <c r="E661" s="4" t="s">
        <v>673</v>
      </c>
      <c r="F661" s="12" t="s">
        <v>673</v>
      </c>
      <c r="G661" s="42" t="s">
        <v>673</v>
      </c>
      <c r="H661" s="12">
        <v>3632.9</v>
      </c>
      <c r="I661" s="57">
        <f>H661*L661</f>
        <v>125698340</v>
      </c>
      <c r="J661" s="42">
        <v>125698340</v>
      </c>
      <c r="K661" s="42" t="e">
        <f>#REF!</f>
        <v>#REF!</v>
      </c>
      <c r="L661" s="42">
        <v>34600</v>
      </c>
      <c r="N661" s="9"/>
    </row>
    <row r="662" spans="1:14" s="69" customFormat="1" ht="57.75" customHeight="1" x14ac:dyDescent="0.2">
      <c r="A662" s="842" t="s">
        <v>160</v>
      </c>
      <c r="B662" s="843"/>
      <c r="C662" s="19">
        <f>SUM(C661)</f>
        <v>3632.9</v>
      </c>
      <c r="D662" s="19" t="s">
        <v>673</v>
      </c>
      <c r="E662" s="18" t="s">
        <v>673</v>
      </c>
      <c r="F662" s="18" t="s">
        <v>673</v>
      </c>
      <c r="G662" s="55" t="s">
        <v>673</v>
      </c>
      <c r="H662" s="19">
        <f>SUM(H661)</f>
        <v>3632.9</v>
      </c>
      <c r="I662" s="58">
        <f>SUM(I661)</f>
        <v>125698340</v>
      </c>
      <c r="J662" s="55">
        <f>SUM(J661)</f>
        <v>125698340</v>
      </c>
      <c r="K662" s="55" t="e">
        <f>SUM(K661)</f>
        <v>#REF!</v>
      </c>
      <c r="L662" s="55">
        <v>34600</v>
      </c>
      <c r="N662" s="70"/>
    </row>
    <row r="663" spans="1:14" s="35" customFormat="1" x14ac:dyDescent="0.2">
      <c r="A663" s="870" t="s">
        <v>603</v>
      </c>
      <c r="B663" s="871"/>
      <c r="C663" s="871"/>
      <c r="D663" s="871"/>
      <c r="E663" s="871"/>
      <c r="F663" s="871"/>
      <c r="G663" s="871"/>
      <c r="H663" s="871"/>
      <c r="I663" s="871"/>
      <c r="J663" s="871"/>
      <c r="K663" s="871"/>
      <c r="L663" s="871"/>
      <c r="N663" s="36"/>
    </row>
    <row r="664" spans="1:14" s="35" customFormat="1" ht="25.5" x14ac:dyDescent="0.2">
      <c r="A664" s="4">
        <v>1</v>
      </c>
      <c r="B664" s="15" t="s">
        <v>535</v>
      </c>
      <c r="C664" s="12">
        <v>51.5</v>
      </c>
      <c r="D664" s="12" t="s">
        <v>673</v>
      </c>
      <c r="E664" s="4" t="s">
        <v>673</v>
      </c>
      <c r="F664" s="4" t="s">
        <v>673</v>
      </c>
      <c r="G664" s="42" t="s">
        <v>673</v>
      </c>
      <c r="H664" s="4">
        <v>51.5</v>
      </c>
      <c r="I664" s="42">
        <f>H664*L664</f>
        <v>1781900</v>
      </c>
      <c r="J664" s="42">
        <v>1781900</v>
      </c>
      <c r="K664" s="42" t="e">
        <f>#REF!</f>
        <v>#REF!</v>
      </c>
      <c r="L664" s="42">
        <v>34600</v>
      </c>
      <c r="N664" s="36"/>
    </row>
    <row r="665" spans="1:14" s="69" customFormat="1" ht="54" customHeight="1" x14ac:dyDescent="0.2">
      <c r="A665" s="842" t="s">
        <v>161</v>
      </c>
      <c r="B665" s="843"/>
      <c r="C665" s="19">
        <f>SUM(C664)</f>
        <v>51.5</v>
      </c>
      <c r="D665" s="19" t="s">
        <v>673</v>
      </c>
      <c r="E665" s="18" t="s">
        <v>673</v>
      </c>
      <c r="F665" s="18" t="s">
        <v>673</v>
      </c>
      <c r="G665" s="55" t="s">
        <v>673</v>
      </c>
      <c r="H665" s="18">
        <f>SUM(H664)</f>
        <v>51.5</v>
      </c>
      <c r="I665" s="55">
        <f>SUM(I664)</f>
        <v>1781900</v>
      </c>
      <c r="J665" s="55">
        <f>SUM(J664)</f>
        <v>1781900</v>
      </c>
      <c r="K665" s="55" t="e">
        <f>SUM(K664)</f>
        <v>#REF!</v>
      </c>
      <c r="L665" s="55">
        <v>34600</v>
      </c>
      <c r="N665" s="70"/>
    </row>
    <row r="666" spans="1:14" x14ac:dyDescent="0.2">
      <c r="A666" s="882" t="s">
        <v>609</v>
      </c>
      <c r="B666" s="883"/>
      <c r="C666" s="883"/>
      <c r="D666" s="883"/>
      <c r="E666" s="883"/>
      <c r="F666" s="883"/>
      <c r="G666" s="883"/>
      <c r="H666" s="883"/>
      <c r="I666" s="883"/>
      <c r="J666" s="883"/>
      <c r="K666" s="883"/>
      <c r="L666" s="883"/>
      <c r="N666" s="9"/>
    </row>
    <row r="667" spans="1:14" ht="25.5" x14ac:dyDescent="0.2">
      <c r="A667" s="4">
        <v>1</v>
      </c>
      <c r="B667" s="11" t="s">
        <v>542</v>
      </c>
      <c r="C667" s="12">
        <v>375</v>
      </c>
      <c r="D667" s="20" t="s">
        <v>673</v>
      </c>
      <c r="E667" s="10" t="s">
        <v>673</v>
      </c>
      <c r="F667" s="10" t="s">
        <v>673</v>
      </c>
      <c r="G667" s="20" t="s">
        <v>673</v>
      </c>
      <c r="H667" s="10">
        <v>375</v>
      </c>
      <c r="I667" s="20">
        <f>H667*L667</f>
        <v>12975000</v>
      </c>
      <c r="J667" s="12">
        <f>I667</f>
        <v>12975000</v>
      </c>
      <c r="K667" s="12" t="e">
        <f>#REF!</f>
        <v>#REF!</v>
      </c>
      <c r="L667" s="12">
        <v>34600</v>
      </c>
      <c r="N667" s="9"/>
    </row>
    <row r="668" spans="1:14" ht="25.5" x14ac:dyDescent="0.2">
      <c r="A668" s="4">
        <v>2</v>
      </c>
      <c r="B668" s="11" t="s">
        <v>543</v>
      </c>
      <c r="C668" s="12">
        <v>519.70000000000005</v>
      </c>
      <c r="D668" s="20" t="s">
        <v>673</v>
      </c>
      <c r="E668" s="10" t="s">
        <v>673</v>
      </c>
      <c r="F668" s="10" t="s">
        <v>673</v>
      </c>
      <c r="G668" s="20" t="s">
        <v>673</v>
      </c>
      <c r="H668" s="10">
        <v>519.70000000000005</v>
      </c>
      <c r="I668" s="20">
        <f>H668*L668</f>
        <v>17981620</v>
      </c>
      <c r="J668" s="12">
        <f>I668</f>
        <v>17981620</v>
      </c>
      <c r="K668" s="12" t="e">
        <f>#REF!</f>
        <v>#REF!</v>
      </c>
      <c r="L668" s="12">
        <v>34600</v>
      </c>
      <c r="N668" s="9"/>
    </row>
    <row r="669" spans="1:14" ht="25.5" x14ac:dyDescent="0.2">
      <c r="A669" s="4">
        <v>3</v>
      </c>
      <c r="B669" s="11" t="s">
        <v>544</v>
      </c>
      <c r="C669" s="12">
        <v>90.3</v>
      </c>
      <c r="D669" s="20" t="s">
        <v>673</v>
      </c>
      <c r="E669" s="10" t="s">
        <v>673</v>
      </c>
      <c r="F669" s="10" t="s">
        <v>673</v>
      </c>
      <c r="G669" s="20" t="s">
        <v>673</v>
      </c>
      <c r="H669" s="10">
        <v>90.3</v>
      </c>
      <c r="I669" s="20">
        <f>H669*L669</f>
        <v>3124380</v>
      </c>
      <c r="J669" s="12">
        <f>I669</f>
        <v>3124380</v>
      </c>
      <c r="K669" s="12" t="e">
        <f>#REF!</f>
        <v>#REF!</v>
      </c>
      <c r="L669" s="12">
        <v>34600</v>
      </c>
      <c r="N669" s="9"/>
    </row>
    <row r="670" spans="1:14" s="69" customFormat="1" ht="54.75" customHeight="1" x14ac:dyDescent="0.2">
      <c r="A670" s="842" t="s">
        <v>164</v>
      </c>
      <c r="B670" s="843"/>
      <c r="C670" s="19">
        <f>SUM(C667:C669)</f>
        <v>985</v>
      </c>
      <c r="D670" s="56" t="s">
        <v>673</v>
      </c>
      <c r="E670" s="49" t="s">
        <v>673</v>
      </c>
      <c r="F670" s="19" t="s">
        <v>673</v>
      </c>
      <c r="G670" s="19" t="s">
        <v>673</v>
      </c>
      <c r="H670" s="19">
        <f>SUM(H667:H669)</f>
        <v>985</v>
      </c>
      <c r="I670" s="19">
        <f>SUM(I667:I669)</f>
        <v>34081000</v>
      </c>
      <c r="J670" s="19">
        <f>SUM(J667:J669)</f>
        <v>34081000</v>
      </c>
      <c r="K670" s="19" t="e">
        <f>SUM(K667:K669)</f>
        <v>#REF!</v>
      </c>
      <c r="L670" s="19">
        <v>34600</v>
      </c>
      <c r="N670" s="70"/>
    </row>
    <row r="671" spans="1:14" x14ac:dyDescent="0.2">
      <c r="A671" s="852" t="s">
        <v>551</v>
      </c>
      <c r="B671" s="853"/>
      <c r="C671" s="853"/>
      <c r="D671" s="853"/>
      <c r="E671" s="853"/>
      <c r="F671" s="853"/>
      <c r="G671" s="853"/>
      <c r="H671" s="853"/>
      <c r="I671" s="853"/>
      <c r="J671" s="853"/>
      <c r="K671" s="853"/>
      <c r="L671" s="853"/>
      <c r="N671" s="9"/>
    </row>
    <row r="672" spans="1:14" ht="25.5" x14ac:dyDescent="0.2">
      <c r="A672" s="31">
        <v>1</v>
      </c>
      <c r="B672" s="28" t="s">
        <v>457</v>
      </c>
      <c r="C672" s="50">
        <v>211.8</v>
      </c>
      <c r="D672" s="50" t="s">
        <v>673</v>
      </c>
      <c r="E672" s="31" t="s">
        <v>673</v>
      </c>
      <c r="F672" s="31" t="s">
        <v>673</v>
      </c>
      <c r="G672" s="50" t="s">
        <v>673</v>
      </c>
      <c r="H672" s="31">
        <v>211.8</v>
      </c>
      <c r="I672" s="50">
        <f>H672*L672</f>
        <v>7328280</v>
      </c>
      <c r="J672" s="50">
        <v>7328280</v>
      </c>
      <c r="K672" s="50" t="e">
        <f>#REF!</f>
        <v>#REF!</v>
      </c>
      <c r="L672" s="50">
        <v>34600</v>
      </c>
      <c r="N672" s="9"/>
    </row>
    <row r="673" spans="1:23" ht="25.5" x14ac:dyDescent="0.2">
      <c r="A673" s="31">
        <v>2</v>
      </c>
      <c r="B673" s="28" t="s">
        <v>458</v>
      </c>
      <c r="C673" s="50">
        <v>159.80000000000001</v>
      </c>
      <c r="D673" s="50" t="s">
        <v>673</v>
      </c>
      <c r="E673" s="31" t="s">
        <v>673</v>
      </c>
      <c r="F673" s="31" t="s">
        <v>673</v>
      </c>
      <c r="G673" s="50" t="s">
        <v>673</v>
      </c>
      <c r="H673" s="31">
        <v>159.80000000000001</v>
      </c>
      <c r="I673" s="50">
        <f>H673*L673</f>
        <v>5529080</v>
      </c>
      <c r="J673" s="50">
        <v>5529080</v>
      </c>
      <c r="K673" s="50" t="e">
        <f>#REF!</f>
        <v>#REF!</v>
      </c>
      <c r="L673" s="50">
        <v>34600</v>
      </c>
      <c r="N673" s="9"/>
    </row>
    <row r="674" spans="1:23" s="33" customFormat="1" ht="50.25" customHeight="1" x14ac:dyDescent="0.2">
      <c r="A674" s="839" t="s">
        <v>169</v>
      </c>
      <c r="B674" s="840"/>
      <c r="C674" s="19">
        <f>SUM(C672:C673)</f>
        <v>371.6</v>
      </c>
      <c r="D674" s="19" t="s">
        <v>673</v>
      </c>
      <c r="E674" s="19" t="s">
        <v>673</v>
      </c>
      <c r="F674" s="19" t="s">
        <v>673</v>
      </c>
      <c r="G674" s="19" t="s">
        <v>673</v>
      </c>
      <c r="H674" s="19">
        <f>SUM(H672:H673)</f>
        <v>371.6</v>
      </c>
      <c r="I674" s="19">
        <f>SUM(I672:I673)</f>
        <v>12857360</v>
      </c>
      <c r="J674" s="19">
        <f>SUM(J672:J673)</f>
        <v>12857360</v>
      </c>
      <c r="K674" s="19" t="e">
        <f>SUM(K672:K673)</f>
        <v>#REF!</v>
      </c>
      <c r="L674" s="51">
        <v>34600</v>
      </c>
      <c r="N674" s="70"/>
    </row>
    <row r="675" spans="1:23" x14ac:dyDescent="0.2">
      <c r="A675" s="882" t="s">
        <v>745</v>
      </c>
      <c r="B675" s="883"/>
      <c r="C675" s="883"/>
      <c r="D675" s="883"/>
      <c r="E675" s="883"/>
      <c r="F675" s="883"/>
      <c r="G675" s="883"/>
      <c r="H675" s="883"/>
      <c r="I675" s="883"/>
      <c r="J675" s="883"/>
      <c r="K675" s="883"/>
      <c r="L675" s="883"/>
      <c r="N675" s="9"/>
    </row>
    <row r="676" spans="1:23" ht="25.5" x14ac:dyDescent="0.2">
      <c r="A676" s="31">
        <v>1</v>
      </c>
      <c r="B676" s="28" t="s">
        <v>547</v>
      </c>
      <c r="C676" s="31">
        <v>301.60000000000002</v>
      </c>
      <c r="D676" s="31">
        <v>301.60000000000002</v>
      </c>
      <c r="E676" s="12">
        <f>D676*L676</f>
        <v>10435360</v>
      </c>
      <c r="F676" s="59" t="s">
        <v>673</v>
      </c>
      <c r="G676" s="59" t="s">
        <v>673</v>
      </c>
      <c r="H676" s="59" t="s">
        <v>673</v>
      </c>
      <c r="I676" s="59" t="s">
        <v>673</v>
      </c>
      <c r="J676" s="12">
        <f>E676</f>
        <v>10435360</v>
      </c>
      <c r="K676" s="12" t="e">
        <f>#REF!</f>
        <v>#REF!</v>
      </c>
      <c r="L676" s="50">
        <v>34600</v>
      </c>
      <c r="N676" s="9"/>
    </row>
    <row r="677" spans="1:23" s="33" customFormat="1" ht="53.25" customHeight="1" x14ac:dyDescent="0.2">
      <c r="A677" s="839" t="s">
        <v>170</v>
      </c>
      <c r="B677" s="840"/>
      <c r="C677" s="19">
        <f>SUM(C676)</f>
        <v>301.60000000000002</v>
      </c>
      <c r="D677" s="19">
        <f>SUM(D676)</f>
        <v>301.60000000000002</v>
      </c>
      <c r="E677" s="19">
        <f>SUM(E676)</f>
        <v>10435360</v>
      </c>
      <c r="F677" s="19" t="s">
        <v>673</v>
      </c>
      <c r="G677" s="19" t="s">
        <v>673</v>
      </c>
      <c r="H677" s="19" t="s">
        <v>673</v>
      </c>
      <c r="I677" s="19" t="s">
        <v>673</v>
      </c>
      <c r="J677" s="19">
        <f>SUM(J676)</f>
        <v>10435360</v>
      </c>
      <c r="K677" s="19" t="e">
        <f>SUM(K676)</f>
        <v>#REF!</v>
      </c>
      <c r="L677" s="51">
        <v>34600</v>
      </c>
      <c r="N677" s="70"/>
    </row>
    <row r="678" spans="1:23" s="1" customFormat="1" ht="88.5" customHeight="1" x14ac:dyDescent="0.2">
      <c r="A678" s="849" t="s">
        <v>346</v>
      </c>
      <c r="B678" s="850"/>
      <c r="C678" s="68" t="e">
        <f>C681+C686+C691+C696+C703+C706+C710+C724+C739+C742+C767+C773+C779+C784+C790+C795+C799+C803+C806+C809+C814+C817+C820</f>
        <v>#REF!</v>
      </c>
      <c r="D678" s="68">
        <f>D739+D784+D795+D799+D806+D820</f>
        <v>5772.3</v>
      </c>
      <c r="E678" s="68" t="e">
        <f>E739+E784+E795+E799+E806+E820</f>
        <v>#N/A</v>
      </c>
      <c r="F678" s="68" t="e">
        <f>F681+F686+F691+F703+F710+F724+F767+F779+F790</f>
        <v>#N/A</v>
      </c>
      <c r="G678" s="68" t="e">
        <f>G681+G686+G691+G703+G710+G724+G767+G779+G790</f>
        <v>#N/A</v>
      </c>
      <c r="H678" s="68">
        <f>H696+H703+H706+H742+H773+H803+H809+H814+H817</f>
        <v>6341.45</v>
      </c>
      <c r="I678" s="68">
        <f>I696+I703+I706+I742+I773+I803+I809+I814+I817</f>
        <v>219414170</v>
      </c>
      <c r="J678" s="68" t="e">
        <f>J681+J686+J691+J696+J703+J706+J710+J724+J739+J742+J767+J773+J779+J784+J790+J795+J799+J803+J806+J809+J814+J817+J820</f>
        <v>#N/A</v>
      </c>
      <c r="K678" s="68" t="e">
        <f>K681+K686+K691+K696+K703+K706+K710+K724+K739+K742+K767+K773+K779+K784+K790+K795+K799+K803+K806+K809+K814+K817+K820</f>
        <v>#N/A</v>
      </c>
      <c r="L678" s="68">
        <v>34600</v>
      </c>
      <c r="M678" s="64"/>
      <c r="N678" s="64"/>
      <c r="O678" s="64"/>
      <c r="P678" s="64"/>
      <c r="Q678" s="64"/>
      <c r="R678" s="64"/>
      <c r="S678" s="64"/>
      <c r="T678" s="64"/>
      <c r="U678" s="63"/>
      <c r="V678" s="23"/>
      <c r="W678" s="23"/>
    </row>
    <row r="679" spans="1:23" ht="12.75" customHeight="1" x14ac:dyDescent="0.2">
      <c r="A679" s="870" t="s">
        <v>680</v>
      </c>
      <c r="B679" s="871"/>
      <c r="C679" s="871"/>
      <c r="D679" s="871"/>
      <c r="E679" s="871"/>
      <c r="F679" s="871"/>
      <c r="G679" s="871"/>
      <c r="H679" s="871"/>
      <c r="I679" s="871"/>
      <c r="J679" s="871"/>
      <c r="K679" s="871"/>
      <c r="L679" s="871"/>
      <c r="N679" s="9"/>
    </row>
    <row r="680" spans="1:23" ht="26.25" customHeight="1" x14ac:dyDescent="0.2">
      <c r="A680" s="77">
        <v>1</v>
      </c>
      <c r="B680" s="11" t="s">
        <v>638</v>
      </c>
      <c r="C680" s="4">
        <v>530.29999999999995</v>
      </c>
      <c r="D680" s="12" t="s">
        <v>674</v>
      </c>
      <c r="E680" s="12" t="s">
        <v>674</v>
      </c>
      <c r="F680" s="12">
        <v>530.29999999999995</v>
      </c>
      <c r="G680" s="52">
        <f>F680*L680</f>
        <v>18348380</v>
      </c>
      <c r="H680" s="12" t="s">
        <v>674</v>
      </c>
      <c r="I680" s="52" t="s">
        <v>674</v>
      </c>
      <c r="J680" s="20">
        <f>G680</f>
        <v>18348380</v>
      </c>
      <c r="K680" s="20">
        <v>1837489.5</v>
      </c>
      <c r="L680" s="20">
        <v>34600</v>
      </c>
      <c r="N680" s="9"/>
    </row>
    <row r="681" spans="1:23" s="71" customFormat="1" ht="51" customHeight="1" x14ac:dyDescent="0.2">
      <c r="A681" s="842" t="s">
        <v>684</v>
      </c>
      <c r="B681" s="842"/>
      <c r="C681" s="19">
        <f>SUM(C680)</f>
        <v>530.29999999999995</v>
      </c>
      <c r="D681" s="12" t="s">
        <v>674</v>
      </c>
      <c r="E681" s="12" t="s">
        <v>674</v>
      </c>
      <c r="F681" s="19" t="e">
        <f>#N/A</f>
        <v>#N/A</v>
      </c>
      <c r="G681" s="19" t="e">
        <f>#N/A</f>
        <v>#N/A</v>
      </c>
      <c r="H681" s="19" t="s">
        <v>674</v>
      </c>
      <c r="I681" s="19" t="s">
        <v>674</v>
      </c>
      <c r="J681" s="19" t="e">
        <f>#N/A</f>
        <v>#N/A</v>
      </c>
      <c r="K681" s="19" t="e">
        <f>#N/A</f>
        <v>#N/A</v>
      </c>
      <c r="L681" s="19">
        <v>34600</v>
      </c>
      <c r="N681" s="72"/>
    </row>
    <row r="682" spans="1:23" x14ac:dyDescent="0.2">
      <c r="A682" s="862" t="s">
        <v>682</v>
      </c>
      <c r="B682" s="863"/>
      <c r="C682" s="863"/>
      <c r="D682" s="863"/>
      <c r="E682" s="863"/>
      <c r="F682" s="863"/>
      <c r="G682" s="863"/>
      <c r="H682" s="863"/>
      <c r="I682" s="863"/>
      <c r="J682" s="863"/>
      <c r="K682" s="863"/>
      <c r="L682" s="863"/>
      <c r="N682" s="9"/>
    </row>
    <row r="683" spans="1:23" ht="25.5" x14ac:dyDescent="0.2">
      <c r="A683" s="10">
        <v>1</v>
      </c>
      <c r="B683" s="11" t="s">
        <v>568</v>
      </c>
      <c r="C683" s="12">
        <v>986.1</v>
      </c>
      <c r="D683" s="12" t="s">
        <v>673</v>
      </c>
      <c r="E683" s="4" t="s">
        <v>673</v>
      </c>
      <c r="F683" s="12">
        <v>986.1</v>
      </c>
      <c r="G683" s="12">
        <f>F683*L683</f>
        <v>34119060</v>
      </c>
      <c r="H683" s="12" t="s">
        <v>673</v>
      </c>
      <c r="I683" s="12" t="s">
        <v>673</v>
      </c>
      <c r="J683" s="20">
        <f>G683</f>
        <v>34119060</v>
      </c>
      <c r="K683" s="20" t="e">
        <f>#REF!</f>
        <v>#REF!</v>
      </c>
      <c r="L683" s="20">
        <v>34600</v>
      </c>
      <c r="N683" s="9"/>
    </row>
    <row r="684" spans="1:23" ht="25.5" x14ac:dyDescent="0.2">
      <c r="A684" s="10">
        <v>2</v>
      </c>
      <c r="B684" s="11" t="s">
        <v>569</v>
      </c>
      <c r="C684" s="12">
        <v>214</v>
      </c>
      <c r="D684" s="12" t="s">
        <v>673</v>
      </c>
      <c r="E684" s="4" t="s">
        <v>673</v>
      </c>
      <c r="F684" s="12">
        <v>214</v>
      </c>
      <c r="G684" s="12">
        <f>F684*L684</f>
        <v>7404400</v>
      </c>
      <c r="H684" s="12" t="s">
        <v>673</v>
      </c>
      <c r="I684" s="12" t="s">
        <v>673</v>
      </c>
      <c r="J684" s="20">
        <f>G684</f>
        <v>7404400</v>
      </c>
      <c r="K684" s="20" t="e">
        <f>#REF!</f>
        <v>#REF!</v>
      </c>
      <c r="L684" s="20">
        <v>34600</v>
      </c>
      <c r="N684" s="9"/>
    </row>
    <row r="685" spans="1:23" ht="25.5" x14ac:dyDescent="0.2">
      <c r="A685" s="10">
        <v>3</v>
      </c>
      <c r="B685" s="11" t="s">
        <v>570</v>
      </c>
      <c r="C685" s="12">
        <v>337.1</v>
      </c>
      <c r="D685" s="12" t="s">
        <v>673</v>
      </c>
      <c r="E685" s="4" t="s">
        <v>673</v>
      </c>
      <c r="F685" s="12">
        <v>337.1</v>
      </c>
      <c r="G685" s="12">
        <f>F685*L685</f>
        <v>11663660</v>
      </c>
      <c r="H685" s="12" t="s">
        <v>673</v>
      </c>
      <c r="I685" s="12" t="s">
        <v>673</v>
      </c>
      <c r="J685" s="20">
        <f>G685</f>
        <v>11663660</v>
      </c>
      <c r="K685" s="20" t="e">
        <f>#REF!</f>
        <v>#REF!</v>
      </c>
      <c r="L685" s="20">
        <v>34600</v>
      </c>
      <c r="N685" s="9"/>
    </row>
    <row r="686" spans="1:23" s="71" customFormat="1" ht="51" customHeight="1" x14ac:dyDescent="0.2">
      <c r="A686" s="842" t="s">
        <v>685</v>
      </c>
      <c r="B686" s="842"/>
      <c r="C686" s="19">
        <f>SUM(C683:C685)</f>
        <v>1537.2</v>
      </c>
      <c r="D686" s="12" t="s">
        <v>673</v>
      </c>
      <c r="E686" s="12" t="s">
        <v>673</v>
      </c>
      <c r="F686" s="19">
        <f>SUM(F683:F685)</f>
        <v>1537.2</v>
      </c>
      <c r="G686" s="19">
        <f>SUM(G683:G685)</f>
        <v>53187120</v>
      </c>
      <c r="H686" s="19" t="s">
        <v>673</v>
      </c>
      <c r="I686" s="19" t="s">
        <v>673</v>
      </c>
      <c r="J686" s="19">
        <f>SUM(J683:J685)</f>
        <v>53187120</v>
      </c>
      <c r="K686" s="19" t="e">
        <f>SUM(K683:K685)</f>
        <v>#REF!</v>
      </c>
      <c r="L686" s="19">
        <v>34600</v>
      </c>
      <c r="N686" s="72"/>
    </row>
    <row r="687" spans="1:23" s="6" customFormat="1" ht="12.75" customHeight="1" x14ac:dyDescent="0.2">
      <c r="A687" s="870" t="s">
        <v>690</v>
      </c>
      <c r="B687" s="871"/>
      <c r="C687" s="871"/>
      <c r="D687" s="871"/>
      <c r="E687" s="871"/>
      <c r="F687" s="871"/>
      <c r="G687" s="871"/>
      <c r="H687" s="871"/>
      <c r="I687" s="871"/>
      <c r="J687" s="871"/>
      <c r="K687" s="871"/>
      <c r="L687" s="871"/>
      <c r="N687" s="9"/>
    </row>
    <row r="688" spans="1:23" ht="35.25" customHeight="1" x14ac:dyDescent="0.2">
      <c r="A688" s="27">
        <v>1</v>
      </c>
      <c r="B688" s="11" t="s">
        <v>647</v>
      </c>
      <c r="C688" s="27">
        <v>650.5</v>
      </c>
      <c r="D688" s="12" t="s">
        <v>673</v>
      </c>
      <c r="E688" s="4" t="s">
        <v>673</v>
      </c>
      <c r="F688" s="4">
        <f>C688</f>
        <v>650.5</v>
      </c>
      <c r="G688" s="8">
        <f>F688*L688</f>
        <v>22507300</v>
      </c>
      <c r="H688" s="4" t="s">
        <v>673</v>
      </c>
      <c r="I688" s="8" t="s">
        <v>673</v>
      </c>
      <c r="J688" s="42">
        <f>G688</f>
        <v>22507300</v>
      </c>
      <c r="K688" s="42">
        <f>J688*0.1</f>
        <v>2250730</v>
      </c>
      <c r="L688" s="42">
        <v>34600</v>
      </c>
      <c r="N688" s="9"/>
    </row>
    <row r="689" spans="1:14" ht="35.25" customHeight="1" x14ac:dyDescent="0.2">
      <c r="A689" s="27">
        <v>2</v>
      </c>
      <c r="B689" s="11" t="s">
        <v>648</v>
      </c>
      <c r="C689" s="27">
        <v>210</v>
      </c>
      <c r="D689" s="12" t="s">
        <v>673</v>
      </c>
      <c r="E689" s="4" t="s">
        <v>673</v>
      </c>
      <c r="F689" s="4">
        <f>C689</f>
        <v>210</v>
      </c>
      <c r="G689" s="8">
        <f>F689*L689</f>
        <v>7266000</v>
      </c>
      <c r="H689" s="4" t="s">
        <v>673</v>
      </c>
      <c r="I689" s="8" t="s">
        <v>673</v>
      </c>
      <c r="J689" s="42">
        <f>G689</f>
        <v>7266000</v>
      </c>
      <c r="K689" s="42">
        <f>J689*0.1</f>
        <v>726600</v>
      </c>
      <c r="L689" s="42">
        <v>34600</v>
      </c>
      <c r="N689" s="9"/>
    </row>
    <row r="690" spans="1:14" ht="35.25" customHeight="1" x14ac:dyDescent="0.2">
      <c r="A690" s="27">
        <v>3</v>
      </c>
      <c r="B690" s="11" t="s">
        <v>649</v>
      </c>
      <c r="C690" s="27">
        <v>93.6</v>
      </c>
      <c r="D690" s="12" t="s">
        <v>673</v>
      </c>
      <c r="E690" s="4" t="s">
        <v>673</v>
      </c>
      <c r="F690" s="4">
        <f>C690</f>
        <v>93.6</v>
      </c>
      <c r="G690" s="8">
        <f>F690*L690</f>
        <v>3238560</v>
      </c>
      <c r="H690" s="4" t="s">
        <v>673</v>
      </c>
      <c r="I690" s="8" t="s">
        <v>673</v>
      </c>
      <c r="J690" s="42">
        <f>G690</f>
        <v>3238560</v>
      </c>
      <c r="K690" s="42">
        <f>J690*0.1</f>
        <v>323856</v>
      </c>
      <c r="L690" s="42">
        <v>34600</v>
      </c>
      <c r="N690" s="9"/>
    </row>
    <row r="691" spans="1:14" s="71" customFormat="1" ht="54" customHeight="1" x14ac:dyDescent="0.2">
      <c r="A691" s="839" t="s">
        <v>574</v>
      </c>
      <c r="B691" s="840"/>
      <c r="C691" s="19">
        <f>SUM(C688:C690)</f>
        <v>954.1</v>
      </c>
      <c r="D691" s="32" t="s">
        <v>673</v>
      </c>
      <c r="E691" s="32" t="s">
        <v>673</v>
      </c>
      <c r="F691" s="45">
        <f>SUM(F688:F690)</f>
        <v>954.1</v>
      </c>
      <c r="G691" s="45">
        <f>SUM(G688:G690)</f>
        <v>33011860</v>
      </c>
      <c r="H691" s="45" t="s">
        <v>673</v>
      </c>
      <c r="I691" s="45" t="s">
        <v>673</v>
      </c>
      <c r="J691" s="55">
        <f>SUM(J688:J690)</f>
        <v>33011860</v>
      </c>
      <c r="K691" s="55">
        <f>SUM(K688:K690)</f>
        <v>3301186</v>
      </c>
      <c r="L691" s="60">
        <v>34600</v>
      </c>
      <c r="N691" s="72"/>
    </row>
    <row r="692" spans="1:14" s="6" customFormat="1" ht="12.75" customHeight="1" x14ac:dyDescent="0.2">
      <c r="A692" s="846" t="s">
        <v>693</v>
      </c>
      <c r="B692" s="846"/>
      <c r="C692" s="846"/>
      <c r="D692" s="846"/>
      <c r="E692" s="846"/>
      <c r="F692" s="846"/>
      <c r="G692" s="846"/>
      <c r="H692" s="846"/>
      <c r="I692" s="846"/>
      <c r="J692" s="846"/>
      <c r="K692" s="846"/>
      <c r="L692" s="846"/>
      <c r="N692" s="9"/>
    </row>
    <row r="693" spans="1:14" s="6" customFormat="1" ht="29.25" customHeight="1" x14ac:dyDescent="0.2">
      <c r="A693" s="10">
        <v>1</v>
      </c>
      <c r="B693" s="11" t="s">
        <v>652</v>
      </c>
      <c r="C693" s="8" t="e">
        <f>#REF!</f>
        <v>#REF!</v>
      </c>
      <c r="D693" s="8" t="s">
        <v>673</v>
      </c>
      <c r="E693" s="7" t="s">
        <v>673</v>
      </c>
      <c r="F693" s="8" t="s">
        <v>673</v>
      </c>
      <c r="G693" s="8" t="s">
        <v>673</v>
      </c>
      <c r="H693" s="8">
        <v>505.5</v>
      </c>
      <c r="I693" s="8">
        <f>H693*L693</f>
        <v>17490300</v>
      </c>
      <c r="J693" s="42">
        <f>I693</f>
        <v>17490300</v>
      </c>
      <c r="K693" s="42">
        <f>J693*0.1</f>
        <v>1749030</v>
      </c>
      <c r="L693" s="42">
        <v>34600</v>
      </c>
      <c r="N693" s="9"/>
    </row>
    <row r="694" spans="1:14" s="6" customFormat="1" ht="26.25" customHeight="1" x14ac:dyDescent="0.2">
      <c r="A694" s="10">
        <v>2</v>
      </c>
      <c r="B694" s="11" t="s">
        <v>653</v>
      </c>
      <c r="C694" s="8" t="e">
        <f>#REF!</f>
        <v>#REF!</v>
      </c>
      <c r="D694" s="8" t="s">
        <v>673</v>
      </c>
      <c r="E694" s="7" t="s">
        <v>673</v>
      </c>
      <c r="F694" s="8" t="s">
        <v>673</v>
      </c>
      <c r="G694" s="8" t="s">
        <v>673</v>
      </c>
      <c r="H694" s="8">
        <v>508.9</v>
      </c>
      <c r="I694" s="8">
        <f>H694*L694</f>
        <v>17607940</v>
      </c>
      <c r="J694" s="42">
        <f>I694</f>
        <v>17607940</v>
      </c>
      <c r="K694" s="42">
        <f>J694*0.1</f>
        <v>1760794</v>
      </c>
      <c r="L694" s="42">
        <v>34600</v>
      </c>
      <c r="N694" s="9"/>
    </row>
    <row r="695" spans="1:14" s="6" customFormat="1" ht="30" customHeight="1" x14ac:dyDescent="0.2">
      <c r="A695" s="10">
        <v>3</v>
      </c>
      <c r="B695" s="11" t="s">
        <v>654</v>
      </c>
      <c r="C695" s="8" t="e">
        <f>#REF!</f>
        <v>#REF!</v>
      </c>
      <c r="D695" s="8" t="s">
        <v>673</v>
      </c>
      <c r="E695" s="7" t="s">
        <v>673</v>
      </c>
      <c r="F695" s="8" t="s">
        <v>673</v>
      </c>
      <c r="G695" s="8" t="s">
        <v>673</v>
      </c>
      <c r="H695" s="8">
        <v>520.20000000000005</v>
      </c>
      <c r="I695" s="8">
        <f>H695*L695</f>
        <v>17998920</v>
      </c>
      <c r="J695" s="42">
        <f>I695</f>
        <v>17998920</v>
      </c>
      <c r="K695" s="42">
        <f>J695*0.1</f>
        <v>1799892</v>
      </c>
      <c r="L695" s="42">
        <v>34600</v>
      </c>
      <c r="N695" s="9"/>
    </row>
    <row r="696" spans="1:14" s="71" customFormat="1" ht="51.75" customHeight="1" x14ac:dyDescent="0.2">
      <c r="A696" s="872" t="s">
        <v>576</v>
      </c>
      <c r="B696" s="873"/>
      <c r="C696" s="19" t="e">
        <f>SUM(C693:C695)</f>
        <v>#REF!</v>
      </c>
      <c r="D696" s="45" t="s">
        <v>673</v>
      </c>
      <c r="E696" s="46" t="s">
        <v>673</v>
      </c>
      <c r="F696" s="19" t="s">
        <v>673</v>
      </c>
      <c r="G696" s="19" t="s">
        <v>673</v>
      </c>
      <c r="H696" s="19">
        <f>SUM(H693:H695)</f>
        <v>1534.6</v>
      </c>
      <c r="I696" s="19">
        <f>SUM(I693:I695)</f>
        <v>53097160</v>
      </c>
      <c r="J696" s="55">
        <f>SUM(J693:J695)</f>
        <v>53097160</v>
      </c>
      <c r="K696" s="55">
        <f>SUM(K693:K695)</f>
        <v>5309716</v>
      </c>
      <c r="L696" s="55">
        <f>L1211</f>
        <v>0</v>
      </c>
      <c r="N696" s="72"/>
    </row>
    <row r="697" spans="1:14" s="6" customFormat="1" ht="12.75" customHeight="1" x14ac:dyDescent="0.2">
      <c r="A697" s="846" t="s">
        <v>698</v>
      </c>
      <c r="B697" s="846"/>
      <c r="C697" s="846"/>
      <c r="D697" s="846"/>
      <c r="E697" s="846"/>
      <c r="F697" s="846"/>
      <c r="G697" s="846"/>
      <c r="H697" s="846"/>
      <c r="I697" s="846"/>
      <c r="J697" s="846"/>
      <c r="K697" s="846"/>
      <c r="L697" s="846"/>
      <c r="N697" s="9"/>
    </row>
    <row r="698" spans="1:14" s="6" customFormat="1" ht="39" customHeight="1" x14ac:dyDescent="0.2">
      <c r="A698" s="10">
        <v>1</v>
      </c>
      <c r="B698" s="11" t="s">
        <v>656</v>
      </c>
      <c r="C698" s="8" t="e">
        <f>#REF!</f>
        <v>#REF!</v>
      </c>
      <c r="D698" s="45" t="s">
        <v>673</v>
      </c>
      <c r="E698" s="46" t="s">
        <v>673</v>
      </c>
      <c r="F698" s="8" t="e">
        <f>C698</f>
        <v>#REF!</v>
      </c>
      <c r="G698" s="8" t="e">
        <f>F698*L698</f>
        <v>#REF!</v>
      </c>
      <c r="H698" s="8" t="str">
        <f>E698</f>
        <v>-</v>
      </c>
      <c r="I698" s="8" t="s">
        <v>673</v>
      </c>
      <c r="J698" s="42" t="e">
        <f>G698</f>
        <v>#REF!</v>
      </c>
      <c r="K698" s="42" t="e">
        <f>J698*0.1</f>
        <v>#REF!</v>
      </c>
      <c r="L698" s="42">
        <v>34600</v>
      </c>
      <c r="N698" s="9"/>
    </row>
    <row r="699" spans="1:14" s="6" customFormat="1" ht="39" customHeight="1" x14ac:dyDescent="0.2">
      <c r="A699" s="10">
        <v>2</v>
      </c>
      <c r="B699" s="11" t="s">
        <v>657</v>
      </c>
      <c r="C699" s="8" t="e">
        <f>#REF!</f>
        <v>#REF!</v>
      </c>
      <c r="D699" s="45" t="s">
        <v>673</v>
      </c>
      <c r="E699" s="46" t="s">
        <v>673</v>
      </c>
      <c r="F699" s="8" t="e">
        <f>C699</f>
        <v>#REF!</v>
      </c>
      <c r="G699" s="8" t="e">
        <f>F699*L699</f>
        <v>#REF!</v>
      </c>
      <c r="H699" s="8" t="str">
        <f>E699</f>
        <v>-</v>
      </c>
      <c r="I699" s="8" t="s">
        <v>673</v>
      </c>
      <c r="J699" s="42" t="e">
        <f>G699</f>
        <v>#REF!</v>
      </c>
      <c r="K699" s="42" t="e">
        <f>J699*0.1</f>
        <v>#REF!</v>
      </c>
      <c r="L699" s="42">
        <v>34600</v>
      </c>
      <c r="N699" s="9"/>
    </row>
    <row r="700" spans="1:14" s="6" customFormat="1" ht="39" customHeight="1" x14ac:dyDescent="0.2">
      <c r="A700" s="10">
        <v>3</v>
      </c>
      <c r="B700" s="11" t="s">
        <v>658</v>
      </c>
      <c r="C700" s="8" t="e">
        <f>#REF!</f>
        <v>#REF!</v>
      </c>
      <c r="D700" s="45" t="s">
        <v>673</v>
      </c>
      <c r="E700" s="46" t="s">
        <v>673</v>
      </c>
      <c r="F700" s="8" t="s">
        <v>673</v>
      </c>
      <c r="G700" s="8" t="s">
        <v>673</v>
      </c>
      <c r="H700" s="8">
        <v>279.7</v>
      </c>
      <c r="I700" s="8">
        <f>H700*L700</f>
        <v>9677620</v>
      </c>
      <c r="J700" s="42">
        <f>I700</f>
        <v>9677620</v>
      </c>
      <c r="K700" s="42">
        <f>J700*0.1</f>
        <v>967762</v>
      </c>
      <c r="L700" s="42">
        <v>34600</v>
      </c>
      <c r="N700" s="9"/>
    </row>
    <row r="701" spans="1:14" s="6" customFormat="1" ht="39" customHeight="1" x14ac:dyDescent="0.2">
      <c r="A701" s="10">
        <v>4</v>
      </c>
      <c r="B701" s="11" t="s">
        <v>659</v>
      </c>
      <c r="C701" s="8" t="e">
        <f>#REF!</f>
        <v>#REF!</v>
      </c>
      <c r="D701" s="45" t="s">
        <v>673</v>
      </c>
      <c r="E701" s="46" t="s">
        <v>673</v>
      </c>
      <c r="F701" s="8" t="s">
        <v>673</v>
      </c>
      <c r="G701" s="8" t="s">
        <v>673</v>
      </c>
      <c r="H701" s="8">
        <v>338.55</v>
      </c>
      <c r="I701" s="8">
        <f>H701*L701</f>
        <v>11713830</v>
      </c>
      <c r="J701" s="42">
        <f>I701</f>
        <v>11713830</v>
      </c>
      <c r="K701" s="42">
        <f>J701*0.1</f>
        <v>1171383</v>
      </c>
      <c r="L701" s="42">
        <v>34600</v>
      </c>
      <c r="N701" s="9"/>
    </row>
    <row r="702" spans="1:14" s="6" customFormat="1" ht="39" customHeight="1" x14ac:dyDescent="0.2">
      <c r="A702" s="10">
        <v>5</v>
      </c>
      <c r="B702" s="11" t="s">
        <v>660</v>
      </c>
      <c r="C702" s="8" t="e">
        <f>#REF!</f>
        <v>#REF!</v>
      </c>
      <c r="D702" s="45" t="s">
        <v>673</v>
      </c>
      <c r="E702" s="46" t="s">
        <v>673</v>
      </c>
      <c r="F702" s="8" t="s">
        <v>673</v>
      </c>
      <c r="G702" s="8" t="s">
        <v>673</v>
      </c>
      <c r="H702" s="8">
        <v>276.7</v>
      </c>
      <c r="I702" s="8">
        <f>H702*L702</f>
        <v>9573820</v>
      </c>
      <c r="J702" s="42">
        <f>I702</f>
        <v>9573820</v>
      </c>
      <c r="K702" s="42">
        <f>J702*0.1</f>
        <v>957382</v>
      </c>
      <c r="L702" s="42">
        <v>34600</v>
      </c>
      <c r="N702" s="9"/>
    </row>
    <row r="703" spans="1:14" s="74" customFormat="1" ht="51" customHeight="1" x14ac:dyDescent="0.2">
      <c r="A703" s="872" t="s">
        <v>577</v>
      </c>
      <c r="B703" s="873"/>
      <c r="C703" s="19" t="e">
        <f>SUM(C698:C702)</f>
        <v>#REF!</v>
      </c>
      <c r="D703" s="45" t="s">
        <v>673</v>
      </c>
      <c r="E703" s="46" t="s">
        <v>673</v>
      </c>
      <c r="F703" s="19" t="e">
        <f>SUM(F698:F702)</f>
        <v>#REF!</v>
      </c>
      <c r="G703" s="19" t="e">
        <f>SUM(G698:G702)</f>
        <v>#REF!</v>
      </c>
      <c r="H703" s="19">
        <f>SUM(H700:H702)</f>
        <v>894.95</v>
      </c>
      <c r="I703" s="19">
        <f>SUM(I700:I702)</f>
        <v>30965270</v>
      </c>
      <c r="J703" s="55" t="e">
        <f>SUM(J698:J702)</f>
        <v>#REF!</v>
      </c>
      <c r="K703" s="55" t="e">
        <f>SUM(K698:K702)</f>
        <v>#REF!</v>
      </c>
      <c r="L703" s="55">
        <v>34600</v>
      </c>
      <c r="N703" s="72"/>
    </row>
    <row r="704" spans="1:14" s="6" customFormat="1" ht="12" customHeight="1" x14ac:dyDescent="0.2">
      <c r="A704" s="846" t="s">
        <v>694</v>
      </c>
      <c r="B704" s="846"/>
      <c r="C704" s="846"/>
      <c r="D704" s="846"/>
      <c r="E704" s="846"/>
      <c r="F704" s="846"/>
      <c r="G704" s="846"/>
      <c r="H704" s="846"/>
      <c r="I704" s="846"/>
      <c r="J704" s="846"/>
      <c r="K704" s="846"/>
      <c r="L704" s="846"/>
      <c r="N704" s="9"/>
    </row>
    <row r="705" spans="1:14" s="6" customFormat="1" ht="53.25" customHeight="1" x14ac:dyDescent="0.2">
      <c r="A705" s="10">
        <v>1</v>
      </c>
      <c r="B705" s="11" t="s">
        <v>56</v>
      </c>
      <c r="C705" s="8" t="e">
        <f>#REF!</f>
        <v>#REF!</v>
      </c>
      <c r="D705" s="8" t="s">
        <v>673</v>
      </c>
      <c r="E705" s="8" t="s">
        <v>673</v>
      </c>
      <c r="F705" s="8" t="s">
        <v>673</v>
      </c>
      <c r="G705" s="8" t="s">
        <v>673</v>
      </c>
      <c r="H705" s="8">
        <v>220.5</v>
      </c>
      <c r="I705" s="8">
        <f>H705*L705</f>
        <v>7629300</v>
      </c>
      <c r="J705" s="42">
        <f>I705</f>
        <v>7629300</v>
      </c>
      <c r="K705" s="42">
        <f>J705*0.1</f>
        <v>762930</v>
      </c>
      <c r="L705" s="42">
        <v>34600</v>
      </c>
      <c r="N705" s="9"/>
    </row>
    <row r="706" spans="1:14" s="71" customFormat="1" ht="55.5" customHeight="1" x14ac:dyDescent="0.2">
      <c r="A706" s="842" t="s">
        <v>578</v>
      </c>
      <c r="B706" s="842"/>
      <c r="C706" s="19" t="e">
        <f>SUM(C705)</f>
        <v>#REF!</v>
      </c>
      <c r="D706" s="19" t="s">
        <v>673</v>
      </c>
      <c r="E706" s="19" t="s">
        <v>673</v>
      </c>
      <c r="F706" s="8" t="s">
        <v>673</v>
      </c>
      <c r="G706" s="8" t="s">
        <v>673</v>
      </c>
      <c r="H706" s="8">
        <f>H705</f>
        <v>220.5</v>
      </c>
      <c r="I706" s="8">
        <f>I705</f>
        <v>7629300</v>
      </c>
      <c r="J706" s="55">
        <f>SUM(J705)</f>
        <v>7629300</v>
      </c>
      <c r="K706" s="55">
        <f>SUM(K705)</f>
        <v>762930</v>
      </c>
      <c r="L706" s="55">
        <f>SUM(L705)</f>
        <v>34600</v>
      </c>
      <c r="N706" s="72"/>
    </row>
    <row r="707" spans="1:14" s="6" customFormat="1" ht="12" customHeight="1" x14ac:dyDescent="0.2">
      <c r="A707" s="846" t="s">
        <v>699</v>
      </c>
      <c r="B707" s="846"/>
      <c r="C707" s="846"/>
      <c r="D707" s="846"/>
      <c r="E707" s="846"/>
      <c r="F707" s="846"/>
      <c r="G707" s="846"/>
      <c r="H707" s="846"/>
      <c r="I707" s="846"/>
      <c r="J707" s="846"/>
      <c r="K707" s="846"/>
      <c r="L707" s="846"/>
      <c r="N707" s="9"/>
    </row>
    <row r="708" spans="1:14" s="6" customFormat="1" ht="37.5" customHeight="1" x14ac:dyDescent="0.2">
      <c r="A708" s="10">
        <v>1</v>
      </c>
      <c r="B708" s="11" t="s">
        <v>741</v>
      </c>
      <c r="C708" s="8" t="e">
        <f>#REF!</f>
        <v>#REF!</v>
      </c>
      <c r="D708" s="8" t="s">
        <v>673</v>
      </c>
      <c r="E708" s="7" t="s">
        <v>673</v>
      </c>
      <c r="F708" s="8" t="e">
        <f>C708</f>
        <v>#REF!</v>
      </c>
      <c r="G708" s="8" t="e">
        <f>F708*L708</f>
        <v>#REF!</v>
      </c>
      <c r="H708" s="8" t="s">
        <v>673</v>
      </c>
      <c r="I708" s="8" t="s">
        <v>673</v>
      </c>
      <c r="J708" s="42">
        <v>4688300</v>
      </c>
      <c r="K708" s="42">
        <v>1048380</v>
      </c>
      <c r="L708" s="42">
        <v>34600</v>
      </c>
      <c r="N708" s="9"/>
    </row>
    <row r="709" spans="1:14" s="6" customFormat="1" ht="37.5" customHeight="1" x14ac:dyDescent="0.2">
      <c r="A709" s="10">
        <v>2</v>
      </c>
      <c r="B709" s="11" t="s">
        <v>742</v>
      </c>
      <c r="C709" s="8" t="e">
        <f>#REF!</f>
        <v>#REF!</v>
      </c>
      <c r="D709" s="8" t="s">
        <v>673</v>
      </c>
      <c r="E709" s="7" t="s">
        <v>673</v>
      </c>
      <c r="F709" s="8" t="e">
        <f>C709</f>
        <v>#REF!</v>
      </c>
      <c r="G709" s="8" t="e">
        <f>F709*L709</f>
        <v>#REF!</v>
      </c>
      <c r="H709" s="8" t="s">
        <v>673</v>
      </c>
      <c r="I709" s="8" t="s">
        <v>673</v>
      </c>
      <c r="J709" s="42">
        <v>14619192</v>
      </c>
      <c r="K709" s="42">
        <v>1066026</v>
      </c>
      <c r="L709" s="42">
        <v>34600</v>
      </c>
      <c r="N709" s="9"/>
    </row>
    <row r="710" spans="1:14" s="71" customFormat="1" ht="52.5" customHeight="1" x14ac:dyDescent="0.2">
      <c r="A710" s="842" t="s">
        <v>579</v>
      </c>
      <c r="B710" s="842"/>
      <c r="C710" s="19" t="e">
        <f>SUM(C708:C709)</f>
        <v>#REF!</v>
      </c>
      <c r="D710" s="45" t="s">
        <v>673</v>
      </c>
      <c r="E710" s="46" t="s">
        <v>673</v>
      </c>
      <c r="F710" s="19" t="e">
        <f>#N/A</f>
        <v>#N/A</v>
      </c>
      <c r="G710" s="19" t="e">
        <f>#N/A</f>
        <v>#N/A</v>
      </c>
      <c r="H710" s="19" t="s">
        <v>673</v>
      </c>
      <c r="I710" s="19" t="s">
        <v>673</v>
      </c>
      <c r="J710" s="55" t="e">
        <f>#N/A</f>
        <v>#N/A</v>
      </c>
      <c r="K710" s="55" t="e">
        <f>#N/A</f>
        <v>#N/A</v>
      </c>
      <c r="L710" s="55">
        <v>34600</v>
      </c>
      <c r="N710" s="72"/>
    </row>
    <row r="711" spans="1:14" x14ac:dyDescent="0.2">
      <c r="A711" s="844" t="s">
        <v>617</v>
      </c>
      <c r="B711" s="845"/>
      <c r="C711" s="845"/>
      <c r="D711" s="845"/>
      <c r="E711" s="845"/>
      <c r="F711" s="845"/>
      <c r="G711" s="845"/>
      <c r="H711" s="845"/>
      <c r="I711" s="845"/>
      <c r="J711" s="845"/>
      <c r="K711" s="845"/>
      <c r="L711" s="845"/>
      <c r="N711" s="9"/>
    </row>
    <row r="712" spans="1:14" ht="25.5" x14ac:dyDescent="0.2">
      <c r="A712" s="10">
        <v>1</v>
      </c>
      <c r="B712" s="30" t="s">
        <v>459</v>
      </c>
      <c r="C712" s="5">
        <v>177</v>
      </c>
      <c r="D712" s="5" t="s">
        <v>673</v>
      </c>
      <c r="E712" s="27" t="s">
        <v>673</v>
      </c>
      <c r="F712" s="27">
        <v>177</v>
      </c>
      <c r="G712" s="5">
        <f>F712*L712</f>
        <v>6124200</v>
      </c>
      <c r="H712" s="27" t="s">
        <v>673</v>
      </c>
      <c r="I712" s="5" t="s">
        <v>673</v>
      </c>
      <c r="J712" s="42" t="e">
        <f>#N/A</f>
        <v>#N/A</v>
      </c>
      <c r="K712" s="43" t="e">
        <f>#N/A</f>
        <v>#N/A</v>
      </c>
      <c r="L712" s="42">
        <v>34600</v>
      </c>
      <c r="N712" s="9"/>
    </row>
    <row r="713" spans="1:14" ht="25.5" x14ac:dyDescent="0.2">
      <c r="A713" s="10">
        <v>2</v>
      </c>
      <c r="B713" s="30" t="s">
        <v>460</v>
      </c>
      <c r="C713" s="5">
        <v>206</v>
      </c>
      <c r="D713" s="5" t="s">
        <v>673</v>
      </c>
      <c r="E713" s="27" t="s">
        <v>673</v>
      </c>
      <c r="F713" s="27">
        <v>206</v>
      </c>
      <c r="G713" s="5" t="e">
        <f>#N/A</f>
        <v>#N/A</v>
      </c>
      <c r="H713" s="27" t="s">
        <v>673</v>
      </c>
      <c r="I713" s="5" t="s">
        <v>673</v>
      </c>
      <c r="J713" s="42" t="e">
        <f>#N/A</f>
        <v>#N/A</v>
      </c>
      <c r="K713" s="43" t="e">
        <f>#N/A</f>
        <v>#N/A</v>
      </c>
      <c r="L713" s="42">
        <v>34600</v>
      </c>
      <c r="N713" s="9"/>
    </row>
    <row r="714" spans="1:14" ht="25.5" x14ac:dyDescent="0.2">
      <c r="A714" s="10">
        <v>3</v>
      </c>
      <c r="B714" s="30" t="s">
        <v>461</v>
      </c>
      <c r="C714" s="5">
        <v>162.5</v>
      </c>
      <c r="D714" s="5" t="s">
        <v>673</v>
      </c>
      <c r="E714" s="27" t="s">
        <v>673</v>
      </c>
      <c r="F714" s="27">
        <v>162.5</v>
      </c>
      <c r="G714" s="5" t="e">
        <f>#N/A</f>
        <v>#N/A</v>
      </c>
      <c r="H714" s="27" t="s">
        <v>673</v>
      </c>
      <c r="I714" s="5" t="s">
        <v>673</v>
      </c>
      <c r="J714" s="42" t="e">
        <f>#N/A</f>
        <v>#N/A</v>
      </c>
      <c r="K714" s="43" t="e">
        <f>#N/A</f>
        <v>#N/A</v>
      </c>
      <c r="L714" s="42">
        <v>34600</v>
      </c>
      <c r="N714" s="9"/>
    </row>
    <row r="715" spans="1:14" ht="25.5" x14ac:dyDescent="0.2">
      <c r="A715" s="10">
        <v>4</v>
      </c>
      <c r="B715" s="30" t="s">
        <v>462</v>
      </c>
      <c r="C715" s="5">
        <v>108.8</v>
      </c>
      <c r="D715" s="5" t="s">
        <v>673</v>
      </c>
      <c r="E715" s="27" t="s">
        <v>673</v>
      </c>
      <c r="F715" s="27">
        <v>108.8</v>
      </c>
      <c r="G715" s="5" t="e">
        <f>#N/A</f>
        <v>#N/A</v>
      </c>
      <c r="H715" s="27" t="s">
        <v>673</v>
      </c>
      <c r="I715" s="5" t="s">
        <v>673</v>
      </c>
      <c r="J715" s="42" t="e">
        <f>#N/A</f>
        <v>#N/A</v>
      </c>
      <c r="K715" s="43" t="e">
        <f>#N/A</f>
        <v>#N/A</v>
      </c>
      <c r="L715" s="42">
        <v>34600</v>
      </c>
      <c r="N715" s="9"/>
    </row>
    <row r="716" spans="1:14" ht="25.5" x14ac:dyDescent="0.2">
      <c r="A716" s="10">
        <v>5</v>
      </c>
      <c r="B716" s="30" t="s">
        <v>463</v>
      </c>
      <c r="C716" s="5">
        <v>105.6</v>
      </c>
      <c r="D716" s="5" t="s">
        <v>673</v>
      </c>
      <c r="E716" s="27" t="s">
        <v>673</v>
      </c>
      <c r="F716" s="27">
        <v>105.6</v>
      </c>
      <c r="G716" s="5" t="e">
        <f>#N/A</f>
        <v>#N/A</v>
      </c>
      <c r="H716" s="27" t="s">
        <v>673</v>
      </c>
      <c r="I716" s="5" t="s">
        <v>673</v>
      </c>
      <c r="J716" s="42" t="e">
        <f>#N/A</f>
        <v>#N/A</v>
      </c>
      <c r="K716" s="43" t="e">
        <f>#N/A</f>
        <v>#N/A</v>
      </c>
      <c r="L716" s="42">
        <v>34600</v>
      </c>
      <c r="N716" s="9"/>
    </row>
    <row r="717" spans="1:14" ht="25.5" x14ac:dyDescent="0.2">
      <c r="A717" s="10">
        <v>6</v>
      </c>
      <c r="B717" s="30" t="s">
        <v>464</v>
      </c>
      <c r="C717" s="5">
        <v>118.3</v>
      </c>
      <c r="D717" s="5" t="s">
        <v>673</v>
      </c>
      <c r="E717" s="27" t="s">
        <v>673</v>
      </c>
      <c r="F717" s="27">
        <v>118.3</v>
      </c>
      <c r="G717" s="5" t="e">
        <f>#N/A</f>
        <v>#N/A</v>
      </c>
      <c r="H717" s="27" t="s">
        <v>673</v>
      </c>
      <c r="I717" s="5" t="s">
        <v>673</v>
      </c>
      <c r="J717" s="42" t="e">
        <f>#N/A</f>
        <v>#N/A</v>
      </c>
      <c r="K717" s="43" t="e">
        <f>#N/A</f>
        <v>#N/A</v>
      </c>
      <c r="L717" s="42">
        <v>34600</v>
      </c>
      <c r="N717" s="9"/>
    </row>
    <row r="718" spans="1:14" ht="25.5" x14ac:dyDescent="0.2">
      <c r="A718" s="10">
        <v>7</v>
      </c>
      <c r="B718" s="30" t="s">
        <v>465</v>
      </c>
      <c r="C718" s="5">
        <v>92.2</v>
      </c>
      <c r="D718" s="5" t="s">
        <v>673</v>
      </c>
      <c r="E718" s="27" t="s">
        <v>673</v>
      </c>
      <c r="F718" s="27">
        <v>92.2</v>
      </c>
      <c r="G718" s="5" t="e">
        <f>#N/A</f>
        <v>#N/A</v>
      </c>
      <c r="H718" s="27" t="s">
        <v>673</v>
      </c>
      <c r="I718" s="5" t="s">
        <v>673</v>
      </c>
      <c r="J718" s="42" t="e">
        <f>#N/A</f>
        <v>#N/A</v>
      </c>
      <c r="K718" s="43" t="e">
        <f>#N/A</f>
        <v>#N/A</v>
      </c>
      <c r="L718" s="42">
        <v>34600</v>
      </c>
      <c r="N718" s="9"/>
    </row>
    <row r="719" spans="1:14" ht="25.5" x14ac:dyDescent="0.2">
      <c r="A719" s="10">
        <v>8</v>
      </c>
      <c r="B719" s="30" t="s">
        <v>466</v>
      </c>
      <c r="C719" s="5">
        <v>69.400000000000006</v>
      </c>
      <c r="D719" s="5" t="s">
        <v>673</v>
      </c>
      <c r="E719" s="27" t="s">
        <v>673</v>
      </c>
      <c r="F719" s="27">
        <v>69.400000000000006</v>
      </c>
      <c r="G719" s="5" t="e">
        <f>#N/A</f>
        <v>#N/A</v>
      </c>
      <c r="H719" s="27" t="s">
        <v>673</v>
      </c>
      <c r="I719" s="5" t="s">
        <v>673</v>
      </c>
      <c r="J719" s="42" t="e">
        <f>#N/A</f>
        <v>#N/A</v>
      </c>
      <c r="K719" s="43" t="e">
        <f>#N/A</f>
        <v>#N/A</v>
      </c>
      <c r="L719" s="42">
        <v>34600</v>
      </c>
      <c r="N719" s="9"/>
    </row>
    <row r="720" spans="1:14" ht="25.5" x14ac:dyDescent="0.2">
      <c r="A720" s="10">
        <v>9</v>
      </c>
      <c r="B720" s="30" t="s">
        <v>467</v>
      </c>
      <c r="C720" s="5">
        <v>283.8</v>
      </c>
      <c r="D720" s="5" t="s">
        <v>673</v>
      </c>
      <c r="E720" s="27" t="s">
        <v>673</v>
      </c>
      <c r="F720" s="27">
        <v>283.8</v>
      </c>
      <c r="G720" s="5" t="e">
        <f>#N/A</f>
        <v>#N/A</v>
      </c>
      <c r="H720" s="27" t="s">
        <v>673</v>
      </c>
      <c r="I720" s="5" t="s">
        <v>673</v>
      </c>
      <c r="J720" s="42" t="e">
        <f>#N/A</f>
        <v>#N/A</v>
      </c>
      <c r="K720" s="43" t="e">
        <f>#N/A</f>
        <v>#N/A</v>
      </c>
      <c r="L720" s="42">
        <v>34600</v>
      </c>
      <c r="N720" s="9"/>
    </row>
    <row r="721" spans="1:14" ht="25.5" x14ac:dyDescent="0.2">
      <c r="A721" s="10">
        <v>10</v>
      </c>
      <c r="B721" s="30" t="s">
        <v>468</v>
      </c>
      <c r="C721" s="5">
        <v>187.1</v>
      </c>
      <c r="D721" s="5" t="s">
        <v>673</v>
      </c>
      <c r="E721" s="27" t="s">
        <v>673</v>
      </c>
      <c r="F721" s="27">
        <v>187.1</v>
      </c>
      <c r="G721" s="5" t="e">
        <f>#N/A</f>
        <v>#N/A</v>
      </c>
      <c r="H721" s="27" t="s">
        <v>673</v>
      </c>
      <c r="I721" s="5" t="s">
        <v>673</v>
      </c>
      <c r="J721" s="42" t="e">
        <f>#N/A</f>
        <v>#N/A</v>
      </c>
      <c r="K721" s="43" t="e">
        <f>#N/A</f>
        <v>#N/A</v>
      </c>
      <c r="L721" s="42">
        <v>34600</v>
      </c>
      <c r="N721" s="9"/>
    </row>
    <row r="722" spans="1:14" ht="25.5" x14ac:dyDescent="0.2">
      <c r="A722" s="10">
        <v>11</v>
      </c>
      <c r="B722" s="30" t="s">
        <v>469</v>
      </c>
      <c r="C722" s="5">
        <v>144.5</v>
      </c>
      <c r="D722" s="5" t="s">
        <v>673</v>
      </c>
      <c r="E722" s="27" t="s">
        <v>673</v>
      </c>
      <c r="F722" s="27">
        <v>144.5</v>
      </c>
      <c r="G722" s="5" t="e">
        <f>#N/A</f>
        <v>#N/A</v>
      </c>
      <c r="H722" s="27" t="s">
        <v>673</v>
      </c>
      <c r="I722" s="5" t="s">
        <v>673</v>
      </c>
      <c r="J722" s="42" t="e">
        <f>#N/A</f>
        <v>#N/A</v>
      </c>
      <c r="K722" s="43" t="e">
        <f>#N/A</f>
        <v>#N/A</v>
      </c>
      <c r="L722" s="42">
        <v>34600</v>
      </c>
      <c r="N722" s="9"/>
    </row>
    <row r="723" spans="1:14" ht="25.5" x14ac:dyDescent="0.2">
      <c r="A723" s="10">
        <v>12</v>
      </c>
      <c r="B723" s="30" t="s">
        <v>470</v>
      </c>
      <c r="C723" s="5">
        <v>149.30000000000001</v>
      </c>
      <c r="D723" s="5" t="s">
        <v>673</v>
      </c>
      <c r="E723" s="27" t="s">
        <v>673</v>
      </c>
      <c r="F723" s="27">
        <v>149.30000000000001</v>
      </c>
      <c r="G723" s="5" t="e">
        <f>#N/A</f>
        <v>#N/A</v>
      </c>
      <c r="H723" s="27" t="s">
        <v>673</v>
      </c>
      <c r="I723" s="5" t="s">
        <v>673</v>
      </c>
      <c r="J723" s="42" t="e">
        <f>#N/A</f>
        <v>#N/A</v>
      </c>
      <c r="K723" s="43" t="e">
        <f>#N/A</f>
        <v>#N/A</v>
      </c>
      <c r="L723" s="42">
        <v>34600</v>
      </c>
      <c r="N723" s="9"/>
    </row>
    <row r="724" spans="1:14" s="71" customFormat="1" ht="53.25" customHeight="1" x14ac:dyDescent="0.2">
      <c r="A724" s="839" t="s">
        <v>478</v>
      </c>
      <c r="B724" s="840"/>
      <c r="C724" s="19">
        <f>SUM(C712:C723)</f>
        <v>1804.5</v>
      </c>
      <c r="D724" s="19" t="s">
        <v>673</v>
      </c>
      <c r="E724" s="18" t="s">
        <v>673</v>
      </c>
      <c r="F724" s="19">
        <f>SUM(F712:F723)</f>
        <v>1804.5</v>
      </c>
      <c r="G724" s="19" t="e">
        <f>SUM(G712:G723)</f>
        <v>#N/A</v>
      </c>
      <c r="H724" s="19" t="s">
        <v>673</v>
      </c>
      <c r="I724" s="19" t="s">
        <v>673</v>
      </c>
      <c r="J724" s="55" t="e">
        <f>SUM(J712:J723)</f>
        <v>#N/A</v>
      </c>
      <c r="K724" s="55" t="e">
        <f>SUM(K712:K723)</f>
        <v>#N/A</v>
      </c>
      <c r="L724" s="55">
        <v>34600</v>
      </c>
      <c r="N724" s="72"/>
    </row>
    <row r="725" spans="1:14" x14ac:dyDescent="0.2">
      <c r="A725" s="844" t="s">
        <v>447</v>
      </c>
      <c r="B725" s="845"/>
      <c r="C725" s="845"/>
      <c r="D725" s="845"/>
      <c r="E725" s="845"/>
      <c r="F725" s="845"/>
      <c r="G725" s="845"/>
      <c r="H725" s="845"/>
      <c r="I725" s="845"/>
      <c r="J725" s="845"/>
      <c r="K725" s="845"/>
      <c r="L725" s="845"/>
      <c r="N725" s="9"/>
    </row>
    <row r="726" spans="1:14" ht="25.5" x14ac:dyDescent="0.2">
      <c r="A726" s="10">
        <v>1</v>
      </c>
      <c r="B726" s="11" t="s">
        <v>76</v>
      </c>
      <c r="C726" s="5">
        <v>208.1</v>
      </c>
      <c r="D726" s="5">
        <v>208.1</v>
      </c>
      <c r="E726" s="5">
        <f>D726*L726</f>
        <v>7200260</v>
      </c>
      <c r="F726" s="27" t="s">
        <v>673</v>
      </c>
      <c r="G726" s="27" t="s">
        <v>673</v>
      </c>
      <c r="H726" s="27" t="s">
        <v>673</v>
      </c>
      <c r="I726" s="27" t="s">
        <v>673</v>
      </c>
      <c r="J726" s="42" t="e">
        <f>#N/A</f>
        <v>#N/A</v>
      </c>
      <c r="K726" s="43">
        <v>1880075</v>
      </c>
      <c r="L726" s="42">
        <v>34600</v>
      </c>
      <c r="N726" s="9"/>
    </row>
    <row r="727" spans="1:14" ht="25.5" x14ac:dyDescent="0.2">
      <c r="A727" s="10">
        <v>2</v>
      </c>
      <c r="B727" s="11" t="s">
        <v>77</v>
      </c>
      <c r="C727" s="5">
        <v>115.2</v>
      </c>
      <c r="D727" s="5">
        <v>115.2</v>
      </c>
      <c r="E727" s="5" t="e">
        <f>#N/A</f>
        <v>#N/A</v>
      </c>
      <c r="F727" s="27" t="s">
        <v>673</v>
      </c>
      <c r="G727" s="27" t="s">
        <v>673</v>
      </c>
      <c r="H727" s="27" t="s">
        <v>673</v>
      </c>
      <c r="I727" s="27" t="s">
        <v>673</v>
      </c>
      <c r="J727" s="42" t="e">
        <f>#N/A</f>
        <v>#N/A</v>
      </c>
      <c r="K727" s="43">
        <v>1208900</v>
      </c>
      <c r="L727" s="42">
        <v>34600</v>
      </c>
      <c r="N727" s="9"/>
    </row>
    <row r="728" spans="1:14" ht="25.5" x14ac:dyDescent="0.2">
      <c r="A728" s="10">
        <v>3</v>
      </c>
      <c r="B728" s="11" t="s">
        <v>78</v>
      </c>
      <c r="C728" s="5">
        <v>71.599999999999994</v>
      </c>
      <c r="D728" s="5">
        <v>71.599999999999994</v>
      </c>
      <c r="E728" s="5" t="e">
        <f>#N/A</f>
        <v>#N/A</v>
      </c>
      <c r="F728" s="27" t="s">
        <v>673</v>
      </c>
      <c r="G728" s="27" t="s">
        <v>673</v>
      </c>
      <c r="H728" s="27" t="s">
        <v>673</v>
      </c>
      <c r="I728" s="27" t="s">
        <v>673</v>
      </c>
      <c r="J728" s="42" t="e">
        <f>#N/A</f>
        <v>#N/A</v>
      </c>
      <c r="K728" s="43">
        <v>1742700</v>
      </c>
      <c r="L728" s="42">
        <v>34600</v>
      </c>
      <c r="N728" s="9"/>
    </row>
    <row r="729" spans="1:14" ht="25.5" x14ac:dyDescent="0.2">
      <c r="A729" s="10">
        <v>4</v>
      </c>
      <c r="B729" s="11" t="s">
        <v>79</v>
      </c>
      <c r="C729" s="5">
        <v>36.6</v>
      </c>
      <c r="D729" s="5">
        <v>36.6</v>
      </c>
      <c r="E729" s="5" t="e">
        <f>#N/A</f>
        <v>#N/A</v>
      </c>
      <c r="F729" s="27" t="s">
        <v>673</v>
      </c>
      <c r="G729" s="27" t="s">
        <v>673</v>
      </c>
      <c r="H729" s="27" t="s">
        <v>673</v>
      </c>
      <c r="I729" s="27" t="s">
        <v>673</v>
      </c>
      <c r="J729" s="42" t="e">
        <f>#N/A</f>
        <v>#N/A</v>
      </c>
      <c r="K729" s="43">
        <v>761450</v>
      </c>
      <c r="L729" s="42">
        <v>34600</v>
      </c>
      <c r="N729" s="9"/>
    </row>
    <row r="730" spans="1:14" ht="25.5" x14ac:dyDescent="0.2">
      <c r="A730" s="10">
        <v>5</v>
      </c>
      <c r="B730" s="11" t="s">
        <v>80</v>
      </c>
      <c r="C730" s="5">
        <v>108.6</v>
      </c>
      <c r="D730" s="5">
        <v>108.6</v>
      </c>
      <c r="E730" s="5" t="e">
        <f>#N/A</f>
        <v>#N/A</v>
      </c>
      <c r="F730" s="27" t="s">
        <v>673</v>
      </c>
      <c r="G730" s="27" t="s">
        <v>673</v>
      </c>
      <c r="H730" s="27" t="s">
        <v>673</v>
      </c>
      <c r="I730" s="27" t="s">
        <v>673</v>
      </c>
      <c r="J730" s="42" t="e">
        <f>#N/A</f>
        <v>#N/A</v>
      </c>
      <c r="K730" s="43">
        <v>2488450</v>
      </c>
      <c r="L730" s="42">
        <v>34600</v>
      </c>
      <c r="N730" s="9"/>
    </row>
    <row r="731" spans="1:14" ht="25.5" x14ac:dyDescent="0.2">
      <c r="A731" s="10">
        <v>6</v>
      </c>
      <c r="B731" s="11" t="s">
        <v>81</v>
      </c>
      <c r="C731" s="5">
        <v>145.4</v>
      </c>
      <c r="D731" s="5">
        <v>145.4</v>
      </c>
      <c r="E731" s="5" t="e">
        <f>#N/A</f>
        <v>#N/A</v>
      </c>
      <c r="F731" s="27" t="s">
        <v>673</v>
      </c>
      <c r="G731" s="27" t="s">
        <v>673</v>
      </c>
      <c r="H731" s="27" t="s">
        <v>673</v>
      </c>
      <c r="I731" s="27" t="s">
        <v>673</v>
      </c>
      <c r="J731" s="42" t="e">
        <f>#N/A</f>
        <v>#N/A</v>
      </c>
      <c r="K731" s="43">
        <v>1515050</v>
      </c>
      <c r="L731" s="42">
        <v>34600</v>
      </c>
      <c r="N731" s="9"/>
    </row>
    <row r="732" spans="1:14" ht="25.5" x14ac:dyDescent="0.2">
      <c r="A732" s="10">
        <v>7</v>
      </c>
      <c r="B732" s="11" t="s">
        <v>82</v>
      </c>
      <c r="C732" s="5">
        <v>95.6</v>
      </c>
      <c r="D732" s="5">
        <v>95.6</v>
      </c>
      <c r="E732" s="5" t="e">
        <f>#N/A</f>
        <v>#N/A</v>
      </c>
      <c r="F732" s="27" t="s">
        <v>673</v>
      </c>
      <c r="G732" s="27" t="s">
        <v>673</v>
      </c>
      <c r="H732" s="27" t="s">
        <v>673</v>
      </c>
      <c r="I732" s="27" t="s">
        <v>673</v>
      </c>
      <c r="J732" s="42" t="e">
        <f>#N/A</f>
        <v>#N/A</v>
      </c>
      <c r="K732" s="43">
        <v>800700</v>
      </c>
      <c r="L732" s="42">
        <v>34600</v>
      </c>
      <c r="N732" s="9"/>
    </row>
    <row r="733" spans="1:14" ht="25.5" x14ac:dyDescent="0.2">
      <c r="A733" s="10">
        <v>8</v>
      </c>
      <c r="B733" s="11" t="s">
        <v>83</v>
      </c>
      <c r="C733" s="5">
        <v>71.2</v>
      </c>
      <c r="D733" s="5">
        <v>71.2</v>
      </c>
      <c r="E733" s="5" t="e">
        <f>#N/A</f>
        <v>#N/A</v>
      </c>
      <c r="F733" s="27" t="s">
        <v>673</v>
      </c>
      <c r="G733" s="27" t="s">
        <v>673</v>
      </c>
      <c r="H733" s="27" t="s">
        <v>673</v>
      </c>
      <c r="I733" s="27" t="s">
        <v>673</v>
      </c>
      <c r="J733" s="42" t="e">
        <f>#N/A</f>
        <v>#N/A</v>
      </c>
      <c r="K733" s="43">
        <v>737900</v>
      </c>
      <c r="L733" s="42">
        <v>34600</v>
      </c>
      <c r="N733" s="9"/>
    </row>
    <row r="734" spans="1:14" ht="25.5" x14ac:dyDescent="0.2">
      <c r="A734" s="10">
        <v>9</v>
      </c>
      <c r="B734" s="11" t="s">
        <v>84</v>
      </c>
      <c r="C734" s="5">
        <v>166.1</v>
      </c>
      <c r="D734" s="5">
        <v>166.1</v>
      </c>
      <c r="E734" s="5" t="e">
        <f>#N/A</f>
        <v>#N/A</v>
      </c>
      <c r="F734" s="27" t="s">
        <v>673</v>
      </c>
      <c r="G734" s="27" t="s">
        <v>673</v>
      </c>
      <c r="H734" s="27" t="s">
        <v>673</v>
      </c>
      <c r="I734" s="27" t="s">
        <v>673</v>
      </c>
      <c r="J734" s="42" t="e">
        <f>#N/A</f>
        <v>#N/A</v>
      </c>
      <c r="K734" s="43">
        <v>702575</v>
      </c>
      <c r="L734" s="42">
        <v>34600</v>
      </c>
      <c r="N734" s="9"/>
    </row>
    <row r="735" spans="1:14" ht="25.5" x14ac:dyDescent="0.2">
      <c r="A735" s="10">
        <v>10</v>
      </c>
      <c r="B735" s="11" t="s">
        <v>85</v>
      </c>
      <c r="C735" s="5">
        <v>287.5</v>
      </c>
      <c r="D735" s="5">
        <v>287.5</v>
      </c>
      <c r="E735" s="5" t="e">
        <f>#N/A</f>
        <v>#N/A</v>
      </c>
      <c r="F735" s="27" t="s">
        <v>673</v>
      </c>
      <c r="G735" s="27" t="s">
        <v>673</v>
      </c>
      <c r="H735" s="27" t="s">
        <v>673</v>
      </c>
      <c r="I735" s="27" t="s">
        <v>673</v>
      </c>
      <c r="J735" s="42" t="e">
        <f>#N/A</f>
        <v>#N/A</v>
      </c>
      <c r="K735" s="43">
        <v>1236375</v>
      </c>
      <c r="L735" s="42">
        <v>34600</v>
      </c>
      <c r="N735" s="9"/>
    </row>
    <row r="736" spans="1:14" ht="25.5" x14ac:dyDescent="0.2">
      <c r="A736" s="10">
        <v>11</v>
      </c>
      <c r="B736" s="11" t="s">
        <v>86</v>
      </c>
      <c r="C736" s="5">
        <v>145.1</v>
      </c>
      <c r="D736" s="5">
        <v>145.1</v>
      </c>
      <c r="E736" s="5" t="e">
        <f>#N/A</f>
        <v>#N/A</v>
      </c>
      <c r="F736" s="27" t="s">
        <v>673</v>
      </c>
      <c r="G736" s="27" t="s">
        <v>673</v>
      </c>
      <c r="H736" s="27" t="s">
        <v>673</v>
      </c>
      <c r="I736" s="27" t="s">
        <v>673</v>
      </c>
      <c r="J736" s="42" t="e">
        <f>#N/A</f>
        <v>#N/A</v>
      </c>
      <c r="K736" s="43">
        <v>506325</v>
      </c>
      <c r="L736" s="42">
        <v>34600</v>
      </c>
      <c r="N736" s="9"/>
    </row>
    <row r="737" spans="1:14" ht="25.5" x14ac:dyDescent="0.2">
      <c r="A737" s="10">
        <v>12</v>
      </c>
      <c r="B737" s="11" t="s">
        <v>87</v>
      </c>
      <c r="C737" s="5">
        <v>171.1</v>
      </c>
      <c r="D737" s="5">
        <v>171.1</v>
      </c>
      <c r="E737" s="5" t="e">
        <f>#N/A</f>
        <v>#N/A</v>
      </c>
      <c r="F737" s="27" t="s">
        <v>673</v>
      </c>
      <c r="G737" s="27" t="s">
        <v>673</v>
      </c>
      <c r="H737" s="27" t="s">
        <v>673</v>
      </c>
      <c r="I737" s="27" t="s">
        <v>673</v>
      </c>
      <c r="J737" s="42" t="e">
        <f>#N/A</f>
        <v>#N/A</v>
      </c>
      <c r="K737" s="43">
        <v>349325</v>
      </c>
      <c r="L737" s="42">
        <v>34600</v>
      </c>
      <c r="N737" s="9"/>
    </row>
    <row r="738" spans="1:14" ht="25.5" x14ac:dyDescent="0.2">
      <c r="A738" s="10">
        <v>13</v>
      </c>
      <c r="B738" s="11" t="s">
        <v>88</v>
      </c>
      <c r="C738" s="5">
        <v>158.1</v>
      </c>
      <c r="D738" s="5">
        <v>158.1</v>
      </c>
      <c r="E738" s="5" t="e">
        <f>#N/A</f>
        <v>#N/A</v>
      </c>
      <c r="F738" s="27" t="s">
        <v>673</v>
      </c>
      <c r="G738" s="27" t="s">
        <v>673</v>
      </c>
      <c r="H738" s="27" t="s">
        <v>673</v>
      </c>
      <c r="I738" s="27" t="s">
        <v>673</v>
      </c>
      <c r="J738" s="42" t="e">
        <f>#N/A</f>
        <v>#N/A</v>
      </c>
      <c r="K738" s="43">
        <v>1644575</v>
      </c>
      <c r="L738" s="42">
        <v>34600</v>
      </c>
      <c r="N738" s="9"/>
    </row>
    <row r="739" spans="1:14" s="71" customFormat="1" ht="52.5" customHeight="1" x14ac:dyDescent="0.2">
      <c r="A739" s="839" t="s">
        <v>89</v>
      </c>
      <c r="B739" s="840"/>
      <c r="C739" s="19">
        <f>SUM(C726:C738)</f>
        <v>1780.2</v>
      </c>
      <c r="D739" s="19">
        <f>SUM(D726:D738)</f>
        <v>1780.2</v>
      </c>
      <c r="E739" s="19" t="e">
        <f>SUM(E726:E738)</f>
        <v>#N/A</v>
      </c>
      <c r="F739" s="18" t="s">
        <v>673</v>
      </c>
      <c r="G739" s="18" t="s">
        <v>673</v>
      </c>
      <c r="H739" s="18" t="s">
        <v>673</v>
      </c>
      <c r="I739" s="18" t="s">
        <v>673</v>
      </c>
      <c r="J739" s="55" t="e">
        <f>SUM(J726:J738)</f>
        <v>#N/A</v>
      </c>
      <c r="K739" s="55">
        <f>SUM(K726:K738)</f>
        <v>15574400</v>
      </c>
      <c r="L739" s="55">
        <v>34600</v>
      </c>
      <c r="N739" s="72"/>
    </row>
    <row r="740" spans="1:14" s="35" customFormat="1" x14ac:dyDescent="0.2">
      <c r="A740" s="844" t="s">
        <v>619</v>
      </c>
      <c r="B740" s="845"/>
      <c r="C740" s="845"/>
      <c r="D740" s="845"/>
      <c r="E740" s="845"/>
      <c r="F740" s="845"/>
      <c r="G740" s="845"/>
      <c r="H740" s="845"/>
      <c r="I740" s="845"/>
      <c r="J740" s="845"/>
      <c r="K740" s="845"/>
      <c r="L740" s="845"/>
      <c r="N740" s="36"/>
    </row>
    <row r="741" spans="1:14" s="35" customFormat="1" ht="25.5" x14ac:dyDescent="0.2">
      <c r="A741" s="10">
        <v>1</v>
      </c>
      <c r="B741" s="11" t="s">
        <v>451</v>
      </c>
      <c r="C741" s="5">
        <v>503.8</v>
      </c>
      <c r="D741" s="5" t="s">
        <v>673</v>
      </c>
      <c r="E741" s="5" t="s">
        <v>673</v>
      </c>
      <c r="F741" s="27" t="s">
        <v>673</v>
      </c>
      <c r="G741" s="27" t="s">
        <v>673</v>
      </c>
      <c r="H741" s="27">
        <v>503.8</v>
      </c>
      <c r="I741" s="5">
        <v>17431480</v>
      </c>
      <c r="J741" s="42">
        <v>17431480</v>
      </c>
      <c r="K741" s="43">
        <v>1743148</v>
      </c>
      <c r="L741" s="42">
        <v>34600</v>
      </c>
      <c r="N741" s="36"/>
    </row>
    <row r="742" spans="1:14" s="71" customFormat="1" ht="33" customHeight="1" x14ac:dyDescent="0.2">
      <c r="A742" s="839" t="s">
        <v>624</v>
      </c>
      <c r="B742" s="840"/>
      <c r="C742" s="19">
        <f>SUM(C741)</f>
        <v>503.8</v>
      </c>
      <c r="D742" s="19" t="s">
        <v>673</v>
      </c>
      <c r="E742" s="19" t="s">
        <v>673</v>
      </c>
      <c r="F742" s="18" t="s">
        <v>673</v>
      </c>
      <c r="G742" s="18" t="s">
        <v>673</v>
      </c>
      <c r="H742" s="18">
        <f>SUM(H741)</f>
        <v>503.8</v>
      </c>
      <c r="I742" s="19">
        <f>SUM(I741)</f>
        <v>17431480</v>
      </c>
      <c r="J742" s="55">
        <f>SUM(J741)</f>
        <v>17431480</v>
      </c>
      <c r="K742" s="55">
        <f>SUM(K741)</f>
        <v>1743148</v>
      </c>
      <c r="L742" s="55">
        <v>34600</v>
      </c>
      <c r="N742" s="72"/>
    </row>
    <row r="743" spans="1:14" s="35" customFormat="1" ht="15" customHeight="1" x14ac:dyDescent="0.2">
      <c r="A743" s="844" t="s">
        <v>627</v>
      </c>
      <c r="B743" s="845"/>
      <c r="C743" s="845"/>
      <c r="D743" s="845"/>
      <c r="E743" s="845"/>
      <c r="F743" s="845"/>
      <c r="G743" s="845"/>
      <c r="H743" s="845"/>
      <c r="I743" s="845"/>
      <c r="J743" s="845"/>
      <c r="K743" s="845"/>
      <c r="L743" s="845"/>
      <c r="N743" s="36"/>
    </row>
    <row r="744" spans="1:14" s="35" customFormat="1" ht="25.5" x14ac:dyDescent="0.2">
      <c r="A744" s="27">
        <v>1</v>
      </c>
      <c r="B744" s="30" t="s">
        <v>97</v>
      </c>
      <c r="C744" s="12" t="e">
        <f>#REF!</f>
        <v>#REF!</v>
      </c>
      <c r="D744" s="12" t="s">
        <v>673</v>
      </c>
      <c r="E744" s="4" t="s">
        <v>673</v>
      </c>
      <c r="F744" s="4" t="e">
        <f>#N/A</f>
        <v>#N/A</v>
      </c>
      <c r="G744" s="12" t="e">
        <f>F744*L744</f>
        <v>#N/A</v>
      </c>
      <c r="H744" s="4" t="e">
        <f>#N/A</f>
        <v>#N/A</v>
      </c>
      <c r="I744" s="12" t="s">
        <v>673</v>
      </c>
      <c r="J744" s="12" t="e">
        <f>#N/A</f>
        <v>#N/A</v>
      </c>
      <c r="K744" s="5" t="e">
        <f>#N/A</f>
        <v>#N/A</v>
      </c>
      <c r="L744" s="12">
        <v>34600</v>
      </c>
      <c r="N744" s="36"/>
    </row>
    <row r="745" spans="1:14" s="35" customFormat="1" ht="25.5" x14ac:dyDescent="0.2">
      <c r="A745" s="27">
        <v>2</v>
      </c>
      <c r="B745" s="30" t="s">
        <v>98</v>
      </c>
      <c r="C745" s="12" t="e">
        <f>#REF!</f>
        <v>#REF!</v>
      </c>
      <c r="D745" s="12" t="s">
        <v>673</v>
      </c>
      <c r="E745" s="4" t="s">
        <v>673</v>
      </c>
      <c r="F745" s="4" t="e">
        <f>#N/A</f>
        <v>#N/A</v>
      </c>
      <c r="G745" s="12" t="e">
        <f>#N/A</f>
        <v>#N/A</v>
      </c>
      <c r="H745" s="4" t="e">
        <f>#N/A</f>
        <v>#N/A</v>
      </c>
      <c r="I745" s="12" t="s">
        <v>673</v>
      </c>
      <c r="J745" s="12" t="e">
        <f>#N/A</f>
        <v>#N/A</v>
      </c>
      <c r="K745" s="5" t="e">
        <f>#N/A</f>
        <v>#N/A</v>
      </c>
      <c r="L745" s="12">
        <v>34600</v>
      </c>
      <c r="N745" s="36"/>
    </row>
    <row r="746" spans="1:14" s="35" customFormat="1" ht="25.5" x14ac:dyDescent="0.2">
      <c r="A746" s="27">
        <v>3</v>
      </c>
      <c r="B746" s="30" t="s">
        <v>99</v>
      </c>
      <c r="C746" s="12" t="e">
        <f>#REF!</f>
        <v>#REF!</v>
      </c>
      <c r="D746" s="12" t="s">
        <v>673</v>
      </c>
      <c r="E746" s="4" t="s">
        <v>673</v>
      </c>
      <c r="F746" s="4" t="e">
        <f>#N/A</f>
        <v>#N/A</v>
      </c>
      <c r="G746" s="12" t="e">
        <f>#N/A</f>
        <v>#N/A</v>
      </c>
      <c r="H746" s="4" t="e">
        <f>#N/A</f>
        <v>#N/A</v>
      </c>
      <c r="I746" s="12" t="s">
        <v>673</v>
      </c>
      <c r="J746" s="12" t="e">
        <f>#N/A</f>
        <v>#N/A</v>
      </c>
      <c r="K746" s="5" t="e">
        <f>#N/A</f>
        <v>#N/A</v>
      </c>
      <c r="L746" s="12">
        <v>34600</v>
      </c>
      <c r="N746" s="36"/>
    </row>
    <row r="747" spans="1:14" s="35" customFormat="1" ht="25.5" x14ac:dyDescent="0.2">
      <c r="A747" s="27">
        <v>4</v>
      </c>
      <c r="B747" s="30" t="s">
        <v>100</v>
      </c>
      <c r="C747" s="12" t="e">
        <f>#REF!</f>
        <v>#REF!</v>
      </c>
      <c r="D747" s="12" t="s">
        <v>673</v>
      </c>
      <c r="E747" s="4" t="s">
        <v>673</v>
      </c>
      <c r="F747" s="4" t="e">
        <f>#N/A</f>
        <v>#N/A</v>
      </c>
      <c r="G747" s="12" t="e">
        <f>#N/A</f>
        <v>#N/A</v>
      </c>
      <c r="H747" s="4" t="e">
        <f>#N/A</f>
        <v>#N/A</v>
      </c>
      <c r="I747" s="12" t="s">
        <v>673</v>
      </c>
      <c r="J747" s="12" t="e">
        <f>#N/A</f>
        <v>#N/A</v>
      </c>
      <c r="K747" s="5" t="e">
        <f>#N/A</f>
        <v>#N/A</v>
      </c>
      <c r="L747" s="12">
        <v>34600</v>
      </c>
      <c r="N747" s="36"/>
    </row>
    <row r="748" spans="1:14" s="35" customFormat="1" ht="25.5" x14ac:dyDescent="0.2">
      <c r="A748" s="27">
        <v>5</v>
      </c>
      <c r="B748" s="30" t="s">
        <v>101</v>
      </c>
      <c r="C748" s="12" t="e">
        <f>#REF!</f>
        <v>#REF!</v>
      </c>
      <c r="D748" s="12" t="s">
        <v>673</v>
      </c>
      <c r="E748" s="4" t="s">
        <v>673</v>
      </c>
      <c r="F748" s="4" t="e">
        <f>#N/A</f>
        <v>#N/A</v>
      </c>
      <c r="G748" s="12" t="e">
        <f>#N/A</f>
        <v>#N/A</v>
      </c>
      <c r="H748" s="4" t="e">
        <f>#N/A</f>
        <v>#N/A</v>
      </c>
      <c r="I748" s="12" t="s">
        <v>673</v>
      </c>
      <c r="J748" s="12" t="e">
        <f>#N/A</f>
        <v>#N/A</v>
      </c>
      <c r="K748" s="5" t="e">
        <f>#N/A</f>
        <v>#N/A</v>
      </c>
      <c r="L748" s="12">
        <v>34600</v>
      </c>
      <c r="N748" s="36"/>
    </row>
    <row r="749" spans="1:14" s="35" customFormat="1" ht="25.5" x14ac:dyDescent="0.2">
      <c r="A749" s="27">
        <v>6</v>
      </c>
      <c r="B749" s="30" t="s">
        <v>102</v>
      </c>
      <c r="C749" s="12" t="e">
        <f>#REF!</f>
        <v>#REF!</v>
      </c>
      <c r="D749" s="12" t="s">
        <v>673</v>
      </c>
      <c r="E749" s="4" t="s">
        <v>673</v>
      </c>
      <c r="F749" s="4" t="e">
        <f>#N/A</f>
        <v>#N/A</v>
      </c>
      <c r="G749" s="12" t="e">
        <f>#N/A</f>
        <v>#N/A</v>
      </c>
      <c r="H749" s="4" t="e">
        <f>#N/A</f>
        <v>#N/A</v>
      </c>
      <c r="I749" s="12" t="s">
        <v>673</v>
      </c>
      <c r="J749" s="12" t="e">
        <f>#N/A</f>
        <v>#N/A</v>
      </c>
      <c r="K749" s="5" t="e">
        <f>#N/A</f>
        <v>#N/A</v>
      </c>
      <c r="L749" s="12">
        <v>34600</v>
      </c>
      <c r="N749" s="36"/>
    </row>
    <row r="750" spans="1:14" s="35" customFormat="1" ht="25.5" x14ac:dyDescent="0.2">
      <c r="A750" s="27">
        <v>7</v>
      </c>
      <c r="B750" s="30" t="s">
        <v>103</v>
      </c>
      <c r="C750" s="12" t="e">
        <f>#REF!</f>
        <v>#REF!</v>
      </c>
      <c r="D750" s="12" t="s">
        <v>673</v>
      </c>
      <c r="E750" s="4" t="s">
        <v>673</v>
      </c>
      <c r="F750" s="4" t="e">
        <f>#N/A</f>
        <v>#N/A</v>
      </c>
      <c r="G750" s="12" t="e">
        <f>#N/A</f>
        <v>#N/A</v>
      </c>
      <c r="H750" s="4" t="e">
        <f>#N/A</f>
        <v>#N/A</v>
      </c>
      <c r="I750" s="12" t="s">
        <v>673</v>
      </c>
      <c r="J750" s="12" t="e">
        <f>#N/A</f>
        <v>#N/A</v>
      </c>
      <c r="K750" s="5" t="e">
        <f>#N/A</f>
        <v>#N/A</v>
      </c>
      <c r="L750" s="12">
        <v>34600</v>
      </c>
      <c r="N750" s="36"/>
    </row>
    <row r="751" spans="1:14" s="35" customFormat="1" ht="25.5" x14ac:dyDescent="0.2">
      <c r="A751" s="27">
        <v>8</v>
      </c>
      <c r="B751" s="30" t="s">
        <v>104</v>
      </c>
      <c r="C751" s="12" t="e">
        <f>#REF!</f>
        <v>#REF!</v>
      </c>
      <c r="D751" s="12" t="s">
        <v>673</v>
      </c>
      <c r="E751" s="4" t="s">
        <v>673</v>
      </c>
      <c r="F751" s="4" t="e">
        <f>#N/A</f>
        <v>#N/A</v>
      </c>
      <c r="G751" s="12" t="e">
        <f>#N/A</f>
        <v>#N/A</v>
      </c>
      <c r="H751" s="4" t="e">
        <f>#N/A</f>
        <v>#N/A</v>
      </c>
      <c r="I751" s="12" t="s">
        <v>673</v>
      </c>
      <c r="J751" s="12" t="e">
        <f>#N/A</f>
        <v>#N/A</v>
      </c>
      <c r="K751" s="5" t="e">
        <f>#N/A</f>
        <v>#N/A</v>
      </c>
      <c r="L751" s="12">
        <v>34600</v>
      </c>
      <c r="N751" s="36"/>
    </row>
    <row r="752" spans="1:14" s="35" customFormat="1" ht="25.5" x14ac:dyDescent="0.2">
      <c r="A752" s="27">
        <v>9</v>
      </c>
      <c r="B752" s="30" t="s">
        <v>105</v>
      </c>
      <c r="C752" s="12" t="e">
        <f>#REF!</f>
        <v>#REF!</v>
      </c>
      <c r="D752" s="12" t="s">
        <v>673</v>
      </c>
      <c r="E752" s="4" t="s">
        <v>673</v>
      </c>
      <c r="F752" s="4" t="e">
        <f>#N/A</f>
        <v>#N/A</v>
      </c>
      <c r="G752" s="12" t="e">
        <f>#N/A</f>
        <v>#N/A</v>
      </c>
      <c r="H752" s="4" t="e">
        <f>#N/A</f>
        <v>#N/A</v>
      </c>
      <c r="I752" s="12" t="s">
        <v>673</v>
      </c>
      <c r="J752" s="12" t="e">
        <f>#N/A</f>
        <v>#N/A</v>
      </c>
      <c r="K752" s="5" t="e">
        <f>#N/A</f>
        <v>#N/A</v>
      </c>
      <c r="L752" s="12">
        <v>34600</v>
      </c>
      <c r="N752" s="36"/>
    </row>
    <row r="753" spans="1:14" s="35" customFormat="1" ht="25.5" x14ac:dyDescent="0.2">
      <c r="A753" s="27">
        <v>10</v>
      </c>
      <c r="B753" s="30" t="s">
        <v>106</v>
      </c>
      <c r="C753" s="12" t="e">
        <f>#REF!</f>
        <v>#REF!</v>
      </c>
      <c r="D753" s="12" t="s">
        <v>673</v>
      </c>
      <c r="E753" s="4" t="s">
        <v>673</v>
      </c>
      <c r="F753" s="4" t="e">
        <f>#N/A</f>
        <v>#N/A</v>
      </c>
      <c r="G753" s="12" t="e">
        <f>#N/A</f>
        <v>#N/A</v>
      </c>
      <c r="H753" s="4" t="e">
        <f>#N/A</f>
        <v>#N/A</v>
      </c>
      <c r="I753" s="12" t="s">
        <v>673</v>
      </c>
      <c r="J753" s="12" t="e">
        <f>#N/A</f>
        <v>#N/A</v>
      </c>
      <c r="K753" s="5" t="e">
        <f>#N/A</f>
        <v>#N/A</v>
      </c>
      <c r="L753" s="12">
        <v>34600</v>
      </c>
      <c r="N753" s="36"/>
    </row>
    <row r="754" spans="1:14" s="35" customFormat="1" ht="25.5" x14ac:dyDescent="0.2">
      <c r="A754" s="27">
        <v>11</v>
      </c>
      <c r="B754" s="30" t="s">
        <v>107</v>
      </c>
      <c r="C754" s="12" t="e">
        <f>#REF!</f>
        <v>#REF!</v>
      </c>
      <c r="D754" s="12" t="s">
        <v>673</v>
      </c>
      <c r="E754" s="4" t="s">
        <v>673</v>
      </c>
      <c r="F754" s="4" t="e">
        <f>#N/A</f>
        <v>#N/A</v>
      </c>
      <c r="G754" s="12" t="e">
        <f>#N/A</f>
        <v>#N/A</v>
      </c>
      <c r="H754" s="4" t="e">
        <f>#N/A</f>
        <v>#N/A</v>
      </c>
      <c r="I754" s="12" t="s">
        <v>673</v>
      </c>
      <c r="J754" s="12" t="e">
        <f>#N/A</f>
        <v>#N/A</v>
      </c>
      <c r="K754" s="5" t="e">
        <f>#N/A</f>
        <v>#N/A</v>
      </c>
      <c r="L754" s="12">
        <v>34600</v>
      </c>
      <c r="N754" s="36"/>
    </row>
    <row r="755" spans="1:14" s="35" customFormat="1" ht="25.5" x14ac:dyDescent="0.2">
      <c r="A755" s="27">
        <v>12</v>
      </c>
      <c r="B755" s="30" t="s">
        <v>555</v>
      </c>
      <c r="C755" s="12" t="e">
        <f>#REF!</f>
        <v>#REF!</v>
      </c>
      <c r="D755" s="12" t="s">
        <v>673</v>
      </c>
      <c r="E755" s="4" t="s">
        <v>673</v>
      </c>
      <c r="F755" s="4" t="e">
        <f>#N/A</f>
        <v>#N/A</v>
      </c>
      <c r="G755" s="12" t="e">
        <f>#N/A</f>
        <v>#N/A</v>
      </c>
      <c r="H755" s="4" t="e">
        <f>#N/A</f>
        <v>#N/A</v>
      </c>
      <c r="I755" s="12" t="s">
        <v>673</v>
      </c>
      <c r="J755" s="12" t="e">
        <f>#N/A</f>
        <v>#N/A</v>
      </c>
      <c r="K755" s="5" t="e">
        <f>#N/A</f>
        <v>#N/A</v>
      </c>
      <c r="L755" s="12">
        <v>34600</v>
      </c>
      <c r="N755" s="36"/>
    </row>
    <row r="756" spans="1:14" s="35" customFormat="1" ht="25.5" x14ac:dyDescent="0.2">
      <c r="A756" s="27">
        <v>13</v>
      </c>
      <c r="B756" s="30" t="s">
        <v>556</v>
      </c>
      <c r="C756" s="12" t="e">
        <f>#REF!</f>
        <v>#REF!</v>
      </c>
      <c r="D756" s="12" t="s">
        <v>673</v>
      </c>
      <c r="E756" s="4" t="s">
        <v>673</v>
      </c>
      <c r="F756" s="4" t="e">
        <f>#N/A</f>
        <v>#N/A</v>
      </c>
      <c r="G756" s="12" t="e">
        <f>#N/A</f>
        <v>#N/A</v>
      </c>
      <c r="H756" s="4" t="e">
        <f>#N/A</f>
        <v>#N/A</v>
      </c>
      <c r="I756" s="12" t="s">
        <v>673</v>
      </c>
      <c r="J756" s="12" t="e">
        <f>#N/A</f>
        <v>#N/A</v>
      </c>
      <c r="K756" s="5" t="e">
        <f>#N/A</f>
        <v>#N/A</v>
      </c>
      <c r="L756" s="12">
        <v>34600</v>
      </c>
      <c r="N756" s="36"/>
    </row>
    <row r="757" spans="1:14" s="35" customFormat="1" ht="25.5" x14ac:dyDescent="0.2">
      <c r="A757" s="27">
        <v>14</v>
      </c>
      <c r="B757" s="30" t="s">
        <v>557</v>
      </c>
      <c r="C757" s="12" t="e">
        <f>#REF!</f>
        <v>#REF!</v>
      </c>
      <c r="D757" s="12" t="s">
        <v>673</v>
      </c>
      <c r="E757" s="4" t="s">
        <v>673</v>
      </c>
      <c r="F757" s="4" t="e">
        <f>#N/A</f>
        <v>#N/A</v>
      </c>
      <c r="G757" s="12" t="e">
        <f>#N/A</f>
        <v>#N/A</v>
      </c>
      <c r="H757" s="4" t="e">
        <f>#N/A</f>
        <v>#N/A</v>
      </c>
      <c r="I757" s="12" t="s">
        <v>673</v>
      </c>
      <c r="J757" s="12" t="e">
        <f>#N/A</f>
        <v>#N/A</v>
      </c>
      <c r="K757" s="5" t="e">
        <f>#N/A</f>
        <v>#N/A</v>
      </c>
      <c r="L757" s="12">
        <v>34600</v>
      </c>
      <c r="N757" s="36"/>
    </row>
    <row r="758" spans="1:14" s="35" customFormat="1" ht="25.5" x14ac:dyDescent="0.2">
      <c r="A758" s="27">
        <v>15</v>
      </c>
      <c r="B758" s="30" t="s">
        <v>108</v>
      </c>
      <c r="C758" s="12" t="e">
        <f>#REF!</f>
        <v>#REF!</v>
      </c>
      <c r="D758" s="12" t="s">
        <v>673</v>
      </c>
      <c r="E758" s="4" t="s">
        <v>673</v>
      </c>
      <c r="F758" s="4" t="e">
        <f>#N/A</f>
        <v>#N/A</v>
      </c>
      <c r="G758" s="12" t="e">
        <f>#N/A</f>
        <v>#N/A</v>
      </c>
      <c r="H758" s="4" t="e">
        <f>#N/A</f>
        <v>#N/A</v>
      </c>
      <c r="I758" s="12" t="s">
        <v>673</v>
      </c>
      <c r="J758" s="12" t="e">
        <f>#N/A</f>
        <v>#N/A</v>
      </c>
      <c r="K758" s="5" t="e">
        <f>#N/A</f>
        <v>#N/A</v>
      </c>
      <c r="L758" s="12">
        <v>34600</v>
      </c>
      <c r="N758" s="36"/>
    </row>
    <row r="759" spans="1:14" s="35" customFormat="1" ht="25.5" x14ac:dyDescent="0.2">
      <c r="A759" s="27">
        <v>16</v>
      </c>
      <c r="B759" s="30" t="s">
        <v>562</v>
      </c>
      <c r="C759" s="12" t="e">
        <f>#REF!</f>
        <v>#REF!</v>
      </c>
      <c r="D759" s="12" t="s">
        <v>673</v>
      </c>
      <c r="E759" s="4" t="s">
        <v>673</v>
      </c>
      <c r="F759" s="4" t="e">
        <f>#N/A</f>
        <v>#N/A</v>
      </c>
      <c r="G759" s="12" t="e">
        <f>#N/A</f>
        <v>#N/A</v>
      </c>
      <c r="H759" s="4" t="e">
        <f>#N/A</f>
        <v>#N/A</v>
      </c>
      <c r="I759" s="12" t="s">
        <v>673</v>
      </c>
      <c r="J759" s="12" t="e">
        <f>#N/A</f>
        <v>#N/A</v>
      </c>
      <c r="K759" s="5" t="e">
        <f>#N/A</f>
        <v>#N/A</v>
      </c>
      <c r="L759" s="12">
        <v>34600</v>
      </c>
      <c r="N759" s="36"/>
    </row>
    <row r="760" spans="1:14" s="35" customFormat="1" ht="25.5" x14ac:dyDescent="0.2">
      <c r="A760" s="27">
        <v>17</v>
      </c>
      <c r="B760" s="30" t="s">
        <v>109</v>
      </c>
      <c r="C760" s="12" t="e">
        <f>#REF!</f>
        <v>#REF!</v>
      </c>
      <c r="D760" s="12" t="s">
        <v>673</v>
      </c>
      <c r="E760" s="4" t="s">
        <v>673</v>
      </c>
      <c r="F760" s="4" t="e">
        <f>#N/A</f>
        <v>#N/A</v>
      </c>
      <c r="G760" s="12" t="e">
        <f>#N/A</f>
        <v>#N/A</v>
      </c>
      <c r="H760" s="4" t="e">
        <f>#N/A</f>
        <v>#N/A</v>
      </c>
      <c r="I760" s="12" t="s">
        <v>673</v>
      </c>
      <c r="J760" s="12" t="e">
        <f>#N/A</f>
        <v>#N/A</v>
      </c>
      <c r="K760" s="5" t="e">
        <f>#N/A</f>
        <v>#N/A</v>
      </c>
      <c r="L760" s="12">
        <v>34600</v>
      </c>
      <c r="N760" s="36"/>
    </row>
    <row r="761" spans="1:14" s="35" customFormat="1" ht="25.5" x14ac:dyDescent="0.2">
      <c r="A761" s="27">
        <v>18</v>
      </c>
      <c r="B761" s="30" t="s">
        <v>563</v>
      </c>
      <c r="C761" s="12" t="e">
        <f>#REF!</f>
        <v>#REF!</v>
      </c>
      <c r="D761" s="12" t="s">
        <v>673</v>
      </c>
      <c r="E761" s="4" t="s">
        <v>673</v>
      </c>
      <c r="F761" s="4" t="e">
        <f>#N/A</f>
        <v>#N/A</v>
      </c>
      <c r="G761" s="12" t="e">
        <f>#N/A</f>
        <v>#N/A</v>
      </c>
      <c r="H761" s="4" t="e">
        <f>#N/A</f>
        <v>#N/A</v>
      </c>
      <c r="I761" s="12" t="s">
        <v>673</v>
      </c>
      <c r="J761" s="12" t="e">
        <f>#N/A</f>
        <v>#N/A</v>
      </c>
      <c r="K761" s="5" t="e">
        <f>#N/A</f>
        <v>#N/A</v>
      </c>
      <c r="L761" s="12">
        <v>34600</v>
      </c>
      <c r="N761" s="36"/>
    </row>
    <row r="762" spans="1:14" s="35" customFormat="1" ht="25.5" x14ac:dyDescent="0.2">
      <c r="A762" s="27">
        <v>19</v>
      </c>
      <c r="B762" s="30" t="s">
        <v>558</v>
      </c>
      <c r="C762" s="12" t="e">
        <f>#REF!</f>
        <v>#REF!</v>
      </c>
      <c r="D762" s="12" t="s">
        <v>673</v>
      </c>
      <c r="E762" s="4" t="s">
        <v>673</v>
      </c>
      <c r="F762" s="4" t="e">
        <f>#N/A</f>
        <v>#N/A</v>
      </c>
      <c r="G762" s="12" t="e">
        <f>#N/A</f>
        <v>#N/A</v>
      </c>
      <c r="H762" s="4" t="e">
        <f>#N/A</f>
        <v>#N/A</v>
      </c>
      <c r="I762" s="12" t="s">
        <v>673</v>
      </c>
      <c r="J762" s="12" t="e">
        <f>#N/A</f>
        <v>#N/A</v>
      </c>
      <c r="K762" s="5" t="e">
        <f>#N/A</f>
        <v>#N/A</v>
      </c>
      <c r="L762" s="12">
        <v>34600</v>
      </c>
      <c r="N762" s="36"/>
    </row>
    <row r="763" spans="1:14" s="35" customFormat="1" ht="25.5" x14ac:dyDescent="0.2">
      <c r="A763" s="27">
        <v>20</v>
      </c>
      <c r="B763" s="30" t="s">
        <v>559</v>
      </c>
      <c r="C763" s="12" t="e">
        <f>#REF!</f>
        <v>#REF!</v>
      </c>
      <c r="D763" s="12" t="s">
        <v>673</v>
      </c>
      <c r="E763" s="4" t="s">
        <v>673</v>
      </c>
      <c r="F763" s="4" t="e">
        <f>#N/A</f>
        <v>#N/A</v>
      </c>
      <c r="G763" s="12" t="e">
        <f>#N/A</f>
        <v>#N/A</v>
      </c>
      <c r="H763" s="4" t="e">
        <f>#N/A</f>
        <v>#N/A</v>
      </c>
      <c r="I763" s="12" t="s">
        <v>673</v>
      </c>
      <c r="J763" s="12" t="e">
        <f>#N/A</f>
        <v>#N/A</v>
      </c>
      <c r="K763" s="5" t="e">
        <f>#N/A</f>
        <v>#N/A</v>
      </c>
      <c r="L763" s="12">
        <v>34600</v>
      </c>
      <c r="N763" s="36"/>
    </row>
    <row r="764" spans="1:14" s="35" customFormat="1" ht="25.5" x14ac:dyDescent="0.2">
      <c r="A764" s="27">
        <v>21</v>
      </c>
      <c r="B764" s="30" t="s">
        <v>560</v>
      </c>
      <c r="C764" s="12" t="e">
        <f>#REF!</f>
        <v>#REF!</v>
      </c>
      <c r="D764" s="12" t="s">
        <v>673</v>
      </c>
      <c r="E764" s="4" t="s">
        <v>673</v>
      </c>
      <c r="F764" s="4" t="e">
        <f>#N/A</f>
        <v>#N/A</v>
      </c>
      <c r="G764" s="12" t="e">
        <f>#N/A</f>
        <v>#N/A</v>
      </c>
      <c r="H764" s="4" t="e">
        <f>#N/A</f>
        <v>#N/A</v>
      </c>
      <c r="I764" s="12" t="s">
        <v>673</v>
      </c>
      <c r="J764" s="12" t="e">
        <f>#N/A</f>
        <v>#N/A</v>
      </c>
      <c r="K764" s="5" t="e">
        <f>#N/A</f>
        <v>#N/A</v>
      </c>
      <c r="L764" s="12">
        <v>34600</v>
      </c>
      <c r="N764" s="36"/>
    </row>
    <row r="765" spans="1:14" s="35" customFormat="1" ht="25.5" x14ac:dyDescent="0.2">
      <c r="A765" s="27">
        <v>22</v>
      </c>
      <c r="B765" s="30" t="s">
        <v>561</v>
      </c>
      <c r="C765" s="12" t="e">
        <f>#REF!</f>
        <v>#REF!</v>
      </c>
      <c r="D765" s="12" t="s">
        <v>673</v>
      </c>
      <c r="E765" s="4" t="s">
        <v>673</v>
      </c>
      <c r="F765" s="4" t="e">
        <f>#N/A</f>
        <v>#N/A</v>
      </c>
      <c r="G765" s="12" t="e">
        <f>#N/A</f>
        <v>#N/A</v>
      </c>
      <c r="H765" s="4" t="e">
        <f>#N/A</f>
        <v>#N/A</v>
      </c>
      <c r="I765" s="12" t="s">
        <v>673</v>
      </c>
      <c r="J765" s="12" t="e">
        <f>#N/A</f>
        <v>#N/A</v>
      </c>
      <c r="K765" s="5" t="e">
        <f>#N/A</f>
        <v>#N/A</v>
      </c>
      <c r="L765" s="12">
        <v>34600</v>
      </c>
      <c r="N765" s="36"/>
    </row>
    <row r="766" spans="1:14" s="35" customFormat="1" ht="25.5" x14ac:dyDescent="0.2">
      <c r="A766" s="27">
        <v>23</v>
      </c>
      <c r="B766" s="30" t="s">
        <v>110</v>
      </c>
      <c r="C766" s="12" t="e">
        <f>#REF!</f>
        <v>#REF!</v>
      </c>
      <c r="D766" s="12" t="s">
        <v>673</v>
      </c>
      <c r="E766" s="4" t="s">
        <v>673</v>
      </c>
      <c r="F766" s="4" t="e">
        <f>#N/A</f>
        <v>#N/A</v>
      </c>
      <c r="G766" s="12" t="e">
        <f>#N/A</f>
        <v>#N/A</v>
      </c>
      <c r="H766" s="4" t="e">
        <f>#N/A</f>
        <v>#N/A</v>
      </c>
      <c r="I766" s="12" t="s">
        <v>673</v>
      </c>
      <c r="J766" s="12" t="e">
        <f>#N/A</f>
        <v>#N/A</v>
      </c>
      <c r="K766" s="5" t="e">
        <f>#N/A</f>
        <v>#N/A</v>
      </c>
      <c r="L766" s="12">
        <v>34600</v>
      </c>
      <c r="N766" s="36"/>
    </row>
    <row r="767" spans="1:14" s="71" customFormat="1" ht="52.5" customHeight="1" x14ac:dyDescent="0.2">
      <c r="A767" s="859" t="s">
        <v>111</v>
      </c>
      <c r="B767" s="860"/>
      <c r="C767" s="19" t="e">
        <f>SUM(C744:C766)</f>
        <v>#REF!</v>
      </c>
      <c r="D767" s="19" t="s">
        <v>673</v>
      </c>
      <c r="E767" s="18" t="s">
        <v>673</v>
      </c>
      <c r="F767" s="19" t="e">
        <f>SUM(F744:F766)</f>
        <v>#N/A</v>
      </c>
      <c r="G767" s="19" t="e">
        <f>SUM(G744:G766)</f>
        <v>#N/A</v>
      </c>
      <c r="H767" s="19" t="s">
        <v>673</v>
      </c>
      <c r="I767" s="19" t="s">
        <v>673</v>
      </c>
      <c r="J767" s="19" t="e">
        <f>SUM(J744:J766)</f>
        <v>#N/A</v>
      </c>
      <c r="K767" s="19" t="e">
        <f>SUM(K744:K766)</f>
        <v>#N/A</v>
      </c>
      <c r="L767" s="19">
        <v>34600</v>
      </c>
      <c r="N767" s="72"/>
    </row>
    <row r="768" spans="1:14" x14ac:dyDescent="0.2">
      <c r="A768" s="844" t="s">
        <v>112</v>
      </c>
      <c r="B768" s="845"/>
      <c r="C768" s="845"/>
      <c r="D768" s="845"/>
      <c r="E768" s="845"/>
      <c r="F768" s="845"/>
      <c r="G768" s="845"/>
      <c r="H768" s="845"/>
      <c r="I768" s="845"/>
      <c r="J768" s="845"/>
      <c r="K768" s="845"/>
      <c r="L768" s="845"/>
      <c r="N768" s="9"/>
    </row>
    <row r="769" spans="1:14" ht="25.5" x14ac:dyDescent="0.2">
      <c r="A769" s="4">
        <v>1</v>
      </c>
      <c r="B769" s="30" t="s">
        <v>118</v>
      </c>
      <c r="C769" s="5">
        <v>425.5</v>
      </c>
      <c r="D769" s="45" t="s">
        <v>673</v>
      </c>
      <c r="E769" s="45" t="s">
        <v>673</v>
      </c>
      <c r="F769" s="5" t="s">
        <v>673</v>
      </c>
      <c r="G769" s="32" t="s">
        <v>673</v>
      </c>
      <c r="H769" s="5">
        <v>425.5</v>
      </c>
      <c r="I769" s="32">
        <f>H769*L769</f>
        <v>14722300</v>
      </c>
      <c r="J769" s="42">
        <f>I769</f>
        <v>14722300</v>
      </c>
      <c r="K769" s="43">
        <f>J769*0.1</f>
        <v>1472230</v>
      </c>
      <c r="L769" s="42">
        <v>34600</v>
      </c>
      <c r="N769" s="9"/>
    </row>
    <row r="770" spans="1:14" ht="25.5" x14ac:dyDescent="0.2">
      <c r="A770" s="4">
        <v>2</v>
      </c>
      <c r="B770" s="30" t="s">
        <v>119</v>
      </c>
      <c r="C770" s="5">
        <v>628.79999999999995</v>
      </c>
      <c r="D770" s="45" t="s">
        <v>673</v>
      </c>
      <c r="E770" s="45" t="s">
        <v>673</v>
      </c>
      <c r="F770" s="5" t="s">
        <v>673</v>
      </c>
      <c r="G770" s="32" t="s">
        <v>673</v>
      </c>
      <c r="H770" s="5">
        <v>628.79999999999995</v>
      </c>
      <c r="I770" s="32">
        <f>H770*L770</f>
        <v>21756480</v>
      </c>
      <c r="J770" s="42">
        <f>I770</f>
        <v>21756480</v>
      </c>
      <c r="K770" s="43">
        <f>J770*0.1</f>
        <v>2175648</v>
      </c>
      <c r="L770" s="42">
        <v>34600</v>
      </c>
      <c r="N770" s="9"/>
    </row>
    <row r="771" spans="1:14" ht="25.5" x14ac:dyDescent="0.2">
      <c r="A771" s="4">
        <v>3</v>
      </c>
      <c r="B771" s="30" t="s">
        <v>120</v>
      </c>
      <c r="C771" s="5">
        <v>128</v>
      </c>
      <c r="D771" s="45" t="s">
        <v>673</v>
      </c>
      <c r="E771" s="45" t="s">
        <v>673</v>
      </c>
      <c r="F771" s="5" t="s">
        <v>673</v>
      </c>
      <c r="G771" s="32" t="s">
        <v>673</v>
      </c>
      <c r="H771" s="5">
        <v>128</v>
      </c>
      <c r="I771" s="32">
        <f>H771*L771</f>
        <v>4428800</v>
      </c>
      <c r="J771" s="42">
        <f>I771</f>
        <v>4428800</v>
      </c>
      <c r="K771" s="43">
        <f>J771*0.1</f>
        <v>442880</v>
      </c>
      <c r="L771" s="42">
        <v>34600</v>
      </c>
      <c r="N771" s="9"/>
    </row>
    <row r="772" spans="1:14" ht="25.5" x14ac:dyDescent="0.2">
      <c r="A772" s="4">
        <v>4</v>
      </c>
      <c r="B772" s="30" t="s">
        <v>121</v>
      </c>
      <c r="C772" s="5">
        <v>130.5</v>
      </c>
      <c r="D772" s="45" t="s">
        <v>673</v>
      </c>
      <c r="E772" s="45" t="s">
        <v>673</v>
      </c>
      <c r="F772" s="5" t="s">
        <v>673</v>
      </c>
      <c r="G772" s="32" t="s">
        <v>673</v>
      </c>
      <c r="H772" s="5">
        <v>130.5</v>
      </c>
      <c r="I772" s="32">
        <f>H772*L772</f>
        <v>4515300</v>
      </c>
      <c r="J772" s="42">
        <f>I772</f>
        <v>4515300</v>
      </c>
      <c r="K772" s="43">
        <f>J772*0.1</f>
        <v>451530</v>
      </c>
      <c r="L772" s="42">
        <v>34600</v>
      </c>
      <c r="N772" s="9"/>
    </row>
    <row r="773" spans="1:14" s="71" customFormat="1" ht="29.25" customHeight="1" x14ac:dyDescent="0.2">
      <c r="A773" s="839" t="s">
        <v>696</v>
      </c>
      <c r="B773" s="840"/>
      <c r="C773" s="19">
        <f>SUM(C769:C772)</f>
        <v>1312.8</v>
      </c>
      <c r="D773" s="45" t="s">
        <v>673</v>
      </c>
      <c r="E773" s="45" t="s">
        <v>673</v>
      </c>
      <c r="F773" s="45" t="s">
        <v>673</v>
      </c>
      <c r="G773" s="45" t="s">
        <v>673</v>
      </c>
      <c r="H773" s="45">
        <f>SUM(H769:H772)</f>
        <v>1312.8</v>
      </c>
      <c r="I773" s="45">
        <f>SUM(I769:I772)</f>
        <v>45422880</v>
      </c>
      <c r="J773" s="45">
        <f>SUM(J769:J772)</f>
        <v>45422880</v>
      </c>
      <c r="K773" s="45">
        <f>SUM(K769:K772)</f>
        <v>4542288</v>
      </c>
      <c r="L773" s="55">
        <v>34600</v>
      </c>
      <c r="N773" s="72"/>
    </row>
    <row r="774" spans="1:14" s="35" customFormat="1" x14ac:dyDescent="0.2">
      <c r="A774" s="841" t="s">
        <v>628</v>
      </c>
      <c r="B774" s="847"/>
      <c r="C774" s="847"/>
      <c r="D774" s="847"/>
      <c r="E774" s="847"/>
      <c r="F774" s="847"/>
      <c r="G774" s="847"/>
      <c r="H774" s="847"/>
      <c r="I774" s="847"/>
      <c r="J774" s="847"/>
      <c r="K774" s="847"/>
      <c r="L774" s="847"/>
      <c r="N774" s="36"/>
    </row>
    <row r="775" spans="1:14" s="35" customFormat="1" x14ac:dyDescent="0.2">
      <c r="A775" s="4">
        <v>1</v>
      </c>
      <c r="B775" s="30" t="s">
        <v>129</v>
      </c>
      <c r="C775" s="5">
        <v>71.400000000000006</v>
      </c>
      <c r="D775" s="45" t="s">
        <v>673</v>
      </c>
      <c r="E775" s="45" t="s">
        <v>673</v>
      </c>
      <c r="F775" s="5">
        <v>71.400000000000006</v>
      </c>
      <c r="G775" s="32">
        <f>F775*L775</f>
        <v>2470440</v>
      </c>
      <c r="H775" s="5" t="s">
        <v>673</v>
      </c>
      <c r="I775" s="32" t="s">
        <v>673</v>
      </c>
      <c r="J775" s="42">
        <f>G775</f>
        <v>2470440</v>
      </c>
      <c r="K775" s="43" t="e">
        <f>#REF!</f>
        <v>#REF!</v>
      </c>
      <c r="L775" s="42">
        <v>34600</v>
      </c>
      <c r="N775" s="36"/>
    </row>
    <row r="776" spans="1:14" s="35" customFormat="1" x14ac:dyDescent="0.2">
      <c r="A776" s="4">
        <v>2</v>
      </c>
      <c r="B776" s="30" t="s">
        <v>174</v>
      </c>
      <c r="C776" s="5">
        <v>68.599999999999994</v>
      </c>
      <c r="D776" s="45" t="s">
        <v>673</v>
      </c>
      <c r="E776" s="45" t="s">
        <v>673</v>
      </c>
      <c r="F776" s="5">
        <v>68.599999999999994</v>
      </c>
      <c r="G776" s="32">
        <f>F776*L776</f>
        <v>2373560</v>
      </c>
      <c r="H776" s="5" t="s">
        <v>673</v>
      </c>
      <c r="I776" s="32" t="s">
        <v>673</v>
      </c>
      <c r="J776" s="42">
        <f>G776</f>
        <v>2373560</v>
      </c>
      <c r="K776" s="43" t="e">
        <f>#REF!</f>
        <v>#REF!</v>
      </c>
      <c r="L776" s="42">
        <v>34600</v>
      </c>
      <c r="N776" s="36"/>
    </row>
    <row r="777" spans="1:14" s="35" customFormat="1" ht="25.5" x14ac:dyDescent="0.2">
      <c r="A777" s="4">
        <v>3</v>
      </c>
      <c r="B777" s="30" t="s">
        <v>131</v>
      </c>
      <c r="C777" s="5">
        <v>78</v>
      </c>
      <c r="D777" s="45" t="s">
        <v>673</v>
      </c>
      <c r="E777" s="45" t="s">
        <v>673</v>
      </c>
      <c r="F777" s="5">
        <v>78</v>
      </c>
      <c r="G777" s="32">
        <f>F777*L777</f>
        <v>2698800</v>
      </c>
      <c r="H777" s="5" t="s">
        <v>673</v>
      </c>
      <c r="I777" s="32" t="s">
        <v>673</v>
      </c>
      <c r="J777" s="42">
        <f>G777</f>
        <v>2698800</v>
      </c>
      <c r="K777" s="43" t="e">
        <f>#REF!</f>
        <v>#REF!</v>
      </c>
      <c r="L777" s="42">
        <v>34600</v>
      </c>
      <c r="N777" s="36"/>
    </row>
    <row r="778" spans="1:14" s="35" customFormat="1" ht="25.5" x14ac:dyDescent="0.2">
      <c r="A778" s="4">
        <v>4</v>
      </c>
      <c r="B778" s="30" t="s">
        <v>132</v>
      </c>
      <c r="C778" s="5">
        <v>107.6</v>
      </c>
      <c r="D778" s="45" t="s">
        <v>673</v>
      </c>
      <c r="E778" s="45" t="s">
        <v>673</v>
      </c>
      <c r="F778" s="5">
        <v>107.6</v>
      </c>
      <c r="G778" s="32">
        <f>F778*L778</f>
        <v>3722960</v>
      </c>
      <c r="H778" s="5" t="s">
        <v>673</v>
      </c>
      <c r="I778" s="32" t="s">
        <v>673</v>
      </c>
      <c r="J778" s="42">
        <f>G778</f>
        <v>3722960</v>
      </c>
      <c r="K778" s="43" t="e">
        <f>#REF!</f>
        <v>#REF!</v>
      </c>
      <c r="L778" s="42">
        <v>34600</v>
      </c>
      <c r="N778" s="36"/>
    </row>
    <row r="779" spans="1:14" s="71" customFormat="1" ht="52.5" customHeight="1" x14ac:dyDescent="0.2">
      <c r="A779" s="839" t="s">
        <v>133</v>
      </c>
      <c r="B779" s="840"/>
      <c r="C779" s="19">
        <f>SUM(C775:C778)</f>
        <v>325.60000000000002</v>
      </c>
      <c r="D779" s="45" t="s">
        <v>673</v>
      </c>
      <c r="E779" s="45" t="s">
        <v>673</v>
      </c>
      <c r="F779" s="45">
        <f>SUM(F775:F778)</f>
        <v>325.60000000000002</v>
      </c>
      <c r="G779" s="45">
        <f>SUM(G775:G778)</f>
        <v>11265760</v>
      </c>
      <c r="H779" s="45" t="s">
        <v>673</v>
      </c>
      <c r="I779" s="45" t="s">
        <v>673</v>
      </c>
      <c r="J779" s="55">
        <f>SUM(J775:J778)</f>
        <v>11265760</v>
      </c>
      <c r="K779" s="55" t="e">
        <f>SUM(K775:K778)</f>
        <v>#REF!</v>
      </c>
      <c r="L779" s="55">
        <v>34600</v>
      </c>
      <c r="N779" s="72"/>
    </row>
    <row r="780" spans="1:14" s="35" customFormat="1" x14ac:dyDescent="0.2">
      <c r="A780" s="841" t="s">
        <v>629</v>
      </c>
      <c r="B780" s="841"/>
      <c r="C780" s="841"/>
      <c r="D780" s="841"/>
      <c r="E780" s="841"/>
      <c r="F780" s="841"/>
      <c r="G780" s="841"/>
      <c r="H780" s="841"/>
      <c r="I780" s="841"/>
      <c r="J780" s="841"/>
      <c r="K780" s="841"/>
      <c r="L780" s="841"/>
      <c r="N780" s="36"/>
    </row>
    <row r="781" spans="1:14" s="35" customFormat="1" ht="25.5" x14ac:dyDescent="0.2">
      <c r="A781" s="27">
        <v>1</v>
      </c>
      <c r="B781" s="30" t="s">
        <v>138</v>
      </c>
      <c r="C781" s="5">
        <v>424.7</v>
      </c>
      <c r="D781" s="5">
        <v>424.7</v>
      </c>
      <c r="E781" s="12">
        <f>D781*L781</f>
        <v>14694620</v>
      </c>
      <c r="F781" s="4" t="s">
        <v>673</v>
      </c>
      <c r="G781" s="4" t="s">
        <v>673</v>
      </c>
      <c r="H781" s="4" t="s">
        <v>673</v>
      </c>
      <c r="I781" s="4" t="s">
        <v>673</v>
      </c>
      <c r="J781" s="42">
        <f>E781</f>
        <v>14694620</v>
      </c>
      <c r="K781" s="42" t="e">
        <f>#REF!</f>
        <v>#REF!</v>
      </c>
      <c r="L781" s="42">
        <v>34600</v>
      </c>
      <c r="N781" s="36"/>
    </row>
    <row r="782" spans="1:14" s="35" customFormat="1" ht="25.5" x14ac:dyDescent="0.2">
      <c r="A782" s="27">
        <v>2</v>
      </c>
      <c r="B782" s="30" t="s">
        <v>141</v>
      </c>
      <c r="C782" s="5">
        <v>618</v>
      </c>
      <c r="D782" s="5">
        <v>618</v>
      </c>
      <c r="E782" s="12">
        <f>D782*L782</f>
        <v>21382800</v>
      </c>
      <c r="F782" s="4" t="s">
        <v>673</v>
      </c>
      <c r="G782" s="4" t="s">
        <v>673</v>
      </c>
      <c r="H782" s="4" t="s">
        <v>673</v>
      </c>
      <c r="I782" s="4" t="s">
        <v>673</v>
      </c>
      <c r="J782" s="42">
        <f>E782</f>
        <v>21382800</v>
      </c>
      <c r="K782" s="42" t="e">
        <f>#REF!</f>
        <v>#REF!</v>
      </c>
      <c r="L782" s="42">
        <v>34600</v>
      </c>
      <c r="N782" s="36"/>
    </row>
    <row r="783" spans="1:14" s="35" customFormat="1" ht="25.5" x14ac:dyDescent="0.2">
      <c r="A783" s="27">
        <v>3</v>
      </c>
      <c r="B783" s="30" t="s">
        <v>139</v>
      </c>
      <c r="C783" s="5">
        <v>613.1</v>
      </c>
      <c r="D783" s="5">
        <v>613.1</v>
      </c>
      <c r="E783" s="12">
        <f>D783*L783</f>
        <v>21213260</v>
      </c>
      <c r="F783" s="4" t="s">
        <v>673</v>
      </c>
      <c r="G783" s="4" t="s">
        <v>673</v>
      </c>
      <c r="H783" s="4" t="s">
        <v>673</v>
      </c>
      <c r="I783" s="4" t="s">
        <v>673</v>
      </c>
      <c r="J783" s="42">
        <f>E783</f>
        <v>21213260</v>
      </c>
      <c r="K783" s="42" t="e">
        <f>#REF!</f>
        <v>#REF!</v>
      </c>
      <c r="L783" s="42">
        <v>34600</v>
      </c>
      <c r="N783" s="36"/>
    </row>
    <row r="784" spans="1:14" s="71" customFormat="1" ht="29.25" customHeight="1" x14ac:dyDescent="0.2">
      <c r="A784" s="839" t="s">
        <v>631</v>
      </c>
      <c r="B784" s="840"/>
      <c r="C784" s="19">
        <f>SUM(C781:C783)</f>
        <v>1655.8</v>
      </c>
      <c r="D784" s="19">
        <f>SUM(D781:D783)</f>
        <v>1655.8</v>
      </c>
      <c r="E784" s="19">
        <f>SUM(E781:E783)</f>
        <v>57290680</v>
      </c>
      <c r="F784" s="18" t="s">
        <v>673</v>
      </c>
      <c r="G784" s="18" t="s">
        <v>673</v>
      </c>
      <c r="H784" s="18" t="s">
        <v>673</v>
      </c>
      <c r="I784" s="18" t="s">
        <v>673</v>
      </c>
      <c r="J784" s="55">
        <f>SUM(J781:J783)</f>
        <v>57290680</v>
      </c>
      <c r="K784" s="55" t="e">
        <f>SUM(K781:K783)</f>
        <v>#REF!</v>
      </c>
      <c r="L784" s="55">
        <v>34600</v>
      </c>
      <c r="N784" s="72"/>
    </row>
    <row r="785" spans="1:14" s="35" customFormat="1" x14ac:dyDescent="0.2">
      <c r="A785" s="841" t="s">
        <v>636</v>
      </c>
      <c r="B785" s="841"/>
      <c r="C785" s="841"/>
      <c r="D785" s="841"/>
      <c r="E785" s="841"/>
      <c r="F785" s="841"/>
      <c r="G785" s="841"/>
      <c r="H785" s="841"/>
      <c r="I785" s="841"/>
      <c r="J785" s="841"/>
      <c r="K785" s="841"/>
      <c r="L785" s="841"/>
      <c r="N785" s="36"/>
    </row>
    <row r="786" spans="1:14" s="35" customFormat="1" ht="25.5" x14ac:dyDescent="0.2">
      <c r="A786" s="4">
        <v>1</v>
      </c>
      <c r="B786" s="11" t="s">
        <v>499</v>
      </c>
      <c r="C786" s="20">
        <v>588.20000000000005</v>
      </c>
      <c r="D786" s="12" t="s">
        <v>673</v>
      </c>
      <c r="E786" s="4" t="s">
        <v>673</v>
      </c>
      <c r="F786" s="13">
        <v>588.20000000000005</v>
      </c>
      <c r="G786" s="20">
        <f>F786*L786</f>
        <v>20351720</v>
      </c>
      <c r="H786" s="13" t="s">
        <v>673</v>
      </c>
      <c r="I786" s="20" t="s">
        <v>673</v>
      </c>
      <c r="J786" s="20">
        <f>G786</f>
        <v>20351720</v>
      </c>
      <c r="K786" s="12" t="e">
        <f>#REF!</f>
        <v>#REF!</v>
      </c>
      <c r="L786" s="12">
        <v>34600</v>
      </c>
      <c r="N786" s="36"/>
    </row>
    <row r="787" spans="1:14" s="35" customFormat="1" ht="25.5" x14ac:dyDescent="0.2">
      <c r="A787" s="4">
        <v>2</v>
      </c>
      <c r="B787" s="11" t="s">
        <v>500</v>
      </c>
      <c r="C787" s="20">
        <v>548.9</v>
      </c>
      <c r="D787" s="12" t="s">
        <v>673</v>
      </c>
      <c r="E787" s="4" t="s">
        <v>673</v>
      </c>
      <c r="F787" s="13">
        <v>548.9</v>
      </c>
      <c r="G787" s="20">
        <f>F787*L787</f>
        <v>18991940</v>
      </c>
      <c r="H787" s="13" t="s">
        <v>673</v>
      </c>
      <c r="I787" s="20" t="s">
        <v>673</v>
      </c>
      <c r="J787" s="20">
        <f>G787</f>
        <v>18991940</v>
      </c>
      <c r="K787" s="12" t="e">
        <f>#REF!</f>
        <v>#REF!</v>
      </c>
      <c r="L787" s="12">
        <v>34600</v>
      </c>
      <c r="N787" s="36"/>
    </row>
    <row r="788" spans="1:14" s="35" customFormat="1" ht="25.5" x14ac:dyDescent="0.2">
      <c r="A788" s="4">
        <v>3</v>
      </c>
      <c r="B788" s="11" t="s">
        <v>501</v>
      </c>
      <c r="C788" s="20">
        <v>469.3</v>
      </c>
      <c r="D788" s="12" t="s">
        <v>673</v>
      </c>
      <c r="E788" s="4" t="s">
        <v>673</v>
      </c>
      <c r="F788" s="13">
        <v>469.3</v>
      </c>
      <c r="G788" s="20">
        <f>F788*L788</f>
        <v>16237780</v>
      </c>
      <c r="H788" s="13" t="s">
        <v>673</v>
      </c>
      <c r="I788" s="20" t="s">
        <v>673</v>
      </c>
      <c r="J788" s="20">
        <f>G788</f>
        <v>16237780</v>
      </c>
      <c r="K788" s="12" t="e">
        <f>#REF!</f>
        <v>#REF!</v>
      </c>
      <c r="L788" s="12">
        <v>34600</v>
      </c>
      <c r="N788" s="36"/>
    </row>
    <row r="789" spans="1:14" s="35" customFormat="1" ht="25.5" x14ac:dyDescent="0.2">
      <c r="A789" s="4">
        <v>4</v>
      </c>
      <c r="B789" s="11" t="s">
        <v>502</v>
      </c>
      <c r="C789" s="21">
        <v>479.8</v>
      </c>
      <c r="D789" s="12" t="s">
        <v>673</v>
      </c>
      <c r="E789" s="4" t="s">
        <v>673</v>
      </c>
      <c r="F789" s="14">
        <v>479.8</v>
      </c>
      <c r="G789" s="20">
        <f>F789*L789</f>
        <v>16601080</v>
      </c>
      <c r="H789" s="14" t="s">
        <v>673</v>
      </c>
      <c r="I789" s="20" t="s">
        <v>673</v>
      </c>
      <c r="J789" s="20">
        <f>G789</f>
        <v>16601080</v>
      </c>
      <c r="K789" s="12" t="e">
        <f>#REF!</f>
        <v>#REF!</v>
      </c>
      <c r="L789" s="12">
        <v>34600</v>
      </c>
      <c r="N789" s="36"/>
    </row>
    <row r="790" spans="1:14" s="75" customFormat="1" ht="67.5" customHeight="1" x14ac:dyDescent="0.2">
      <c r="A790" s="839" t="s">
        <v>152</v>
      </c>
      <c r="B790" s="840"/>
      <c r="C790" s="19">
        <f>SUM(C786:C789)</f>
        <v>2086.1999999999998</v>
      </c>
      <c r="D790" s="19" t="s">
        <v>673</v>
      </c>
      <c r="E790" s="18" t="s">
        <v>673</v>
      </c>
      <c r="F790" s="19">
        <f>SUM(F786:F789)</f>
        <v>2086.1999999999998</v>
      </c>
      <c r="G790" s="19">
        <f>SUM(G786:G789)</f>
        <v>72182520</v>
      </c>
      <c r="H790" s="19" t="s">
        <v>673</v>
      </c>
      <c r="I790" s="19" t="s">
        <v>673</v>
      </c>
      <c r="J790" s="19">
        <f>SUM(J786:J789)</f>
        <v>72182520</v>
      </c>
      <c r="K790" s="19" t="e">
        <f>SUM(K786:K789)</f>
        <v>#REF!</v>
      </c>
      <c r="L790" s="19">
        <v>34600</v>
      </c>
      <c r="N790" s="72"/>
    </row>
    <row r="791" spans="1:14" s="35" customFormat="1" x14ac:dyDescent="0.2">
      <c r="A791" s="841" t="s">
        <v>701</v>
      </c>
      <c r="B791" s="841"/>
      <c r="C791" s="841"/>
      <c r="D791" s="841"/>
      <c r="E791" s="841"/>
      <c r="F791" s="841"/>
      <c r="G791" s="841"/>
      <c r="H791" s="841"/>
      <c r="I791" s="841"/>
      <c r="J791" s="841"/>
      <c r="K791" s="841"/>
      <c r="L791" s="841"/>
      <c r="N791" s="36"/>
    </row>
    <row r="792" spans="1:14" s="35" customFormat="1" ht="25.5" x14ac:dyDescent="0.2">
      <c r="A792" s="10">
        <v>1</v>
      </c>
      <c r="B792" s="11" t="s">
        <v>530</v>
      </c>
      <c r="C792" s="20">
        <v>192.2</v>
      </c>
      <c r="D792" s="12">
        <v>192.2</v>
      </c>
      <c r="E792" s="12">
        <f>D792*L792</f>
        <v>6650120</v>
      </c>
      <c r="F792" s="13" t="s">
        <v>673</v>
      </c>
      <c r="G792" s="12" t="s">
        <v>673</v>
      </c>
      <c r="H792" s="13" t="s">
        <v>673</v>
      </c>
      <c r="I792" s="12" t="s">
        <v>673</v>
      </c>
      <c r="J792" s="12">
        <f>E792</f>
        <v>6650120</v>
      </c>
      <c r="K792" s="12" t="e">
        <f>#REF!</f>
        <v>#REF!</v>
      </c>
      <c r="L792" s="12">
        <v>34600</v>
      </c>
      <c r="N792" s="36"/>
    </row>
    <row r="793" spans="1:14" s="35" customFormat="1" ht="25.5" x14ac:dyDescent="0.2">
      <c r="A793" s="10">
        <v>2</v>
      </c>
      <c r="B793" s="11" t="s">
        <v>531</v>
      </c>
      <c r="C793" s="20">
        <v>251.2</v>
      </c>
      <c r="D793" s="12">
        <v>251.2</v>
      </c>
      <c r="E793" s="12">
        <f>D793*L793</f>
        <v>8691520</v>
      </c>
      <c r="F793" s="13" t="s">
        <v>673</v>
      </c>
      <c r="G793" s="12" t="s">
        <v>673</v>
      </c>
      <c r="H793" s="13" t="s">
        <v>673</v>
      </c>
      <c r="I793" s="12" t="s">
        <v>673</v>
      </c>
      <c r="J793" s="12">
        <f>E793</f>
        <v>8691520</v>
      </c>
      <c r="K793" s="12" t="e">
        <f>#REF!</f>
        <v>#REF!</v>
      </c>
      <c r="L793" s="12">
        <v>34600</v>
      </c>
      <c r="N793" s="36"/>
    </row>
    <row r="794" spans="1:14" s="35" customFormat="1" ht="25.5" x14ac:dyDescent="0.2">
      <c r="A794" s="10">
        <v>3</v>
      </c>
      <c r="B794" s="11" t="s">
        <v>532</v>
      </c>
      <c r="C794" s="20">
        <v>552.5</v>
      </c>
      <c r="D794" s="12">
        <v>552.5</v>
      </c>
      <c r="E794" s="12">
        <f>D794*L794</f>
        <v>19116500</v>
      </c>
      <c r="F794" s="13" t="s">
        <v>673</v>
      </c>
      <c r="G794" s="12" t="s">
        <v>673</v>
      </c>
      <c r="H794" s="13" t="s">
        <v>673</v>
      </c>
      <c r="I794" s="12" t="s">
        <v>673</v>
      </c>
      <c r="J794" s="12">
        <f>E794</f>
        <v>19116500</v>
      </c>
      <c r="K794" s="12" t="e">
        <f>#REF!</f>
        <v>#REF!</v>
      </c>
      <c r="L794" s="12">
        <v>34600</v>
      </c>
      <c r="N794" s="36"/>
    </row>
    <row r="795" spans="1:14" s="75" customFormat="1" ht="53.25" customHeight="1" x14ac:dyDescent="0.2">
      <c r="A795" s="839" t="s">
        <v>154</v>
      </c>
      <c r="B795" s="840"/>
      <c r="C795" s="19">
        <f>SUM(C792:C794)</f>
        <v>995.9</v>
      </c>
      <c r="D795" s="19">
        <f>SUM(D792:D794)</f>
        <v>995.9</v>
      </c>
      <c r="E795" s="19">
        <f>SUM(E792:E794)</f>
        <v>34458140</v>
      </c>
      <c r="F795" s="19" t="s">
        <v>673</v>
      </c>
      <c r="G795" s="19" t="s">
        <v>673</v>
      </c>
      <c r="H795" s="19" t="s">
        <v>673</v>
      </c>
      <c r="I795" s="19" t="s">
        <v>673</v>
      </c>
      <c r="J795" s="19">
        <f>SUM(J792:J794)</f>
        <v>34458140</v>
      </c>
      <c r="K795" s="19" t="e">
        <f>SUM(K792:K794)</f>
        <v>#REF!</v>
      </c>
      <c r="L795" s="19">
        <v>34600</v>
      </c>
      <c r="N795" s="72"/>
    </row>
    <row r="796" spans="1:14" s="35" customFormat="1" x14ac:dyDescent="0.2">
      <c r="A796" s="841" t="s">
        <v>610</v>
      </c>
      <c r="B796" s="841"/>
      <c r="C796" s="841"/>
      <c r="D796" s="841"/>
      <c r="E796" s="841"/>
      <c r="F796" s="841"/>
      <c r="G796" s="841"/>
      <c r="H796" s="841"/>
      <c r="I796" s="841"/>
      <c r="J796" s="841"/>
      <c r="K796" s="841"/>
      <c r="L796" s="841"/>
      <c r="N796" s="36"/>
    </row>
    <row r="797" spans="1:14" s="35" customFormat="1" ht="25.5" x14ac:dyDescent="0.2">
      <c r="A797" s="10">
        <v>1</v>
      </c>
      <c r="B797" s="11" t="s">
        <v>533</v>
      </c>
      <c r="C797" s="20">
        <v>381.6</v>
      </c>
      <c r="D797" s="12">
        <v>381.6</v>
      </c>
      <c r="E797" s="12">
        <f>D797*L797</f>
        <v>13203360</v>
      </c>
      <c r="F797" s="13" t="s">
        <v>673</v>
      </c>
      <c r="G797" s="20" t="s">
        <v>673</v>
      </c>
      <c r="H797" s="13" t="s">
        <v>673</v>
      </c>
      <c r="I797" s="20" t="s">
        <v>673</v>
      </c>
      <c r="J797" s="12">
        <f>E797</f>
        <v>13203360</v>
      </c>
      <c r="K797" s="12" t="e">
        <f>#REF!</f>
        <v>#REF!</v>
      </c>
      <c r="L797" s="12">
        <v>34600</v>
      </c>
      <c r="N797" s="36"/>
    </row>
    <row r="798" spans="1:14" s="35" customFormat="1" ht="25.5" x14ac:dyDescent="0.2">
      <c r="A798" s="10">
        <v>2</v>
      </c>
      <c r="B798" s="11" t="s">
        <v>534</v>
      </c>
      <c r="C798" s="20">
        <v>36</v>
      </c>
      <c r="D798" s="12">
        <v>36</v>
      </c>
      <c r="E798" s="12">
        <f>D798*L798</f>
        <v>1245600</v>
      </c>
      <c r="F798" s="13" t="s">
        <v>673</v>
      </c>
      <c r="G798" s="20" t="s">
        <v>673</v>
      </c>
      <c r="H798" s="13" t="s">
        <v>673</v>
      </c>
      <c r="I798" s="20" t="s">
        <v>673</v>
      </c>
      <c r="J798" s="12">
        <f>E798</f>
        <v>1245600</v>
      </c>
      <c r="K798" s="12" t="e">
        <f>#REF!</f>
        <v>#REF!</v>
      </c>
      <c r="L798" s="12">
        <v>34600</v>
      </c>
      <c r="N798" s="36"/>
    </row>
    <row r="799" spans="1:14" s="75" customFormat="1" ht="54.75" customHeight="1" x14ac:dyDescent="0.2">
      <c r="A799" s="839" t="s">
        <v>157</v>
      </c>
      <c r="B799" s="840"/>
      <c r="C799" s="19">
        <f>SUM(C797:C798)</f>
        <v>417.6</v>
      </c>
      <c r="D799" s="19">
        <f>SUM(D797:D798)</f>
        <v>417.6</v>
      </c>
      <c r="E799" s="19">
        <f>SUM(E797:E798)</f>
        <v>14448960</v>
      </c>
      <c r="F799" s="19" t="s">
        <v>673</v>
      </c>
      <c r="G799" s="19" t="s">
        <v>673</v>
      </c>
      <c r="H799" s="19" t="s">
        <v>673</v>
      </c>
      <c r="I799" s="19" t="s">
        <v>673</v>
      </c>
      <c r="J799" s="19">
        <f>SUM(J797:J798)</f>
        <v>14448960</v>
      </c>
      <c r="K799" s="19" t="e">
        <f>SUM(K797:K798)</f>
        <v>#REF!</v>
      </c>
      <c r="L799" s="19">
        <v>34600</v>
      </c>
      <c r="N799" s="72"/>
    </row>
    <row r="800" spans="1:14" s="35" customFormat="1" x14ac:dyDescent="0.2">
      <c r="A800" s="846" t="s">
        <v>603</v>
      </c>
      <c r="B800" s="846"/>
      <c r="C800" s="846"/>
      <c r="D800" s="846"/>
      <c r="E800" s="846"/>
      <c r="F800" s="846"/>
      <c r="G800" s="846"/>
      <c r="H800" s="846"/>
      <c r="I800" s="846"/>
      <c r="J800" s="846"/>
      <c r="K800" s="846"/>
      <c r="L800" s="846"/>
      <c r="N800" s="36"/>
    </row>
    <row r="801" spans="1:14" s="35" customFormat="1" ht="25.5" x14ac:dyDescent="0.2">
      <c r="A801" s="4">
        <v>1</v>
      </c>
      <c r="B801" s="15" t="s">
        <v>536</v>
      </c>
      <c r="C801" s="12">
        <v>35.299999999999997</v>
      </c>
      <c r="D801" s="12" t="s">
        <v>673</v>
      </c>
      <c r="E801" s="4" t="s">
        <v>673</v>
      </c>
      <c r="F801" s="4" t="s">
        <v>673</v>
      </c>
      <c r="G801" s="42" t="s">
        <v>673</v>
      </c>
      <c r="H801" s="4">
        <v>35.299999999999997</v>
      </c>
      <c r="I801" s="42">
        <f>H801*L801</f>
        <v>1221380</v>
      </c>
      <c r="J801" s="42">
        <v>1221380</v>
      </c>
      <c r="K801" s="42" t="e">
        <f>#REF!</f>
        <v>#REF!</v>
      </c>
      <c r="L801" s="42">
        <v>34600</v>
      </c>
      <c r="N801" s="36"/>
    </row>
    <row r="802" spans="1:14" s="35" customFormat="1" ht="25.5" x14ac:dyDescent="0.2">
      <c r="A802" s="10">
        <v>2</v>
      </c>
      <c r="B802" s="15" t="s">
        <v>537</v>
      </c>
      <c r="C802" s="12">
        <v>69.099999999999994</v>
      </c>
      <c r="D802" s="12" t="s">
        <v>673</v>
      </c>
      <c r="E802" s="4" t="s">
        <v>673</v>
      </c>
      <c r="F802" s="4" t="s">
        <v>673</v>
      </c>
      <c r="G802" s="42" t="s">
        <v>673</v>
      </c>
      <c r="H802" s="4">
        <v>69.099999999999994</v>
      </c>
      <c r="I802" s="42">
        <f>H802*L802</f>
        <v>2390860</v>
      </c>
      <c r="J802" s="42">
        <v>2390860</v>
      </c>
      <c r="K802" s="42" t="e">
        <f>#REF!</f>
        <v>#REF!</v>
      </c>
      <c r="L802" s="42">
        <v>34600</v>
      </c>
      <c r="N802" s="36"/>
    </row>
    <row r="803" spans="1:14" s="71" customFormat="1" ht="54" customHeight="1" x14ac:dyDescent="0.2">
      <c r="A803" s="842" t="s">
        <v>161</v>
      </c>
      <c r="B803" s="843"/>
      <c r="C803" s="19">
        <f>SUM(C801:C802)</f>
        <v>104.4</v>
      </c>
      <c r="D803" s="19" t="s">
        <v>673</v>
      </c>
      <c r="E803" s="18" t="s">
        <v>673</v>
      </c>
      <c r="F803" s="18" t="s">
        <v>673</v>
      </c>
      <c r="G803" s="55" t="s">
        <v>673</v>
      </c>
      <c r="H803" s="18">
        <f>SUM(H801:H802)</f>
        <v>104.4</v>
      </c>
      <c r="I803" s="55">
        <f>SUM(I801:I802)</f>
        <v>3612240</v>
      </c>
      <c r="J803" s="55">
        <f>SUM(J801:J802)</f>
        <v>3612240</v>
      </c>
      <c r="K803" s="55" t="e">
        <f>SUM(K801:K802)</f>
        <v>#REF!</v>
      </c>
      <c r="L803" s="55">
        <v>34600</v>
      </c>
      <c r="N803" s="72"/>
    </row>
    <row r="804" spans="1:14" s="35" customFormat="1" x14ac:dyDescent="0.2">
      <c r="A804" s="846" t="s">
        <v>604</v>
      </c>
      <c r="B804" s="846"/>
      <c r="C804" s="846"/>
      <c r="D804" s="846"/>
      <c r="E804" s="846"/>
      <c r="F804" s="846"/>
      <c r="G804" s="846"/>
      <c r="H804" s="846"/>
      <c r="I804" s="846"/>
      <c r="J804" s="846"/>
      <c r="K804" s="846"/>
      <c r="L804" s="846"/>
      <c r="N804" s="36"/>
    </row>
    <row r="805" spans="1:14" s="35" customFormat="1" x14ac:dyDescent="0.2">
      <c r="A805" s="4">
        <v>1</v>
      </c>
      <c r="B805" s="15" t="s">
        <v>605</v>
      </c>
      <c r="C805" s="12">
        <v>427.7</v>
      </c>
      <c r="D805" s="12">
        <v>427.7</v>
      </c>
      <c r="E805" s="12">
        <f>D805*L805</f>
        <v>14798420</v>
      </c>
      <c r="F805" s="4" t="s">
        <v>673</v>
      </c>
      <c r="G805" s="4" t="s">
        <v>673</v>
      </c>
      <c r="H805" s="4" t="s">
        <v>673</v>
      </c>
      <c r="I805" s="4" t="s">
        <v>673</v>
      </c>
      <c r="J805" s="12">
        <f>E805</f>
        <v>14798420</v>
      </c>
      <c r="K805" s="12" t="e">
        <f>#REF!</f>
        <v>#REF!</v>
      </c>
      <c r="L805" s="12">
        <v>34600</v>
      </c>
      <c r="N805" s="36"/>
    </row>
    <row r="806" spans="1:14" s="71" customFormat="1" ht="54.75" customHeight="1" x14ac:dyDescent="0.2">
      <c r="A806" s="842" t="s">
        <v>162</v>
      </c>
      <c r="B806" s="843"/>
      <c r="C806" s="19">
        <f>SUM(C805)</f>
        <v>427.7</v>
      </c>
      <c r="D806" s="19">
        <f>SUM(D805)</f>
        <v>427.7</v>
      </c>
      <c r="E806" s="19">
        <f>SUM(E805)</f>
        <v>14798420</v>
      </c>
      <c r="F806" s="18" t="s">
        <v>673</v>
      </c>
      <c r="G806" s="18" t="s">
        <v>673</v>
      </c>
      <c r="H806" s="18" t="s">
        <v>673</v>
      </c>
      <c r="I806" s="18" t="s">
        <v>673</v>
      </c>
      <c r="J806" s="19">
        <f>SUM(J805)</f>
        <v>14798420</v>
      </c>
      <c r="K806" s="19" t="e">
        <f>SUM(K805)</f>
        <v>#REF!</v>
      </c>
      <c r="L806" s="19">
        <v>34600</v>
      </c>
      <c r="N806" s="72"/>
    </row>
    <row r="807" spans="1:14" x14ac:dyDescent="0.2">
      <c r="A807" s="844" t="s">
        <v>607</v>
      </c>
      <c r="B807" s="845"/>
      <c r="C807" s="845"/>
      <c r="D807" s="845"/>
      <c r="E807" s="845"/>
      <c r="F807" s="845"/>
      <c r="G807" s="845"/>
      <c r="H807" s="845"/>
      <c r="I807" s="845"/>
      <c r="J807" s="845"/>
      <c r="K807" s="845"/>
      <c r="L807" s="845"/>
      <c r="N807" s="9"/>
    </row>
    <row r="808" spans="1:14" ht="25.5" x14ac:dyDescent="0.2">
      <c r="A808" s="4">
        <v>1</v>
      </c>
      <c r="B808" s="15" t="s">
        <v>539</v>
      </c>
      <c r="C808" s="12" t="e">
        <f>#REF!</f>
        <v>#REF!</v>
      </c>
      <c r="D808" s="12" t="s">
        <v>673</v>
      </c>
      <c r="E808" s="12" t="s">
        <v>673</v>
      </c>
      <c r="F808" s="4" t="s">
        <v>673</v>
      </c>
      <c r="G808" s="4" t="s">
        <v>673</v>
      </c>
      <c r="H808" s="4">
        <v>209.8</v>
      </c>
      <c r="I808" s="4">
        <f>H808*L808</f>
        <v>7259080</v>
      </c>
      <c r="J808" s="42">
        <f>I808</f>
        <v>7259080</v>
      </c>
      <c r="K808" s="42" t="e">
        <f>#REF!</f>
        <v>#REF!</v>
      </c>
      <c r="L808" s="42">
        <v>34600</v>
      </c>
      <c r="N808" s="9"/>
    </row>
    <row r="809" spans="1:14" s="71" customFormat="1" ht="32.25" customHeight="1" x14ac:dyDescent="0.2">
      <c r="A809" s="842" t="s">
        <v>608</v>
      </c>
      <c r="B809" s="843"/>
      <c r="C809" s="19" t="e">
        <f>SUM(C808)</f>
        <v>#REF!</v>
      </c>
      <c r="D809" s="19" t="s">
        <v>673</v>
      </c>
      <c r="E809" s="19" t="s">
        <v>673</v>
      </c>
      <c r="F809" s="18" t="s">
        <v>673</v>
      </c>
      <c r="G809" s="18" t="s">
        <v>673</v>
      </c>
      <c r="H809" s="18">
        <f>SUM(H808)</f>
        <v>209.8</v>
      </c>
      <c r="I809" s="18">
        <f>SUM(I808)</f>
        <v>7259080</v>
      </c>
      <c r="J809" s="55">
        <f>SUM(J808)</f>
        <v>7259080</v>
      </c>
      <c r="K809" s="55" t="e">
        <f>SUM(K808)</f>
        <v>#REF!</v>
      </c>
      <c r="L809" s="55">
        <v>34600</v>
      </c>
      <c r="N809" s="72"/>
    </row>
    <row r="810" spans="1:14" x14ac:dyDescent="0.2">
      <c r="A810" s="844" t="s">
        <v>609</v>
      </c>
      <c r="B810" s="845"/>
      <c r="C810" s="845"/>
      <c r="D810" s="845"/>
      <c r="E810" s="845"/>
      <c r="F810" s="845"/>
      <c r="G810" s="845"/>
      <c r="H810" s="845"/>
      <c r="I810" s="845"/>
      <c r="J810" s="845"/>
      <c r="K810" s="845"/>
      <c r="L810" s="845"/>
      <c r="N810" s="9"/>
    </row>
    <row r="811" spans="1:14" ht="25.5" x14ac:dyDescent="0.2">
      <c r="A811" s="4">
        <v>1</v>
      </c>
      <c r="B811" s="11" t="s">
        <v>173</v>
      </c>
      <c r="C811" s="12">
        <v>142.1</v>
      </c>
      <c r="D811" s="20" t="s">
        <v>673</v>
      </c>
      <c r="E811" s="10" t="s">
        <v>673</v>
      </c>
      <c r="F811" s="10" t="s">
        <v>673</v>
      </c>
      <c r="G811" s="20" t="s">
        <v>673</v>
      </c>
      <c r="H811" s="10">
        <v>142.1</v>
      </c>
      <c r="I811" s="20">
        <f>H811*L811</f>
        <v>4916660</v>
      </c>
      <c r="J811" s="12">
        <f>I811</f>
        <v>4916660</v>
      </c>
      <c r="K811" s="12" t="e">
        <f>#REF!</f>
        <v>#REF!</v>
      </c>
      <c r="L811" s="12">
        <v>34600</v>
      </c>
      <c r="N811" s="9"/>
    </row>
    <row r="812" spans="1:14" ht="25.5" x14ac:dyDescent="0.2">
      <c r="A812" s="4">
        <v>2</v>
      </c>
      <c r="B812" s="11" t="s">
        <v>545</v>
      </c>
      <c r="C812" s="12">
        <v>168.3</v>
      </c>
      <c r="D812" s="20" t="s">
        <v>673</v>
      </c>
      <c r="E812" s="10" t="s">
        <v>673</v>
      </c>
      <c r="F812" s="10" t="s">
        <v>673</v>
      </c>
      <c r="G812" s="20" t="s">
        <v>673</v>
      </c>
      <c r="H812" s="10">
        <v>168.3</v>
      </c>
      <c r="I812" s="20">
        <f>H812*L812</f>
        <v>5823180</v>
      </c>
      <c r="J812" s="12">
        <f>I812</f>
        <v>5823180</v>
      </c>
      <c r="K812" s="12" t="e">
        <f>#REF!</f>
        <v>#REF!</v>
      </c>
      <c r="L812" s="12">
        <v>34600</v>
      </c>
      <c r="N812" s="9"/>
    </row>
    <row r="813" spans="1:14" ht="25.5" x14ac:dyDescent="0.2">
      <c r="A813" s="4">
        <v>3</v>
      </c>
      <c r="B813" s="11" t="s">
        <v>546</v>
      </c>
      <c r="C813" s="12">
        <v>526</v>
      </c>
      <c r="D813" s="20" t="s">
        <v>673</v>
      </c>
      <c r="E813" s="10" t="s">
        <v>673</v>
      </c>
      <c r="F813" s="10" t="s">
        <v>673</v>
      </c>
      <c r="G813" s="20" t="s">
        <v>673</v>
      </c>
      <c r="H813" s="10">
        <v>526</v>
      </c>
      <c r="I813" s="20">
        <f>H813*L813</f>
        <v>18199600</v>
      </c>
      <c r="J813" s="12">
        <f>I813</f>
        <v>18199600</v>
      </c>
      <c r="K813" s="12" t="e">
        <f>#REF!</f>
        <v>#REF!</v>
      </c>
      <c r="L813" s="12">
        <v>34600</v>
      </c>
      <c r="N813" s="9"/>
    </row>
    <row r="814" spans="1:14" s="71" customFormat="1" ht="54.75" customHeight="1" x14ac:dyDescent="0.2">
      <c r="A814" s="842" t="s">
        <v>164</v>
      </c>
      <c r="B814" s="843"/>
      <c r="C814" s="19">
        <f>SUM(C811:C813)</f>
        <v>836.4</v>
      </c>
      <c r="D814" s="56" t="s">
        <v>673</v>
      </c>
      <c r="E814" s="49" t="s">
        <v>673</v>
      </c>
      <c r="F814" s="19" t="s">
        <v>673</v>
      </c>
      <c r="G814" s="19" t="s">
        <v>673</v>
      </c>
      <c r="H814" s="19">
        <f>SUM(H811:H813)</f>
        <v>836.4</v>
      </c>
      <c r="I814" s="19">
        <f>SUM(I811:I813)</f>
        <v>28939440</v>
      </c>
      <c r="J814" s="19">
        <f>SUM(J811:J813)</f>
        <v>28939440</v>
      </c>
      <c r="K814" s="19" t="e">
        <f>SUM(K811:K813)</f>
        <v>#REF!</v>
      </c>
      <c r="L814" s="19">
        <v>34600</v>
      </c>
      <c r="N814" s="72"/>
    </row>
    <row r="815" spans="1:14" x14ac:dyDescent="0.2">
      <c r="A815" s="844" t="s">
        <v>551</v>
      </c>
      <c r="B815" s="845"/>
      <c r="C815" s="845"/>
      <c r="D815" s="845"/>
      <c r="E815" s="845"/>
      <c r="F815" s="845"/>
      <c r="G815" s="845"/>
      <c r="H815" s="845"/>
      <c r="I815" s="845"/>
      <c r="J815" s="845"/>
      <c r="K815" s="845"/>
      <c r="L815" s="845"/>
      <c r="N815" s="9"/>
    </row>
    <row r="816" spans="1:14" ht="25.5" x14ac:dyDescent="0.2">
      <c r="A816" s="31">
        <v>1</v>
      </c>
      <c r="B816" s="28" t="s">
        <v>168</v>
      </c>
      <c r="C816" s="50">
        <v>724.2</v>
      </c>
      <c r="D816" s="50" t="s">
        <v>673</v>
      </c>
      <c r="E816" s="31" t="s">
        <v>673</v>
      </c>
      <c r="F816" s="31" t="s">
        <v>673</v>
      </c>
      <c r="G816" s="50" t="s">
        <v>673</v>
      </c>
      <c r="H816" s="31">
        <v>724.2</v>
      </c>
      <c r="I816" s="50">
        <f>H816*L816</f>
        <v>25057320</v>
      </c>
      <c r="J816" s="50">
        <v>25057320</v>
      </c>
      <c r="K816" s="50" t="e">
        <f>#REF!</f>
        <v>#REF!</v>
      </c>
      <c r="L816" s="50">
        <v>34600</v>
      </c>
      <c r="N816" s="9"/>
    </row>
    <row r="817" spans="1:14" s="76" customFormat="1" ht="50.25" customHeight="1" x14ac:dyDescent="0.2">
      <c r="A817" s="839" t="s">
        <v>169</v>
      </c>
      <c r="B817" s="840"/>
      <c r="C817" s="19">
        <f>SUM(C816)</f>
        <v>724.2</v>
      </c>
      <c r="D817" s="19" t="s">
        <v>673</v>
      </c>
      <c r="E817" s="19" t="s">
        <v>673</v>
      </c>
      <c r="F817" s="19" t="s">
        <v>673</v>
      </c>
      <c r="G817" s="19" t="s">
        <v>673</v>
      </c>
      <c r="H817" s="19">
        <f>H816</f>
        <v>724.2</v>
      </c>
      <c r="I817" s="19">
        <f>I816</f>
        <v>25057320</v>
      </c>
      <c r="J817" s="19">
        <f>J816</f>
        <v>25057320</v>
      </c>
      <c r="K817" s="19" t="e">
        <f>K816</f>
        <v>#REF!</v>
      </c>
      <c r="L817" s="51">
        <v>34600</v>
      </c>
      <c r="N817" s="72"/>
    </row>
    <row r="818" spans="1:14" ht="12.75" customHeight="1" x14ac:dyDescent="0.2">
      <c r="A818" s="844" t="s">
        <v>745</v>
      </c>
      <c r="B818" s="845"/>
      <c r="C818" s="845"/>
      <c r="D818" s="845"/>
      <c r="E818" s="845"/>
      <c r="F818" s="845"/>
      <c r="G818" s="845"/>
      <c r="H818" s="845"/>
      <c r="I818" s="845"/>
      <c r="J818" s="845"/>
      <c r="K818" s="845"/>
      <c r="L818" s="845"/>
      <c r="N818" s="9"/>
    </row>
    <row r="819" spans="1:14" ht="12.75" customHeight="1" x14ac:dyDescent="0.2">
      <c r="A819" s="31">
        <v>1</v>
      </c>
      <c r="B819" s="28" t="s">
        <v>744</v>
      </c>
      <c r="C819" s="31">
        <v>495.1</v>
      </c>
      <c r="D819" s="31">
        <v>495.1</v>
      </c>
      <c r="E819" s="12">
        <f>D819*L819</f>
        <v>17130460</v>
      </c>
      <c r="F819" s="59" t="s">
        <v>673</v>
      </c>
      <c r="G819" s="59" t="s">
        <v>673</v>
      </c>
      <c r="H819" s="59" t="s">
        <v>673</v>
      </c>
      <c r="I819" s="59" t="s">
        <v>673</v>
      </c>
      <c r="J819" s="12">
        <f>E819</f>
        <v>17130460</v>
      </c>
      <c r="K819" s="12" t="e">
        <f>#REF!</f>
        <v>#REF!</v>
      </c>
      <c r="L819" s="50">
        <v>34600</v>
      </c>
      <c r="N819" s="9"/>
    </row>
    <row r="820" spans="1:14" s="76" customFormat="1" ht="53.25" customHeight="1" x14ac:dyDescent="0.2">
      <c r="A820" s="839" t="s">
        <v>170</v>
      </c>
      <c r="B820" s="840"/>
      <c r="C820" s="19">
        <f>C819</f>
        <v>495.1</v>
      </c>
      <c r="D820" s="19">
        <f>D819</f>
        <v>495.1</v>
      </c>
      <c r="E820" s="19">
        <f>E819</f>
        <v>17130460</v>
      </c>
      <c r="F820" s="19" t="s">
        <v>673</v>
      </c>
      <c r="G820" s="19" t="s">
        <v>673</v>
      </c>
      <c r="H820" s="19" t="s">
        <v>673</v>
      </c>
      <c r="I820" s="19" t="s">
        <v>673</v>
      </c>
      <c r="J820" s="19">
        <f>J819</f>
        <v>17130460</v>
      </c>
      <c r="K820" s="19" t="e">
        <f>K819</f>
        <v>#REF!</v>
      </c>
      <c r="L820" s="51">
        <v>34600</v>
      </c>
      <c r="N820" s="72"/>
    </row>
    <row r="823" spans="1:14" x14ac:dyDescent="0.2">
      <c r="E823" s="36"/>
      <c r="G823" s="36"/>
      <c r="I823" s="36"/>
    </row>
    <row r="824" spans="1:14" x14ac:dyDescent="0.2">
      <c r="E824" s="36"/>
    </row>
    <row r="826" spans="1:14" x14ac:dyDescent="0.2">
      <c r="B826" s="36"/>
      <c r="G826" s="36"/>
      <c r="I826" s="36"/>
    </row>
  </sheetData>
  <mergeCells count="238">
    <mergeCell ref="A424:L424"/>
    <mergeCell ref="A400:L400"/>
    <mergeCell ref="A403:L403"/>
    <mergeCell ref="A381:B381"/>
    <mergeCell ref="A436:B436"/>
    <mergeCell ref="A396:L396"/>
    <mergeCell ref="A385:L385"/>
    <mergeCell ref="A390:L390"/>
    <mergeCell ref="A389:B389"/>
    <mergeCell ref="A399:B399"/>
    <mergeCell ref="A419:L419"/>
    <mergeCell ref="A418:B418"/>
    <mergeCell ref="A423:B423"/>
    <mergeCell ref="A767:B767"/>
    <mergeCell ref="A724:B724"/>
    <mergeCell ref="A725:L725"/>
    <mergeCell ref="A739:B739"/>
    <mergeCell ref="A740:L740"/>
    <mergeCell ref="A710:B710"/>
    <mergeCell ref="A742:B742"/>
    <mergeCell ref="A711:L711"/>
    <mergeCell ref="A675:L675"/>
    <mergeCell ref="A677:B677"/>
    <mergeCell ref="A623:B623"/>
    <mergeCell ref="A665:B665"/>
    <mergeCell ref="A663:L663"/>
    <mergeCell ref="A678:B678"/>
    <mergeCell ref="A687:L687"/>
    <mergeCell ref="A691:B691"/>
    <mergeCell ref="A692:L692"/>
    <mergeCell ref="A686:B686"/>
    <mergeCell ref="A743:L743"/>
    <mergeCell ref="A707:L707"/>
    <mergeCell ref="A704:L704"/>
    <mergeCell ref="A706:B706"/>
    <mergeCell ref="A342:B342"/>
    <mergeCell ref="A634:L634"/>
    <mergeCell ref="A638:B638"/>
    <mergeCell ref="A696:B696"/>
    <mergeCell ref="A697:L697"/>
    <mergeCell ref="A703:B703"/>
    <mergeCell ref="A682:L682"/>
    <mergeCell ref="A616:L616"/>
    <mergeCell ref="A624:L624"/>
    <mergeCell ref="A633:B633"/>
    <mergeCell ref="A681:B681"/>
    <mergeCell ref="A679:L679"/>
    <mergeCell ref="A670:B670"/>
    <mergeCell ref="A671:L671"/>
    <mergeCell ref="A674:B674"/>
    <mergeCell ref="A646:B646"/>
    <mergeCell ref="A639:L639"/>
    <mergeCell ref="A659:B659"/>
    <mergeCell ref="A647:L647"/>
    <mergeCell ref="A653:B653"/>
    <mergeCell ref="A666:L666"/>
    <mergeCell ref="A660:L660"/>
    <mergeCell ref="A662:B662"/>
    <mergeCell ref="A654:L654"/>
    <mergeCell ref="A317:B317"/>
    <mergeCell ref="A395:B395"/>
    <mergeCell ref="A437:L437"/>
    <mergeCell ref="A327:B327"/>
    <mergeCell ref="A455:B455"/>
    <mergeCell ref="A378:B378"/>
    <mergeCell ref="A448:B448"/>
    <mergeCell ref="A449:L449"/>
    <mergeCell ref="A382:L382"/>
    <mergeCell ref="A328:L328"/>
    <mergeCell ref="A364:B364"/>
    <mergeCell ref="A345:B345"/>
    <mergeCell ref="A351:B351"/>
    <mergeCell ref="A339:L339"/>
    <mergeCell ref="A346:L346"/>
    <mergeCell ref="A332:B332"/>
    <mergeCell ref="A318:L318"/>
    <mergeCell ref="A367:B367"/>
    <mergeCell ref="A402:B402"/>
    <mergeCell ref="A379:L379"/>
    <mergeCell ref="A336:L336"/>
    <mergeCell ref="A384:B384"/>
    <mergeCell ref="A368:L368"/>
    <mergeCell ref="A365:L365"/>
    <mergeCell ref="A456:L456"/>
    <mergeCell ref="A348:B348"/>
    <mergeCell ref="A352:B352"/>
    <mergeCell ref="A372:L372"/>
    <mergeCell ref="A371:B371"/>
    <mergeCell ref="A610:B610"/>
    <mergeCell ref="A586:L586"/>
    <mergeCell ref="A582:L582"/>
    <mergeCell ref="A585:B585"/>
    <mergeCell ref="A591:B591"/>
    <mergeCell ref="A599:L599"/>
    <mergeCell ref="A606:L606"/>
    <mergeCell ref="A552:B552"/>
    <mergeCell ref="A460:L460"/>
    <mergeCell ref="A500:B500"/>
    <mergeCell ref="A565:B565"/>
    <mergeCell ref="A581:B581"/>
    <mergeCell ref="A566:L566"/>
    <mergeCell ref="A577:B577"/>
    <mergeCell ref="A578:L578"/>
    <mergeCell ref="A349:L349"/>
    <mergeCell ref="A459:B459"/>
    <mergeCell ref="A605:B605"/>
    <mergeCell ref="A553:L553"/>
    <mergeCell ref="A611:L611"/>
    <mergeCell ref="A615:B615"/>
    <mergeCell ref="A501:L501"/>
    <mergeCell ref="A592:L592"/>
    <mergeCell ref="A598:B598"/>
    <mergeCell ref="A306:L306"/>
    <mergeCell ref="A292:B292"/>
    <mergeCell ref="A343:L343"/>
    <mergeCell ref="A299:B299"/>
    <mergeCell ref="A303:L303"/>
    <mergeCell ref="A305:B305"/>
    <mergeCell ref="A311:B311"/>
    <mergeCell ref="A312:L312"/>
    <mergeCell ref="A315:L315"/>
    <mergeCell ref="A325:L325"/>
    <mergeCell ref="A353:L353"/>
    <mergeCell ref="A300:L300"/>
    <mergeCell ref="A302:B302"/>
    <mergeCell ref="A321:B321"/>
    <mergeCell ref="A322:L322"/>
    <mergeCell ref="A324:B324"/>
    <mergeCell ref="A338:B338"/>
    <mergeCell ref="A335:B335"/>
    <mergeCell ref="A333:L333"/>
    <mergeCell ref="A278:L278"/>
    <mergeCell ref="A271:L271"/>
    <mergeCell ref="A270:B270"/>
    <mergeCell ref="A277:B277"/>
    <mergeCell ref="A250:B250"/>
    <mergeCell ref="A251:L251"/>
    <mergeCell ref="A255:B255"/>
    <mergeCell ref="A256:L256"/>
    <mergeCell ref="A314:B314"/>
    <mergeCell ref="A265:B265"/>
    <mergeCell ref="A266:L266"/>
    <mergeCell ref="A288:B288"/>
    <mergeCell ref="A293:L293"/>
    <mergeCell ref="A283:B283"/>
    <mergeCell ref="A289:L289"/>
    <mergeCell ref="A284:L284"/>
    <mergeCell ref="A127:B127"/>
    <mergeCell ref="A203:L203"/>
    <mergeCell ref="A226:B226"/>
    <mergeCell ref="A135:L135"/>
    <mergeCell ref="A242:B242"/>
    <mergeCell ref="A243:L243"/>
    <mergeCell ref="A186:L186"/>
    <mergeCell ref="A202:B202"/>
    <mergeCell ref="A221:L221"/>
    <mergeCell ref="A208:B208"/>
    <mergeCell ref="A213:B213"/>
    <mergeCell ref="A214:L214"/>
    <mergeCell ref="A227:L227"/>
    <mergeCell ref="B8:B10"/>
    <mergeCell ref="D8:E8"/>
    <mergeCell ref="A40:B40"/>
    <mergeCell ref="G9:G10"/>
    <mergeCell ref="A86:L86"/>
    <mergeCell ref="I9:I10"/>
    <mergeCell ref="D9:D10"/>
    <mergeCell ref="A85:B85"/>
    <mergeCell ref="A72:B72"/>
    <mergeCell ref="J1:L1"/>
    <mergeCell ref="J2:L2"/>
    <mergeCell ref="J3:L3"/>
    <mergeCell ref="A4:L4"/>
    <mergeCell ref="C9:C10"/>
    <mergeCell ref="A220:B220"/>
    <mergeCell ref="A190:L190"/>
    <mergeCell ref="A67:B67"/>
    <mergeCell ref="A81:B81"/>
    <mergeCell ref="A82:L82"/>
    <mergeCell ref="A26:B26"/>
    <mergeCell ref="A34:B34"/>
    <mergeCell ref="A27:L27"/>
    <mergeCell ref="A122:L122"/>
    <mergeCell ref="A134:B134"/>
    <mergeCell ref="A68:L68"/>
    <mergeCell ref="A182:L182"/>
    <mergeCell ref="A114:B114"/>
    <mergeCell ref="A128:L128"/>
    <mergeCell ref="A73:L73"/>
    <mergeCell ref="D5:I5"/>
    <mergeCell ref="D6:I6"/>
    <mergeCell ref="D7:I7"/>
    <mergeCell ref="L8:L10"/>
    <mergeCell ref="A768:L768"/>
    <mergeCell ref="A773:B773"/>
    <mergeCell ref="A774:L774"/>
    <mergeCell ref="F9:F10"/>
    <mergeCell ref="A63:B63"/>
    <mergeCell ref="A13:B13"/>
    <mergeCell ref="A14:B14"/>
    <mergeCell ref="E9:E10"/>
    <mergeCell ref="A8:A10"/>
    <mergeCell ref="A121:B121"/>
    <mergeCell ref="A115:L115"/>
    <mergeCell ref="A185:B185"/>
    <mergeCell ref="A209:L209"/>
    <mergeCell ref="H9:H10"/>
    <mergeCell ref="J8:J10"/>
    <mergeCell ref="K8:K10"/>
    <mergeCell ref="A64:L64"/>
    <mergeCell ref="A15:L15"/>
    <mergeCell ref="A181:B181"/>
    <mergeCell ref="A189:B189"/>
    <mergeCell ref="F8:G8"/>
    <mergeCell ref="A35:L35"/>
    <mergeCell ref="H8:I8"/>
    <mergeCell ref="A41:L41"/>
    <mergeCell ref="A779:B779"/>
    <mergeCell ref="A791:L791"/>
    <mergeCell ref="A780:L780"/>
    <mergeCell ref="A784:B784"/>
    <mergeCell ref="A785:L785"/>
    <mergeCell ref="A790:B790"/>
    <mergeCell ref="A820:B820"/>
    <mergeCell ref="A814:B814"/>
    <mergeCell ref="A815:L815"/>
    <mergeCell ref="A817:B817"/>
    <mergeCell ref="A818:L818"/>
    <mergeCell ref="A800:L800"/>
    <mergeCell ref="A795:B795"/>
    <mergeCell ref="A809:B809"/>
    <mergeCell ref="A796:L796"/>
    <mergeCell ref="A799:B799"/>
    <mergeCell ref="A803:B803"/>
    <mergeCell ref="A810:L810"/>
    <mergeCell ref="A806:B806"/>
    <mergeCell ref="A807:L807"/>
    <mergeCell ref="A804:L804"/>
  </mergeCells>
  <phoneticPr fontId="7" type="noConversion"/>
  <pageMargins left="0.47244094488188981" right="0.15748031496062992" top="0.51181102362204722" bottom="0.43307086614173229" header="0.27559055118110237" footer="0.27559055118110237"/>
  <pageSetup paperSize="9" scale="80" fitToHeight="5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X298"/>
  <sheetViews>
    <sheetView zoomScale="71" zoomScaleNormal="71" zoomScaleSheetLayoutView="44" workbookViewId="0">
      <pane ySplit="7" topLeftCell="A8" activePane="bottomLeft" state="frozen"/>
      <selection pane="bottomLeft" activeCell="Q306" sqref="Q306"/>
    </sheetView>
  </sheetViews>
  <sheetFormatPr defaultRowHeight="15" outlineLevelCol="1" x14ac:dyDescent="0.2"/>
  <cols>
    <col min="1" max="1" width="8.42578125" style="319" customWidth="1"/>
    <col min="2" max="2" width="74.140625" style="323" customWidth="1"/>
    <col min="3" max="3" width="15.28515625" style="320" customWidth="1"/>
    <col min="4" max="4" width="14" style="320" customWidth="1"/>
    <col min="5" max="5" width="16.85546875" style="321" customWidth="1"/>
    <col min="6" max="6" width="21.42578125" style="321" customWidth="1"/>
    <col min="7" max="7" width="16.140625" style="321" hidden="1" customWidth="1"/>
    <col min="8" max="8" width="20.140625" style="321" customWidth="1"/>
    <col min="9" max="9" width="20.140625" style="162" customWidth="1"/>
    <col min="10" max="10" width="23" style="162" customWidth="1"/>
    <col min="11" max="11" width="23.85546875" style="157" customWidth="1"/>
    <col min="12" max="12" width="22.7109375" style="162" customWidth="1"/>
    <col min="13" max="13" width="22" style="162" customWidth="1"/>
    <col min="14" max="14" width="26.7109375" style="162" customWidth="1"/>
    <col min="15" max="15" width="18.42578125" style="322" customWidth="1"/>
    <col min="16" max="16" width="19" style="322" customWidth="1"/>
    <col min="17" max="17" width="19.5703125" style="322" customWidth="1"/>
    <col min="18" max="18" width="22" style="162" hidden="1" customWidth="1" outlineLevel="1"/>
    <col min="19" max="19" width="26.5703125" style="162" hidden="1" customWidth="1" outlineLevel="1"/>
    <col min="20" max="20" width="26.28515625" style="162" customWidth="1" outlineLevel="1"/>
    <col min="21" max="21" width="22.140625" style="162" customWidth="1"/>
    <col min="22" max="22" width="15.85546875" style="162" customWidth="1"/>
    <col min="23" max="23" width="22.7109375" style="162" customWidth="1"/>
    <col min="24" max="24" width="17.5703125" style="162" hidden="1" customWidth="1"/>
    <col min="25" max="16384" width="9.140625" style="162"/>
  </cols>
  <sheetData>
    <row r="1" spans="1:24" ht="34.5" customHeight="1" x14ac:dyDescent="0.2">
      <c r="A1" s="901" t="s">
        <v>1344</v>
      </c>
      <c r="B1" s="901"/>
      <c r="C1" s="901"/>
      <c r="D1" s="901"/>
      <c r="E1" s="901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X1" s="162">
        <v>61040</v>
      </c>
    </row>
    <row r="2" spans="1:24" ht="27.75" customHeight="1" x14ac:dyDescent="0.2">
      <c r="A2" s="903" t="s">
        <v>1984</v>
      </c>
      <c r="B2" s="903"/>
      <c r="C2" s="903"/>
      <c r="D2" s="903"/>
      <c r="E2" s="903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</row>
    <row r="3" spans="1:24" ht="34.5" customHeight="1" x14ac:dyDescent="0.2">
      <c r="A3" s="905" t="s">
        <v>599</v>
      </c>
      <c r="B3" s="905" t="s">
        <v>1862</v>
      </c>
      <c r="C3" s="897" t="s">
        <v>1208</v>
      </c>
      <c r="D3" s="897" t="s">
        <v>987</v>
      </c>
      <c r="E3" s="897" t="s">
        <v>1448</v>
      </c>
      <c r="F3" s="897" t="s">
        <v>1449</v>
      </c>
      <c r="G3" s="897" t="s">
        <v>1450</v>
      </c>
      <c r="H3" s="888" t="s">
        <v>662</v>
      </c>
      <c r="I3" s="888"/>
      <c r="J3" s="888"/>
      <c r="K3" s="888"/>
      <c r="L3" s="888"/>
      <c r="M3" s="888"/>
      <c r="N3" s="888"/>
      <c r="O3" s="906" t="s">
        <v>1205</v>
      </c>
      <c r="P3" s="906"/>
      <c r="Q3" s="906"/>
    </row>
    <row r="4" spans="1:24" ht="27" customHeight="1" x14ac:dyDescent="0.2">
      <c r="A4" s="905"/>
      <c r="B4" s="905"/>
      <c r="C4" s="900"/>
      <c r="D4" s="900"/>
      <c r="E4" s="900"/>
      <c r="F4" s="897"/>
      <c r="G4" s="898"/>
      <c r="H4" s="888" t="s">
        <v>988</v>
      </c>
      <c r="I4" s="888" t="s">
        <v>751</v>
      </c>
      <c r="J4" s="888" t="s">
        <v>1204</v>
      </c>
      <c r="K4" s="888"/>
      <c r="L4" s="888" t="s">
        <v>1203</v>
      </c>
      <c r="M4" s="888" t="s">
        <v>1204</v>
      </c>
      <c r="N4" s="888"/>
      <c r="O4" s="906" t="s">
        <v>988</v>
      </c>
      <c r="P4" s="906" t="s">
        <v>751</v>
      </c>
      <c r="Q4" s="906" t="s">
        <v>1203</v>
      </c>
    </row>
    <row r="5" spans="1:24" ht="118.5" customHeight="1" x14ac:dyDescent="0.2">
      <c r="A5" s="905"/>
      <c r="B5" s="905"/>
      <c r="C5" s="900"/>
      <c r="D5" s="900"/>
      <c r="E5" s="900"/>
      <c r="F5" s="897"/>
      <c r="G5" s="898"/>
      <c r="H5" s="888"/>
      <c r="I5" s="888"/>
      <c r="J5" s="888" t="s">
        <v>1451</v>
      </c>
      <c r="K5" s="888" t="s">
        <v>1452</v>
      </c>
      <c r="L5" s="888"/>
      <c r="M5" s="888" t="s">
        <v>1453</v>
      </c>
      <c r="N5" s="888" t="s">
        <v>1454</v>
      </c>
      <c r="O5" s="906"/>
      <c r="P5" s="906"/>
      <c r="Q5" s="906"/>
    </row>
    <row r="6" spans="1:24" ht="63.75" customHeight="1" x14ac:dyDescent="0.2">
      <c r="A6" s="905"/>
      <c r="B6" s="905"/>
      <c r="C6" s="900"/>
      <c r="D6" s="900"/>
      <c r="E6" s="900"/>
      <c r="F6" s="897"/>
      <c r="G6" s="898"/>
      <c r="H6" s="888"/>
      <c r="I6" s="888"/>
      <c r="J6" s="888"/>
      <c r="K6" s="888"/>
      <c r="L6" s="888"/>
      <c r="M6" s="888"/>
      <c r="N6" s="888"/>
      <c r="O6" s="906"/>
      <c r="P6" s="906"/>
      <c r="Q6" s="906"/>
    </row>
    <row r="7" spans="1:24" ht="21" customHeight="1" x14ac:dyDescent="0.2">
      <c r="A7" s="905"/>
      <c r="B7" s="905"/>
      <c r="C7" s="327" t="s">
        <v>663</v>
      </c>
      <c r="D7" s="327" t="s">
        <v>665</v>
      </c>
      <c r="E7" s="368" t="s">
        <v>664</v>
      </c>
      <c r="F7" s="294" t="s">
        <v>666</v>
      </c>
      <c r="G7" s="294"/>
      <c r="H7" s="329" t="s">
        <v>666</v>
      </c>
      <c r="I7" s="329" t="s">
        <v>666</v>
      </c>
      <c r="J7" s="329" t="s">
        <v>666</v>
      </c>
      <c r="K7" s="329" t="s">
        <v>666</v>
      </c>
      <c r="L7" s="329" t="s">
        <v>666</v>
      </c>
      <c r="M7" s="329" t="s">
        <v>666</v>
      </c>
      <c r="N7" s="329" t="s">
        <v>666</v>
      </c>
      <c r="O7" s="328" t="s">
        <v>1202</v>
      </c>
      <c r="P7" s="299" t="s">
        <v>1202</v>
      </c>
      <c r="Q7" s="299" t="s">
        <v>1202</v>
      </c>
    </row>
    <row r="8" spans="1:24" ht="27.75" customHeight="1" x14ac:dyDescent="0.2">
      <c r="A8" s="326" t="s">
        <v>1314</v>
      </c>
      <c r="B8" s="326" t="s">
        <v>1315</v>
      </c>
      <c r="C8" s="327" t="s">
        <v>1316</v>
      </c>
      <c r="D8" s="327" t="s">
        <v>1317</v>
      </c>
      <c r="E8" s="368" t="s">
        <v>1318</v>
      </c>
      <c r="F8" s="294" t="s">
        <v>1411</v>
      </c>
      <c r="G8" s="294" t="s">
        <v>1335</v>
      </c>
      <c r="H8" s="329" t="s">
        <v>1412</v>
      </c>
      <c r="I8" s="329" t="s">
        <v>1413</v>
      </c>
      <c r="J8" s="329" t="s">
        <v>1414</v>
      </c>
      <c r="K8" s="329" t="s">
        <v>1415</v>
      </c>
      <c r="L8" s="329" t="s">
        <v>1416</v>
      </c>
      <c r="M8" s="329" t="s">
        <v>1417</v>
      </c>
      <c r="N8" s="326" t="s">
        <v>1418</v>
      </c>
      <c r="O8" s="328" t="s">
        <v>1419</v>
      </c>
      <c r="P8" s="328" t="s">
        <v>1420</v>
      </c>
      <c r="Q8" s="328" t="s">
        <v>1421</v>
      </c>
    </row>
    <row r="9" spans="1:24" ht="18" customHeight="1" x14ac:dyDescent="0.2">
      <c r="A9" s="326">
        <v>1</v>
      </c>
      <c r="B9" s="326">
        <v>2</v>
      </c>
      <c r="C9" s="326">
        <v>3</v>
      </c>
      <c r="D9" s="326">
        <v>4</v>
      </c>
      <c r="E9" s="367">
        <v>5</v>
      </c>
      <c r="F9" s="326">
        <v>6</v>
      </c>
      <c r="G9" s="326">
        <v>7</v>
      </c>
      <c r="H9" s="326">
        <v>7</v>
      </c>
      <c r="I9" s="326">
        <v>8</v>
      </c>
      <c r="J9" s="326">
        <v>9</v>
      </c>
      <c r="K9" s="326">
        <v>10</v>
      </c>
      <c r="L9" s="326">
        <v>11</v>
      </c>
      <c r="M9" s="326">
        <v>12</v>
      </c>
      <c r="N9" s="326">
        <v>13</v>
      </c>
      <c r="O9" s="326">
        <v>14</v>
      </c>
      <c r="P9" s="326">
        <v>15</v>
      </c>
      <c r="Q9" s="326">
        <v>16</v>
      </c>
    </row>
    <row r="10" spans="1:24" ht="51" hidden="1" customHeight="1" x14ac:dyDescent="0.2">
      <c r="A10" s="889" t="s">
        <v>1983</v>
      </c>
      <c r="B10" s="889"/>
      <c r="C10" s="300">
        <f>C11+C18+C20+C57+C61+C70+C75+C96+C98+C102+C104+C110+C112+C117+C137+C143+C152+C165+C168+C200+C205+C217+C220+C227+C233+C236+C257+C264+C287+C291</f>
        <v>6718</v>
      </c>
      <c r="D10" s="300">
        <f>D11+D18+D20+D57+D61+D70+D75+D96+D98+D102+D104+D110+D112+D117+D137+D143+D152+D165+D168+D200+D205+D217+D220+D227+D233+D236+D257+D264+D287+D291</f>
        <v>2804</v>
      </c>
      <c r="E10" s="301">
        <f>E11+E18+E20+E57+E61+E70+E75+E96+E98+E102+E104+E110+E112+E117+E137+E143+E152+E165+E168+E200+E205+E217+E220+E227+E233+E236+E257+E264+E287+E291</f>
        <v>113483.13</v>
      </c>
      <c r="F10" s="301">
        <f>F11+F18+F20+F57+F61+F70+F75+F96+F98+F102+F104+F110+F112+F117+F137+F143+F152+F165+F168+F200+F205+F217+F220+F227+F233+F236+F257+F264+F287+F291</f>
        <v>6927010255.1999998</v>
      </c>
      <c r="G10" s="301">
        <f t="shared" ref="G10:N10" si="0">G11+G18+G20+G57+G61+G70+G75+G96+G98+G102+G104+G110+G112+G117+G137+G143+G152+G165+G168+G200+G205+G217+G220+G227+G233+G236+G257+G264+G287+G291</f>
        <v>40463988.840000004</v>
      </c>
      <c r="H10" s="301">
        <f t="shared" si="0"/>
        <v>6949828659.3400002</v>
      </c>
      <c r="I10" s="301">
        <f t="shared" si="0"/>
        <v>5676575337.0799999</v>
      </c>
      <c r="J10" s="301">
        <f t="shared" si="0"/>
        <v>5665166134.9200001</v>
      </c>
      <c r="K10" s="301">
        <f t="shared" si="0"/>
        <v>11409202.16</v>
      </c>
      <c r="L10" s="301">
        <f t="shared" si="0"/>
        <v>1273253322.26</v>
      </c>
      <c r="M10" s="301">
        <f t="shared" si="0"/>
        <v>1261844120.0999999</v>
      </c>
      <c r="N10" s="301">
        <f t="shared" si="0"/>
        <v>11409202.16</v>
      </c>
      <c r="O10" s="302"/>
      <c r="P10" s="303"/>
      <c r="Q10" s="304"/>
    </row>
    <row r="11" spans="1:24" ht="30.75" hidden="1" customHeight="1" x14ac:dyDescent="0.2">
      <c r="A11" s="892" t="s">
        <v>1950</v>
      </c>
      <c r="B11" s="899"/>
      <c r="C11" s="300">
        <f>SUM(C12:C17)</f>
        <v>140</v>
      </c>
      <c r="D11" s="300">
        <f t="shared" ref="D11:E11" si="1">SUM(D12:D17)</f>
        <v>54</v>
      </c>
      <c r="E11" s="301">
        <f t="shared" si="1"/>
        <v>1560.01</v>
      </c>
      <c r="F11" s="301">
        <f t="shared" ref="F11" si="2">SUM(F12:F17)</f>
        <v>95223010.400000006</v>
      </c>
      <c r="G11" s="301">
        <f t="shared" ref="G11" si="3">SUM(G12:G17)</f>
        <v>0</v>
      </c>
      <c r="H11" s="301">
        <f t="shared" ref="H11" si="4">SUM(H12:H17)</f>
        <v>95223010.219999999</v>
      </c>
      <c r="I11" s="301">
        <f t="shared" ref="I11" si="5">SUM(I12:I17)</f>
        <v>75607070.079999998</v>
      </c>
      <c r="J11" s="301">
        <f t="shared" ref="J11" si="6">SUM(J12:J17)</f>
        <v>75607070.079999998</v>
      </c>
      <c r="K11" s="301">
        <f t="shared" ref="K11" si="7">SUM(K12:K17)</f>
        <v>0</v>
      </c>
      <c r="L11" s="301">
        <f t="shared" ref="L11" si="8">SUM(L12:L17)</f>
        <v>19615940.140000001</v>
      </c>
      <c r="M11" s="301">
        <f t="shared" ref="M11" si="9">SUM(M12:M17)</f>
        <v>19615940.140000001</v>
      </c>
      <c r="N11" s="301">
        <f t="shared" ref="N11" si="10">SUM(N12:N17)</f>
        <v>0</v>
      </c>
      <c r="O11" s="302"/>
      <c r="P11" s="303"/>
      <c r="Q11" s="304"/>
      <c r="S11" s="347">
        <f>D11-'Приложение № 1'!J11</f>
        <v>0</v>
      </c>
    </row>
    <row r="12" spans="1:24" ht="20.25" hidden="1" customHeight="1" x14ac:dyDescent="0.2">
      <c r="A12" s="330">
        <v>1</v>
      </c>
      <c r="B12" s="305" t="str">
        <f>'[1]Приложение № 1'!B748</f>
        <v>г. Волоколамск, пер. Большой Советский,  д. 14</v>
      </c>
      <c r="C12" s="295">
        <f>'Приложение № 1'!H12</f>
        <v>18</v>
      </c>
      <c r="D12" s="295">
        <f>'Приложение № 1'!J12</f>
        <v>13</v>
      </c>
      <c r="E12" s="294">
        <f>'Приложение № 1'!M12</f>
        <v>289.51</v>
      </c>
      <c r="F12" s="331">
        <f>E12*$X$1</f>
        <v>17671690.399999999</v>
      </c>
      <c r="G12" s="301"/>
      <c r="H12" s="331">
        <f>I12+L12</f>
        <v>17671690.399999999</v>
      </c>
      <c r="I12" s="331">
        <f>J12+K12</f>
        <v>14031322.18</v>
      </c>
      <c r="J12" s="331">
        <f>F12*P12</f>
        <v>14031322.18</v>
      </c>
      <c r="K12" s="331">
        <v>0</v>
      </c>
      <c r="L12" s="331">
        <f>M12+N12</f>
        <v>3640368.22</v>
      </c>
      <c r="M12" s="331">
        <f>F12*Q12</f>
        <v>3640368.22</v>
      </c>
      <c r="N12" s="331">
        <v>0</v>
      </c>
      <c r="O12" s="304">
        <v>1</v>
      </c>
      <c r="P12" s="303">
        <v>0.79400000000000004</v>
      </c>
      <c r="Q12" s="306">
        <f>O12-P12</f>
        <v>0.20599999999999999</v>
      </c>
      <c r="S12" s="347">
        <f>D12-'Приложение № 1'!J12</f>
        <v>0</v>
      </c>
    </row>
    <row r="13" spans="1:24" ht="20.25" hidden="1" customHeight="1" x14ac:dyDescent="0.2">
      <c r="A13" s="330">
        <v>2</v>
      </c>
      <c r="B13" s="305" t="str">
        <f>'[1]Приложение № 1'!B749</f>
        <v>г. Волоколамск, ул. Энтузиастов, д. 19</v>
      </c>
      <c r="C13" s="295">
        <f>'Приложение № 1'!H13</f>
        <v>27</v>
      </c>
      <c r="D13" s="295">
        <f>'Приложение № 1'!J13</f>
        <v>16</v>
      </c>
      <c r="E13" s="294">
        <f>'Приложение № 1'!M13</f>
        <v>418.6</v>
      </c>
      <c r="F13" s="331">
        <f>E13*$X$1</f>
        <v>25551344</v>
      </c>
      <c r="G13" s="301"/>
      <c r="H13" s="331">
        <f>I13+L13</f>
        <v>25551344</v>
      </c>
      <c r="I13" s="331">
        <f>J13+K13</f>
        <v>20287767.140000001</v>
      </c>
      <c r="J13" s="331">
        <f>F13*P13</f>
        <v>20287767.140000001</v>
      </c>
      <c r="K13" s="331">
        <v>0</v>
      </c>
      <c r="L13" s="331">
        <f>M13+N13</f>
        <v>5263576.8600000003</v>
      </c>
      <c r="M13" s="331">
        <f>F13*Q13</f>
        <v>5263576.8600000003</v>
      </c>
      <c r="N13" s="331">
        <v>0</v>
      </c>
      <c r="O13" s="304">
        <v>1</v>
      </c>
      <c r="P13" s="303">
        <v>0.79400000000000004</v>
      </c>
      <c r="Q13" s="306">
        <f t="shared" ref="Q13:Q14" si="11">O13-P13</f>
        <v>0.20599999999999999</v>
      </c>
      <c r="S13" s="347">
        <f>D13-'Приложение № 1'!J13</f>
        <v>0</v>
      </c>
    </row>
    <row r="14" spans="1:24" ht="20.25" hidden="1" customHeight="1" x14ac:dyDescent="0.2">
      <c r="A14" s="330">
        <v>3</v>
      </c>
      <c r="B14" s="305" t="str">
        <f>'[1]Приложение № 1'!B750</f>
        <v>г. Волоколамск, д. Ченцы, ул. Фабричная, д. 15</v>
      </c>
      <c r="C14" s="295">
        <f>'Приложение № 1'!H14</f>
        <v>25</v>
      </c>
      <c r="D14" s="295">
        <f>'Приложение № 1'!J14</f>
        <v>4</v>
      </c>
      <c r="E14" s="294">
        <f>'Приложение № 1'!M14</f>
        <v>220.6</v>
      </c>
      <c r="F14" s="331">
        <f>E14*$X$1</f>
        <v>13465424</v>
      </c>
      <c r="G14" s="301"/>
      <c r="H14" s="331">
        <f>I14+L14</f>
        <v>13465424</v>
      </c>
      <c r="I14" s="331">
        <f>J14+K14</f>
        <v>10691546.66</v>
      </c>
      <c r="J14" s="331">
        <f>F14*P14</f>
        <v>10691546.66</v>
      </c>
      <c r="K14" s="331">
        <v>0</v>
      </c>
      <c r="L14" s="331">
        <f>M14+N14</f>
        <v>2773877.34</v>
      </c>
      <c r="M14" s="331">
        <f>F14*Q14</f>
        <v>2773877.34</v>
      </c>
      <c r="N14" s="331">
        <v>0</v>
      </c>
      <c r="O14" s="304">
        <v>1</v>
      </c>
      <c r="P14" s="303">
        <v>0.79400000000000004</v>
      </c>
      <c r="Q14" s="306">
        <f t="shared" si="11"/>
        <v>0.20599999999999999</v>
      </c>
      <c r="S14" s="347">
        <f>D14-'Приложение № 1'!J14</f>
        <v>0</v>
      </c>
    </row>
    <row r="15" spans="1:24" s="354" customFormat="1" ht="20.25" hidden="1" customHeight="1" x14ac:dyDescent="0.2">
      <c r="A15" s="382">
        <v>4</v>
      </c>
      <c r="B15" s="383" t="str">
        <f>'Приложение № 1'!B15</f>
        <v>г. Волоколамск, ул. 50 лет Октября, д. 9</v>
      </c>
      <c r="C15" s="295">
        <f>'Приложение № 1'!H15</f>
        <v>28</v>
      </c>
      <c r="D15" s="295">
        <f>'Приложение № 1'!J15</f>
        <v>10</v>
      </c>
      <c r="E15" s="294">
        <f>'Приложение № 1'!M15</f>
        <v>282.89999999999998</v>
      </c>
      <c r="F15" s="372">
        <f t="shared" ref="F15:F17" si="12">E15*$X$1</f>
        <v>17268216</v>
      </c>
      <c r="G15" s="385"/>
      <c r="H15" s="372">
        <f t="shared" ref="H15:H17" si="13">I15+L15</f>
        <v>17268216</v>
      </c>
      <c r="I15" s="372">
        <f t="shared" ref="I15:I17" si="14">J15+K15</f>
        <v>13710963.5</v>
      </c>
      <c r="J15" s="372">
        <f t="shared" ref="J15:J16" si="15">F15*P15</f>
        <v>13710963.5</v>
      </c>
      <c r="K15" s="372">
        <v>0</v>
      </c>
      <c r="L15" s="372">
        <f t="shared" ref="L15:L17" si="16">M15+N15</f>
        <v>3557252.5</v>
      </c>
      <c r="M15" s="372">
        <f t="shared" ref="M15:M17" si="17">F15*Q15</f>
        <v>3557252.5</v>
      </c>
      <c r="N15" s="372">
        <v>0</v>
      </c>
      <c r="O15" s="374">
        <v>1</v>
      </c>
      <c r="P15" s="386">
        <v>0.79400000000000004</v>
      </c>
      <c r="Q15" s="376">
        <f t="shared" ref="Q15:Q17" si="18">O15-P15</f>
        <v>0.20599999999999999</v>
      </c>
      <c r="S15" s="355"/>
    </row>
    <row r="16" spans="1:24" s="354" customFormat="1" ht="20.25" hidden="1" customHeight="1" x14ac:dyDescent="0.2">
      <c r="A16" s="382">
        <v>5</v>
      </c>
      <c r="B16" s="383" t="str">
        <f>'Приложение № 1'!B16</f>
        <v>г. Волоколамск, ул. 50 лет Октября, д.10</v>
      </c>
      <c r="C16" s="295">
        <f>'Приложение № 1'!H16</f>
        <v>32</v>
      </c>
      <c r="D16" s="295">
        <f>'Приложение № 1'!J16</f>
        <v>7</v>
      </c>
      <c r="E16" s="294">
        <f>'Приложение № 1'!M16</f>
        <v>199</v>
      </c>
      <c r="F16" s="372">
        <f t="shared" si="12"/>
        <v>12146960</v>
      </c>
      <c r="G16" s="385"/>
      <c r="H16" s="372">
        <f t="shared" si="13"/>
        <v>12146960</v>
      </c>
      <c r="I16" s="372">
        <f t="shared" si="14"/>
        <v>9644686.2400000002</v>
      </c>
      <c r="J16" s="372">
        <f t="shared" si="15"/>
        <v>9644686.2400000002</v>
      </c>
      <c r="K16" s="372">
        <v>0</v>
      </c>
      <c r="L16" s="372">
        <f t="shared" si="16"/>
        <v>2502273.7599999998</v>
      </c>
      <c r="M16" s="372">
        <f t="shared" si="17"/>
        <v>2502273.7599999998</v>
      </c>
      <c r="N16" s="372">
        <v>0</v>
      </c>
      <c r="O16" s="374">
        <v>1</v>
      </c>
      <c r="P16" s="386">
        <v>0.79400000000000004</v>
      </c>
      <c r="Q16" s="376">
        <f t="shared" si="18"/>
        <v>0.20599999999999999</v>
      </c>
      <c r="S16" s="355"/>
    </row>
    <row r="17" spans="1:19" s="354" customFormat="1" ht="20.25" hidden="1" customHeight="1" x14ac:dyDescent="0.2">
      <c r="A17" s="382">
        <v>6</v>
      </c>
      <c r="B17" s="383" t="str">
        <f>'Приложение № 1'!B17</f>
        <v>г. Волоколамск, ул. Советская, д.8/4</v>
      </c>
      <c r="C17" s="295">
        <f>'Приложение № 1'!H17</f>
        <v>10</v>
      </c>
      <c r="D17" s="295">
        <f>'Приложение № 1'!J17</f>
        <v>4</v>
      </c>
      <c r="E17" s="294">
        <f>'Приложение № 1'!M17</f>
        <v>149.4</v>
      </c>
      <c r="F17" s="372">
        <f t="shared" si="12"/>
        <v>9119376</v>
      </c>
      <c r="G17" s="385"/>
      <c r="H17" s="372">
        <f t="shared" si="13"/>
        <v>9119375.8200000003</v>
      </c>
      <c r="I17" s="372">
        <f t="shared" si="14"/>
        <v>7240784.3600000003</v>
      </c>
      <c r="J17" s="372">
        <f>F17*P17-0.18</f>
        <v>7240784.3600000003</v>
      </c>
      <c r="K17" s="372">
        <v>0</v>
      </c>
      <c r="L17" s="372">
        <f t="shared" si="16"/>
        <v>1878591.46</v>
      </c>
      <c r="M17" s="372">
        <f t="shared" si="17"/>
        <v>1878591.46</v>
      </c>
      <c r="N17" s="372">
        <v>0</v>
      </c>
      <c r="O17" s="374">
        <v>1</v>
      </c>
      <c r="P17" s="386">
        <v>0.79400000000000004</v>
      </c>
      <c r="Q17" s="376">
        <f t="shared" si="18"/>
        <v>0.20599999999999999</v>
      </c>
      <c r="S17" s="355"/>
    </row>
    <row r="18" spans="1:19" ht="35.25" hidden="1" customHeight="1" x14ac:dyDescent="0.2">
      <c r="A18" s="892" t="s">
        <v>1865</v>
      </c>
      <c r="B18" s="899"/>
      <c r="C18" s="300">
        <f t="shared" ref="C18:N18" si="19">SUM(C19:C19)</f>
        <v>6</v>
      </c>
      <c r="D18" s="300">
        <f t="shared" si="19"/>
        <v>3</v>
      </c>
      <c r="E18" s="373">
        <f t="shared" si="19"/>
        <v>68.900000000000006</v>
      </c>
      <c r="F18" s="301">
        <f t="shared" si="19"/>
        <v>4205656</v>
      </c>
      <c r="G18" s="301">
        <f t="shared" si="19"/>
        <v>0</v>
      </c>
      <c r="H18" s="301">
        <f t="shared" si="19"/>
        <v>4205656</v>
      </c>
      <c r="I18" s="301">
        <f t="shared" si="19"/>
        <v>3995373.2</v>
      </c>
      <c r="J18" s="301">
        <f t="shared" si="19"/>
        <v>3995373.2</v>
      </c>
      <c r="K18" s="301">
        <f t="shared" si="19"/>
        <v>0</v>
      </c>
      <c r="L18" s="301">
        <f t="shared" si="19"/>
        <v>210282.8</v>
      </c>
      <c r="M18" s="301">
        <f t="shared" si="19"/>
        <v>210282.8</v>
      </c>
      <c r="N18" s="301">
        <f t="shared" si="19"/>
        <v>0</v>
      </c>
      <c r="O18" s="302"/>
      <c r="P18" s="303"/>
      <c r="Q18" s="304"/>
      <c r="S18" s="347">
        <f>D18-'Приложение № 1'!J18</f>
        <v>0</v>
      </c>
    </row>
    <row r="19" spans="1:19" ht="25.5" hidden="1" customHeight="1" x14ac:dyDescent="0.2">
      <c r="A19" s="330">
        <v>1</v>
      </c>
      <c r="B19" s="305" t="str">
        <f>'[1]Приложение № 1'!B752</f>
        <v>Воскресенский район, д. Ашитково, ул.Юбилейная, д. 3а</v>
      </c>
      <c r="C19" s="295">
        <f>'Приложение № 1'!H19</f>
        <v>6</v>
      </c>
      <c r="D19" s="295">
        <f>'Приложение № 1'!J19</f>
        <v>3</v>
      </c>
      <c r="E19" s="294">
        <f>'Приложение № 1'!M19</f>
        <v>68.900000000000006</v>
      </c>
      <c r="F19" s="331">
        <f t="shared" ref="F19" si="20">E19*$X$1</f>
        <v>4205656</v>
      </c>
      <c r="G19" s="301"/>
      <c r="H19" s="331">
        <f t="shared" ref="H19:H41" si="21">I19+L19</f>
        <v>4205656</v>
      </c>
      <c r="I19" s="331">
        <f t="shared" ref="I19:I41" si="22">J19+K19</f>
        <v>3995373.2</v>
      </c>
      <c r="J19" s="331">
        <f t="shared" ref="J19:J41" si="23">F19*P19</f>
        <v>3995373.2</v>
      </c>
      <c r="K19" s="331">
        <v>0</v>
      </c>
      <c r="L19" s="331">
        <f t="shared" ref="L19:L41" si="24">M19+N19</f>
        <v>210282.8</v>
      </c>
      <c r="M19" s="331">
        <f t="shared" ref="M19:M41" si="25">F19*Q19</f>
        <v>210282.8</v>
      </c>
      <c r="N19" s="331">
        <v>0</v>
      </c>
      <c r="O19" s="304">
        <v>1</v>
      </c>
      <c r="P19" s="303">
        <v>0.95</v>
      </c>
      <c r="Q19" s="306">
        <f>O19-P19</f>
        <v>0.05</v>
      </c>
      <c r="S19" s="347">
        <f>D19-'Приложение № 1'!J19</f>
        <v>0</v>
      </c>
    </row>
    <row r="20" spans="1:19" ht="29.25" hidden="1" customHeight="1" x14ac:dyDescent="0.2">
      <c r="A20" s="889" t="s">
        <v>1981</v>
      </c>
      <c r="B20" s="896"/>
      <c r="C20" s="307">
        <f>SUM(C21:C56)</f>
        <v>800</v>
      </c>
      <c r="D20" s="307">
        <f>SUM(D21:D56)</f>
        <v>343</v>
      </c>
      <c r="E20" s="353">
        <f>SUM(E21:E56)</f>
        <v>13365.75</v>
      </c>
      <c r="F20" s="353">
        <f t="shared" ref="F20:M20" si="26">SUM(F21:F56)</f>
        <v>815845380</v>
      </c>
      <c r="G20" s="353">
        <f t="shared" si="26"/>
        <v>1.7</v>
      </c>
      <c r="H20" s="353">
        <f t="shared" si="26"/>
        <v>815845380</v>
      </c>
      <c r="I20" s="353">
        <f t="shared" si="26"/>
        <v>667361520.85000002</v>
      </c>
      <c r="J20" s="353">
        <f t="shared" si="26"/>
        <v>667361520.85000002</v>
      </c>
      <c r="K20" s="353">
        <f t="shared" si="26"/>
        <v>0</v>
      </c>
      <c r="L20" s="353">
        <f t="shared" si="26"/>
        <v>148483859.15000001</v>
      </c>
      <c r="M20" s="353">
        <f t="shared" si="26"/>
        <v>148483859.15000001</v>
      </c>
      <c r="N20" s="301">
        <f t="shared" ref="N20" si="27">SUM(N41:N52)</f>
        <v>0</v>
      </c>
      <c r="O20" s="302"/>
      <c r="P20" s="303"/>
      <c r="Q20" s="304"/>
      <c r="S20" s="347">
        <f>D20-'Приложение № 1'!J20</f>
        <v>0</v>
      </c>
    </row>
    <row r="21" spans="1:19" ht="29.25" hidden="1" customHeight="1" x14ac:dyDescent="0.2">
      <c r="A21" s="370">
        <v>1</v>
      </c>
      <c r="B21" s="302" t="s">
        <v>1345</v>
      </c>
      <c r="C21" s="381">
        <f>'Приложение № 1'!H21</f>
        <v>20</v>
      </c>
      <c r="D21" s="370">
        <f>'Приложение № 1'!J21</f>
        <v>8</v>
      </c>
      <c r="E21" s="373">
        <f>'Приложение № 1'!M21</f>
        <v>530.79999999999995</v>
      </c>
      <c r="F21" s="368">
        <f t="shared" ref="F21:F23" si="28">E21*$X$1</f>
        <v>32400032</v>
      </c>
      <c r="G21" s="372"/>
      <c r="H21" s="372">
        <f t="shared" si="21"/>
        <v>32400032</v>
      </c>
      <c r="I21" s="372">
        <f t="shared" si="22"/>
        <v>26503226.18</v>
      </c>
      <c r="J21" s="372">
        <f t="shared" si="23"/>
        <v>26503226.18</v>
      </c>
      <c r="K21" s="368">
        <v>0</v>
      </c>
      <c r="L21" s="372">
        <f t="shared" si="24"/>
        <v>5896805.8200000003</v>
      </c>
      <c r="M21" s="372">
        <f t="shared" si="25"/>
        <v>5896805.8200000003</v>
      </c>
      <c r="N21" s="372">
        <v>0</v>
      </c>
      <c r="O21" s="304">
        <f t="shared" ref="O21:O40" si="29">P21+Q21</f>
        <v>1</v>
      </c>
      <c r="P21" s="308">
        <v>0.81799999999999995</v>
      </c>
      <c r="Q21" s="306">
        <v>0.182</v>
      </c>
      <c r="S21" s="347"/>
    </row>
    <row r="22" spans="1:19" ht="29.25" hidden="1" customHeight="1" x14ac:dyDescent="0.2">
      <c r="A22" s="370">
        <v>2</v>
      </c>
      <c r="B22" s="380" t="s">
        <v>1347</v>
      </c>
      <c r="C22" s="381">
        <f>'Приложение № 1'!H22</f>
        <v>24</v>
      </c>
      <c r="D22" s="370">
        <f>'Приложение № 1'!J22</f>
        <v>16</v>
      </c>
      <c r="E22" s="373">
        <f>'Приложение № 1'!M22</f>
        <v>367.7</v>
      </c>
      <c r="F22" s="368">
        <f t="shared" si="28"/>
        <v>22444408</v>
      </c>
      <c r="G22" s="372"/>
      <c r="H22" s="372">
        <f t="shared" si="21"/>
        <v>22444408</v>
      </c>
      <c r="I22" s="372">
        <f t="shared" si="22"/>
        <v>18359525.739999998</v>
      </c>
      <c r="J22" s="372">
        <f t="shared" si="23"/>
        <v>18359525.739999998</v>
      </c>
      <c r="K22" s="368">
        <v>0</v>
      </c>
      <c r="L22" s="372">
        <f t="shared" si="24"/>
        <v>4084882.26</v>
      </c>
      <c r="M22" s="372">
        <f t="shared" si="25"/>
        <v>4084882.26</v>
      </c>
      <c r="N22" s="372">
        <v>0</v>
      </c>
      <c r="O22" s="304">
        <f t="shared" si="29"/>
        <v>1</v>
      </c>
      <c r="P22" s="308">
        <v>0.81799999999999995</v>
      </c>
      <c r="Q22" s="306">
        <v>0.182</v>
      </c>
      <c r="S22" s="347"/>
    </row>
    <row r="23" spans="1:19" ht="29.25" hidden="1" customHeight="1" x14ac:dyDescent="0.2">
      <c r="A23" s="370">
        <v>3</v>
      </c>
      <c r="B23" s="380" t="s">
        <v>1503</v>
      </c>
      <c r="C23" s="381">
        <f>'Приложение № 1'!H23</f>
        <v>14</v>
      </c>
      <c r="D23" s="370">
        <f>'Приложение № 1'!J23</f>
        <v>4</v>
      </c>
      <c r="E23" s="373">
        <f>'Приложение № 1'!M23</f>
        <v>132.6</v>
      </c>
      <c r="F23" s="368">
        <f t="shared" si="28"/>
        <v>8093904</v>
      </c>
      <c r="G23" s="372"/>
      <c r="H23" s="372">
        <f t="shared" si="21"/>
        <v>8093904</v>
      </c>
      <c r="I23" s="372">
        <f t="shared" si="22"/>
        <v>6620813.4699999997</v>
      </c>
      <c r="J23" s="372">
        <f t="shared" si="23"/>
        <v>6620813.4699999997</v>
      </c>
      <c r="K23" s="368">
        <v>0</v>
      </c>
      <c r="L23" s="372">
        <f t="shared" si="24"/>
        <v>1473090.53</v>
      </c>
      <c r="M23" s="372">
        <f t="shared" si="25"/>
        <v>1473090.53</v>
      </c>
      <c r="N23" s="372">
        <v>0</v>
      </c>
      <c r="O23" s="304">
        <f t="shared" si="29"/>
        <v>1</v>
      </c>
      <c r="P23" s="308">
        <v>0.81799999999999995</v>
      </c>
      <c r="Q23" s="306">
        <v>0.182</v>
      </c>
      <c r="S23" s="347"/>
    </row>
    <row r="24" spans="1:19" ht="29.25" hidden="1" customHeight="1" x14ac:dyDescent="0.2">
      <c r="A24" s="370">
        <v>4</v>
      </c>
      <c r="B24" s="380" t="s">
        <v>1505</v>
      </c>
      <c r="C24" s="381">
        <f>'Приложение № 1'!H24</f>
        <v>20</v>
      </c>
      <c r="D24" s="370">
        <f>'Приложение № 1'!J24</f>
        <v>3</v>
      </c>
      <c r="E24" s="373">
        <f>'Приложение № 1'!M24</f>
        <v>137.30000000000001</v>
      </c>
      <c r="F24" s="368">
        <f t="shared" ref="F24:F28" si="30">E24*$X$1</f>
        <v>8380792</v>
      </c>
      <c r="G24" s="372"/>
      <c r="H24" s="372">
        <f t="shared" si="21"/>
        <v>8380792</v>
      </c>
      <c r="I24" s="372">
        <f t="shared" si="22"/>
        <v>6855487.8600000003</v>
      </c>
      <c r="J24" s="372">
        <f t="shared" si="23"/>
        <v>6855487.8600000003</v>
      </c>
      <c r="K24" s="368">
        <v>0</v>
      </c>
      <c r="L24" s="372">
        <f t="shared" si="24"/>
        <v>1525304.14</v>
      </c>
      <c r="M24" s="372">
        <f t="shared" si="25"/>
        <v>1525304.14</v>
      </c>
      <c r="N24" s="372">
        <v>0</v>
      </c>
      <c r="O24" s="304">
        <f t="shared" si="29"/>
        <v>1</v>
      </c>
      <c r="P24" s="308">
        <v>0.81799999999999995</v>
      </c>
      <c r="Q24" s="306">
        <v>0.182</v>
      </c>
      <c r="S24" s="347"/>
    </row>
    <row r="25" spans="1:19" ht="29.25" hidden="1" customHeight="1" x14ac:dyDescent="0.2">
      <c r="A25" s="370">
        <v>5</v>
      </c>
      <c r="B25" s="305" t="s">
        <v>1166</v>
      </c>
      <c r="C25" s="381">
        <f>'Приложение № 1'!H25</f>
        <v>24</v>
      </c>
      <c r="D25" s="370">
        <f>'Приложение № 1'!J25</f>
        <v>12</v>
      </c>
      <c r="E25" s="373">
        <f>'Приложение № 1'!M25</f>
        <v>488.2</v>
      </c>
      <c r="F25" s="368">
        <f t="shared" si="30"/>
        <v>29799728</v>
      </c>
      <c r="G25" s="372"/>
      <c r="H25" s="372">
        <f t="shared" si="21"/>
        <v>29799728</v>
      </c>
      <c r="I25" s="372">
        <f t="shared" si="22"/>
        <v>24376177.5</v>
      </c>
      <c r="J25" s="372">
        <f t="shared" si="23"/>
        <v>24376177.5</v>
      </c>
      <c r="K25" s="368">
        <v>0</v>
      </c>
      <c r="L25" s="372">
        <f t="shared" si="24"/>
        <v>5423550.5</v>
      </c>
      <c r="M25" s="372">
        <f t="shared" si="25"/>
        <v>5423550.5</v>
      </c>
      <c r="N25" s="372">
        <v>0</v>
      </c>
      <c r="O25" s="304">
        <f t="shared" si="29"/>
        <v>1</v>
      </c>
      <c r="P25" s="308">
        <v>0.81799999999999995</v>
      </c>
      <c r="Q25" s="306">
        <v>0.182</v>
      </c>
      <c r="S25" s="347"/>
    </row>
    <row r="26" spans="1:19" ht="29.25" hidden="1" customHeight="1" x14ac:dyDescent="0.2">
      <c r="A26" s="370">
        <v>6</v>
      </c>
      <c r="B26" s="305" t="s">
        <v>1168</v>
      </c>
      <c r="C26" s="381">
        <f>'Приложение № 1'!H26</f>
        <v>5</v>
      </c>
      <c r="D26" s="370">
        <f>'Приложение № 1'!J26</f>
        <v>2</v>
      </c>
      <c r="E26" s="373">
        <f>'Приложение № 1'!M26</f>
        <v>75</v>
      </c>
      <c r="F26" s="368">
        <f t="shared" si="30"/>
        <v>4578000</v>
      </c>
      <c r="G26" s="372"/>
      <c r="H26" s="372">
        <f t="shared" si="21"/>
        <v>4578000</v>
      </c>
      <c r="I26" s="372">
        <f t="shared" si="22"/>
        <v>3744804</v>
      </c>
      <c r="J26" s="372">
        <f t="shared" si="23"/>
        <v>3744804</v>
      </c>
      <c r="K26" s="368">
        <v>0</v>
      </c>
      <c r="L26" s="372">
        <f t="shared" si="24"/>
        <v>833196</v>
      </c>
      <c r="M26" s="372">
        <f t="shared" si="25"/>
        <v>833196</v>
      </c>
      <c r="N26" s="372">
        <v>0</v>
      </c>
      <c r="O26" s="304">
        <f t="shared" si="29"/>
        <v>1</v>
      </c>
      <c r="P26" s="308">
        <v>0.81799999999999995</v>
      </c>
      <c r="Q26" s="306">
        <v>0.182</v>
      </c>
      <c r="S26" s="347"/>
    </row>
    <row r="27" spans="1:19" ht="29.25" hidden="1" customHeight="1" x14ac:dyDescent="0.2">
      <c r="A27" s="370">
        <v>7</v>
      </c>
      <c r="B27" s="305" t="s">
        <v>1428</v>
      </c>
      <c r="C27" s="381">
        <f>'Приложение № 1'!H27</f>
        <v>5</v>
      </c>
      <c r="D27" s="370">
        <f>'Приложение № 1'!J27</f>
        <v>5</v>
      </c>
      <c r="E27" s="373">
        <f>'Приложение № 1'!M27</f>
        <v>129.1</v>
      </c>
      <c r="F27" s="368">
        <f t="shared" si="30"/>
        <v>7880264</v>
      </c>
      <c r="G27" s="372"/>
      <c r="H27" s="372">
        <f t="shared" si="21"/>
        <v>7880264</v>
      </c>
      <c r="I27" s="372">
        <f t="shared" si="22"/>
        <v>6446055.9500000002</v>
      </c>
      <c r="J27" s="372">
        <f t="shared" si="23"/>
        <v>6446055.9500000002</v>
      </c>
      <c r="K27" s="368">
        <v>0</v>
      </c>
      <c r="L27" s="372">
        <f t="shared" si="24"/>
        <v>1434208.05</v>
      </c>
      <c r="M27" s="372">
        <f t="shared" si="25"/>
        <v>1434208.05</v>
      </c>
      <c r="N27" s="372">
        <v>0</v>
      </c>
      <c r="O27" s="304">
        <f t="shared" si="29"/>
        <v>1</v>
      </c>
      <c r="P27" s="308">
        <v>0.81799999999999995</v>
      </c>
      <c r="Q27" s="306">
        <v>0.182</v>
      </c>
      <c r="S27" s="347"/>
    </row>
    <row r="28" spans="1:19" ht="29.25" hidden="1" customHeight="1" x14ac:dyDescent="0.2">
      <c r="A28" s="370">
        <v>8</v>
      </c>
      <c r="B28" s="312" t="s">
        <v>1509</v>
      </c>
      <c r="C28" s="381">
        <f>'Приложение № 1'!H28</f>
        <v>26</v>
      </c>
      <c r="D28" s="370">
        <f>'Приложение № 1'!J28</f>
        <v>14</v>
      </c>
      <c r="E28" s="373">
        <f>'Приложение № 1'!M28</f>
        <v>660.2</v>
      </c>
      <c r="F28" s="368">
        <f t="shared" si="30"/>
        <v>40298608</v>
      </c>
      <c r="G28" s="372"/>
      <c r="H28" s="372">
        <f t="shared" si="21"/>
        <v>40298608</v>
      </c>
      <c r="I28" s="372">
        <f t="shared" si="22"/>
        <v>32964261.34</v>
      </c>
      <c r="J28" s="372">
        <f t="shared" si="23"/>
        <v>32964261.34</v>
      </c>
      <c r="K28" s="368">
        <v>0</v>
      </c>
      <c r="L28" s="372">
        <f t="shared" si="24"/>
        <v>7334346.6600000001</v>
      </c>
      <c r="M28" s="372">
        <f t="shared" si="25"/>
        <v>7334346.6600000001</v>
      </c>
      <c r="N28" s="372">
        <v>0</v>
      </c>
      <c r="O28" s="304">
        <f t="shared" si="29"/>
        <v>1</v>
      </c>
      <c r="P28" s="308">
        <v>0.81799999999999995</v>
      </c>
      <c r="Q28" s="306">
        <v>0.182</v>
      </c>
      <c r="S28" s="347"/>
    </row>
    <row r="29" spans="1:19" ht="29.25" hidden="1" customHeight="1" x14ac:dyDescent="0.2">
      <c r="A29" s="370">
        <v>9</v>
      </c>
      <c r="B29" s="380" t="s">
        <v>1210</v>
      </c>
      <c r="C29" s="381">
        <f>'Приложение № 1'!H29</f>
        <v>46</v>
      </c>
      <c r="D29" s="370">
        <f>'Приложение № 1'!J29</f>
        <v>16</v>
      </c>
      <c r="E29" s="373">
        <f>'Приложение № 1'!M29</f>
        <v>687.4</v>
      </c>
      <c r="F29" s="368">
        <f t="shared" ref="F29:F32" si="31">E29*$X$1</f>
        <v>41958896</v>
      </c>
      <c r="G29" s="372"/>
      <c r="H29" s="372">
        <f t="shared" si="21"/>
        <v>41958896</v>
      </c>
      <c r="I29" s="372">
        <f t="shared" si="22"/>
        <v>34322376.93</v>
      </c>
      <c r="J29" s="372">
        <f t="shared" si="23"/>
        <v>34322376.93</v>
      </c>
      <c r="K29" s="368">
        <v>0</v>
      </c>
      <c r="L29" s="372">
        <f t="shared" si="24"/>
        <v>7636519.0700000003</v>
      </c>
      <c r="M29" s="372">
        <f t="shared" si="25"/>
        <v>7636519.0700000003</v>
      </c>
      <c r="N29" s="372">
        <v>0</v>
      </c>
      <c r="O29" s="304">
        <f t="shared" si="29"/>
        <v>1</v>
      </c>
      <c r="P29" s="308">
        <v>0.81799999999999995</v>
      </c>
      <c r="Q29" s="306">
        <v>0.182</v>
      </c>
      <c r="S29" s="347"/>
    </row>
    <row r="30" spans="1:19" ht="29.25" hidden="1" customHeight="1" x14ac:dyDescent="0.2">
      <c r="A30" s="370">
        <v>10</v>
      </c>
      <c r="B30" s="380" t="s">
        <v>1211</v>
      </c>
      <c r="C30" s="381">
        <f>'Приложение № 1'!H30</f>
        <v>33</v>
      </c>
      <c r="D30" s="370">
        <f>'Приложение № 1'!J30</f>
        <v>17</v>
      </c>
      <c r="E30" s="373">
        <f>'Приложение № 1'!M30</f>
        <v>341.28</v>
      </c>
      <c r="F30" s="368">
        <f t="shared" si="31"/>
        <v>20831731.199999999</v>
      </c>
      <c r="G30" s="372"/>
      <c r="H30" s="372">
        <f t="shared" si="21"/>
        <v>20831731.199999999</v>
      </c>
      <c r="I30" s="372">
        <f t="shared" si="22"/>
        <v>17040356.120000001</v>
      </c>
      <c r="J30" s="372">
        <f t="shared" si="23"/>
        <v>17040356.120000001</v>
      </c>
      <c r="K30" s="368">
        <v>0</v>
      </c>
      <c r="L30" s="372">
        <f t="shared" si="24"/>
        <v>3791375.08</v>
      </c>
      <c r="M30" s="372">
        <f t="shared" si="25"/>
        <v>3791375.08</v>
      </c>
      <c r="N30" s="372">
        <v>0</v>
      </c>
      <c r="O30" s="304">
        <f t="shared" si="29"/>
        <v>1</v>
      </c>
      <c r="P30" s="308">
        <v>0.81799999999999995</v>
      </c>
      <c r="Q30" s="306">
        <v>0.182</v>
      </c>
      <c r="S30" s="347"/>
    </row>
    <row r="31" spans="1:19" ht="29.25" hidden="1" customHeight="1" x14ac:dyDescent="0.2">
      <c r="A31" s="370">
        <v>11</v>
      </c>
      <c r="B31" s="312" t="s">
        <v>1508</v>
      </c>
      <c r="C31" s="381">
        <f>'Приложение № 1'!H31</f>
        <v>24</v>
      </c>
      <c r="D31" s="370">
        <f>'Приложение № 1'!J31</f>
        <v>12</v>
      </c>
      <c r="E31" s="373">
        <f>'Приложение № 1'!M31</f>
        <v>467.9</v>
      </c>
      <c r="F31" s="368">
        <f t="shared" si="31"/>
        <v>28560616</v>
      </c>
      <c r="G31" s="372"/>
      <c r="H31" s="372">
        <f t="shared" si="21"/>
        <v>28560616</v>
      </c>
      <c r="I31" s="372">
        <f t="shared" si="22"/>
        <v>23362583.890000001</v>
      </c>
      <c r="J31" s="372">
        <f t="shared" si="23"/>
        <v>23362583.890000001</v>
      </c>
      <c r="K31" s="368">
        <v>0</v>
      </c>
      <c r="L31" s="372">
        <f t="shared" si="24"/>
        <v>5198032.1100000003</v>
      </c>
      <c r="M31" s="372">
        <f t="shared" si="25"/>
        <v>5198032.1100000003</v>
      </c>
      <c r="N31" s="372">
        <v>0</v>
      </c>
      <c r="O31" s="304">
        <f t="shared" si="29"/>
        <v>1</v>
      </c>
      <c r="P31" s="308">
        <v>0.81799999999999995</v>
      </c>
      <c r="Q31" s="306">
        <v>0.182</v>
      </c>
      <c r="S31" s="347"/>
    </row>
    <row r="32" spans="1:19" ht="29.25" hidden="1" customHeight="1" x14ac:dyDescent="0.2">
      <c r="A32" s="370">
        <v>12</v>
      </c>
      <c r="B32" s="312" t="s">
        <v>1581</v>
      </c>
      <c r="C32" s="381">
        <f>'Приложение № 1'!H32</f>
        <v>132</v>
      </c>
      <c r="D32" s="370">
        <f>'Приложение № 1'!J32</f>
        <v>60</v>
      </c>
      <c r="E32" s="373">
        <f>'Приложение № 1'!M32</f>
        <v>2734.6</v>
      </c>
      <c r="F32" s="368">
        <f t="shared" si="31"/>
        <v>166919984</v>
      </c>
      <c r="G32" s="372"/>
      <c r="H32" s="372">
        <f t="shared" si="21"/>
        <v>166919984</v>
      </c>
      <c r="I32" s="372">
        <f t="shared" si="22"/>
        <v>136540546.91</v>
      </c>
      <c r="J32" s="372">
        <f t="shared" si="23"/>
        <v>136540546.91</v>
      </c>
      <c r="K32" s="368">
        <v>0</v>
      </c>
      <c r="L32" s="372">
        <f t="shared" si="24"/>
        <v>30379437.09</v>
      </c>
      <c r="M32" s="372">
        <f t="shared" si="25"/>
        <v>30379437.09</v>
      </c>
      <c r="N32" s="372">
        <v>0</v>
      </c>
      <c r="O32" s="304">
        <f t="shared" si="29"/>
        <v>1</v>
      </c>
      <c r="P32" s="308">
        <v>0.81799999999999995</v>
      </c>
      <c r="Q32" s="306">
        <v>0.182</v>
      </c>
      <c r="S32" s="347"/>
    </row>
    <row r="33" spans="1:19" ht="29.25" hidden="1" customHeight="1" x14ac:dyDescent="0.2">
      <c r="A33" s="370">
        <v>13</v>
      </c>
      <c r="B33" s="380" t="s">
        <v>1499</v>
      </c>
      <c r="C33" s="381">
        <f>'Приложение № 1'!H33</f>
        <v>9</v>
      </c>
      <c r="D33" s="370">
        <f>'Приложение № 1'!J33</f>
        <v>4</v>
      </c>
      <c r="E33" s="373">
        <f>'Приложение № 1'!M33</f>
        <v>221.6</v>
      </c>
      <c r="F33" s="368">
        <f t="shared" ref="F33:F36" si="32">E33*$X$1</f>
        <v>13526464</v>
      </c>
      <c r="G33" s="372"/>
      <c r="H33" s="372">
        <f t="shared" si="21"/>
        <v>13526464</v>
      </c>
      <c r="I33" s="372">
        <f t="shared" si="22"/>
        <v>11064647.550000001</v>
      </c>
      <c r="J33" s="372">
        <f t="shared" si="23"/>
        <v>11064647.550000001</v>
      </c>
      <c r="K33" s="368">
        <v>0</v>
      </c>
      <c r="L33" s="372">
        <f t="shared" si="24"/>
        <v>2461816.4500000002</v>
      </c>
      <c r="M33" s="372">
        <f t="shared" si="25"/>
        <v>2461816.4500000002</v>
      </c>
      <c r="N33" s="372">
        <v>0</v>
      </c>
      <c r="O33" s="304">
        <f t="shared" si="29"/>
        <v>1</v>
      </c>
      <c r="P33" s="308">
        <v>0.81799999999999995</v>
      </c>
      <c r="Q33" s="306">
        <v>0.182</v>
      </c>
      <c r="S33" s="347"/>
    </row>
    <row r="34" spans="1:19" ht="29.25" hidden="1" customHeight="1" x14ac:dyDescent="0.2">
      <c r="A34" s="370">
        <v>14</v>
      </c>
      <c r="B34" s="380" t="s">
        <v>1500</v>
      </c>
      <c r="C34" s="381">
        <f>'Приложение № 1'!H34</f>
        <v>19</v>
      </c>
      <c r="D34" s="370">
        <f>'Приложение № 1'!J34</f>
        <v>8</v>
      </c>
      <c r="E34" s="373">
        <f>'Приложение № 1'!M34</f>
        <v>383</v>
      </c>
      <c r="F34" s="368">
        <f t="shared" si="32"/>
        <v>23378320</v>
      </c>
      <c r="G34" s="372"/>
      <c r="H34" s="372">
        <f t="shared" si="21"/>
        <v>23378320</v>
      </c>
      <c r="I34" s="372">
        <f t="shared" si="22"/>
        <v>19123465.760000002</v>
      </c>
      <c r="J34" s="372">
        <f t="shared" si="23"/>
        <v>19123465.760000002</v>
      </c>
      <c r="K34" s="368">
        <v>0</v>
      </c>
      <c r="L34" s="372">
        <f t="shared" si="24"/>
        <v>4254854.24</v>
      </c>
      <c r="M34" s="372">
        <f t="shared" si="25"/>
        <v>4254854.24</v>
      </c>
      <c r="N34" s="372">
        <v>0</v>
      </c>
      <c r="O34" s="304">
        <f t="shared" si="29"/>
        <v>1</v>
      </c>
      <c r="P34" s="308">
        <v>0.81799999999999995</v>
      </c>
      <c r="Q34" s="306">
        <v>0.182</v>
      </c>
      <c r="S34" s="347"/>
    </row>
    <row r="35" spans="1:19" ht="29.25" hidden="1" customHeight="1" x14ac:dyDescent="0.2">
      <c r="A35" s="370">
        <v>15</v>
      </c>
      <c r="B35" s="380" t="s">
        <v>1501</v>
      </c>
      <c r="C35" s="381">
        <f>'Приложение № 1'!H35</f>
        <v>33</v>
      </c>
      <c r="D35" s="370">
        <f>'Приложение № 1'!J35</f>
        <v>15</v>
      </c>
      <c r="E35" s="373">
        <f>'Приложение № 1'!M35</f>
        <v>286.39999999999998</v>
      </c>
      <c r="F35" s="368">
        <f t="shared" si="32"/>
        <v>17481856</v>
      </c>
      <c r="G35" s="372"/>
      <c r="H35" s="372">
        <f t="shared" si="21"/>
        <v>17481856</v>
      </c>
      <c r="I35" s="372">
        <f t="shared" si="22"/>
        <v>14300158.210000001</v>
      </c>
      <c r="J35" s="372">
        <f t="shared" si="23"/>
        <v>14300158.210000001</v>
      </c>
      <c r="K35" s="368">
        <v>0</v>
      </c>
      <c r="L35" s="372">
        <f t="shared" si="24"/>
        <v>3181697.79</v>
      </c>
      <c r="M35" s="372">
        <f t="shared" si="25"/>
        <v>3181697.79</v>
      </c>
      <c r="N35" s="372">
        <v>0</v>
      </c>
      <c r="O35" s="304">
        <f t="shared" si="29"/>
        <v>1</v>
      </c>
      <c r="P35" s="308">
        <v>0.81799999999999995</v>
      </c>
      <c r="Q35" s="306">
        <v>0.182</v>
      </c>
      <c r="S35" s="347"/>
    </row>
    <row r="36" spans="1:19" ht="29.25" hidden="1" customHeight="1" x14ac:dyDescent="0.2">
      <c r="A36" s="370">
        <v>16</v>
      </c>
      <c r="B36" s="380" t="s">
        <v>1502</v>
      </c>
      <c r="C36" s="381">
        <f>'Приложение № 1'!H36</f>
        <v>11</v>
      </c>
      <c r="D36" s="370">
        <f>'Приложение № 1'!J36</f>
        <v>6</v>
      </c>
      <c r="E36" s="373">
        <f>'Приложение № 1'!M36</f>
        <v>160.9</v>
      </c>
      <c r="F36" s="368">
        <f t="shared" si="32"/>
        <v>9821336</v>
      </c>
      <c r="G36" s="372"/>
      <c r="H36" s="372">
        <f t="shared" si="21"/>
        <v>9821336</v>
      </c>
      <c r="I36" s="372">
        <f t="shared" si="22"/>
        <v>8033852.8499999996</v>
      </c>
      <c r="J36" s="372">
        <f t="shared" si="23"/>
        <v>8033852.8499999996</v>
      </c>
      <c r="K36" s="368">
        <v>0</v>
      </c>
      <c r="L36" s="372">
        <f t="shared" si="24"/>
        <v>1787483.15</v>
      </c>
      <c r="M36" s="372">
        <f t="shared" si="25"/>
        <v>1787483.15</v>
      </c>
      <c r="N36" s="372">
        <v>0</v>
      </c>
      <c r="O36" s="304">
        <f t="shared" si="29"/>
        <v>1</v>
      </c>
      <c r="P36" s="308">
        <v>0.81799999999999995</v>
      </c>
      <c r="Q36" s="306">
        <v>0.182</v>
      </c>
      <c r="S36" s="347"/>
    </row>
    <row r="37" spans="1:19" ht="29.25" hidden="1" customHeight="1" x14ac:dyDescent="0.2">
      <c r="A37" s="370">
        <v>17</v>
      </c>
      <c r="B37" s="380" t="s">
        <v>1660</v>
      </c>
      <c r="C37" s="381">
        <f>'Приложение № 1'!H37</f>
        <v>34</v>
      </c>
      <c r="D37" s="370">
        <f>'Приложение № 1'!J37</f>
        <v>12</v>
      </c>
      <c r="E37" s="373">
        <f>'Приложение № 1'!M37</f>
        <v>484.95</v>
      </c>
      <c r="F37" s="368">
        <f t="shared" ref="F37:F56" si="33">E37*$X$1</f>
        <v>29601348</v>
      </c>
      <c r="G37" s="372"/>
      <c r="H37" s="372">
        <f t="shared" si="21"/>
        <v>29601348</v>
      </c>
      <c r="I37" s="372">
        <f t="shared" si="22"/>
        <v>24213902.66</v>
      </c>
      <c r="J37" s="372">
        <f t="shared" si="23"/>
        <v>24213902.66</v>
      </c>
      <c r="K37" s="368">
        <v>0</v>
      </c>
      <c r="L37" s="372">
        <f t="shared" si="24"/>
        <v>5387445.3399999999</v>
      </c>
      <c r="M37" s="372">
        <f t="shared" si="25"/>
        <v>5387445.3399999999</v>
      </c>
      <c r="N37" s="372">
        <v>0</v>
      </c>
      <c r="O37" s="304">
        <f t="shared" si="29"/>
        <v>1</v>
      </c>
      <c r="P37" s="308">
        <v>0.81799999999999995</v>
      </c>
      <c r="Q37" s="306">
        <v>0.182</v>
      </c>
      <c r="S37" s="347"/>
    </row>
    <row r="38" spans="1:19" ht="29.25" hidden="1" customHeight="1" x14ac:dyDescent="0.2">
      <c r="A38" s="370">
        <v>18</v>
      </c>
      <c r="B38" s="305" t="s">
        <v>1310</v>
      </c>
      <c r="C38" s="381">
        <f>'Приложение № 1'!H38</f>
        <v>20</v>
      </c>
      <c r="D38" s="370">
        <f>'Приложение № 1'!J38</f>
        <v>9</v>
      </c>
      <c r="E38" s="373">
        <f>'Приложение № 1'!M38</f>
        <v>381.8</v>
      </c>
      <c r="F38" s="368">
        <f t="shared" si="33"/>
        <v>23305072</v>
      </c>
      <c r="G38" s="372"/>
      <c r="H38" s="372">
        <f t="shared" si="21"/>
        <v>23305072</v>
      </c>
      <c r="I38" s="372">
        <f t="shared" si="22"/>
        <v>19063548.899999999</v>
      </c>
      <c r="J38" s="372">
        <f t="shared" si="23"/>
        <v>19063548.899999999</v>
      </c>
      <c r="K38" s="368">
        <v>0</v>
      </c>
      <c r="L38" s="372">
        <f t="shared" si="24"/>
        <v>4241523.0999999996</v>
      </c>
      <c r="M38" s="372">
        <f t="shared" si="25"/>
        <v>4241523.0999999996</v>
      </c>
      <c r="N38" s="372">
        <v>0</v>
      </c>
      <c r="O38" s="304">
        <f t="shared" si="29"/>
        <v>1</v>
      </c>
      <c r="P38" s="308">
        <v>0.81799999999999995</v>
      </c>
      <c r="Q38" s="306">
        <v>0.182</v>
      </c>
      <c r="S38" s="347"/>
    </row>
    <row r="39" spans="1:19" ht="29.25" hidden="1" customHeight="1" x14ac:dyDescent="0.2">
      <c r="A39" s="370">
        <v>19</v>
      </c>
      <c r="B39" s="305" t="s">
        <v>1163</v>
      </c>
      <c r="C39" s="381">
        <f>'Приложение № 1'!H39</f>
        <v>11</v>
      </c>
      <c r="D39" s="370">
        <f>'Приложение № 1'!J39</f>
        <v>2</v>
      </c>
      <c r="E39" s="373">
        <f>'Приложение № 1'!M39</f>
        <v>66</v>
      </c>
      <c r="F39" s="368">
        <f t="shared" si="33"/>
        <v>4028640</v>
      </c>
      <c r="G39" s="372"/>
      <c r="H39" s="372">
        <f t="shared" si="21"/>
        <v>4028640</v>
      </c>
      <c r="I39" s="372">
        <f t="shared" si="22"/>
        <v>3295427.52</v>
      </c>
      <c r="J39" s="372">
        <f t="shared" si="23"/>
        <v>3295427.52</v>
      </c>
      <c r="K39" s="368">
        <v>0</v>
      </c>
      <c r="L39" s="372">
        <f t="shared" si="24"/>
        <v>733212.48</v>
      </c>
      <c r="M39" s="372">
        <f t="shared" si="25"/>
        <v>733212.48</v>
      </c>
      <c r="N39" s="372">
        <v>0</v>
      </c>
      <c r="O39" s="304">
        <f t="shared" si="29"/>
        <v>1</v>
      </c>
      <c r="P39" s="308">
        <v>0.81799999999999995</v>
      </c>
      <c r="Q39" s="306">
        <v>0.182</v>
      </c>
      <c r="S39" s="347"/>
    </row>
    <row r="40" spans="1:19" ht="29.25" hidden="1" customHeight="1" x14ac:dyDescent="0.2">
      <c r="A40" s="370">
        <v>20</v>
      </c>
      <c r="B40" s="305" t="s">
        <v>1164</v>
      </c>
      <c r="C40" s="381">
        <f>'Приложение № 1'!H40</f>
        <v>7</v>
      </c>
      <c r="D40" s="370">
        <f>'Приложение № 1'!J40</f>
        <v>4</v>
      </c>
      <c r="E40" s="373">
        <f>'Приложение № 1'!M40</f>
        <v>115.7</v>
      </c>
      <c r="F40" s="368">
        <f t="shared" si="33"/>
        <v>7062328</v>
      </c>
      <c r="G40" s="372"/>
      <c r="H40" s="372">
        <f t="shared" si="21"/>
        <v>7062328</v>
      </c>
      <c r="I40" s="372">
        <f t="shared" si="22"/>
        <v>5776984.2999999998</v>
      </c>
      <c r="J40" s="372">
        <f t="shared" si="23"/>
        <v>5776984.2999999998</v>
      </c>
      <c r="K40" s="368">
        <v>0</v>
      </c>
      <c r="L40" s="372">
        <f t="shared" si="24"/>
        <v>1285343.7</v>
      </c>
      <c r="M40" s="372">
        <f t="shared" si="25"/>
        <v>1285343.7</v>
      </c>
      <c r="N40" s="372">
        <v>0</v>
      </c>
      <c r="O40" s="304">
        <f t="shared" si="29"/>
        <v>1</v>
      </c>
      <c r="P40" s="308">
        <v>0.81799999999999995</v>
      </c>
      <c r="Q40" s="306">
        <v>0.182</v>
      </c>
      <c r="S40" s="347"/>
    </row>
    <row r="41" spans="1:19" ht="29.25" hidden="1" customHeight="1" x14ac:dyDescent="0.2">
      <c r="A41" s="370">
        <v>21</v>
      </c>
      <c r="B41" s="305" t="s">
        <v>1167</v>
      </c>
      <c r="C41" s="381">
        <f>'Приложение № 1'!H41</f>
        <v>7</v>
      </c>
      <c r="D41" s="370">
        <f>'Приложение № 1'!J41</f>
        <v>2</v>
      </c>
      <c r="E41" s="373">
        <f>'Приложение № 1'!M41</f>
        <v>85.4</v>
      </c>
      <c r="F41" s="331">
        <f t="shared" si="33"/>
        <v>5212816</v>
      </c>
      <c r="G41" s="301"/>
      <c r="H41" s="372">
        <f t="shared" si="21"/>
        <v>5212816</v>
      </c>
      <c r="I41" s="372">
        <f t="shared" si="22"/>
        <v>4264083.49</v>
      </c>
      <c r="J41" s="372">
        <f t="shared" si="23"/>
        <v>4264083.49</v>
      </c>
      <c r="K41" s="368">
        <v>0</v>
      </c>
      <c r="L41" s="372">
        <f t="shared" si="24"/>
        <v>948732.51</v>
      </c>
      <c r="M41" s="372">
        <f t="shared" si="25"/>
        <v>948732.51</v>
      </c>
      <c r="N41" s="372">
        <v>0</v>
      </c>
      <c r="O41" s="304">
        <f t="shared" ref="O41:O52" si="34">P41+Q41</f>
        <v>1</v>
      </c>
      <c r="P41" s="308">
        <v>0.81799999999999995</v>
      </c>
      <c r="Q41" s="306">
        <v>0.182</v>
      </c>
      <c r="S41" s="347"/>
    </row>
    <row r="42" spans="1:19" ht="29.25" hidden="1" customHeight="1" x14ac:dyDescent="0.2">
      <c r="A42" s="370">
        <v>22</v>
      </c>
      <c r="B42" s="305" t="s">
        <v>1217</v>
      </c>
      <c r="C42" s="381">
        <f>'Приложение № 1'!H42</f>
        <v>30</v>
      </c>
      <c r="D42" s="370">
        <f>'Приложение № 1'!J42</f>
        <v>16</v>
      </c>
      <c r="E42" s="373">
        <f>'Приложение № 1'!M42</f>
        <v>631.82000000000005</v>
      </c>
      <c r="F42" s="331">
        <f t="shared" si="33"/>
        <v>38566292.799999997</v>
      </c>
      <c r="G42" s="301"/>
      <c r="H42" s="294">
        <f t="shared" ref="H42:H56" si="35">I42+L42</f>
        <v>38566292.799999997</v>
      </c>
      <c r="I42" s="331">
        <f t="shared" ref="I42:I56" si="36">J42+K42</f>
        <v>31547227.510000002</v>
      </c>
      <c r="J42" s="331">
        <f t="shared" ref="J42:J56" si="37">F42*P42</f>
        <v>31547227.510000002</v>
      </c>
      <c r="K42" s="368">
        <v>0</v>
      </c>
      <c r="L42" s="331">
        <f t="shared" ref="L42:L56" si="38">M42+N42</f>
        <v>7019065.29</v>
      </c>
      <c r="M42" s="331">
        <f t="shared" ref="M42:M56" si="39">F42*Q42</f>
        <v>7019065.29</v>
      </c>
      <c r="N42" s="331">
        <v>0</v>
      </c>
      <c r="O42" s="304">
        <f t="shared" si="34"/>
        <v>1</v>
      </c>
      <c r="P42" s="308">
        <v>0.81799999999999995</v>
      </c>
      <c r="Q42" s="306">
        <v>0.182</v>
      </c>
      <c r="S42" s="347"/>
    </row>
    <row r="43" spans="1:19" ht="29.25" hidden="1" customHeight="1" x14ac:dyDescent="0.2">
      <c r="A43" s="370">
        <v>23</v>
      </c>
      <c r="B43" s="305" t="s">
        <v>1172</v>
      </c>
      <c r="C43" s="381">
        <f>'Приложение № 1'!H43</f>
        <v>20</v>
      </c>
      <c r="D43" s="370">
        <f>'Приложение № 1'!J43</f>
        <v>6</v>
      </c>
      <c r="E43" s="373">
        <f>'Приложение № 1'!M43</f>
        <v>203.8</v>
      </c>
      <c r="F43" s="331">
        <f t="shared" si="33"/>
        <v>12439952</v>
      </c>
      <c r="G43" s="301"/>
      <c r="H43" s="294">
        <f t="shared" si="35"/>
        <v>12439952</v>
      </c>
      <c r="I43" s="331">
        <f t="shared" si="36"/>
        <v>10175880.74</v>
      </c>
      <c r="J43" s="331">
        <f t="shared" si="37"/>
        <v>10175880.74</v>
      </c>
      <c r="K43" s="368">
        <v>0</v>
      </c>
      <c r="L43" s="331">
        <f t="shared" si="38"/>
        <v>2264071.2599999998</v>
      </c>
      <c r="M43" s="331">
        <f t="shared" si="39"/>
        <v>2264071.2599999998</v>
      </c>
      <c r="N43" s="331">
        <v>0</v>
      </c>
      <c r="O43" s="304">
        <f t="shared" si="34"/>
        <v>1</v>
      </c>
      <c r="P43" s="308">
        <v>0.81799999999999995</v>
      </c>
      <c r="Q43" s="306">
        <v>0.182</v>
      </c>
      <c r="S43" s="347"/>
    </row>
    <row r="44" spans="1:19" ht="29.25" hidden="1" customHeight="1" x14ac:dyDescent="0.2">
      <c r="A44" s="370">
        <v>24</v>
      </c>
      <c r="B44" s="305" t="s">
        <v>1173</v>
      </c>
      <c r="C44" s="381">
        <f>'Приложение № 1'!H44</f>
        <v>12</v>
      </c>
      <c r="D44" s="370">
        <f>'Приложение № 1'!J44</f>
        <v>6</v>
      </c>
      <c r="E44" s="373">
        <f>'Приложение № 1'!M44</f>
        <v>228.8</v>
      </c>
      <c r="F44" s="331">
        <f t="shared" si="33"/>
        <v>13965952</v>
      </c>
      <c r="G44" s="301"/>
      <c r="H44" s="294">
        <f t="shared" si="35"/>
        <v>13965952</v>
      </c>
      <c r="I44" s="331">
        <f t="shared" si="36"/>
        <v>11424148.74</v>
      </c>
      <c r="J44" s="331">
        <f t="shared" si="37"/>
        <v>11424148.74</v>
      </c>
      <c r="K44" s="368">
        <v>0</v>
      </c>
      <c r="L44" s="331">
        <f t="shared" si="38"/>
        <v>2541803.2599999998</v>
      </c>
      <c r="M44" s="331">
        <f t="shared" si="39"/>
        <v>2541803.2599999998</v>
      </c>
      <c r="N44" s="331">
        <v>0</v>
      </c>
      <c r="O44" s="304">
        <f t="shared" si="34"/>
        <v>1</v>
      </c>
      <c r="P44" s="308">
        <v>0.81799999999999995</v>
      </c>
      <c r="Q44" s="306">
        <v>0.182</v>
      </c>
      <c r="S44" s="347"/>
    </row>
    <row r="45" spans="1:19" ht="29.25" hidden="1" customHeight="1" x14ac:dyDescent="0.2">
      <c r="A45" s="370">
        <v>25</v>
      </c>
      <c r="B45" s="305" t="s">
        <v>1174</v>
      </c>
      <c r="C45" s="381">
        <f>'Приложение № 1'!H45</f>
        <v>11</v>
      </c>
      <c r="D45" s="370">
        <f>'Приложение № 1'!J45</f>
        <v>7</v>
      </c>
      <c r="E45" s="373">
        <f>'Приложение № 1'!M45</f>
        <v>217</v>
      </c>
      <c r="F45" s="331">
        <f t="shared" si="33"/>
        <v>13245680</v>
      </c>
      <c r="G45" s="301"/>
      <c r="H45" s="294">
        <f t="shared" si="35"/>
        <v>13245680</v>
      </c>
      <c r="I45" s="331">
        <f t="shared" si="36"/>
        <v>10834966.24</v>
      </c>
      <c r="J45" s="331">
        <f t="shared" si="37"/>
        <v>10834966.24</v>
      </c>
      <c r="K45" s="368">
        <v>0</v>
      </c>
      <c r="L45" s="331">
        <f t="shared" si="38"/>
        <v>2410713.7599999998</v>
      </c>
      <c r="M45" s="331">
        <f t="shared" si="39"/>
        <v>2410713.7599999998</v>
      </c>
      <c r="N45" s="331">
        <v>0</v>
      </c>
      <c r="O45" s="304">
        <f t="shared" si="34"/>
        <v>1</v>
      </c>
      <c r="P45" s="308">
        <v>0.81799999999999995</v>
      </c>
      <c r="Q45" s="306">
        <v>0.182</v>
      </c>
      <c r="S45" s="347"/>
    </row>
    <row r="46" spans="1:19" ht="29.25" hidden="1" customHeight="1" x14ac:dyDescent="0.2">
      <c r="A46" s="370">
        <v>26</v>
      </c>
      <c r="B46" s="305" t="s">
        <v>1218</v>
      </c>
      <c r="C46" s="381">
        <f>'Приложение № 1'!H46</f>
        <v>5</v>
      </c>
      <c r="D46" s="370">
        <f>'Приложение № 1'!J46</f>
        <v>2</v>
      </c>
      <c r="E46" s="373">
        <f>'Приложение № 1'!M46</f>
        <v>122</v>
      </c>
      <c r="F46" s="331">
        <f t="shared" si="33"/>
        <v>7446880</v>
      </c>
      <c r="G46" s="301"/>
      <c r="H46" s="294">
        <f t="shared" si="35"/>
        <v>7446880</v>
      </c>
      <c r="I46" s="331">
        <f t="shared" si="36"/>
        <v>6091547.8399999999</v>
      </c>
      <c r="J46" s="331">
        <f t="shared" si="37"/>
        <v>6091547.8399999999</v>
      </c>
      <c r="K46" s="368">
        <v>0</v>
      </c>
      <c r="L46" s="331">
        <f t="shared" si="38"/>
        <v>1355332.16</v>
      </c>
      <c r="M46" s="331">
        <f t="shared" si="39"/>
        <v>1355332.16</v>
      </c>
      <c r="N46" s="331">
        <v>0</v>
      </c>
      <c r="O46" s="304">
        <f t="shared" si="34"/>
        <v>1</v>
      </c>
      <c r="P46" s="308">
        <v>0.81799999999999995</v>
      </c>
      <c r="Q46" s="306">
        <v>0.182</v>
      </c>
      <c r="S46" s="347"/>
    </row>
    <row r="47" spans="1:19" ht="29.25" hidden="1" customHeight="1" x14ac:dyDescent="0.2">
      <c r="A47" s="370">
        <v>27</v>
      </c>
      <c r="B47" s="305" t="s">
        <v>1219</v>
      </c>
      <c r="C47" s="381">
        <f>'Приложение № 1'!H47</f>
        <v>19</v>
      </c>
      <c r="D47" s="370">
        <f>'Приложение № 1'!J47</f>
        <v>5</v>
      </c>
      <c r="E47" s="373">
        <f>'Приложение № 1'!M47</f>
        <v>165.4</v>
      </c>
      <c r="F47" s="331">
        <f t="shared" si="33"/>
        <v>10096016</v>
      </c>
      <c r="G47" s="301"/>
      <c r="H47" s="294">
        <f t="shared" si="35"/>
        <v>10096016</v>
      </c>
      <c r="I47" s="331">
        <f t="shared" si="36"/>
        <v>8258541.0899999999</v>
      </c>
      <c r="J47" s="331">
        <f t="shared" si="37"/>
        <v>8258541.0899999999</v>
      </c>
      <c r="K47" s="368">
        <v>0</v>
      </c>
      <c r="L47" s="331">
        <f t="shared" si="38"/>
        <v>1837474.91</v>
      </c>
      <c r="M47" s="331">
        <f t="shared" si="39"/>
        <v>1837474.91</v>
      </c>
      <c r="N47" s="331">
        <v>0</v>
      </c>
      <c r="O47" s="304">
        <f t="shared" si="34"/>
        <v>1</v>
      </c>
      <c r="P47" s="308">
        <v>0.81799999999999995</v>
      </c>
      <c r="Q47" s="306">
        <v>0.182</v>
      </c>
      <c r="S47" s="347"/>
    </row>
    <row r="48" spans="1:19" s="354" customFormat="1" ht="29.25" hidden="1" customHeight="1" x14ac:dyDescent="0.2">
      <c r="A48" s="370">
        <v>28</v>
      </c>
      <c r="B48" s="548" t="s">
        <v>1176</v>
      </c>
      <c r="C48" s="381">
        <f>'Приложение № 1'!H48</f>
        <v>5</v>
      </c>
      <c r="D48" s="370">
        <f>'Приложение № 1'!J48</f>
        <v>4</v>
      </c>
      <c r="E48" s="373">
        <f>'Приложение № 1'!M48</f>
        <v>168.5</v>
      </c>
      <c r="F48" s="372">
        <f t="shared" si="33"/>
        <v>10285240</v>
      </c>
      <c r="G48" s="353"/>
      <c r="H48" s="373">
        <f t="shared" si="35"/>
        <v>10285240</v>
      </c>
      <c r="I48" s="372">
        <f t="shared" si="36"/>
        <v>8413326.3200000003</v>
      </c>
      <c r="J48" s="372">
        <f t="shared" si="37"/>
        <v>8413326.3200000003</v>
      </c>
      <c r="K48" s="368">
        <v>0</v>
      </c>
      <c r="L48" s="372">
        <f t="shared" si="38"/>
        <v>1871913.68</v>
      </c>
      <c r="M48" s="372">
        <f t="shared" si="39"/>
        <v>1871913.68</v>
      </c>
      <c r="N48" s="372">
        <v>0</v>
      </c>
      <c r="O48" s="374">
        <f t="shared" si="34"/>
        <v>1</v>
      </c>
      <c r="P48" s="375">
        <v>0.81799999999999995</v>
      </c>
      <c r="Q48" s="376">
        <v>0.182</v>
      </c>
      <c r="S48" s="355"/>
    </row>
    <row r="49" spans="1:19" s="354" customFormat="1" ht="29.25" hidden="1" customHeight="1" x14ac:dyDescent="0.2">
      <c r="A49" s="370">
        <v>29</v>
      </c>
      <c r="B49" s="548" t="s">
        <v>1616</v>
      </c>
      <c r="C49" s="381">
        <f>'Приложение № 1'!H49</f>
        <v>7</v>
      </c>
      <c r="D49" s="370">
        <f>'Приложение № 1'!J49</f>
        <v>4</v>
      </c>
      <c r="E49" s="373">
        <f>'Приложение № 1'!M49</f>
        <v>129.30000000000001</v>
      </c>
      <c r="F49" s="372">
        <f t="shared" si="33"/>
        <v>7892472</v>
      </c>
      <c r="G49" s="353"/>
      <c r="H49" s="373">
        <f t="shared" si="35"/>
        <v>7892472</v>
      </c>
      <c r="I49" s="372">
        <f t="shared" si="36"/>
        <v>6456042.0999999996</v>
      </c>
      <c r="J49" s="372">
        <f t="shared" si="37"/>
        <v>6456042.0999999996</v>
      </c>
      <c r="K49" s="368">
        <v>0</v>
      </c>
      <c r="L49" s="372">
        <f t="shared" si="38"/>
        <v>1436429.9</v>
      </c>
      <c r="M49" s="372">
        <f t="shared" si="39"/>
        <v>1436429.9</v>
      </c>
      <c r="N49" s="372">
        <v>0</v>
      </c>
      <c r="O49" s="374">
        <f t="shared" si="34"/>
        <v>1</v>
      </c>
      <c r="P49" s="375">
        <v>0.81799999999999995</v>
      </c>
      <c r="Q49" s="376">
        <v>0.182</v>
      </c>
      <c r="S49" s="355"/>
    </row>
    <row r="50" spans="1:19" s="354" customFormat="1" ht="22.5" hidden="1" customHeight="1" x14ac:dyDescent="0.2">
      <c r="A50" s="370">
        <v>30</v>
      </c>
      <c r="B50" s="548" t="s">
        <v>1617</v>
      </c>
      <c r="C50" s="381">
        <f>'Приложение № 1'!H50</f>
        <v>22</v>
      </c>
      <c r="D50" s="370">
        <f>'Приложение № 1'!J50</f>
        <v>7</v>
      </c>
      <c r="E50" s="373">
        <f>'Приложение № 1'!M50</f>
        <v>314.10000000000002</v>
      </c>
      <c r="F50" s="372">
        <f t="shared" si="33"/>
        <v>19172664</v>
      </c>
      <c r="G50" s="353"/>
      <c r="H50" s="373">
        <f t="shared" si="35"/>
        <v>19172664</v>
      </c>
      <c r="I50" s="372">
        <f t="shared" si="36"/>
        <v>15683239.15</v>
      </c>
      <c r="J50" s="372">
        <f t="shared" si="37"/>
        <v>15683239.15</v>
      </c>
      <c r="K50" s="368">
        <v>0</v>
      </c>
      <c r="L50" s="372">
        <f t="shared" si="38"/>
        <v>3489424.85</v>
      </c>
      <c r="M50" s="372">
        <f t="shared" si="39"/>
        <v>3489424.85</v>
      </c>
      <c r="N50" s="372">
        <v>0</v>
      </c>
      <c r="O50" s="374">
        <f t="shared" si="34"/>
        <v>1</v>
      </c>
      <c r="P50" s="375">
        <v>0.81799999999999995</v>
      </c>
      <c r="Q50" s="376">
        <v>0.182</v>
      </c>
      <c r="S50" s="355">
        <f>D41-'Приложение № 1'!J21</f>
        <v>-6</v>
      </c>
    </row>
    <row r="51" spans="1:19" s="354" customFormat="1" ht="22.5" hidden="1" customHeight="1" x14ac:dyDescent="0.2">
      <c r="A51" s="370">
        <v>31</v>
      </c>
      <c r="B51" s="548" t="s">
        <v>1507</v>
      </c>
      <c r="C51" s="381">
        <f>'Приложение № 1'!H51</f>
        <v>7</v>
      </c>
      <c r="D51" s="370">
        <f>'Приложение № 1'!J51</f>
        <v>4</v>
      </c>
      <c r="E51" s="373">
        <f>'Приложение № 1'!M51</f>
        <v>168.2</v>
      </c>
      <c r="F51" s="372">
        <f t="shared" si="33"/>
        <v>10266928</v>
      </c>
      <c r="G51" s="353"/>
      <c r="H51" s="373">
        <f t="shared" si="35"/>
        <v>10266928</v>
      </c>
      <c r="I51" s="372">
        <f t="shared" si="36"/>
        <v>8398347.0999999996</v>
      </c>
      <c r="J51" s="372">
        <f t="shared" si="37"/>
        <v>8398347.0999999996</v>
      </c>
      <c r="K51" s="368">
        <v>0</v>
      </c>
      <c r="L51" s="372">
        <f t="shared" si="38"/>
        <v>1868580.9</v>
      </c>
      <c r="M51" s="372">
        <f t="shared" si="39"/>
        <v>1868580.9</v>
      </c>
      <c r="N51" s="372">
        <v>0</v>
      </c>
      <c r="O51" s="374">
        <f t="shared" si="34"/>
        <v>1</v>
      </c>
      <c r="P51" s="375">
        <v>0.81799999999999995</v>
      </c>
      <c r="Q51" s="376">
        <v>0.182</v>
      </c>
      <c r="S51" s="355">
        <f>D42-'Приложение № 1'!J22</f>
        <v>0</v>
      </c>
    </row>
    <row r="52" spans="1:19" ht="22.5" hidden="1" customHeight="1" x14ac:dyDescent="0.2">
      <c r="A52" s="370">
        <v>32</v>
      </c>
      <c r="B52" s="305" t="s">
        <v>926</v>
      </c>
      <c r="C52" s="381">
        <f>'Приложение № 1'!H52</f>
        <v>30</v>
      </c>
      <c r="D52" s="370">
        <f>'Приложение № 1'!J52</f>
        <v>10</v>
      </c>
      <c r="E52" s="373">
        <f>'Приложение № 1'!M52</f>
        <v>533.6</v>
      </c>
      <c r="F52" s="331">
        <f t="shared" si="33"/>
        <v>32570944</v>
      </c>
      <c r="G52" s="294">
        <v>1.7</v>
      </c>
      <c r="H52" s="294">
        <f t="shared" si="35"/>
        <v>32570944</v>
      </c>
      <c r="I52" s="331">
        <f t="shared" si="36"/>
        <v>26643032.190000001</v>
      </c>
      <c r="J52" s="331">
        <f t="shared" si="37"/>
        <v>26643032.190000001</v>
      </c>
      <c r="K52" s="331">
        <v>0</v>
      </c>
      <c r="L52" s="331">
        <f t="shared" si="38"/>
        <v>5927911.8099999996</v>
      </c>
      <c r="M52" s="331">
        <f t="shared" si="39"/>
        <v>5927911.8099999996</v>
      </c>
      <c r="N52" s="331">
        <v>0</v>
      </c>
      <c r="O52" s="304">
        <f t="shared" si="34"/>
        <v>1</v>
      </c>
      <c r="P52" s="308">
        <v>0.81799999999999995</v>
      </c>
      <c r="Q52" s="306">
        <v>0.182</v>
      </c>
      <c r="S52" s="347">
        <f>D43-'Приложение № 1'!J23</f>
        <v>2</v>
      </c>
    </row>
    <row r="53" spans="1:19" ht="22.5" hidden="1" customHeight="1" x14ac:dyDescent="0.2">
      <c r="A53" s="370">
        <v>33</v>
      </c>
      <c r="B53" s="380" t="s">
        <v>1374</v>
      </c>
      <c r="C53" s="381">
        <f>'Приложение № 1'!H53</f>
        <v>34</v>
      </c>
      <c r="D53" s="370">
        <f>'Приложение № 1'!J53</f>
        <v>9</v>
      </c>
      <c r="E53" s="373">
        <f>'Приложение № 1'!M53</f>
        <v>488.4</v>
      </c>
      <c r="F53" s="368">
        <f t="shared" si="33"/>
        <v>29811936</v>
      </c>
      <c r="G53" s="379"/>
      <c r="H53" s="294">
        <f t="shared" si="35"/>
        <v>29811936</v>
      </c>
      <c r="I53" s="368">
        <f t="shared" si="36"/>
        <v>24386163.649999999</v>
      </c>
      <c r="J53" s="368">
        <f t="shared" si="37"/>
        <v>24386163.649999999</v>
      </c>
      <c r="K53" s="368">
        <v>0</v>
      </c>
      <c r="L53" s="368">
        <f t="shared" si="38"/>
        <v>5425772.3499999996</v>
      </c>
      <c r="M53" s="368">
        <f t="shared" si="39"/>
        <v>5425772.3499999996</v>
      </c>
      <c r="N53" s="368">
        <v>0</v>
      </c>
      <c r="O53" s="304">
        <f t="shared" ref="O53:O56" si="40">P53+Q53</f>
        <v>1</v>
      </c>
      <c r="P53" s="308">
        <v>0.81799999999999995</v>
      </c>
      <c r="Q53" s="306">
        <v>0.182</v>
      </c>
      <c r="S53" s="347"/>
    </row>
    <row r="54" spans="1:19" ht="22.5" hidden="1" customHeight="1" x14ac:dyDescent="0.2">
      <c r="A54" s="370">
        <v>34</v>
      </c>
      <c r="B54" s="380" t="s">
        <v>1375</v>
      </c>
      <c r="C54" s="381">
        <f>'Приложение № 1'!H54</f>
        <v>48</v>
      </c>
      <c r="D54" s="370">
        <f>'Приложение № 1'!J54</f>
        <v>20</v>
      </c>
      <c r="E54" s="373">
        <f>'Приложение № 1'!M54</f>
        <v>566.9</v>
      </c>
      <c r="F54" s="368">
        <f t="shared" si="33"/>
        <v>34603576</v>
      </c>
      <c r="G54" s="314"/>
      <c r="H54" s="294">
        <f t="shared" si="35"/>
        <v>34603576</v>
      </c>
      <c r="I54" s="368">
        <f t="shared" si="36"/>
        <v>28305725.170000002</v>
      </c>
      <c r="J54" s="368">
        <f t="shared" si="37"/>
        <v>28305725.170000002</v>
      </c>
      <c r="K54" s="368">
        <v>0</v>
      </c>
      <c r="L54" s="368">
        <f t="shared" si="38"/>
        <v>6297850.8300000001</v>
      </c>
      <c r="M54" s="368">
        <f t="shared" si="39"/>
        <v>6297850.8300000001</v>
      </c>
      <c r="N54" s="368">
        <v>0</v>
      </c>
      <c r="O54" s="304">
        <f t="shared" si="40"/>
        <v>1</v>
      </c>
      <c r="P54" s="308">
        <v>0.81799999999999995</v>
      </c>
      <c r="Q54" s="306">
        <v>0.182</v>
      </c>
      <c r="S54" s="347">
        <f>D45-'Приложение № 1'!J25</f>
        <v>-5</v>
      </c>
    </row>
    <row r="55" spans="1:19" ht="22.5" hidden="1" customHeight="1" x14ac:dyDescent="0.2">
      <c r="A55" s="370">
        <v>35</v>
      </c>
      <c r="B55" s="305" t="s">
        <v>1209</v>
      </c>
      <c r="C55" s="381">
        <f>'Приложение № 1'!H55</f>
        <v>16</v>
      </c>
      <c r="D55" s="370">
        <f>'Приложение № 1'!J55</f>
        <v>8</v>
      </c>
      <c r="E55" s="373">
        <f>'Приложение № 1'!M55</f>
        <v>284.3</v>
      </c>
      <c r="F55" s="368">
        <f t="shared" si="33"/>
        <v>17353672</v>
      </c>
      <c r="G55" s="314"/>
      <c r="H55" s="294">
        <f t="shared" si="35"/>
        <v>17353672</v>
      </c>
      <c r="I55" s="368">
        <f t="shared" si="36"/>
        <v>14195303.699999999</v>
      </c>
      <c r="J55" s="368">
        <f t="shared" si="37"/>
        <v>14195303.699999999</v>
      </c>
      <c r="K55" s="368">
        <v>0</v>
      </c>
      <c r="L55" s="368">
        <f t="shared" si="38"/>
        <v>3158368.3</v>
      </c>
      <c r="M55" s="368">
        <f t="shared" si="39"/>
        <v>3158368.3</v>
      </c>
      <c r="N55" s="368">
        <v>0</v>
      </c>
      <c r="O55" s="304">
        <f t="shared" si="40"/>
        <v>1</v>
      </c>
      <c r="P55" s="308">
        <v>0.81799999999999995</v>
      </c>
      <c r="Q55" s="306">
        <v>0.182</v>
      </c>
      <c r="S55" s="347">
        <f>D46-'Приложение № 1'!J26</f>
        <v>0</v>
      </c>
    </row>
    <row r="56" spans="1:19" ht="22.5" hidden="1" customHeight="1" x14ac:dyDescent="0.2">
      <c r="A56" s="370">
        <v>36</v>
      </c>
      <c r="B56" s="305" t="s">
        <v>1329</v>
      </c>
      <c r="C56" s="381">
        <f>'Приложение № 1'!H56</f>
        <v>10</v>
      </c>
      <c r="D56" s="370">
        <f>'Приложение № 1'!J56</f>
        <v>4</v>
      </c>
      <c r="E56" s="373">
        <f>'Приложение № 1'!M56</f>
        <v>205.8</v>
      </c>
      <c r="F56" s="368">
        <f t="shared" si="33"/>
        <v>12562032</v>
      </c>
      <c r="G56" s="377"/>
      <c r="H56" s="294">
        <f t="shared" si="35"/>
        <v>12562032</v>
      </c>
      <c r="I56" s="368">
        <f t="shared" si="36"/>
        <v>10275742.18</v>
      </c>
      <c r="J56" s="368">
        <f t="shared" si="37"/>
        <v>10275742.18</v>
      </c>
      <c r="K56" s="368">
        <v>0</v>
      </c>
      <c r="L56" s="368">
        <f t="shared" si="38"/>
        <v>2286289.8199999998</v>
      </c>
      <c r="M56" s="368">
        <f t="shared" si="39"/>
        <v>2286289.8199999998</v>
      </c>
      <c r="N56" s="368">
        <v>0</v>
      </c>
      <c r="O56" s="304">
        <f t="shared" si="40"/>
        <v>1</v>
      </c>
      <c r="P56" s="308">
        <v>0.81799999999999995</v>
      </c>
      <c r="Q56" s="306">
        <v>0.182</v>
      </c>
      <c r="S56" s="347">
        <f>D47-'Приложение № 1'!J27</f>
        <v>0</v>
      </c>
    </row>
    <row r="57" spans="1:19" ht="27" hidden="1" customHeight="1" x14ac:dyDescent="0.2">
      <c r="A57" s="889" t="s">
        <v>1872</v>
      </c>
      <c r="B57" s="896"/>
      <c r="C57" s="307">
        <f>SUM(C58:C60)</f>
        <v>58</v>
      </c>
      <c r="D57" s="307">
        <f>SUM(D58:D60)</f>
        <v>40</v>
      </c>
      <c r="E57" s="403">
        <f>SUM(E58:E60)</f>
        <v>802.4</v>
      </c>
      <c r="F57" s="315">
        <f>SUM(F58:F60)</f>
        <v>48978496</v>
      </c>
      <c r="G57" s="315">
        <v>0.87</v>
      </c>
      <c r="H57" s="315">
        <f t="shared" ref="H57:N57" si="41">SUM(H58:H60)</f>
        <v>48978496</v>
      </c>
      <c r="I57" s="315">
        <f t="shared" si="41"/>
        <v>44570431.359999999</v>
      </c>
      <c r="J57" s="315">
        <f t="shared" si="41"/>
        <v>44570431.359999999</v>
      </c>
      <c r="K57" s="315">
        <f t="shared" si="41"/>
        <v>0</v>
      </c>
      <c r="L57" s="315">
        <f t="shared" si="41"/>
        <v>4408064.6399999997</v>
      </c>
      <c r="M57" s="315">
        <f t="shared" si="41"/>
        <v>4408064.6399999997</v>
      </c>
      <c r="N57" s="315">
        <f t="shared" si="41"/>
        <v>0</v>
      </c>
      <c r="O57" s="302"/>
      <c r="P57" s="303"/>
      <c r="Q57" s="304"/>
      <c r="S57" s="347">
        <f>D57-'Приложение № 1'!J57</f>
        <v>19</v>
      </c>
    </row>
    <row r="58" spans="1:19" ht="23.25" hidden="1" customHeight="1" x14ac:dyDescent="0.2">
      <c r="A58" s="313">
        <v>1</v>
      </c>
      <c r="B58" s="314" t="str">
        <f>'[1]Приложение № 1'!B769</f>
        <v>п. Шувое, ул. Фабричная, д. 15</v>
      </c>
      <c r="C58" s="284">
        <f>'Приложение № 1'!H58</f>
        <v>9</v>
      </c>
      <c r="D58" s="284">
        <f>'Приложение № 1'!J62</f>
        <v>12</v>
      </c>
      <c r="E58" s="373">
        <f>'Приложение № 1'!M58</f>
        <v>221.1</v>
      </c>
      <c r="F58" s="331">
        <f t="shared" ref="F58:F74" si="42">E58*$X$1</f>
        <v>13495944</v>
      </c>
      <c r="G58" s="294">
        <v>9.8699999999999992</v>
      </c>
      <c r="H58" s="331">
        <f t="shared" ref="H58:H69" si="43">I58+L58</f>
        <v>13495944</v>
      </c>
      <c r="I58" s="331">
        <f t="shared" ref="I58:I69" si="44">J58+K58</f>
        <v>12281309.039999999</v>
      </c>
      <c r="J58" s="331">
        <f t="shared" ref="J58:J69" si="45">F58*P58</f>
        <v>12281309.039999999</v>
      </c>
      <c r="K58" s="331">
        <v>0</v>
      </c>
      <c r="L58" s="331">
        <f t="shared" ref="L58:L69" si="46">M58+N58</f>
        <v>1214634.96</v>
      </c>
      <c r="M58" s="331">
        <f t="shared" ref="M58:M69" si="47">F58*Q58</f>
        <v>1214634.96</v>
      </c>
      <c r="N58" s="331">
        <v>0</v>
      </c>
      <c r="O58" s="304">
        <v>1</v>
      </c>
      <c r="P58" s="308">
        <v>0.91</v>
      </c>
      <c r="Q58" s="306">
        <f>1-P58</f>
        <v>0.09</v>
      </c>
      <c r="S58" s="347">
        <f>D58-'Приложение № 1'!J58</f>
        <v>7</v>
      </c>
    </row>
    <row r="59" spans="1:19" ht="23.25" hidden="1" customHeight="1" x14ac:dyDescent="0.2">
      <c r="A59" s="313">
        <v>2</v>
      </c>
      <c r="B59" s="314" t="str">
        <f>'[1]Приложение № 1'!B770</f>
        <v>п. Шувое, ул. 40 лет Октября, д. 7</v>
      </c>
      <c r="C59" s="284">
        <f>'Приложение № 1'!H59</f>
        <v>24</v>
      </c>
      <c r="D59" s="284">
        <f>'Приложение № 1'!J63</f>
        <v>16</v>
      </c>
      <c r="E59" s="373">
        <f>'Приложение № 1'!M59</f>
        <v>445</v>
      </c>
      <c r="F59" s="331">
        <f>E59*$X$1</f>
        <v>27162800</v>
      </c>
      <c r="G59" s="294">
        <v>10.87</v>
      </c>
      <c r="H59" s="331">
        <f t="shared" si="43"/>
        <v>27162800</v>
      </c>
      <c r="I59" s="331">
        <f t="shared" si="44"/>
        <v>24718148</v>
      </c>
      <c r="J59" s="331">
        <f t="shared" si="45"/>
        <v>24718148</v>
      </c>
      <c r="K59" s="331">
        <v>0</v>
      </c>
      <c r="L59" s="331">
        <f t="shared" si="46"/>
        <v>2444652</v>
      </c>
      <c r="M59" s="331">
        <f t="shared" si="47"/>
        <v>2444652</v>
      </c>
      <c r="N59" s="331">
        <v>0</v>
      </c>
      <c r="O59" s="304">
        <f>P59+Q59</f>
        <v>1</v>
      </c>
      <c r="P59" s="308">
        <v>0.91</v>
      </c>
      <c r="Q59" s="306">
        <f t="shared" ref="Q59:Q60" si="48">1-P59</f>
        <v>0.09</v>
      </c>
      <c r="S59" s="347">
        <f>D59-'Приложение № 1'!J59</f>
        <v>5</v>
      </c>
    </row>
    <row r="60" spans="1:19" ht="23.25" hidden="1" customHeight="1" x14ac:dyDescent="0.2">
      <c r="A60" s="313">
        <v>3</v>
      </c>
      <c r="B60" s="314" t="str">
        <f>'[1]Приложение № 1'!B771</f>
        <v>п. Шувое, ул. Фабричная, д. 18</v>
      </c>
      <c r="C60" s="284">
        <f>'Приложение № 1'!H60</f>
        <v>25</v>
      </c>
      <c r="D60" s="284">
        <f>'Приложение № 1'!J64</f>
        <v>12</v>
      </c>
      <c r="E60" s="373">
        <f>'Приложение № 1'!M60</f>
        <v>136.30000000000001</v>
      </c>
      <c r="F60" s="331">
        <f t="shared" si="42"/>
        <v>8319752</v>
      </c>
      <c r="G60" s="294">
        <v>11.87</v>
      </c>
      <c r="H60" s="331">
        <f t="shared" si="43"/>
        <v>8319752</v>
      </c>
      <c r="I60" s="331">
        <f t="shared" si="44"/>
        <v>7570974.3200000003</v>
      </c>
      <c r="J60" s="331">
        <f t="shared" si="45"/>
        <v>7570974.3200000003</v>
      </c>
      <c r="K60" s="331">
        <v>0</v>
      </c>
      <c r="L60" s="331">
        <f t="shared" si="46"/>
        <v>748777.68</v>
      </c>
      <c r="M60" s="331">
        <f t="shared" si="47"/>
        <v>748777.68</v>
      </c>
      <c r="N60" s="331">
        <v>0</v>
      </c>
      <c r="O60" s="304">
        <f>P60+Q60</f>
        <v>1</v>
      </c>
      <c r="P60" s="308">
        <v>0.91</v>
      </c>
      <c r="Q60" s="306">
        <f t="shared" si="48"/>
        <v>0.09</v>
      </c>
      <c r="S60" s="347">
        <f>D60-'Приложение № 1'!J60</f>
        <v>7</v>
      </c>
    </row>
    <row r="61" spans="1:19" s="354" customFormat="1" ht="23.25" hidden="1" customHeight="1" x14ac:dyDescent="0.2">
      <c r="A61" s="890" t="s">
        <v>1912</v>
      </c>
      <c r="B61" s="894"/>
      <c r="C61" s="351">
        <f>SUM(C62:C69)</f>
        <v>253</v>
      </c>
      <c r="D61" s="351">
        <f>SUM(D62:D69)</f>
        <v>104</v>
      </c>
      <c r="E61" s="353">
        <f t="shared" ref="E61" si="49">SUM(E62:E69)</f>
        <v>4244.3</v>
      </c>
      <c r="F61" s="353">
        <f t="shared" ref="F61" si="50">SUM(F62:F69)</f>
        <v>259072072</v>
      </c>
      <c r="G61" s="353">
        <f t="shared" ref="G61" si="51">SUM(G62:G69)</f>
        <v>0</v>
      </c>
      <c r="H61" s="353">
        <f t="shared" ref="H61" si="52">SUM(H62:H69)</f>
        <v>259072072</v>
      </c>
      <c r="I61" s="353">
        <f t="shared" ref="I61" si="53">SUM(I62:I69)</f>
        <v>208034873.81</v>
      </c>
      <c r="J61" s="353">
        <f t="shared" ref="J61" si="54">SUM(J62:J69)</f>
        <v>208034873.81</v>
      </c>
      <c r="K61" s="353">
        <f t="shared" ref="K61" si="55">SUM(K62:K69)</f>
        <v>0</v>
      </c>
      <c r="L61" s="353">
        <f t="shared" ref="L61" si="56">SUM(L62:L69)</f>
        <v>51037198.189999998</v>
      </c>
      <c r="M61" s="353">
        <f t="shared" ref="M61" si="57">SUM(M62:M69)</f>
        <v>51037198.189999998</v>
      </c>
      <c r="N61" s="353">
        <f t="shared" ref="N61" si="58">SUM(N62:N69)</f>
        <v>0</v>
      </c>
      <c r="O61" s="374"/>
      <c r="P61" s="375"/>
      <c r="Q61" s="376"/>
      <c r="S61" s="355">
        <f>D61-'Приложение № 1'!J61</f>
        <v>0</v>
      </c>
    </row>
    <row r="62" spans="1:19" s="354" customFormat="1" ht="23.25" hidden="1" customHeight="1" x14ac:dyDescent="0.2">
      <c r="A62" s="387">
        <v>1</v>
      </c>
      <c r="B62" s="394" t="str">
        <f>'Приложение № 1'!B62</f>
        <v>г. Жуковский, ул. Мичурина, д. 6</v>
      </c>
      <c r="C62" s="371">
        <f>'Приложение № 1'!H62</f>
        <v>37</v>
      </c>
      <c r="D62" s="371">
        <f>'Приложение № 1'!J62</f>
        <v>12</v>
      </c>
      <c r="E62" s="373">
        <f>'Приложение № 1'!M62</f>
        <v>486.7</v>
      </c>
      <c r="F62" s="372">
        <f t="shared" si="42"/>
        <v>29708168</v>
      </c>
      <c r="G62" s="373"/>
      <c r="H62" s="372">
        <f t="shared" si="43"/>
        <v>29708168</v>
      </c>
      <c r="I62" s="372">
        <f t="shared" si="44"/>
        <v>23855658.899999999</v>
      </c>
      <c r="J62" s="372">
        <f t="shared" si="45"/>
        <v>23855658.899999999</v>
      </c>
      <c r="K62" s="372">
        <v>0</v>
      </c>
      <c r="L62" s="372">
        <f t="shared" si="46"/>
        <v>5852509.0999999996</v>
      </c>
      <c r="M62" s="372">
        <f t="shared" si="47"/>
        <v>5852509.0999999996</v>
      </c>
      <c r="N62" s="372">
        <v>0</v>
      </c>
      <c r="O62" s="374">
        <v>1</v>
      </c>
      <c r="P62" s="375">
        <v>0.80300000000000005</v>
      </c>
      <c r="Q62" s="376">
        <f>O62-P62</f>
        <v>0.19700000000000001</v>
      </c>
      <c r="S62" s="355">
        <f>D62-'Приложение № 1'!J62</f>
        <v>0</v>
      </c>
    </row>
    <row r="63" spans="1:19" s="354" customFormat="1" ht="23.25" hidden="1" customHeight="1" x14ac:dyDescent="0.2">
      <c r="A63" s="387">
        <v>2</v>
      </c>
      <c r="B63" s="394" t="str">
        <f>'Приложение № 1'!B63</f>
        <v>г. Жуковский, ул. Мичурина, д.8</v>
      </c>
      <c r="C63" s="371">
        <f>'Приложение № 1'!H63</f>
        <v>40</v>
      </c>
      <c r="D63" s="371">
        <f>'Приложение № 1'!J63</f>
        <v>16</v>
      </c>
      <c r="E63" s="373">
        <f>'Приложение № 1'!M63</f>
        <v>691.6</v>
      </c>
      <c r="F63" s="372">
        <f t="shared" si="42"/>
        <v>42215264</v>
      </c>
      <c r="G63" s="373"/>
      <c r="H63" s="372">
        <f t="shared" si="43"/>
        <v>42215264</v>
      </c>
      <c r="I63" s="372">
        <f t="shared" si="44"/>
        <v>33898856.990000002</v>
      </c>
      <c r="J63" s="372">
        <f t="shared" si="45"/>
        <v>33898856.990000002</v>
      </c>
      <c r="K63" s="372">
        <v>0</v>
      </c>
      <c r="L63" s="372">
        <f t="shared" si="46"/>
        <v>8316407.0099999998</v>
      </c>
      <c r="M63" s="372">
        <f t="shared" si="47"/>
        <v>8316407.0099999998</v>
      </c>
      <c r="N63" s="372">
        <v>0</v>
      </c>
      <c r="O63" s="374">
        <v>1</v>
      </c>
      <c r="P63" s="375">
        <v>0.80300000000000005</v>
      </c>
      <c r="Q63" s="376">
        <f t="shared" ref="Q63:Q69" si="59">O63-P63</f>
        <v>0.19700000000000001</v>
      </c>
      <c r="S63" s="355">
        <f>D63-'Приложение № 1'!J63</f>
        <v>0</v>
      </c>
    </row>
    <row r="64" spans="1:19" s="354" customFormat="1" ht="23.25" hidden="1" customHeight="1" x14ac:dyDescent="0.2">
      <c r="A64" s="387">
        <v>3</v>
      </c>
      <c r="B64" s="394" t="str">
        <f>'Приложение № 1'!B64</f>
        <v>г. Жуковский, ул. Мичурина, д.10</v>
      </c>
      <c r="C64" s="371">
        <f>'Приложение № 1'!H64</f>
        <v>44</v>
      </c>
      <c r="D64" s="371">
        <f>'Приложение № 1'!J64</f>
        <v>12</v>
      </c>
      <c r="E64" s="373">
        <f>'Приложение № 1'!M64</f>
        <v>512.9</v>
      </c>
      <c r="F64" s="372">
        <f t="shared" si="42"/>
        <v>31307416</v>
      </c>
      <c r="G64" s="373"/>
      <c r="H64" s="372">
        <f t="shared" si="43"/>
        <v>31307416</v>
      </c>
      <c r="I64" s="372">
        <f t="shared" si="44"/>
        <v>25139855.050000001</v>
      </c>
      <c r="J64" s="372">
        <f t="shared" si="45"/>
        <v>25139855.050000001</v>
      </c>
      <c r="K64" s="372">
        <v>0</v>
      </c>
      <c r="L64" s="372">
        <f t="shared" si="46"/>
        <v>6167560.9500000002</v>
      </c>
      <c r="M64" s="372">
        <f t="shared" si="47"/>
        <v>6167560.9500000002</v>
      </c>
      <c r="N64" s="372">
        <v>0</v>
      </c>
      <c r="O64" s="374">
        <v>1</v>
      </c>
      <c r="P64" s="375">
        <v>0.80300000000000005</v>
      </c>
      <c r="Q64" s="376">
        <f t="shared" si="59"/>
        <v>0.19700000000000001</v>
      </c>
      <c r="S64" s="355">
        <f>D64-'Приложение № 1'!J64</f>
        <v>0</v>
      </c>
    </row>
    <row r="65" spans="1:19" s="354" customFormat="1" ht="23.25" hidden="1" customHeight="1" x14ac:dyDescent="0.2">
      <c r="A65" s="387">
        <v>4</v>
      </c>
      <c r="B65" s="394" t="str">
        <f>'Приложение № 1'!B65</f>
        <v>г. Жуковский, ул. Клубная,д.9, кор.1</v>
      </c>
      <c r="C65" s="371">
        <f>'Приложение № 1'!H65</f>
        <v>19</v>
      </c>
      <c r="D65" s="371">
        <f>'Приложение № 1'!J65</f>
        <v>8</v>
      </c>
      <c r="E65" s="373">
        <f>'Приложение № 1'!M65</f>
        <v>335.3</v>
      </c>
      <c r="F65" s="372">
        <f t="shared" si="42"/>
        <v>20466712</v>
      </c>
      <c r="G65" s="373"/>
      <c r="H65" s="372">
        <f t="shared" si="43"/>
        <v>20466712</v>
      </c>
      <c r="I65" s="372">
        <f t="shared" si="44"/>
        <v>16434769.74</v>
      </c>
      <c r="J65" s="372">
        <f t="shared" si="45"/>
        <v>16434769.74</v>
      </c>
      <c r="K65" s="372">
        <v>0</v>
      </c>
      <c r="L65" s="372">
        <f t="shared" si="46"/>
        <v>4031942.26</v>
      </c>
      <c r="M65" s="372">
        <f t="shared" si="47"/>
        <v>4031942.26</v>
      </c>
      <c r="N65" s="372">
        <v>0</v>
      </c>
      <c r="O65" s="374">
        <v>1</v>
      </c>
      <c r="P65" s="375">
        <v>0.80300000000000005</v>
      </c>
      <c r="Q65" s="376">
        <f t="shared" si="59"/>
        <v>0.19700000000000001</v>
      </c>
      <c r="S65" s="355">
        <f>D65-'Приложение № 1'!J65</f>
        <v>0</v>
      </c>
    </row>
    <row r="66" spans="1:19" s="354" customFormat="1" ht="23.25" hidden="1" customHeight="1" x14ac:dyDescent="0.2">
      <c r="A66" s="387">
        <v>5</v>
      </c>
      <c r="B66" s="394" t="str">
        <f>'Приложение № 1'!B66</f>
        <v>г. Жуковский, ул. Клубная,д.9, кор.3</v>
      </c>
      <c r="C66" s="371">
        <f>'Приложение № 1'!H66</f>
        <v>23</v>
      </c>
      <c r="D66" s="371">
        <f>'Приложение № 1'!J66</f>
        <v>8</v>
      </c>
      <c r="E66" s="373">
        <f>'Приложение № 1'!M66</f>
        <v>400.2</v>
      </c>
      <c r="F66" s="372">
        <f t="shared" si="42"/>
        <v>24428208</v>
      </c>
      <c r="G66" s="373"/>
      <c r="H66" s="372">
        <f t="shared" si="43"/>
        <v>24428208</v>
      </c>
      <c r="I66" s="372">
        <f t="shared" si="44"/>
        <v>19615851.02</v>
      </c>
      <c r="J66" s="372">
        <f t="shared" si="45"/>
        <v>19615851.02</v>
      </c>
      <c r="K66" s="372">
        <v>0</v>
      </c>
      <c r="L66" s="372">
        <f t="shared" si="46"/>
        <v>4812356.9800000004</v>
      </c>
      <c r="M66" s="372">
        <f t="shared" si="47"/>
        <v>4812356.9800000004</v>
      </c>
      <c r="N66" s="372">
        <v>0</v>
      </c>
      <c r="O66" s="374">
        <v>1</v>
      </c>
      <c r="P66" s="375">
        <v>0.80300000000000005</v>
      </c>
      <c r="Q66" s="376">
        <f t="shared" si="59"/>
        <v>0.19700000000000001</v>
      </c>
      <c r="S66" s="355">
        <f>D66-'Приложение № 1'!J66</f>
        <v>0</v>
      </c>
    </row>
    <row r="67" spans="1:19" s="354" customFormat="1" ht="23.25" hidden="1" customHeight="1" x14ac:dyDescent="0.2">
      <c r="A67" s="387">
        <v>6</v>
      </c>
      <c r="B67" s="394" t="str">
        <f>'Приложение № 1'!B67</f>
        <v>г. Жуковский, ул. Чапаева,д. 2/22</v>
      </c>
      <c r="C67" s="371">
        <f>'Приложение № 1'!H67</f>
        <v>40</v>
      </c>
      <c r="D67" s="371">
        <f>'Приложение № 1'!J67</f>
        <v>16</v>
      </c>
      <c r="E67" s="373">
        <f>'Приложение № 1'!M67</f>
        <v>606.6</v>
      </c>
      <c r="F67" s="372">
        <f t="shared" si="42"/>
        <v>37026864</v>
      </c>
      <c r="G67" s="373"/>
      <c r="H67" s="372">
        <f t="shared" si="43"/>
        <v>37026864</v>
      </c>
      <c r="I67" s="372">
        <f t="shared" si="44"/>
        <v>29732571.789999999</v>
      </c>
      <c r="J67" s="372">
        <f t="shared" si="45"/>
        <v>29732571.789999999</v>
      </c>
      <c r="K67" s="372">
        <v>0</v>
      </c>
      <c r="L67" s="372">
        <f t="shared" si="46"/>
        <v>7294292.21</v>
      </c>
      <c r="M67" s="372">
        <f t="shared" si="47"/>
        <v>7294292.21</v>
      </c>
      <c r="N67" s="372">
        <v>0</v>
      </c>
      <c r="O67" s="374">
        <v>1</v>
      </c>
      <c r="P67" s="375">
        <v>0.80300000000000005</v>
      </c>
      <c r="Q67" s="376">
        <f t="shared" si="59"/>
        <v>0.19700000000000001</v>
      </c>
      <c r="S67" s="355">
        <f>D67-'Приложение № 1'!J67</f>
        <v>0</v>
      </c>
    </row>
    <row r="68" spans="1:19" s="354" customFormat="1" ht="23.25" hidden="1" customHeight="1" x14ac:dyDescent="0.2">
      <c r="A68" s="387">
        <v>7</v>
      </c>
      <c r="B68" s="394" t="str">
        <f>'Приложение № 1'!B68</f>
        <v>г. Жуковский,ул. Чапаева, д.4</v>
      </c>
      <c r="C68" s="371">
        <f>'Приложение № 1'!H68</f>
        <v>26</v>
      </c>
      <c r="D68" s="371">
        <f>'Приложение № 1'!J68</f>
        <v>16</v>
      </c>
      <c r="E68" s="373">
        <f>'Приложение № 1'!M68</f>
        <v>604.1</v>
      </c>
      <c r="F68" s="372">
        <f t="shared" si="42"/>
        <v>36874264</v>
      </c>
      <c r="G68" s="373"/>
      <c r="H68" s="372">
        <f t="shared" si="43"/>
        <v>36874264</v>
      </c>
      <c r="I68" s="372">
        <f t="shared" si="44"/>
        <v>29610033.989999998</v>
      </c>
      <c r="J68" s="372">
        <f t="shared" si="45"/>
        <v>29610033.989999998</v>
      </c>
      <c r="K68" s="372">
        <v>0</v>
      </c>
      <c r="L68" s="372">
        <f t="shared" si="46"/>
        <v>7264230.0099999998</v>
      </c>
      <c r="M68" s="372">
        <f t="shared" si="47"/>
        <v>7264230.0099999998</v>
      </c>
      <c r="N68" s="372">
        <v>0</v>
      </c>
      <c r="O68" s="374">
        <v>1</v>
      </c>
      <c r="P68" s="375">
        <v>0.80300000000000005</v>
      </c>
      <c r="Q68" s="376">
        <f t="shared" si="59"/>
        <v>0.19700000000000001</v>
      </c>
      <c r="S68" s="355">
        <f>D68-'Приложение № 1'!J68</f>
        <v>0</v>
      </c>
    </row>
    <row r="69" spans="1:19" s="354" customFormat="1" ht="23.25" hidden="1" customHeight="1" x14ac:dyDescent="0.2">
      <c r="A69" s="387">
        <v>8</v>
      </c>
      <c r="B69" s="394" t="str">
        <f>'Приложение № 1'!B69</f>
        <v>г. Жуковский, ул.Чапаева,д.6</v>
      </c>
      <c r="C69" s="371">
        <f>'Приложение № 1'!H69</f>
        <v>24</v>
      </c>
      <c r="D69" s="371">
        <f>'Приложение № 1'!J69</f>
        <v>16</v>
      </c>
      <c r="E69" s="373">
        <f>'Приложение № 1'!M69</f>
        <v>606.9</v>
      </c>
      <c r="F69" s="372">
        <f t="shared" si="42"/>
        <v>37045176</v>
      </c>
      <c r="G69" s="373"/>
      <c r="H69" s="372">
        <f t="shared" si="43"/>
        <v>37045176</v>
      </c>
      <c r="I69" s="372">
        <f t="shared" si="44"/>
        <v>29747276.329999998</v>
      </c>
      <c r="J69" s="372">
        <f t="shared" si="45"/>
        <v>29747276.329999998</v>
      </c>
      <c r="K69" s="372">
        <v>0</v>
      </c>
      <c r="L69" s="372">
        <f t="shared" si="46"/>
        <v>7297899.6699999999</v>
      </c>
      <c r="M69" s="372">
        <f t="shared" si="47"/>
        <v>7297899.6699999999</v>
      </c>
      <c r="N69" s="372">
        <v>0</v>
      </c>
      <c r="O69" s="374">
        <v>1</v>
      </c>
      <c r="P69" s="375">
        <v>0.80300000000000005</v>
      </c>
      <c r="Q69" s="376">
        <f t="shared" si="59"/>
        <v>0.19700000000000001</v>
      </c>
      <c r="S69" s="355">
        <f>D69-'Приложение № 1'!J69</f>
        <v>0</v>
      </c>
    </row>
    <row r="70" spans="1:19" ht="33.75" hidden="1" customHeight="1" x14ac:dyDescent="0.2">
      <c r="A70" s="889" t="s">
        <v>1873</v>
      </c>
      <c r="B70" s="889"/>
      <c r="C70" s="307">
        <f>SUM(C71:C74)</f>
        <v>117</v>
      </c>
      <c r="D70" s="307">
        <f>SUM(D71:D74)</f>
        <v>38</v>
      </c>
      <c r="E70" s="301">
        <f>SUM(E71:E74)</f>
        <v>1569.98</v>
      </c>
      <c r="F70" s="315">
        <f>E70*$X$1</f>
        <v>95831579.200000003</v>
      </c>
      <c r="G70" s="301">
        <v>12.87</v>
      </c>
      <c r="H70" s="315">
        <f>SUM(H71:H74)</f>
        <v>95831579.200000003</v>
      </c>
      <c r="I70" s="315">
        <f>SUM(I71:I74)</f>
        <v>76281937.030000001</v>
      </c>
      <c r="J70" s="315">
        <f>SUM(J71:J74)</f>
        <v>76281937.030000001</v>
      </c>
      <c r="K70" s="315">
        <v>0</v>
      </c>
      <c r="L70" s="315">
        <f>SUM(L71:L74)</f>
        <v>19549642.170000002</v>
      </c>
      <c r="M70" s="315">
        <f>SUM(M71:M74)</f>
        <v>19549642.170000002</v>
      </c>
      <c r="N70" s="315">
        <v>0</v>
      </c>
      <c r="O70" s="304"/>
      <c r="P70" s="308"/>
      <c r="Q70" s="306"/>
      <c r="S70" s="347">
        <f>D70-'Приложение № 1'!J70</f>
        <v>0</v>
      </c>
    </row>
    <row r="71" spans="1:19" ht="24" hidden="1" customHeight="1" x14ac:dyDescent="0.2">
      <c r="A71" s="313">
        <v>1</v>
      </c>
      <c r="B71" s="314" t="str">
        <f>'[1]Приложение № 1'!B773</f>
        <v>г. Клин, пр. Ломоносовский, д. 12/8</v>
      </c>
      <c r="C71" s="284">
        <f>'Приложение № 1'!H71</f>
        <v>23</v>
      </c>
      <c r="D71" s="284">
        <f>'Приложение № 1'!J71</f>
        <v>11</v>
      </c>
      <c r="E71" s="299">
        <f>'Приложение № 1'!M71</f>
        <v>405.5</v>
      </c>
      <c r="F71" s="331">
        <f t="shared" si="42"/>
        <v>24751720</v>
      </c>
      <c r="G71" s="294">
        <v>13.87</v>
      </c>
      <c r="H71" s="331">
        <f>I71+L71</f>
        <v>24751720</v>
      </c>
      <c r="I71" s="331">
        <f>J71+K71</f>
        <v>19702369.120000001</v>
      </c>
      <c r="J71" s="331">
        <f>F71*P71</f>
        <v>19702369.120000001</v>
      </c>
      <c r="K71" s="331">
        <v>0</v>
      </c>
      <c r="L71" s="331">
        <f>M71+N71</f>
        <v>5049350.88</v>
      </c>
      <c r="M71" s="331">
        <f>F71*Q71</f>
        <v>5049350.88</v>
      </c>
      <c r="N71" s="331">
        <v>0</v>
      </c>
      <c r="O71" s="304">
        <v>1</v>
      </c>
      <c r="P71" s="308">
        <v>0.79600000000000004</v>
      </c>
      <c r="Q71" s="306">
        <f>O71-P71</f>
        <v>0.20399999999999999</v>
      </c>
      <c r="S71" s="347">
        <f>D71-'Приложение № 1'!J71</f>
        <v>0</v>
      </c>
    </row>
    <row r="72" spans="1:19" ht="24" hidden="1" customHeight="1" x14ac:dyDescent="0.2">
      <c r="A72" s="313">
        <v>2</v>
      </c>
      <c r="B72" s="314" t="str">
        <f>'[1]Приложение № 1'!B774</f>
        <v>г. Клин, Клин-9 городок, д. 72</v>
      </c>
      <c r="C72" s="284">
        <f>'Приложение № 1'!H72</f>
        <v>31</v>
      </c>
      <c r="D72" s="284">
        <f>'Приложение № 1'!J72</f>
        <v>10</v>
      </c>
      <c r="E72" s="299">
        <f>'Приложение № 1'!M72</f>
        <v>404.1</v>
      </c>
      <c r="F72" s="331">
        <f t="shared" si="42"/>
        <v>24666264</v>
      </c>
      <c r="G72" s="294">
        <v>14.87</v>
      </c>
      <c r="H72" s="331">
        <f>I72+L72</f>
        <v>24666264</v>
      </c>
      <c r="I72" s="331">
        <f>J72+K72</f>
        <v>19634346.140000001</v>
      </c>
      <c r="J72" s="331">
        <f>F72*P72</f>
        <v>19634346.140000001</v>
      </c>
      <c r="K72" s="331">
        <v>0</v>
      </c>
      <c r="L72" s="331">
        <f>M72+N72</f>
        <v>5031917.8600000003</v>
      </c>
      <c r="M72" s="331">
        <f>F72*Q72</f>
        <v>5031917.8600000003</v>
      </c>
      <c r="N72" s="331">
        <v>0</v>
      </c>
      <c r="O72" s="304">
        <f>P72+Q72</f>
        <v>1</v>
      </c>
      <c r="P72" s="308">
        <v>0.79600000000000004</v>
      </c>
      <c r="Q72" s="306">
        <v>0.20399999999999999</v>
      </c>
      <c r="S72" s="347">
        <f>D72-'Приложение № 1'!J72</f>
        <v>0</v>
      </c>
    </row>
    <row r="73" spans="1:19" ht="24" hidden="1" customHeight="1" x14ac:dyDescent="0.2">
      <c r="A73" s="313">
        <v>3</v>
      </c>
      <c r="B73" s="314" t="str">
        <f>'[1]Приложение № 1'!B775</f>
        <v>г. Клин, пр. Ломоносовский, д. 10/8</v>
      </c>
      <c r="C73" s="284">
        <f>'Приложение № 1'!H73</f>
        <v>20</v>
      </c>
      <c r="D73" s="284">
        <f>'Приложение № 1'!J73</f>
        <v>7</v>
      </c>
      <c r="E73" s="299">
        <f>'Приложение № 1'!M73</f>
        <v>335.41</v>
      </c>
      <c r="F73" s="331">
        <f t="shared" si="42"/>
        <v>20473426.399999999</v>
      </c>
      <c r="G73" s="294">
        <v>15.87</v>
      </c>
      <c r="H73" s="331">
        <f>I73+L73</f>
        <v>20473426.399999999</v>
      </c>
      <c r="I73" s="331">
        <f>J73+K73</f>
        <v>16296847.41</v>
      </c>
      <c r="J73" s="331">
        <f>F73*P73</f>
        <v>16296847.41</v>
      </c>
      <c r="K73" s="331">
        <v>0</v>
      </c>
      <c r="L73" s="331">
        <f>M73+N73</f>
        <v>4176578.99</v>
      </c>
      <c r="M73" s="331">
        <f>F73*Q73</f>
        <v>4176578.99</v>
      </c>
      <c r="N73" s="331">
        <v>0</v>
      </c>
      <c r="O73" s="304">
        <f>P73+Q73</f>
        <v>1</v>
      </c>
      <c r="P73" s="308">
        <v>0.79600000000000004</v>
      </c>
      <c r="Q73" s="306">
        <v>0.20399999999999999</v>
      </c>
      <c r="S73" s="347">
        <f>D73-'Приложение № 1'!J73</f>
        <v>0</v>
      </c>
    </row>
    <row r="74" spans="1:19" ht="24" hidden="1" customHeight="1" x14ac:dyDescent="0.2">
      <c r="A74" s="313">
        <v>4</v>
      </c>
      <c r="B74" s="314" t="str">
        <f>'[1]Приложение № 1'!B776</f>
        <v>г. Клин, ул. Молодёжная, д. 1/4</v>
      </c>
      <c r="C74" s="284">
        <f>'Приложение № 1'!H74</f>
        <v>43</v>
      </c>
      <c r="D74" s="284">
        <f>'Приложение № 1'!J74</f>
        <v>10</v>
      </c>
      <c r="E74" s="299">
        <f>'Приложение № 1'!M74</f>
        <v>424.97</v>
      </c>
      <c r="F74" s="331">
        <f t="shared" si="42"/>
        <v>25940168.800000001</v>
      </c>
      <c r="G74" s="294">
        <v>16.87</v>
      </c>
      <c r="H74" s="331">
        <f>I74+L74</f>
        <v>25940168.800000001</v>
      </c>
      <c r="I74" s="331">
        <f>J74+K74</f>
        <v>20648374.359999999</v>
      </c>
      <c r="J74" s="331">
        <f>F74*P74</f>
        <v>20648374.359999999</v>
      </c>
      <c r="K74" s="331">
        <v>0</v>
      </c>
      <c r="L74" s="331">
        <f>M74+N74</f>
        <v>5291794.4400000004</v>
      </c>
      <c r="M74" s="331">
        <f>F74*Q74</f>
        <v>5291794.4400000004</v>
      </c>
      <c r="N74" s="331">
        <v>0</v>
      </c>
      <c r="O74" s="304">
        <f>P74+Q74</f>
        <v>1</v>
      </c>
      <c r="P74" s="308">
        <v>0.79600000000000004</v>
      </c>
      <c r="Q74" s="306">
        <v>0.20399999999999999</v>
      </c>
      <c r="S74" s="347">
        <f>D74-'Приложение № 1'!J74</f>
        <v>0</v>
      </c>
    </row>
    <row r="75" spans="1:19" ht="42.75" hidden="1" customHeight="1" x14ac:dyDescent="0.2">
      <c r="A75" s="889" t="s">
        <v>1874</v>
      </c>
      <c r="B75" s="889"/>
      <c r="C75" s="307">
        <f>SUM(C76:C95)</f>
        <v>661</v>
      </c>
      <c r="D75" s="307">
        <f>SUM(D76:D95)</f>
        <v>291</v>
      </c>
      <c r="E75" s="301">
        <f>SUM(E76:E95)</f>
        <v>10601.4</v>
      </c>
      <c r="F75" s="301">
        <f>SUM(F76:F95)</f>
        <v>647109456</v>
      </c>
      <c r="G75" s="301">
        <f t="shared" ref="G75:N75" si="60">SUM(G76:G95)</f>
        <v>11.31</v>
      </c>
      <c r="H75" s="301">
        <f t="shared" si="60"/>
        <v>647109456</v>
      </c>
      <c r="I75" s="301">
        <f t="shared" si="60"/>
        <v>537747957.91999996</v>
      </c>
      <c r="J75" s="301">
        <f t="shared" si="60"/>
        <v>537747957.91999996</v>
      </c>
      <c r="K75" s="301">
        <f t="shared" si="60"/>
        <v>0</v>
      </c>
      <c r="L75" s="301">
        <f t="shared" si="60"/>
        <v>109361498.08</v>
      </c>
      <c r="M75" s="301">
        <f t="shared" si="60"/>
        <v>109361498.08</v>
      </c>
      <c r="N75" s="301">
        <f t="shared" si="60"/>
        <v>0</v>
      </c>
      <c r="O75" s="302"/>
      <c r="P75" s="303"/>
      <c r="Q75" s="304"/>
      <c r="S75" s="347">
        <f>D75-'Приложение № 1'!J75</f>
        <v>0</v>
      </c>
    </row>
    <row r="76" spans="1:19" ht="23.25" hidden="1" customHeight="1" x14ac:dyDescent="0.2">
      <c r="A76" s="313">
        <v>1</v>
      </c>
      <c r="B76" s="312" t="str">
        <f>'[1]Приложение № 1'!B781</f>
        <v>г. Красноармейск, ул.Академика Янгеля,  д. 15</v>
      </c>
      <c r="C76" s="295">
        <f>'Приложение № 1'!H76</f>
        <v>33</v>
      </c>
      <c r="D76" s="295">
        <f>'Приложение № 1'!J76</f>
        <v>17</v>
      </c>
      <c r="E76" s="294">
        <f>'Приложение № 1'!M76</f>
        <v>649.9</v>
      </c>
      <c r="F76" s="331">
        <f>E76*$X$1</f>
        <v>39669896</v>
      </c>
      <c r="G76" s="294">
        <v>0.87</v>
      </c>
      <c r="H76" s="331">
        <f>I76+L76</f>
        <v>39669896</v>
      </c>
      <c r="I76" s="331">
        <f>J76+K76</f>
        <v>32965683.579999998</v>
      </c>
      <c r="J76" s="331">
        <f>F76*P76</f>
        <v>32965683.579999998</v>
      </c>
      <c r="K76" s="331">
        <v>0</v>
      </c>
      <c r="L76" s="331">
        <f>M76+N76</f>
        <v>6704212.4199999999</v>
      </c>
      <c r="M76" s="331">
        <f>F76*Q76</f>
        <v>6704212.4199999999</v>
      </c>
      <c r="N76" s="331">
        <v>0</v>
      </c>
      <c r="O76" s="304">
        <f>P76+Q76</f>
        <v>1</v>
      </c>
      <c r="P76" s="308">
        <v>0.83099999999999996</v>
      </c>
      <c r="Q76" s="306">
        <v>0.16900000000000001</v>
      </c>
      <c r="S76" s="347">
        <f>D76-'Приложение № 1'!J76</f>
        <v>0</v>
      </c>
    </row>
    <row r="77" spans="1:19" ht="23.25" hidden="1" customHeight="1" x14ac:dyDescent="0.2">
      <c r="A77" s="313">
        <v>2</v>
      </c>
      <c r="B77" s="312" t="str">
        <f>'[1]Приложение № 1'!B782</f>
        <v>г. Красноармейск, ул. Лермонтова, д. 7</v>
      </c>
      <c r="C77" s="295">
        <f>'Приложение № 1'!H77</f>
        <v>98</v>
      </c>
      <c r="D77" s="295">
        <f>'Приложение № 1'!J77</f>
        <v>46</v>
      </c>
      <c r="E77" s="294">
        <f>'Приложение № 1'!M77</f>
        <v>1704.8</v>
      </c>
      <c r="F77" s="331">
        <f>E77*$X$1</f>
        <v>104060992</v>
      </c>
      <c r="G77" s="294">
        <v>0.87</v>
      </c>
      <c r="H77" s="331">
        <f>I77+L77</f>
        <v>104060992</v>
      </c>
      <c r="I77" s="331">
        <f>J77+K77</f>
        <v>86474684.349999994</v>
      </c>
      <c r="J77" s="331">
        <f>F77*P77</f>
        <v>86474684.349999994</v>
      </c>
      <c r="K77" s="331">
        <v>0</v>
      </c>
      <c r="L77" s="331">
        <f>M77+N77</f>
        <v>17586307.649999999</v>
      </c>
      <c r="M77" s="331">
        <f>F77*Q77</f>
        <v>17586307.649999999</v>
      </c>
      <c r="N77" s="331">
        <v>0</v>
      </c>
      <c r="O77" s="304">
        <f>P77+Q77</f>
        <v>1</v>
      </c>
      <c r="P77" s="308">
        <v>0.83099999999999996</v>
      </c>
      <c r="Q77" s="306">
        <v>0.16900000000000001</v>
      </c>
      <c r="S77" s="347">
        <f>D77-'Приложение № 1'!J77</f>
        <v>0</v>
      </c>
    </row>
    <row r="78" spans="1:19" ht="23.25" hidden="1" customHeight="1" x14ac:dyDescent="0.2">
      <c r="A78" s="313">
        <v>3</v>
      </c>
      <c r="B78" s="312" t="str">
        <f>'[1]Приложение № 1'!B783</f>
        <v>г. Красноармейск, ул. Лермонтова, д. 12</v>
      </c>
      <c r="C78" s="295">
        <f>'Приложение № 1'!H78</f>
        <v>26</v>
      </c>
      <c r="D78" s="295">
        <f>'Приложение № 1'!J78</f>
        <v>9</v>
      </c>
      <c r="E78" s="294">
        <f>'Приложение № 1'!M78</f>
        <v>502.4</v>
      </c>
      <c r="F78" s="331">
        <f t="shared" ref="F78:F97" si="61">E78*$X$1</f>
        <v>30666496</v>
      </c>
      <c r="G78" s="294">
        <v>0.87</v>
      </c>
      <c r="H78" s="331">
        <f t="shared" ref="H78:H86" si="62">I78+L78</f>
        <v>30666496</v>
      </c>
      <c r="I78" s="331">
        <f t="shared" ref="I78:I95" si="63">J78+K78</f>
        <v>25483858.18</v>
      </c>
      <c r="J78" s="331">
        <f t="shared" ref="J78:J95" si="64">F78*P78</f>
        <v>25483858.18</v>
      </c>
      <c r="K78" s="331">
        <v>0</v>
      </c>
      <c r="L78" s="331">
        <f t="shared" ref="L78:L95" si="65">M78+N78</f>
        <v>5182637.82</v>
      </c>
      <c r="M78" s="331">
        <f t="shared" ref="M78:M95" si="66">F78*Q78</f>
        <v>5182637.82</v>
      </c>
      <c r="N78" s="331">
        <v>0</v>
      </c>
      <c r="O78" s="304">
        <f>P78+Q78</f>
        <v>1</v>
      </c>
      <c r="P78" s="308">
        <v>0.83099999999999996</v>
      </c>
      <c r="Q78" s="306">
        <v>0.16900000000000001</v>
      </c>
      <c r="S78" s="347">
        <f>D78-'Приложение № 1'!J78</f>
        <v>0</v>
      </c>
    </row>
    <row r="79" spans="1:19" ht="23.25" hidden="1" customHeight="1" x14ac:dyDescent="0.2">
      <c r="A79" s="313">
        <v>4</v>
      </c>
      <c r="B79" s="312" t="str">
        <f>'[1]Приложение № 1'!B784</f>
        <v>г. Красноармейск, ул. Лермонтова, д. 6</v>
      </c>
      <c r="C79" s="295">
        <f>'Приложение № 1'!H79</f>
        <v>69</v>
      </c>
      <c r="D79" s="295">
        <f>'Приложение № 1'!J79</f>
        <v>40</v>
      </c>
      <c r="E79" s="294">
        <f>'Приложение № 1'!M79</f>
        <v>1304.3</v>
      </c>
      <c r="F79" s="331">
        <f t="shared" si="61"/>
        <v>79614472</v>
      </c>
      <c r="G79" s="294">
        <v>0.87</v>
      </c>
      <c r="H79" s="331">
        <f t="shared" si="62"/>
        <v>79614472</v>
      </c>
      <c r="I79" s="331">
        <f t="shared" si="63"/>
        <v>66159626.229999997</v>
      </c>
      <c r="J79" s="331">
        <f t="shared" si="64"/>
        <v>66159626.229999997</v>
      </c>
      <c r="K79" s="331">
        <v>0</v>
      </c>
      <c r="L79" s="331">
        <f t="shared" si="65"/>
        <v>13454845.77</v>
      </c>
      <c r="M79" s="331">
        <f t="shared" si="66"/>
        <v>13454845.77</v>
      </c>
      <c r="N79" s="331">
        <v>0</v>
      </c>
      <c r="O79" s="304">
        <v>1</v>
      </c>
      <c r="P79" s="308">
        <v>0.83099999999999996</v>
      </c>
      <c r="Q79" s="306">
        <v>0.16900000000000001</v>
      </c>
      <c r="S79" s="347">
        <f>D79-'Приложение № 1'!J79</f>
        <v>0</v>
      </c>
    </row>
    <row r="80" spans="1:19" ht="23.25" hidden="1" customHeight="1" x14ac:dyDescent="0.2">
      <c r="A80" s="313">
        <v>5</v>
      </c>
      <c r="B80" s="312" t="str">
        <f>'[1]Приложение № 1'!B785</f>
        <v>г. Красноармейск, ул. Лермонтова, д. 11</v>
      </c>
      <c r="C80" s="295">
        <f>'Приложение № 1'!H80</f>
        <v>31</v>
      </c>
      <c r="D80" s="295">
        <f>'Приложение № 1'!J80</f>
        <v>12</v>
      </c>
      <c r="E80" s="294">
        <f>'Приложение № 1'!M80</f>
        <v>508.6</v>
      </c>
      <c r="F80" s="331">
        <f t="shared" si="61"/>
        <v>31044944</v>
      </c>
      <c r="G80" s="294">
        <v>0.87</v>
      </c>
      <c r="H80" s="331">
        <f t="shared" si="62"/>
        <v>31044944</v>
      </c>
      <c r="I80" s="331">
        <f t="shared" si="63"/>
        <v>25798348.460000001</v>
      </c>
      <c r="J80" s="331">
        <f t="shared" si="64"/>
        <v>25798348.460000001</v>
      </c>
      <c r="K80" s="331">
        <v>0</v>
      </c>
      <c r="L80" s="331">
        <f t="shared" si="65"/>
        <v>5246595.54</v>
      </c>
      <c r="M80" s="331">
        <f t="shared" si="66"/>
        <v>5246595.54</v>
      </c>
      <c r="N80" s="331">
        <v>0</v>
      </c>
      <c r="O80" s="304">
        <v>1</v>
      </c>
      <c r="P80" s="308">
        <v>0.83099999999999996</v>
      </c>
      <c r="Q80" s="306">
        <v>0.16900000000000001</v>
      </c>
      <c r="S80" s="347">
        <f>D80-'Приложение № 1'!J80</f>
        <v>0</v>
      </c>
    </row>
    <row r="81" spans="1:19" ht="23.25" hidden="1" customHeight="1" x14ac:dyDescent="0.2">
      <c r="A81" s="313">
        <v>6</v>
      </c>
      <c r="B81" s="312" t="str">
        <f>'[1]Приложение № 1'!B786</f>
        <v>г. Красноармейск, ул. Лермонтова, д. 14</v>
      </c>
      <c r="C81" s="295">
        <f>'Приложение № 1'!H81</f>
        <v>4</v>
      </c>
      <c r="D81" s="295">
        <f>'Приложение № 1'!J81</f>
        <v>3</v>
      </c>
      <c r="E81" s="294">
        <f>'Приложение № 1'!M81</f>
        <v>101.2</v>
      </c>
      <c r="F81" s="331">
        <f t="shared" si="61"/>
        <v>6177248</v>
      </c>
      <c r="G81" s="294">
        <v>0.87</v>
      </c>
      <c r="H81" s="331">
        <f t="shared" si="62"/>
        <v>6177248</v>
      </c>
      <c r="I81" s="331">
        <f t="shared" si="63"/>
        <v>5133293.09</v>
      </c>
      <c r="J81" s="331">
        <f t="shared" si="64"/>
        <v>5133293.09</v>
      </c>
      <c r="K81" s="331">
        <v>0</v>
      </c>
      <c r="L81" s="331">
        <f t="shared" si="65"/>
        <v>1043954.91</v>
      </c>
      <c r="M81" s="331">
        <f t="shared" si="66"/>
        <v>1043954.91</v>
      </c>
      <c r="N81" s="331">
        <v>0</v>
      </c>
      <c r="O81" s="304">
        <v>1</v>
      </c>
      <c r="P81" s="308">
        <v>0.83099999999999996</v>
      </c>
      <c r="Q81" s="306">
        <v>0.16900000000000001</v>
      </c>
      <c r="S81" s="347">
        <f>D81-'Приложение № 1'!J81</f>
        <v>0</v>
      </c>
    </row>
    <row r="82" spans="1:19" ht="23.25" hidden="1" customHeight="1" x14ac:dyDescent="0.2">
      <c r="A82" s="313">
        <v>7</v>
      </c>
      <c r="B82" s="312" t="str">
        <f>'[1]Приложение № 1'!B787</f>
        <v>г. Красноармейск, ул. Лермонтова, д. 19</v>
      </c>
      <c r="C82" s="295">
        <f>'Приложение № 1'!H82</f>
        <v>20</v>
      </c>
      <c r="D82" s="295">
        <f>'Приложение № 1'!J82</f>
        <v>10</v>
      </c>
      <c r="E82" s="294">
        <f>'Приложение № 1'!M82</f>
        <v>450</v>
      </c>
      <c r="F82" s="331">
        <f t="shared" si="61"/>
        <v>27468000</v>
      </c>
      <c r="G82" s="294">
        <v>0.87</v>
      </c>
      <c r="H82" s="331">
        <f t="shared" si="62"/>
        <v>27468000</v>
      </c>
      <c r="I82" s="331">
        <f t="shared" si="63"/>
        <v>22825908</v>
      </c>
      <c r="J82" s="331">
        <f t="shared" si="64"/>
        <v>22825908</v>
      </c>
      <c r="K82" s="331">
        <v>0</v>
      </c>
      <c r="L82" s="331">
        <f t="shared" si="65"/>
        <v>4642092</v>
      </c>
      <c r="M82" s="331">
        <f t="shared" si="66"/>
        <v>4642092</v>
      </c>
      <c r="N82" s="331">
        <v>0</v>
      </c>
      <c r="O82" s="304">
        <v>1</v>
      </c>
      <c r="P82" s="308">
        <v>0.83099999999999996</v>
      </c>
      <c r="Q82" s="306">
        <v>0.16900000000000001</v>
      </c>
      <c r="S82" s="347">
        <f>D82-'Приложение № 1'!J82</f>
        <v>0</v>
      </c>
    </row>
    <row r="83" spans="1:19" ht="23.25" hidden="1" customHeight="1" x14ac:dyDescent="0.2">
      <c r="A83" s="313">
        <v>8</v>
      </c>
      <c r="B83" s="312" t="str">
        <f>'[1]Приложение № 1'!B788</f>
        <v>г. Красноармейск, ул. Академика Янгеля, д. 7</v>
      </c>
      <c r="C83" s="295">
        <f>'Приложение № 1'!H83</f>
        <v>46</v>
      </c>
      <c r="D83" s="295">
        <f>'Приложение № 1'!J83</f>
        <v>14</v>
      </c>
      <c r="E83" s="294">
        <f>'Приложение № 1'!M83</f>
        <v>564.6</v>
      </c>
      <c r="F83" s="331">
        <f t="shared" si="61"/>
        <v>34463184</v>
      </c>
      <c r="G83" s="294">
        <v>0.87</v>
      </c>
      <c r="H83" s="331">
        <f t="shared" si="62"/>
        <v>34463184</v>
      </c>
      <c r="I83" s="331">
        <f t="shared" si="63"/>
        <v>28638905.899999999</v>
      </c>
      <c r="J83" s="331">
        <f t="shared" si="64"/>
        <v>28638905.899999999</v>
      </c>
      <c r="K83" s="331">
        <v>0</v>
      </c>
      <c r="L83" s="331">
        <f t="shared" si="65"/>
        <v>5824278.0999999996</v>
      </c>
      <c r="M83" s="331">
        <f t="shared" si="66"/>
        <v>5824278.0999999996</v>
      </c>
      <c r="N83" s="331">
        <v>0</v>
      </c>
      <c r="O83" s="304">
        <v>1</v>
      </c>
      <c r="P83" s="308">
        <v>0.83099999999999996</v>
      </c>
      <c r="Q83" s="306">
        <v>0.16900000000000001</v>
      </c>
      <c r="S83" s="347">
        <f>D83-'Приложение № 1'!J83</f>
        <v>0</v>
      </c>
    </row>
    <row r="84" spans="1:19" ht="23.25" hidden="1" customHeight="1" x14ac:dyDescent="0.2">
      <c r="A84" s="313">
        <v>9</v>
      </c>
      <c r="B84" s="312" t="str">
        <f>'[1]Приложение № 1'!B789</f>
        <v>г. Красноармейск, ул. Академика Янгеля, д. 9</v>
      </c>
      <c r="C84" s="295">
        <f>'Приложение № 1'!H84</f>
        <v>15</v>
      </c>
      <c r="D84" s="295">
        <f>'Приложение № 1'!J84</f>
        <v>4</v>
      </c>
      <c r="E84" s="294">
        <f>'Приложение № 1'!M84</f>
        <v>115.6</v>
      </c>
      <c r="F84" s="331">
        <f t="shared" si="61"/>
        <v>7056224</v>
      </c>
      <c r="G84" s="294">
        <v>0.87</v>
      </c>
      <c r="H84" s="331">
        <f t="shared" si="62"/>
        <v>7056224</v>
      </c>
      <c r="I84" s="331">
        <f t="shared" si="63"/>
        <v>5863722.1399999997</v>
      </c>
      <c r="J84" s="331">
        <f t="shared" si="64"/>
        <v>5863722.1399999997</v>
      </c>
      <c r="K84" s="331">
        <v>0</v>
      </c>
      <c r="L84" s="331">
        <f t="shared" si="65"/>
        <v>1192501.8600000001</v>
      </c>
      <c r="M84" s="331">
        <f t="shared" si="66"/>
        <v>1192501.8600000001</v>
      </c>
      <c r="N84" s="331">
        <v>0</v>
      </c>
      <c r="O84" s="304">
        <v>1</v>
      </c>
      <c r="P84" s="308">
        <v>0.83099999999999996</v>
      </c>
      <c r="Q84" s="306">
        <v>0.16900000000000001</v>
      </c>
      <c r="S84" s="347">
        <f>D84-'Приложение № 1'!J84</f>
        <v>0</v>
      </c>
    </row>
    <row r="85" spans="1:19" ht="23.25" hidden="1" customHeight="1" x14ac:dyDescent="0.2">
      <c r="A85" s="313">
        <v>10</v>
      </c>
      <c r="B85" s="312" t="str">
        <f>'[1]Приложение № 1'!B790</f>
        <v>г. Красноармейск, ул. Лермонтова, д. 8</v>
      </c>
      <c r="C85" s="295">
        <f>'Приложение № 1'!H85</f>
        <v>32</v>
      </c>
      <c r="D85" s="295">
        <f>'Приложение № 1'!J85</f>
        <v>16</v>
      </c>
      <c r="E85" s="294">
        <f>'Приложение № 1'!M85</f>
        <v>410.6</v>
      </c>
      <c r="F85" s="331">
        <f t="shared" si="61"/>
        <v>25063024</v>
      </c>
      <c r="G85" s="294">
        <v>0.87</v>
      </c>
      <c r="H85" s="331">
        <f t="shared" si="62"/>
        <v>25063024</v>
      </c>
      <c r="I85" s="331">
        <f t="shared" si="63"/>
        <v>20827372.940000001</v>
      </c>
      <c r="J85" s="331">
        <f t="shared" si="64"/>
        <v>20827372.940000001</v>
      </c>
      <c r="K85" s="331">
        <v>0</v>
      </c>
      <c r="L85" s="331">
        <f t="shared" si="65"/>
        <v>4235651.0599999996</v>
      </c>
      <c r="M85" s="331">
        <f t="shared" si="66"/>
        <v>4235651.0599999996</v>
      </c>
      <c r="N85" s="331">
        <v>0</v>
      </c>
      <c r="O85" s="304">
        <v>1</v>
      </c>
      <c r="P85" s="308">
        <v>0.83099999999999996</v>
      </c>
      <c r="Q85" s="306">
        <v>0.16900000000000001</v>
      </c>
      <c r="S85" s="347">
        <f>D85-'Приложение № 1'!J85</f>
        <v>0</v>
      </c>
    </row>
    <row r="86" spans="1:19" ht="23.25" hidden="1" customHeight="1" x14ac:dyDescent="0.2">
      <c r="A86" s="313">
        <v>11</v>
      </c>
      <c r="B86" s="312" t="str">
        <f>'[1]Приложение № 1'!B791</f>
        <v>г. Красноармейск,  ул. Свердлова, д. 21</v>
      </c>
      <c r="C86" s="295">
        <f>'Приложение № 1'!H86</f>
        <v>26</v>
      </c>
      <c r="D86" s="295">
        <f>'Приложение № 1'!J86</f>
        <v>9</v>
      </c>
      <c r="E86" s="294">
        <f>'Приложение № 1'!M86</f>
        <v>385.6</v>
      </c>
      <c r="F86" s="331">
        <f t="shared" si="61"/>
        <v>23537024</v>
      </c>
      <c r="G86" s="294">
        <v>0.87</v>
      </c>
      <c r="H86" s="331">
        <f t="shared" si="62"/>
        <v>23537024</v>
      </c>
      <c r="I86" s="331">
        <f t="shared" si="63"/>
        <v>19559266.940000001</v>
      </c>
      <c r="J86" s="331">
        <f t="shared" si="64"/>
        <v>19559266.940000001</v>
      </c>
      <c r="K86" s="331">
        <v>0</v>
      </c>
      <c r="L86" s="331">
        <f t="shared" si="65"/>
        <v>3977757.06</v>
      </c>
      <c r="M86" s="331">
        <f t="shared" si="66"/>
        <v>3977757.06</v>
      </c>
      <c r="N86" s="331">
        <v>0</v>
      </c>
      <c r="O86" s="304">
        <f>P86+Q86</f>
        <v>1</v>
      </c>
      <c r="P86" s="308">
        <v>0.83099999999999996</v>
      </c>
      <c r="Q86" s="306">
        <v>0.16900000000000001</v>
      </c>
      <c r="S86" s="347">
        <f>D86-'Приложение № 1'!J86</f>
        <v>0</v>
      </c>
    </row>
    <row r="87" spans="1:19" ht="23.25" hidden="1" customHeight="1" x14ac:dyDescent="0.2">
      <c r="A87" s="313">
        <v>12</v>
      </c>
      <c r="B87" s="312" t="str">
        <f>'[1]Приложение № 1'!B792</f>
        <v>г. Красноармейск,  ул. Свердлова, д. 23</v>
      </c>
      <c r="C87" s="295">
        <f>'Приложение № 1'!H87</f>
        <v>45</v>
      </c>
      <c r="D87" s="295">
        <f>'Приложение № 1'!J87</f>
        <v>15</v>
      </c>
      <c r="E87" s="294">
        <f>'Приложение № 1'!M87</f>
        <v>452.1</v>
      </c>
      <c r="F87" s="331">
        <f t="shared" si="61"/>
        <v>27596184</v>
      </c>
      <c r="G87" s="294">
        <v>0.87</v>
      </c>
      <c r="H87" s="331">
        <f>I87+L87</f>
        <v>27596184</v>
      </c>
      <c r="I87" s="331">
        <f t="shared" si="63"/>
        <v>22932428.899999999</v>
      </c>
      <c r="J87" s="331">
        <f t="shared" si="64"/>
        <v>22932428.899999999</v>
      </c>
      <c r="K87" s="331">
        <v>0</v>
      </c>
      <c r="L87" s="331">
        <f t="shared" si="65"/>
        <v>4663755.0999999996</v>
      </c>
      <c r="M87" s="331">
        <f t="shared" si="66"/>
        <v>4663755.0999999996</v>
      </c>
      <c r="N87" s="331">
        <v>0</v>
      </c>
      <c r="O87" s="304">
        <f>P87+Q87</f>
        <v>1</v>
      </c>
      <c r="P87" s="308">
        <v>0.83099999999999996</v>
      </c>
      <c r="Q87" s="306">
        <v>0.16900000000000001</v>
      </c>
      <c r="S87" s="347">
        <f>D87-'Приложение № 1'!J87</f>
        <v>0</v>
      </c>
    </row>
    <row r="88" spans="1:19" ht="23.25" hidden="1" customHeight="1" x14ac:dyDescent="0.2">
      <c r="A88" s="313">
        <v>13</v>
      </c>
      <c r="B88" s="312" t="str">
        <f>'[1]Приложение № 1'!B793</f>
        <v>г. Красноармейск, ул. Свердлова , д. 25</v>
      </c>
      <c r="C88" s="295">
        <f>'Приложение № 1'!H88</f>
        <v>23</v>
      </c>
      <c r="D88" s="295">
        <f>'Приложение № 1'!J88</f>
        <v>10</v>
      </c>
      <c r="E88" s="294">
        <f>'Приложение № 1'!M88</f>
        <v>398.5</v>
      </c>
      <c r="F88" s="331">
        <f t="shared" si="61"/>
        <v>24324440</v>
      </c>
      <c r="G88" s="294">
        <v>0.87</v>
      </c>
      <c r="H88" s="331">
        <f>I88+L88</f>
        <v>24324440</v>
      </c>
      <c r="I88" s="331">
        <f t="shared" si="63"/>
        <v>20213609.640000001</v>
      </c>
      <c r="J88" s="331">
        <f t="shared" si="64"/>
        <v>20213609.640000001</v>
      </c>
      <c r="K88" s="331">
        <v>0</v>
      </c>
      <c r="L88" s="331">
        <f t="shared" si="65"/>
        <v>4110830.36</v>
      </c>
      <c r="M88" s="331">
        <f t="shared" si="66"/>
        <v>4110830.36</v>
      </c>
      <c r="N88" s="331">
        <v>0</v>
      </c>
      <c r="O88" s="304">
        <f>P88+Q88</f>
        <v>1</v>
      </c>
      <c r="P88" s="308">
        <v>0.83099999999999996</v>
      </c>
      <c r="Q88" s="306">
        <v>0.16900000000000001</v>
      </c>
      <c r="S88" s="347">
        <f>D88-'Приложение № 1'!J88</f>
        <v>0</v>
      </c>
    </row>
    <row r="89" spans="1:19" ht="23.25" hidden="1" customHeight="1" x14ac:dyDescent="0.2">
      <c r="A89" s="332">
        <v>14</v>
      </c>
      <c r="B89" s="312" t="str">
        <f>'[1]Приложение № 1'!B794</f>
        <v>г. Красноармейск,  ул. Свердлова, д. 12</v>
      </c>
      <c r="C89" s="295">
        <f>'Приложение № 1'!H89</f>
        <v>41</v>
      </c>
      <c r="D89" s="295">
        <f>'Приложение № 1'!J89</f>
        <v>14</v>
      </c>
      <c r="E89" s="294">
        <f>'Приложение № 1'!M89</f>
        <v>428.9</v>
      </c>
      <c r="F89" s="331">
        <f t="shared" si="61"/>
        <v>26180056</v>
      </c>
      <c r="G89" s="294"/>
      <c r="H89" s="331">
        <f t="shared" ref="H89:H95" si="67">I89+L89</f>
        <v>26180056</v>
      </c>
      <c r="I89" s="331">
        <f t="shared" si="63"/>
        <v>21755626.539999999</v>
      </c>
      <c r="J89" s="331">
        <f t="shared" si="64"/>
        <v>21755626.539999999</v>
      </c>
      <c r="K89" s="331">
        <v>0</v>
      </c>
      <c r="L89" s="331">
        <f t="shared" si="65"/>
        <v>4424429.46</v>
      </c>
      <c r="M89" s="331">
        <f t="shared" si="66"/>
        <v>4424429.46</v>
      </c>
      <c r="N89" s="331">
        <v>0</v>
      </c>
      <c r="O89" s="304">
        <f t="shared" ref="O89:O95" si="68">P89+Q89</f>
        <v>1</v>
      </c>
      <c r="P89" s="308">
        <v>0.83099999999999996</v>
      </c>
      <c r="Q89" s="306">
        <v>0.16900000000000001</v>
      </c>
      <c r="S89" s="347">
        <f>D89-'Приложение № 1'!J89</f>
        <v>0</v>
      </c>
    </row>
    <row r="90" spans="1:19" ht="23.25" hidden="1" customHeight="1" x14ac:dyDescent="0.2">
      <c r="A90" s="332">
        <v>15</v>
      </c>
      <c r="B90" s="312" t="str">
        <f>'[1]Приложение № 1'!B795</f>
        <v>г. Красноармейск, ул. Трудпоселок,  д. 1а</v>
      </c>
      <c r="C90" s="295">
        <f>'Приложение № 1'!H90</f>
        <v>22</v>
      </c>
      <c r="D90" s="295">
        <f>'Приложение № 1'!J90</f>
        <v>11</v>
      </c>
      <c r="E90" s="294">
        <f>'Приложение № 1'!M90</f>
        <v>460</v>
      </c>
      <c r="F90" s="331">
        <f t="shared" si="61"/>
        <v>28078400</v>
      </c>
      <c r="G90" s="294"/>
      <c r="H90" s="331">
        <f t="shared" si="67"/>
        <v>28078400</v>
      </c>
      <c r="I90" s="331">
        <f t="shared" si="63"/>
        <v>23333150.399999999</v>
      </c>
      <c r="J90" s="331">
        <f t="shared" si="64"/>
        <v>23333150.399999999</v>
      </c>
      <c r="K90" s="331">
        <v>0</v>
      </c>
      <c r="L90" s="331">
        <f t="shared" si="65"/>
        <v>4745249.5999999996</v>
      </c>
      <c r="M90" s="331">
        <f t="shared" si="66"/>
        <v>4745249.5999999996</v>
      </c>
      <c r="N90" s="331">
        <v>0</v>
      </c>
      <c r="O90" s="304">
        <f t="shared" si="68"/>
        <v>1</v>
      </c>
      <c r="P90" s="308">
        <v>0.83099999999999996</v>
      </c>
      <c r="Q90" s="306">
        <v>0.16900000000000001</v>
      </c>
      <c r="S90" s="347">
        <f>D90-'Приложение № 1'!J90</f>
        <v>0</v>
      </c>
    </row>
    <row r="91" spans="1:19" ht="23.25" hidden="1" customHeight="1" x14ac:dyDescent="0.2">
      <c r="A91" s="332">
        <v>16</v>
      </c>
      <c r="B91" s="312" t="str">
        <f>'[1]Приложение № 1'!B796</f>
        <v>г. Красноармейск, ул. Трудпоселок, д. 4</v>
      </c>
      <c r="C91" s="295">
        <f>'Приложение № 1'!H91</f>
        <v>15</v>
      </c>
      <c r="D91" s="295">
        <f>'Приложение № 1'!J91</f>
        <v>10</v>
      </c>
      <c r="E91" s="294">
        <f>'Приложение № 1'!M91</f>
        <v>266.60000000000002</v>
      </c>
      <c r="F91" s="331">
        <f t="shared" si="61"/>
        <v>16273264</v>
      </c>
      <c r="G91" s="294"/>
      <c r="H91" s="331">
        <f t="shared" si="67"/>
        <v>16273264</v>
      </c>
      <c r="I91" s="331">
        <f t="shared" si="63"/>
        <v>13523082.380000001</v>
      </c>
      <c r="J91" s="331">
        <f t="shared" si="64"/>
        <v>13523082.380000001</v>
      </c>
      <c r="K91" s="331">
        <v>0</v>
      </c>
      <c r="L91" s="331">
        <f t="shared" si="65"/>
        <v>2750181.62</v>
      </c>
      <c r="M91" s="331">
        <f t="shared" si="66"/>
        <v>2750181.62</v>
      </c>
      <c r="N91" s="331">
        <v>0</v>
      </c>
      <c r="O91" s="304">
        <f t="shared" si="68"/>
        <v>1</v>
      </c>
      <c r="P91" s="308">
        <v>0.83099999999999996</v>
      </c>
      <c r="Q91" s="306">
        <v>0.16900000000000001</v>
      </c>
      <c r="S91" s="347">
        <f>D91-'Приложение № 1'!J91</f>
        <v>0</v>
      </c>
    </row>
    <row r="92" spans="1:19" ht="23.25" hidden="1" customHeight="1" x14ac:dyDescent="0.2">
      <c r="A92" s="332">
        <v>17</v>
      </c>
      <c r="B92" s="312" t="str">
        <f>'[1]Приложение № 1'!B797</f>
        <v>г. Красноармейск, ул. Трудпоселок, д. 6</v>
      </c>
      <c r="C92" s="295">
        <f>'Приложение № 1'!H92</f>
        <v>20</v>
      </c>
      <c r="D92" s="295">
        <f>'Приложение № 1'!J92</f>
        <v>7</v>
      </c>
      <c r="E92" s="294">
        <f>'Приложение № 1'!M92</f>
        <v>247.2</v>
      </c>
      <c r="F92" s="331">
        <f t="shared" si="61"/>
        <v>15089088</v>
      </c>
      <c r="G92" s="294"/>
      <c r="H92" s="331">
        <f t="shared" si="67"/>
        <v>15089088</v>
      </c>
      <c r="I92" s="331">
        <f t="shared" si="63"/>
        <v>12539032.130000001</v>
      </c>
      <c r="J92" s="331">
        <f t="shared" si="64"/>
        <v>12539032.130000001</v>
      </c>
      <c r="K92" s="331">
        <v>0</v>
      </c>
      <c r="L92" s="331">
        <f t="shared" si="65"/>
        <v>2550055.87</v>
      </c>
      <c r="M92" s="331">
        <f t="shared" si="66"/>
        <v>2550055.87</v>
      </c>
      <c r="N92" s="331">
        <v>0</v>
      </c>
      <c r="O92" s="304">
        <f t="shared" si="68"/>
        <v>1</v>
      </c>
      <c r="P92" s="308">
        <v>0.83099999999999996</v>
      </c>
      <c r="Q92" s="306">
        <v>0.16900000000000001</v>
      </c>
      <c r="S92" s="347">
        <f>D92-'Приложение № 1'!J92</f>
        <v>0</v>
      </c>
    </row>
    <row r="93" spans="1:19" ht="23.25" hidden="1" customHeight="1" x14ac:dyDescent="0.2">
      <c r="A93" s="332">
        <v>18</v>
      </c>
      <c r="B93" s="312" t="str">
        <f>'[1]Приложение № 1'!B798</f>
        <v>г. Красноармейск, ул. Дачная, д. 37</v>
      </c>
      <c r="C93" s="295">
        <f>'Приложение № 1'!H93</f>
        <v>39</v>
      </c>
      <c r="D93" s="295">
        <f>'Приложение № 1'!J93</f>
        <v>19</v>
      </c>
      <c r="E93" s="294">
        <f>'Приложение № 1'!M93</f>
        <v>676.7</v>
      </c>
      <c r="F93" s="331">
        <f t="shared" si="61"/>
        <v>41305768</v>
      </c>
      <c r="G93" s="294"/>
      <c r="H93" s="331">
        <f t="shared" si="67"/>
        <v>41305768</v>
      </c>
      <c r="I93" s="331">
        <f t="shared" si="63"/>
        <v>34325093.210000001</v>
      </c>
      <c r="J93" s="331">
        <f t="shared" si="64"/>
        <v>34325093.210000001</v>
      </c>
      <c r="K93" s="331">
        <v>0</v>
      </c>
      <c r="L93" s="331">
        <f t="shared" si="65"/>
        <v>6980674.79</v>
      </c>
      <c r="M93" s="331">
        <f t="shared" si="66"/>
        <v>6980674.79</v>
      </c>
      <c r="N93" s="331">
        <v>0</v>
      </c>
      <c r="O93" s="304">
        <f t="shared" si="68"/>
        <v>1</v>
      </c>
      <c r="P93" s="308">
        <v>0.83099999999999996</v>
      </c>
      <c r="Q93" s="306">
        <v>0.16900000000000001</v>
      </c>
      <c r="S93" s="347">
        <f>D93-'Приложение № 1'!J93</f>
        <v>0</v>
      </c>
    </row>
    <row r="94" spans="1:19" ht="23.25" hidden="1" customHeight="1" x14ac:dyDescent="0.2">
      <c r="A94" s="332">
        <v>19</v>
      </c>
      <c r="B94" s="312" t="str">
        <f>'[1]Приложение № 1'!B799</f>
        <v>г. Красноармейск, ул. Чкалова, д. 15</v>
      </c>
      <c r="C94" s="295">
        <f>'Приложение № 1'!H94</f>
        <v>25</v>
      </c>
      <c r="D94" s="295">
        <f>'Приложение № 1'!J94</f>
        <v>9</v>
      </c>
      <c r="E94" s="294">
        <f>'Приложение № 1'!M94</f>
        <v>333.6</v>
      </c>
      <c r="F94" s="331">
        <f t="shared" si="61"/>
        <v>20362944</v>
      </c>
      <c r="G94" s="294"/>
      <c r="H94" s="331">
        <f t="shared" si="67"/>
        <v>20362944</v>
      </c>
      <c r="I94" s="331">
        <f t="shared" si="63"/>
        <v>16921606.460000001</v>
      </c>
      <c r="J94" s="331">
        <f t="shared" si="64"/>
        <v>16921606.460000001</v>
      </c>
      <c r="K94" s="331">
        <v>0</v>
      </c>
      <c r="L94" s="331">
        <f t="shared" si="65"/>
        <v>3441337.54</v>
      </c>
      <c r="M94" s="331">
        <f t="shared" si="66"/>
        <v>3441337.54</v>
      </c>
      <c r="N94" s="331">
        <v>0</v>
      </c>
      <c r="O94" s="304">
        <f t="shared" si="68"/>
        <v>1</v>
      </c>
      <c r="P94" s="308">
        <v>0.83099999999999996</v>
      </c>
      <c r="Q94" s="306">
        <v>0.16900000000000001</v>
      </c>
      <c r="S94" s="347">
        <f>D94-'Приложение № 1'!J94</f>
        <v>0</v>
      </c>
    </row>
    <row r="95" spans="1:19" ht="23.25" hidden="1" customHeight="1" x14ac:dyDescent="0.2">
      <c r="A95" s="332">
        <v>20</v>
      </c>
      <c r="B95" s="312" t="str">
        <f>'[1]Приложение № 1'!B800</f>
        <v>г. Красноармейск, ул.Академика Янгеля, д. 13</v>
      </c>
      <c r="C95" s="295">
        <f>'Приложение № 1'!H95</f>
        <v>31</v>
      </c>
      <c r="D95" s="295">
        <f>'Приложение № 1'!J95</f>
        <v>16</v>
      </c>
      <c r="E95" s="294">
        <f>'Приложение № 1'!M95</f>
        <v>640.20000000000005</v>
      </c>
      <c r="F95" s="331">
        <f t="shared" si="61"/>
        <v>39077808</v>
      </c>
      <c r="G95" s="294"/>
      <c r="H95" s="331">
        <f t="shared" si="67"/>
        <v>39077808</v>
      </c>
      <c r="I95" s="331">
        <f t="shared" si="63"/>
        <v>32473658.449999999</v>
      </c>
      <c r="J95" s="331">
        <f t="shared" si="64"/>
        <v>32473658.449999999</v>
      </c>
      <c r="K95" s="331">
        <v>0</v>
      </c>
      <c r="L95" s="331">
        <f t="shared" si="65"/>
        <v>6604149.5499999998</v>
      </c>
      <c r="M95" s="331">
        <f t="shared" si="66"/>
        <v>6604149.5499999998</v>
      </c>
      <c r="N95" s="331">
        <v>0</v>
      </c>
      <c r="O95" s="304">
        <f t="shared" si="68"/>
        <v>1</v>
      </c>
      <c r="P95" s="308">
        <v>0.83099999999999996</v>
      </c>
      <c r="Q95" s="306">
        <v>0.16900000000000001</v>
      </c>
      <c r="S95" s="347">
        <f>D95-'Приложение № 1'!J95</f>
        <v>0</v>
      </c>
    </row>
    <row r="96" spans="1:19" ht="28.5" hidden="1" customHeight="1" x14ac:dyDescent="0.2">
      <c r="A96" s="892" t="s">
        <v>1698</v>
      </c>
      <c r="B96" s="893"/>
      <c r="C96" s="300">
        <f>C97</f>
        <v>126</v>
      </c>
      <c r="D96" s="300">
        <f>D97</f>
        <v>61</v>
      </c>
      <c r="E96" s="301">
        <f>E97</f>
        <v>2494.3000000000002</v>
      </c>
      <c r="F96" s="301">
        <f t="shared" ref="F96:N96" si="69">F97</f>
        <v>152252072</v>
      </c>
      <c r="G96" s="301">
        <f t="shared" si="69"/>
        <v>2.87</v>
      </c>
      <c r="H96" s="301">
        <f t="shared" si="69"/>
        <v>152252072</v>
      </c>
      <c r="I96" s="301">
        <f t="shared" si="69"/>
        <v>122562917.95999999</v>
      </c>
      <c r="J96" s="301">
        <f t="shared" si="69"/>
        <v>122562917.95999999</v>
      </c>
      <c r="K96" s="301">
        <f t="shared" si="69"/>
        <v>0</v>
      </c>
      <c r="L96" s="301">
        <f t="shared" si="69"/>
        <v>29689154.039999999</v>
      </c>
      <c r="M96" s="301">
        <f t="shared" si="69"/>
        <v>29689154.039999999</v>
      </c>
      <c r="N96" s="301">
        <f t="shared" si="69"/>
        <v>0</v>
      </c>
      <c r="O96" s="304"/>
      <c r="P96" s="308"/>
      <c r="Q96" s="306"/>
      <c r="S96" s="347">
        <f>D96-'Приложение № 1'!J96</f>
        <v>0</v>
      </c>
    </row>
    <row r="97" spans="1:19" ht="21" hidden="1" customHeight="1" x14ac:dyDescent="0.2">
      <c r="A97" s="313">
        <v>1</v>
      </c>
      <c r="B97" s="312" t="str">
        <f>'[1]Приложение № 1'!B802</f>
        <v>г. Озеры, ул. Воровского, д. 33</v>
      </c>
      <c r="C97" s="295">
        <f>'Приложение № 1'!H97</f>
        <v>126</v>
      </c>
      <c r="D97" s="295">
        <f>'Приложение № 1'!J97</f>
        <v>61</v>
      </c>
      <c r="E97" s="294">
        <f>'Приложение № 1'!M97</f>
        <v>2494.3000000000002</v>
      </c>
      <c r="F97" s="331">
        <f t="shared" si="61"/>
        <v>152252072</v>
      </c>
      <c r="G97" s="294">
        <v>2.87</v>
      </c>
      <c r="H97" s="331">
        <f>I97+L97</f>
        <v>152252072</v>
      </c>
      <c r="I97" s="331">
        <f>J97+K97</f>
        <v>122562917.95999999</v>
      </c>
      <c r="J97" s="331">
        <f>F97*P97</f>
        <v>122562917.95999999</v>
      </c>
      <c r="K97" s="331">
        <v>0</v>
      </c>
      <c r="L97" s="331">
        <f>M97+N97</f>
        <v>29689154.039999999</v>
      </c>
      <c r="M97" s="331">
        <f>F97*Q97</f>
        <v>29689154.039999999</v>
      </c>
      <c r="N97" s="331">
        <v>0</v>
      </c>
      <c r="O97" s="304">
        <v>1</v>
      </c>
      <c r="P97" s="308">
        <v>0.80500000000000005</v>
      </c>
      <c r="Q97" s="306">
        <f>O97-P97</f>
        <v>0.19500000000000001</v>
      </c>
      <c r="S97" s="347">
        <f>D97-'Приложение № 1'!J97</f>
        <v>0</v>
      </c>
    </row>
    <row r="98" spans="1:19" ht="34.5" hidden="1" customHeight="1" x14ac:dyDescent="0.2">
      <c r="A98" s="892" t="s">
        <v>1875</v>
      </c>
      <c r="B98" s="893"/>
      <c r="C98" s="307">
        <f>SUM(C99:C101)</f>
        <v>31</v>
      </c>
      <c r="D98" s="307">
        <f>SUM(D99:D101)</f>
        <v>14</v>
      </c>
      <c r="E98" s="301">
        <f>SUM(E99:E101)</f>
        <v>662.9</v>
      </c>
      <c r="F98" s="301">
        <f>SUM(F99:F101)</f>
        <v>40463416</v>
      </c>
      <c r="G98" s="301">
        <f t="shared" ref="G98" si="70">SUM(G99:H101)</f>
        <v>40463420.200000003</v>
      </c>
      <c r="H98" s="301">
        <f>SUM(H99:H101)</f>
        <v>40463416</v>
      </c>
      <c r="I98" s="301">
        <f t="shared" ref="I98:N98" si="71">SUM(I99:I101)</f>
        <v>33867879.200000003</v>
      </c>
      <c r="J98" s="301">
        <f t="shared" si="71"/>
        <v>33867879.200000003</v>
      </c>
      <c r="K98" s="301">
        <f t="shared" si="71"/>
        <v>0</v>
      </c>
      <c r="L98" s="301">
        <f t="shared" si="71"/>
        <v>6595536.7999999998</v>
      </c>
      <c r="M98" s="301">
        <f t="shared" si="71"/>
        <v>6595536.7999999998</v>
      </c>
      <c r="N98" s="301">
        <f t="shared" si="71"/>
        <v>0</v>
      </c>
      <c r="O98" s="302"/>
      <c r="P98" s="303"/>
      <c r="Q98" s="304"/>
      <c r="S98" s="347">
        <f>D98-'Приложение № 1'!J98</f>
        <v>0</v>
      </c>
    </row>
    <row r="99" spans="1:19" ht="21" hidden="1" customHeight="1" x14ac:dyDescent="0.2">
      <c r="A99" s="313">
        <v>1</v>
      </c>
      <c r="B99" s="312" t="str">
        <f>'[1]Приложение № 1'!B804</f>
        <v>г. Ликино-Дулево, ул. Ленина, д. 32</v>
      </c>
      <c r="C99" s="284">
        <f>'Приложение № 1'!H99</f>
        <v>8</v>
      </c>
      <c r="D99" s="295">
        <f>'Приложение № 1'!J99</f>
        <v>4</v>
      </c>
      <c r="E99" s="294">
        <f>'Приложение № 1'!M99</f>
        <v>176.5</v>
      </c>
      <c r="F99" s="331">
        <f>E99*$X$1</f>
        <v>10773560</v>
      </c>
      <c r="G99" s="294">
        <v>1.1000000000000001</v>
      </c>
      <c r="H99" s="331">
        <f>I99+L99</f>
        <v>10773560</v>
      </c>
      <c r="I99" s="331">
        <f>J99+K99</f>
        <v>9017469.7200000007</v>
      </c>
      <c r="J99" s="331">
        <f>F99*P99</f>
        <v>9017469.7200000007</v>
      </c>
      <c r="K99" s="331">
        <v>0</v>
      </c>
      <c r="L99" s="331">
        <f>M99+N99</f>
        <v>1756090.28</v>
      </c>
      <c r="M99" s="331">
        <f>F99*Q99</f>
        <v>1756090.28</v>
      </c>
      <c r="N99" s="331">
        <v>0</v>
      </c>
      <c r="O99" s="304">
        <f>P99+Q99</f>
        <v>1</v>
      </c>
      <c r="P99" s="308">
        <v>0.83699999999999997</v>
      </c>
      <c r="Q99" s="306">
        <f>1-P99</f>
        <v>0.16300000000000001</v>
      </c>
      <c r="S99" s="347">
        <f>D99-'Приложение № 1'!J99</f>
        <v>0</v>
      </c>
    </row>
    <row r="100" spans="1:19" ht="21" hidden="1" customHeight="1" x14ac:dyDescent="0.2">
      <c r="A100" s="313">
        <v>2</v>
      </c>
      <c r="B100" s="312" t="str">
        <f>'[1]Приложение № 1'!B805</f>
        <v>г. Ликино-Дулево, ул. Ленина, д. 34</v>
      </c>
      <c r="C100" s="284">
        <f>'Приложение № 1'!H100</f>
        <v>8</v>
      </c>
      <c r="D100" s="295">
        <f>'Приложение № 1'!J100</f>
        <v>4</v>
      </c>
      <c r="E100" s="294">
        <f>'Приложение № 1'!M100</f>
        <v>150.69999999999999</v>
      </c>
      <c r="F100" s="331">
        <f>E100*$X$1</f>
        <v>9198728</v>
      </c>
      <c r="G100" s="294">
        <v>3.1</v>
      </c>
      <c r="H100" s="331">
        <f>I100+L100</f>
        <v>9198728</v>
      </c>
      <c r="I100" s="331">
        <f>J100+K100</f>
        <v>7699335.3399999999</v>
      </c>
      <c r="J100" s="331">
        <f>F100*P100</f>
        <v>7699335.3399999999</v>
      </c>
      <c r="K100" s="331">
        <v>0</v>
      </c>
      <c r="L100" s="331">
        <f>M100+N100</f>
        <v>1499392.66</v>
      </c>
      <c r="M100" s="331">
        <f>F100*Q100</f>
        <v>1499392.66</v>
      </c>
      <c r="N100" s="331">
        <v>0</v>
      </c>
      <c r="O100" s="304">
        <f>P100+Q100</f>
        <v>1</v>
      </c>
      <c r="P100" s="308">
        <v>0.83699999999999997</v>
      </c>
      <c r="Q100" s="306">
        <f>1-P100</f>
        <v>0.16300000000000001</v>
      </c>
      <c r="S100" s="347">
        <f>D100-'Приложение № 1'!J100</f>
        <v>0</v>
      </c>
    </row>
    <row r="101" spans="1:19" ht="21" hidden="1" customHeight="1" x14ac:dyDescent="0.2">
      <c r="A101" s="313">
        <v>3</v>
      </c>
      <c r="B101" s="312" t="str">
        <f>'[1]Приложение № 1'!B806</f>
        <v>г. Ликино-Дулево, ул. Победы, д. 10</v>
      </c>
      <c r="C101" s="284">
        <f>'Приложение № 1'!H101</f>
        <v>15</v>
      </c>
      <c r="D101" s="295">
        <f>'Приложение № 1'!J101</f>
        <v>6</v>
      </c>
      <c r="E101" s="294">
        <f>'Приложение № 1'!M101</f>
        <v>335.7</v>
      </c>
      <c r="F101" s="331">
        <f>E101*$X$1</f>
        <v>20491128</v>
      </c>
      <c r="G101" s="294"/>
      <c r="H101" s="331">
        <f>I101+L101</f>
        <v>20491128</v>
      </c>
      <c r="I101" s="331">
        <f>J101+K101</f>
        <v>17151074.140000001</v>
      </c>
      <c r="J101" s="331">
        <f>F101*P101</f>
        <v>17151074.140000001</v>
      </c>
      <c r="K101" s="331">
        <v>0</v>
      </c>
      <c r="L101" s="331">
        <f>M101+N101</f>
        <v>3340053.86</v>
      </c>
      <c r="M101" s="331">
        <f>F101*Q101</f>
        <v>3340053.86</v>
      </c>
      <c r="N101" s="331">
        <v>0</v>
      </c>
      <c r="O101" s="304">
        <f>P101+Q101</f>
        <v>1</v>
      </c>
      <c r="P101" s="308">
        <v>0.83699999999999997</v>
      </c>
      <c r="Q101" s="306">
        <f>1-P101</f>
        <v>0.16300000000000001</v>
      </c>
      <c r="S101" s="347">
        <f>D101-'Приложение № 1'!J101</f>
        <v>0</v>
      </c>
    </row>
    <row r="102" spans="1:19" ht="31.5" hidden="1" customHeight="1" x14ac:dyDescent="0.2">
      <c r="A102" s="891" t="s">
        <v>1867</v>
      </c>
      <c r="B102" s="891"/>
      <c r="C102" s="307">
        <f>SUM(C103:C103)</f>
        <v>53</v>
      </c>
      <c r="D102" s="307">
        <f>SUM(D103:D103)</f>
        <v>16</v>
      </c>
      <c r="E102" s="348">
        <f t="shared" ref="E102:G102" si="72">SUM(E103:E103)</f>
        <v>807.1</v>
      </c>
      <c r="F102" s="310">
        <f t="shared" si="72"/>
        <v>49265384</v>
      </c>
      <c r="G102" s="310">
        <f t="shared" si="72"/>
        <v>0.62</v>
      </c>
      <c r="H102" s="310">
        <f t="shared" ref="H102" si="73">SUM(H103:H103)</f>
        <v>49265384</v>
      </c>
      <c r="I102" s="310">
        <f t="shared" ref="I102" si="74">SUM(I103:I103)</f>
        <v>37047568.770000003</v>
      </c>
      <c r="J102" s="310">
        <f t="shared" ref="J102" si="75">SUM(J103:J103)</f>
        <v>37047568.770000003</v>
      </c>
      <c r="K102" s="301">
        <f t="shared" ref="K102" si="76">SUM(K103:K103)</f>
        <v>0</v>
      </c>
      <c r="L102" s="310">
        <f t="shared" ref="L102" si="77">SUM(L103:L103)</f>
        <v>12217815.23</v>
      </c>
      <c r="M102" s="310">
        <f t="shared" ref="M102" si="78">SUM(M103:M103)</f>
        <v>12217815.23</v>
      </c>
      <c r="N102" s="301">
        <f t="shared" ref="N102" si="79">SUM(N103:N103)</f>
        <v>0</v>
      </c>
      <c r="O102" s="301"/>
      <c r="P102" s="301"/>
      <c r="Q102" s="301"/>
      <c r="S102" s="347">
        <f>D102-'Приложение № 1'!J102</f>
        <v>0</v>
      </c>
    </row>
    <row r="103" spans="1:19" ht="26.25" hidden="1" customHeight="1" x14ac:dyDescent="0.2">
      <c r="A103" s="313">
        <v>1</v>
      </c>
      <c r="B103" s="344" t="str">
        <f>'Приложение № 1'!B103</f>
        <v>д. Авдотьино, ул. Советская д. 3</v>
      </c>
      <c r="C103" s="345">
        <f>'Приложение № 1'!H103</f>
        <v>53</v>
      </c>
      <c r="D103" s="345">
        <f>'Приложение № 1'!J103</f>
        <v>16</v>
      </c>
      <c r="E103" s="346">
        <f>'Приложение № 1'!M103</f>
        <v>807.1</v>
      </c>
      <c r="F103" s="343">
        <f t="shared" ref="F103:F108" si="80">E103*$X$1</f>
        <v>49265384</v>
      </c>
      <c r="G103" s="294">
        <v>0.62</v>
      </c>
      <c r="H103" s="343">
        <f t="shared" ref="H103" si="81">I103+L103</f>
        <v>49265384</v>
      </c>
      <c r="I103" s="343">
        <f t="shared" ref="I103" si="82">J103+K103</f>
        <v>37047568.770000003</v>
      </c>
      <c r="J103" s="343">
        <f t="shared" ref="J103" si="83">F103*P103</f>
        <v>37047568.770000003</v>
      </c>
      <c r="K103" s="343">
        <v>0</v>
      </c>
      <c r="L103" s="343">
        <f t="shared" ref="L103" si="84">M103+N103</f>
        <v>12217815.23</v>
      </c>
      <c r="M103" s="343">
        <f t="shared" ref="M103" si="85">F103*Q103</f>
        <v>12217815.23</v>
      </c>
      <c r="N103" s="343">
        <v>0</v>
      </c>
      <c r="O103" s="304">
        <f t="shared" ref="O103" si="86">P103+Q103</f>
        <v>1</v>
      </c>
      <c r="P103" s="308">
        <v>0.752</v>
      </c>
      <c r="Q103" s="306">
        <f t="shared" ref="Q103:Q108" si="87">1-P103</f>
        <v>0.248</v>
      </c>
      <c r="S103" s="347">
        <f>D103-'Приложение № 1'!J103</f>
        <v>0</v>
      </c>
    </row>
    <row r="104" spans="1:19" ht="31.5" hidden="1" customHeight="1" x14ac:dyDescent="0.2">
      <c r="A104" s="891" t="s">
        <v>1914</v>
      </c>
      <c r="B104" s="891"/>
      <c r="C104" s="307">
        <f>SUM(C105:C109)</f>
        <v>146</v>
      </c>
      <c r="D104" s="307">
        <f>SUM(D105:D109)</f>
        <v>57</v>
      </c>
      <c r="E104" s="301">
        <f t="shared" ref="E104" si="88">SUM(E105:E109)</f>
        <v>2446.1</v>
      </c>
      <c r="F104" s="301">
        <f>SUM(F105:F109)</f>
        <v>149309944</v>
      </c>
      <c r="G104" s="301">
        <f t="shared" ref="G104:N104" si="89">SUM(G105:G109)</f>
        <v>3.1</v>
      </c>
      <c r="H104" s="301">
        <f t="shared" si="89"/>
        <v>149309944</v>
      </c>
      <c r="I104" s="301">
        <f t="shared" si="89"/>
        <v>119000025.36</v>
      </c>
      <c r="J104" s="301">
        <f t="shared" si="89"/>
        <v>119000025.36</v>
      </c>
      <c r="K104" s="301">
        <f t="shared" si="89"/>
        <v>0</v>
      </c>
      <c r="L104" s="301">
        <f t="shared" si="89"/>
        <v>30309918.640000001</v>
      </c>
      <c r="M104" s="301">
        <f t="shared" si="89"/>
        <v>30309918.640000001</v>
      </c>
      <c r="N104" s="301">
        <f t="shared" si="89"/>
        <v>0</v>
      </c>
      <c r="O104" s="301"/>
      <c r="P104" s="301"/>
      <c r="Q104" s="301"/>
      <c r="S104" s="347">
        <f>D104-'Приложение № 1'!J104</f>
        <v>0</v>
      </c>
    </row>
    <row r="105" spans="1:19" s="354" customFormat="1" ht="26.25" hidden="1" customHeight="1" x14ac:dyDescent="0.2">
      <c r="A105" s="387">
        <v>1</v>
      </c>
      <c r="B105" s="388" t="str">
        <f>'Приложение № 1'!B105</f>
        <v>г. Павловский Посад, Интернациональный пер.д.6/1</v>
      </c>
      <c r="C105" s="384">
        <f>'Приложение № 1'!H105</f>
        <v>29</v>
      </c>
      <c r="D105" s="384">
        <f>'Приложение № 1'!J105</f>
        <v>11</v>
      </c>
      <c r="E105" s="389">
        <f>'Приложение № 1'!M105</f>
        <v>412.9</v>
      </c>
      <c r="F105" s="372">
        <f t="shared" si="80"/>
        <v>25203416</v>
      </c>
      <c r="G105" s="373">
        <v>0.62</v>
      </c>
      <c r="H105" s="372">
        <f t="shared" ref="H105:H108" si="90">I105+L105</f>
        <v>25203416</v>
      </c>
      <c r="I105" s="372">
        <f t="shared" ref="I105:I108" si="91">J105+K105</f>
        <v>20087122.550000001</v>
      </c>
      <c r="J105" s="372">
        <f t="shared" ref="J105:J108" si="92">F105*P105</f>
        <v>20087122.550000001</v>
      </c>
      <c r="K105" s="372">
        <v>0</v>
      </c>
      <c r="L105" s="372">
        <f t="shared" ref="L105:L108" si="93">M105+N105</f>
        <v>5116293.45</v>
      </c>
      <c r="M105" s="372">
        <f t="shared" ref="M105:M108" si="94">F105*Q105</f>
        <v>5116293.45</v>
      </c>
      <c r="N105" s="372">
        <v>0</v>
      </c>
      <c r="O105" s="374">
        <f t="shared" ref="O105:O108" si="95">P105+Q105</f>
        <v>1</v>
      </c>
      <c r="P105" s="375">
        <v>0.79700000000000004</v>
      </c>
      <c r="Q105" s="376">
        <f t="shared" si="87"/>
        <v>0.20300000000000001</v>
      </c>
      <c r="S105" s="355">
        <f>D105-'Приложение № 1'!J105</f>
        <v>0</v>
      </c>
    </row>
    <row r="106" spans="1:19" s="354" customFormat="1" ht="24" hidden="1" customHeight="1" x14ac:dyDescent="0.2">
      <c r="A106" s="387">
        <v>2</v>
      </c>
      <c r="B106" s="388" t="str">
        <f>'Приложение № 1'!B106</f>
        <v>г. Павловский Посад, Интернациональный пер.д.6/2</v>
      </c>
      <c r="C106" s="384">
        <f>'Приложение № 1'!H106</f>
        <v>23</v>
      </c>
      <c r="D106" s="384">
        <f>'Приложение № 1'!J106</f>
        <v>10</v>
      </c>
      <c r="E106" s="389">
        <f>'Приложение № 1'!M106</f>
        <v>417.4</v>
      </c>
      <c r="F106" s="372">
        <f t="shared" si="80"/>
        <v>25478096</v>
      </c>
      <c r="G106" s="373">
        <v>0.62</v>
      </c>
      <c r="H106" s="372">
        <f t="shared" si="90"/>
        <v>25478096</v>
      </c>
      <c r="I106" s="372">
        <f t="shared" si="91"/>
        <v>20306042.510000002</v>
      </c>
      <c r="J106" s="372">
        <f t="shared" si="92"/>
        <v>20306042.510000002</v>
      </c>
      <c r="K106" s="372">
        <v>0</v>
      </c>
      <c r="L106" s="372">
        <f t="shared" si="93"/>
        <v>5172053.49</v>
      </c>
      <c r="M106" s="372">
        <f t="shared" si="94"/>
        <v>5172053.49</v>
      </c>
      <c r="N106" s="372">
        <v>0</v>
      </c>
      <c r="O106" s="374">
        <f t="shared" si="95"/>
        <v>1</v>
      </c>
      <c r="P106" s="375">
        <v>0.79700000000000004</v>
      </c>
      <c r="Q106" s="376">
        <f t="shared" si="87"/>
        <v>0.20300000000000001</v>
      </c>
      <c r="S106" s="355">
        <f>D106-'Приложение № 1'!J106</f>
        <v>0</v>
      </c>
    </row>
    <row r="107" spans="1:19" s="354" customFormat="1" ht="25.5" hidden="1" customHeight="1" x14ac:dyDescent="0.2">
      <c r="A107" s="387">
        <v>3</v>
      </c>
      <c r="B107" s="388" t="str">
        <f>'Приложение № 1'!B107</f>
        <v>г. Павловский Посад, Интернациональный пер.д.6/3</v>
      </c>
      <c r="C107" s="384">
        <f>'Приложение № 1'!H107</f>
        <v>24</v>
      </c>
      <c r="D107" s="384">
        <f>'Приложение № 1'!J107</f>
        <v>9</v>
      </c>
      <c r="E107" s="389">
        <f>'Приложение № 1'!M107</f>
        <v>417.5</v>
      </c>
      <c r="F107" s="372">
        <f t="shared" si="80"/>
        <v>25484200</v>
      </c>
      <c r="G107" s="373">
        <v>0.62</v>
      </c>
      <c r="H107" s="372">
        <f t="shared" si="90"/>
        <v>25484200</v>
      </c>
      <c r="I107" s="372">
        <f t="shared" si="91"/>
        <v>20310907.399999999</v>
      </c>
      <c r="J107" s="372">
        <f t="shared" si="92"/>
        <v>20310907.399999999</v>
      </c>
      <c r="K107" s="372">
        <v>0</v>
      </c>
      <c r="L107" s="372">
        <f t="shared" si="93"/>
        <v>5173292.5999999996</v>
      </c>
      <c r="M107" s="372">
        <f t="shared" si="94"/>
        <v>5173292.5999999996</v>
      </c>
      <c r="N107" s="372">
        <v>0</v>
      </c>
      <c r="O107" s="374">
        <f t="shared" si="95"/>
        <v>1</v>
      </c>
      <c r="P107" s="375">
        <v>0.79700000000000004</v>
      </c>
      <c r="Q107" s="376">
        <f t="shared" si="87"/>
        <v>0.20300000000000001</v>
      </c>
      <c r="S107" s="355">
        <f>D107-'Приложение № 1'!J107</f>
        <v>0</v>
      </c>
    </row>
    <row r="108" spans="1:19" s="354" customFormat="1" ht="26.25" hidden="1" customHeight="1" x14ac:dyDescent="0.2">
      <c r="A108" s="387">
        <v>4</v>
      </c>
      <c r="B108" s="388" t="str">
        <f>'Приложение № 1'!B108</f>
        <v>г. Павловский Посад, Орджоникидзе д.7</v>
      </c>
      <c r="C108" s="384">
        <f>'Приложение № 1'!H108</f>
        <v>38</v>
      </c>
      <c r="D108" s="384">
        <f>'Приложение № 1'!J108</f>
        <v>15</v>
      </c>
      <c r="E108" s="389">
        <f>'Приложение № 1'!M108</f>
        <v>560.9</v>
      </c>
      <c r="F108" s="372">
        <f t="shared" si="80"/>
        <v>34237336</v>
      </c>
      <c r="G108" s="373">
        <v>0.62</v>
      </c>
      <c r="H108" s="372">
        <f t="shared" si="90"/>
        <v>34237336</v>
      </c>
      <c r="I108" s="372">
        <f t="shared" si="91"/>
        <v>27287156.789999999</v>
      </c>
      <c r="J108" s="372">
        <f t="shared" si="92"/>
        <v>27287156.789999999</v>
      </c>
      <c r="K108" s="372">
        <v>0</v>
      </c>
      <c r="L108" s="372">
        <f t="shared" si="93"/>
        <v>6950179.21</v>
      </c>
      <c r="M108" s="372">
        <f t="shared" si="94"/>
        <v>6950179.21</v>
      </c>
      <c r="N108" s="372">
        <v>0</v>
      </c>
      <c r="O108" s="374">
        <f t="shared" si="95"/>
        <v>1</v>
      </c>
      <c r="P108" s="375">
        <v>0.79700000000000004</v>
      </c>
      <c r="Q108" s="376">
        <f t="shared" si="87"/>
        <v>0.20300000000000001</v>
      </c>
      <c r="S108" s="355">
        <f>D108-'Приложение № 1'!J108</f>
        <v>0</v>
      </c>
    </row>
    <row r="109" spans="1:19" s="354" customFormat="1" ht="26.25" hidden="1" customHeight="1" x14ac:dyDescent="0.2">
      <c r="A109" s="387">
        <v>5</v>
      </c>
      <c r="B109" s="390" t="str">
        <f>'[1]Приложение № 1'!B808</f>
        <v>п. Большие Дворы, ул.М.Горького, д. 5</v>
      </c>
      <c r="C109" s="384">
        <f>'Приложение № 1'!H109</f>
        <v>32</v>
      </c>
      <c r="D109" s="384">
        <f>'Приложение № 1'!J109</f>
        <v>12</v>
      </c>
      <c r="E109" s="373">
        <f>'[1]Приложение № 1'!M808</f>
        <v>637.4</v>
      </c>
      <c r="F109" s="372">
        <f>E109*$X$1</f>
        <v>38906896</v>
      </c>
      <c r="G109" s="373">
        <v>0.62</v>
      </c>
      <c r="H109" s="372">
        <f>I109+L109</f>
        <v>38906896</v>
      </c>
      <c r="I109" s="372">
        <f>J109+K109</f>
        <v>31008796.109999999</v>
      </c>
      <c r="J109" s="372">
        <f>F109*P109</f>
        <v>31008796.109999999</v>
      </c>
      <c r="K109" s="372">
        <v>0</v>
      </c>
      <c r="L109" s="372">
        <f>M109+N109</f>
        <v>7898099.8899999997</v>
      </c>
      <c r="M109" s="372">
        <f>F109*Q109</f>
        <v>7898099.8899999997</v>
      </c>
      <c r="N109" s="372">
        <v>0</v>
      </c>
      <c r="O109" s="374">
        <f>P109+Q109</f>
        <v>1</v>
      </c>
      <c r="P109" s="375">
        <v>0.79700000000000004</v>
      </c>
      <c r="Q109" s="376">
        <f>1-P109</f>
        <v>0.20300000000000001</v>
      </c>
      <c r="S109" s="355">
        <f>D109-'Приложение № 1'!J109</f>
        <v>0</v>
      </c>
    </row>
    <row r="110" spans="1:19" s="354" customFormat="1" ht="31.5" hidden="1" customHeight="1" x14ac:dyDescent="0.2">
      <c r="A110" s="895" t="s">
        <v>1918</v>
      </c>
      <c r="B110" s="895"/>
      <c r="C110" s="351">
        <f>SUM(C111:C111)</f>
        <v>39</v>
      </c>
      <c r="D110" s="351">
        <f>SUM(D111:D111)</f>
        <v>17</v>
      </c>
      <c r="E110" s="353">
        <f>E111</f>
        <v>656.81</v>
      </c>
      <c r="F110" s="353">
        <f t="shared" ref="F110:N110" si="96">SUM(F111:F111)</f>
        <v>40091682.399999999</v>
      </c>
      <c r="G110" s="353">
        <f t="shared" ref="G110" si="97">SUM(G111:G111)</f>
        <v>0.62</v>
      </c>
      <c r="H110" s="353">
        <f t="shared" ref="H110" si="98">SUM(H111:H111)</f>
        <v>49208530.979999997</v>
      </c>
      <c r="I110" s="353">
        <f t="shared" ref="I110" si="99">SUM(I111:I111)</f>
        <v>34947919.549999997</v>
      </c>
      <c r="J110" s="353">
        <f t="shared" ref="J110" si="100">SUM(J111:J111)</f>
        <v>30389495.260000002</v>
      </c>
      <c r="K110" s="353">
        <f t="shared" ref="K110" si="101">SUM(K111:K111)</f>
        <v>4558424.29</v>
      </c>
      <c r="L110" s="353">
        <f t="shared" ref="L110" si="102">SUM(L111:L111)</f>
        <v>14260611.43</v>
      </c>
      <c r="M110" s="353">
        <f t="shared" ref="M110" si="103">SUM(M111:M111)</f>
        <v>9702187.1400000006</v>
      </c>
      <c r="N110" s="353">
        <f t="shared" si="96"/>
        <v>4558424.29</v>
      </c>
      <c r="O110" s="353"/>
      <c r="P110" s="353"/>
      <c r="Q110" s="353"/>
      <c r="S110" s="355">
        <f>D110-'Приложение № 1'!J110</f>
        <v>0</v>
      </c>
    </row>
    <row r="111" spans="1:19" s="354" customFormat="1" ht="26.25" hidden="1" customHeight="1" x14ac:dyDescent="0.2">
      <c r="A111" s="387">
        <v>1</v>
      </c>
      <c r="B111" s="388" t="str">
        <f>'Приложение № 1'!B111</f>
        <v>г.о. Подольск,  г. Подольск, ул. Быковская, 16/2</v>
      </c>
      <c r="C111" s="384">
        <f>'Приложение № 1'!H111</f>
        <v>39</v>
      </c>
      <c r="D111" s="384">
        <f>'Приложение № 1'!J111</f>
        <v>17</v>
      </c>
      <c r="E111" s="389">
        <f>'Приложение № 1'!M111</f>
        <v>656.81</v>
      </c>
      <c r="F111" s="372">
        <f t="shared" ref="F111" si="104">E111*$X$1</f>
        <v>40091682.399999999</v>
      </c>
      <c r="G111" s="373">
        <v>0.62</v>
      </c>
      <c r="H111" s="372">
        <f t="shared" ref="H111" si="105">I111+L111</f>
        <v>49208530.979999997</v>
      </c>
      <c r="I111" s="372">
        <f t="shared" ref="I111" si="106">J111+K111</f>
        <v>34947919.549999997</v>
      </c>
      <c r="J111" s="372">
        <f t="shared" ref="J111" si="107">F111*P111</f>
        <v>30389495.260000002</v>
      </c>
      <c r="K111" s="372">
        <f>J111*0.15</f>
        <v>4558424.29</v>
      </c>
      <c r="L111" s="372">
        <f t="shared" ref="L111" si="108">M111+N111</f>
        <v>14260611.43</v>
      </c>
      <c r="M111" s="372">
        <f t="shared" ref="M111" si="109">F111*Q111</f>
        <v>9702187.1400000006</v>
      </c>
      <c r="N111" s="372">
        <f>K111</f>
        <v>4558424.29</v>
      </c>
      <c r="O111" s="374">
        <f t="shared" ref="O111" si="110">P111+Q111</f>
        <v>1</v>
      </c>
      <c r="P111" s="375">
        <v>0.75800000000000001</v>
      </c>
      <c r="Q111" s="376">
        <f t="shared" ref="Q111" si="111">1-P111</f>
        <v>0.24199999999999999</v>
      </c>
      <c r="S111" s="355">
        <f>D111-'Приложение № 1'!J111</f>
        <v>0</v>
      </c>
    </row>
    <row r="112" spans="1:19" ht="30.75" hidden="1" customHeight="1" x14ac:dyDescent="0.2">
      <c r="A112" s="889" t="s">
        <v>1876</v>
      </c>
      <c r="B112" s="889"/>
      <c r="C112" s="307">
        <f>SUM(C113:C116)</f>
        <v>117</v>
      </c>
      <c r="D112" s="307">
        <f>SUM(D113:D116)</f>
        <v>45</v>
      </c>
      <c r="E112" s="301">
        <f>SUM(E113:E116)</f>
        <v>2042.8</v>
      </c>
      <c r="F112" s="301">
        <f>SUM(F113:F116)</f>
        <v>124692512</v>
      </c>
      <c r="G112" s="301">
        <f t="shared" ref="G112:N112" si="112">SUM(G113:G116)</f>
        <v>14.28</v>
      </c>
      <c r="H112" s="301">
        <f t="shared" si="112"/>
        <v>124692512</v>
      </c>
      <c r="I112" s="301">
        <f t="shared" si="112"/>
        <v>95763849.209999993</v>
      </c>
      <c r="J112" s="301">
        <f t="shared" si="112"/>
        <v>95763849.209999993</v>
      </c>
      <c r="K112" s="301">
        <f t="shared" si="112"/>
        <v>0</v>
      </c>
      <c r="L112" s="301">
        <f t="shared" si="112"/>
        <v>28928662.789999999</v>
      </c>
      <c r="M112" s="301">
        <f t="shared" si="112"/>
        <v>28928662.789999999</v>
      </c>
      <c r="N112" s="301">
        <f t="shared" si="112"/>
        <v>0</v>
      </c>
      <c r="O112" s="302"/>
      <c r="P112" s="303"/>
      <c r="Q112" s="304"/>
      <c r="S112" s="347">
        <f>D112-'Приложение № 1'!J112</f>
        <v>0</v>
      </c>
    </row>
    <row r="113" spans="1:19" ht="23.25" hidden="1" customHeight="1" x14ac:dyDescent="0.2">
      <c r="A113" s="313">
        <v>1</v>
      </c>
      <c r="B113" s="305" t="str">
        <f>'[1]Приложение № 1'!B810</f>
        <v xml:space="preserve">г.п. Правдинский,  ул. 1-я Проектная, д. 75 </v>
      </c>
      <c r="C113" s="284">
        <f>'[1]Приложение № 1'!H810</f>
        <v>21</v>
      </c>
      <c r="D113" s="295">
        <f>'[1]Приложение № 1'!J810</f>
        <v>11</v>
      </c>
      <c r="E113" s="294">
        <f>'[1]Приложение № 1'!M810</f>
        <v>509.5</v>
      </c>
      <c r="F113" s="331">
        <f t="shared" ref="F113:F116" si="113">E113*$X$1</f>
        <v>31099880</v>
      </c>
      <c r="G113" s="294">
        <v>2.0699999999999998</v>
      </c>
      <c r="H113" s="331">
        <f>I113+L113</f>
        <v>31099880</v>
      </c>
      <c r="I113" s="331">
        <f>J113+K113</f>
        <v>23884707.84</v>
      </c>
      <c r="J113" s="331">
        <f>F113*P113</f>
        <v>23884707.84</v>
      </c>
      <c r="K113" s="331">
        <v>0</v>
      </c>
      <c r="L113" s="331">
        <f t="shared" ref="L113:L116" si="114">M113+N113</f>
        <v>7215172.1600000001</v>
      </c>
      <c r="M113" s="331">
        <f t="shared" ref="M113:M116" si="115">F113*Q113</f>
        <v>7215172.1600000001</v>
      </c>
      <c r="N113" s="331">
        <v>0</v>
      </c>
      <c r="O113" s="304">
        <f>P113+Q113</f>
        <v>1</v>
      </c>
      <c r="P113" s="308">
        <v>0.76800000000000002</v>
      </c>
      <c r="Q113" s="306">
        <f>1-P113</f>
        <v>0.23200000000000001</v>
      </c>
      <c r="S113" s="347">
        <f>D113-'Приложение № 1'!J113</f>
        <v>0</v>
      </c>
    </row>
    <row r="114" spans="1:19" ht="23.25" hidden="1" customHeight="1" x14ac:dyDescent="0.2">
      <c r="A114" s="313">
        <v>2</v>
      </c>
      <c r="B114" s="305" t="str">
        <f>'[1]Приложение № 1'!B811</f>
        <v>г.п. Правдинский, ул. 1-я Станционная, д. 8</v>
      </c>
      <c r="C114" s="284">
        <f>'[1]Приложение № 1'!H811</f>
        <v>54</v>
      </c>
      <c r="D114" s="295">
        <f>'[1]Приложение № 1'!J811</f>
        <v>14</v>
      </c>
      <c r="E114" s="294">
        <f>'[1]Приложение № 1'!M811</f>
        <v>601.20000000000005</v>
      </c>
      <c r="F114" s="331">
        <f t="shared" si="113"/>
        <v>36697248</v>
      </c>
      <c r="G114" s="294">
        <v>3.07</v>
      </c>
      <c r="H114" s="331">
        <f t="shared" ref="H114:H116" si="116">I114+L114</f>
        <v>36697248</v>
      </c>
      <c r="I114" s="331">
        <f t="shared" ref="I114:I116" si="117">J114+K114</f>
        <v>28183486.460000001</v>
      </c>
      <c r="J114" s="331">
        <f t="shared" ref="J114:J116" si="118">F114*P114</f>
        <v>28183486.460000001</v>
      </c>
      <c r="K114" s="331">
        <v>0</v>
      </c>
      <c r="L114" s="331">
        <f t="shared" si="114"/>
        <v>8513761.5399999991</v>
      </c>
      <c r="M114" s="331">
        <f t="shared" si="115"/>
        <v>8513761.5399999991</v>
      </c>
      <c r="N114" s="331">
        <v>0</v>
      </c>
      <c r="O114" s="304">
        <f t="shared" ref="O114:O116" si="119">P114+Q114</f>
        <v>1</v>
      </c>
      <c r="P114" s="308">
        <v>0.76800000000000002</v>
      </c>
      <c r="Q114" s="306">
        <f t="shared" ref="Q114:Q116" si="120">1-P114</f>
        <v>0.23200000000000001</v>
      </c>
      <c r="S114" s="347">
        <f>D114-'Приложение № 1'!J114</f>
        <v>0</v>
      </c>
    </row>
    <row r="115" spans="1:19" ht="23.25" hidden="1" customHeight="1" x14ac:dyDescent="0.2">
      <c r="A115" s="313">
        <v>3</v>
      </c>
      <c r="B115" s="305" t="str">
        <f>'[1]Приложение № 1'!B812</f>
        <v>г.п. Правдинский, ул. Народная, д. 11</v>
      </c>
      <c r="C115" s="284">
        <f>'[1]Приложение № 1'!H812</f>
        <v>10</v>
      </c>
      <c r="D115" s="295">
        <f>'[1]Приложение № 1'!J812</f>
        <v>7</v>
      </c>
      <c r="E115" s="294">
        <f>'[1]Приложение № 1'!M812</f>
        <v>245.9</v>
      </c>
      <c r="F115" s="331">
        <f t="shared" si="113"/>
        <v>15009736</v>
      </c>
      <c r="G115" s="294">
        <v>4.07</v>
      </c>
      <c r="H115" s="331">
        <f t="shared" si="116"/>
        <v>15009736</v>
      </c>
      <c r="I115" s="331">
        <f t="shared" si="117"/>
        <v>11527477.25</v>
      </c>
      <c r="J115" s="331">
        <f t="shared" si="118"/>
        <v>11527477.25</v>
      </c>
      <c r="K115" s="331">
        <v>0</v>
      </c>
      <c r="L115" s="331">
        <f t="shared" si="114"/>
        <v>3482258.75</v>
      </c>
      <c r="M115" s="331">
        <f t="shared" si="115"/>
        <v>3482258.75</v>
      </c>
      <c r="N115" s="331">
        <v>0</v>
      </c>
      <c r="O115" s="304">
        <f t="shared" si="119"/>
        <v>1</v>
      </c>
      <c r="P115" s="308">
        <v>0.76800000000000002</v>
      </c>
      <c r="Q115" s="306">
        <f t="shared" si="120"/>
        <v>0.23200000000000001</v>
      </c>
      <c r="S115" s="347">
        <f>D115-'Приложение № 1'!J115</f>
        <v>0</v>
      </c>
    </row>
    <row r="116" spans="1:19" ht="23.25" hidden="1" customHeight="1" x14ac:dyDescent="0.2">
      <c r="A116" s="313">
        <v>4</v>
      </c>
      <c r="B116" s="305" t="str">
        <f>'[1]Приложение № 1'!B813</f>
        <v>г.п. Правдинский, ул. Студенческая, д. 10</v>
      </c>
      <c r="C116" s="284">
        <f>'[1]Приложение № 1'!H813</f>
        <v>32</v>
      </c>
      <c r="D116" s="295">
        <f>'[1]Приложение № 1'!J813</f>
        <v>13</v>
      </c>
      <c r="E116" s="294">
        <f>'[1]Приложение № 1'!M813</f>
        <v>686.2</v>
      </c>
      <c r="F116" s="331">
        <f t="shared" si="113"/>
        <v>41885648</v>
      </c>
      <c r="G116" s="294">
        <v>5.07</v>
      </c>
      <c r="H116" s="331">
        <f t="shared" si="116"/>
        <v>41885648</v>
      </c>
      <c r="I116" s="331">
        <f t="shared" si="117"/>
        <v>32168177.66</v>
      </c>
      <c r="J116" s="331">
        <f t="shared" si="118"/>
        <v>32168177.66</v>
      </c>
      <c r="K116" s="331">
        <v>0</v>
      </c>
      <c r="L116" s="331">
        <f t="shared" si="114"/>
        <v>9717470.3399999999</v>
      </c>
      <c r="M116" s="331">
        <f t="shared" si="115"/>
        <v>9717470.3399999999</v>
      </c>
      <c r="N116" s="331">
        <v>0</v>
      </c>
      <c r="O116" s="304">
        <f t="shared" si="119"/>
        <v>1</v>
      </c>
      <c r="P116" s="308">
        <v>0.76800000000000002</v>
      </c>
      <c r="Q116" s="306">
        <f t="shared" si="120"/>
        <v>0.23200000000000001</v>
      </c>
      <c r="S116" s="347">
        <f>D116-'Приложение № 1'!J116</f>
        <v>0</v>
      </c>
    </row>
    <row r="117" spans="1:19" ht="34.5" hidden="1" customHeight="1" x14ac:dyDescent="0.2">
      <c r="A117" s="891" t="s">
        <v>1741</v>
      </c>
      <c r="B117" s="891"/>
      <c r="C117" s="300">
        <f>SUM(C118:C136)</f>
        <v>318</v>
      </c>
      <c r="D117" s="300">
        <f>SUM(D118:D136)</f>
        <v>123</v>
      </c>
      <c r="E117" s="301">
        <f>SUM(E118:E136)</f>
        <v>6604.51</v>
      </c>
      <c r="F117" s="301">
        <f>SUM(F118:F136)</f>
        <v>403139290.39999998</v>
      </c>
      <c r="G117" s="301">
        <f t="shared" ref="G117:N117" si="121">SUM(G118:G136)</f>
        <v>236.16</v>
      </c>
      <c r="H117" s="301">
        <f t="shared" si="121"/>
        <v>403139290.39999998</v>
      </c>
      <c r="I117" s="301">
        <f t="shared" si="121"/>
        <v>265265653.08000001</v>
      </c>
      <c r="J117" s="301">
        <f t="shared" si="121"/>
        <v>265265653.08000001</v>
      </c>
      <c r="K117" s="301">
        <f t="shared" si="121"/>
        <v>0</v>
      </c>
      <c r="L117" s="301">
        <f t="shared" si="121"/>
        <v>137873637.31999999</v>
      </c>
      <c r="M117" s="301">
        <f t="shared" si="121"/>
        <v>137873637.31999999</v>
      </c>
      <c r="N117" s="301">
        <f t="shared" si="121"/>
        <v>0</v>
      </c>
      <c r="O117" s="304"/>
      <c r="P117" s="308"/>
      <c r="Q117" s="306"/>
      <c r="S117" s="347">
        <f>D117-'Приложение № 1'!J117</f>
        <v>0</v>
      </c>
    </row>
    <row r="118" spans="1:19" ht="20.25" hidden="1" customHeight="1" x14ac:dyDescent="0.2">
      <c r="A118" s="313">
        <v>1</v>
      </c>
      <c r="B118" s="312" t="str">
        <f>'[1]Приложение № 1'!B815</f>
        <v>г. Пушкино, ул.Институтская, д. 10</v>
      </c>
      <c r="C118" s="284">
        <f>'[1]Приложение № 1'!H815</f>
        <v>30</v>
      </c>
      <c r="D118" s="295">
        <f>'[1]Приложение № 1'!J815</f>
        <v>12</v>
      </c>
      <c r="E118" s="294">
        <f>'[1]Приложение № 1'!M815</f>
        <v>478.8</v>
      </c>
      <c r="F118" s="331">
        <f t="shared" ref="F118:F142" si="122">E118*$X$1</f>
        <v>29225952</v>
      </c>
      <c r="G118" s="294">
        <v>4.62</v>
      </c>
      <c r="H118" s="331">
        <f t="shared" ref="H118:H136" si="123">I118+L118</f>
        <v>29225952</v>
      </c>
      <c r="I118" s="331">
        <f t="shared" ref="I118:I135" si="124">J118+K118</f>
        <v>19230676.420000002</v>
      </c>
      <c r="J118" s="331">
        <f t="shared" ref="J118:J135" si="125">F118*P118</f>
        <v>19230676.420000002</v>
      </c>
      <c r="K118" s="331">
        <v>0</v>
      </c>
      <c r="L118" s="331">
        <f t="shared" ref="L118:L135" si="126">M118+N118</f>
        <v>9995275.5800000001</v>
      </c>
      <c r="M118" s="331">
        <f t="shared" ref="M118:M135" si="127">F118*Q118</f>
        <v>9995275.5800000001</v>
      </c>
      <c r="N118" s="331">
        <v>0</v>
      </c>
      <c r="O118" s="304">
        <v>1</v>
      </c>
      <c r="P118" s="308">
        <v>0.65800000000000003</v>
      </c>
      <c r="Q118" s="306">
        <f>O118-P118</f>
        <v>0.34200000000000003</v>
      </c>
      <c r="S118" s="347">
        <f>D118-'Приложение № 1'!J118</f>
        <v>0</v>
      </c>
    </row>
    <row r="119" spans="1:19" ht="20.25" hidden="1" customHeight="1" x14ac:dyDescent="0.2">
      <c r="A119" s="313">
        <v>2</v>
      </c>
      <c r="B119" s="312" t="str">
        <f>'[1]Приложение № 1'!B816</f>
        <v>г. Пушикно, ул.Лесная, д. 45</v>
      </c>
      <c r="C119" s="284">
        <f>'[1]Приложение № 1'!H816</f>
        <v>24</v>
      </c>
      <c r="D119" s="295">
        <f>'[1]Приложение № 1'!J816</f>
        <v>8</v>
      </c>
      <c r="E119" s="294">
        <f>'[1]Приложение № 1'!M816</f>
        <v>491.9</v>
      </c>
      <c r="F119" s="331">
        <f t="shared" si="122"/>
        <v>30025576</v>
      </c>
      <c r="G119" s="294">
        <v>5.62</v>
      </c>
      <c r="H119" s="331">
        <f t="shared" si="123"/>
        <v>30025576</v>
      </c>
      <c r="I119" s="331">
        <f t="shared" si="124"/>
        <v>19756829.010000002</v>
      </c>
      <c r="J119" s="331">
        <f t="shared" si="125"/>
        <v>19756829.010000002</v>
      </c>
      <c r="K119" s="331">
        <v>0</v>
      </c>
      <c r="L119" s="331">
        <f t="shared" si="126"/>
        <v>10268746.99</v>
      </c>
      <c r="M119" s="331">
        <f t="shared" si="127"/>
        <v>10268746.99</v>
      </c>
      <c r="N119" s="331">
        <v>0</v>
      </c>
      <c r="O119" s="304">
        <v>1</v>
      </c>
      <c r="P119" s="308">
        <v>0.65800000000000003</v>
      </c>
      <c r="Q119" s="306">
        <f t="shared" ref="Q119:Q136" si="128">O119-P119</f>
        <v>0.34200000000000003</v>
      </c>
      <c r="S119" s="347">
        <f>D119-'Приложение № 1'!J119</f>
        <v>0</v>
      </c>
    </row>
    <row r="120" spans="1:19" ht="20.25" hidden="1" customHeight="1" x14ac:dyDescent="0.2">
      <c r="A120" s="313">
        <v>3</v>
      </c>
      <c r="B120" s="312" t="str">
        <f>'[1]Приложение № 1'!B817</f>
        <v>г. Пушкино, 2-й  Фабричный пр., д. 10</v>
      </c>
      <c r="C120" s="284">
        <f>'[1]Приложение № 1'!H817</f>
        <v>16</v>
      </c>
      <c r="D120" s="295">
        <f>'[1]Приложение № 1'!J817</f>
        <v>8</v>
      </c>
      <c r="E120" s="294">
        <f>'[1]Приложение № 1'!M817</f>
        <v>412.7</v>
      </c>
      <c r="F120" s="331">
        <f t="shared" si="122"/>
        <v>25191208</v>
      </c>
      <c r="G120" s="294">
        <v>6.62</v>
      </c>
      <c r="H120" s="331">
        <f t="shared" si="123"/>
        <v>25191208</v>
      </c>
      <c r="I120" s="331">
        <f t="shared" si="124"/>
        <v>16575814.859999999</v>
      </c>
      <c r="J120" s="331">
        <f t="shared" si="125"/>
        <v>16575814.859999999</v>
      </c>
      <c r="K120" s="331">
        <v>0</v>
      </c>
      <c r="L120" s="331">
        <f t="shared" si="126"/>
        <v>8615393.1400000006</v>
      </c>
      <c r="M120" s="331">
        <f t="shared" si="127"/>
        <v>8615393.1400000006</v>
      </c>
      <c r="N120" s="331">
        <v>0</v>
      </c>
      <c r="O120" s="304">
        <v>1</v>
      </c>
      <c r="P120" s="308">
        <v>0.65800000000000003</v>
      </c>
      <c r="Q120" s="306">
        <f t="shared" si="128"/>
        <v>0.34200000000000003</v>
      </c>
      <c r="S120" s="347">
        <f>D120-'Приложение № 1'!J120</f>
        <v>0</v>
      </c>
    </row>
    <row r="121" spans="1:19" ht="20.25" hidden="1" customHeight="1" x14ac:dyDescent="0.2">
      <c r="A121" s="313">
        <v>4</v>
      </c>
      <c r="B121" s="312" t="str">
        <f>'[1]Приложение № 1'!B818</f>
        <v>г. Пушкино, Ярославское шоссе, д. 185</v>
      </c>
      <c r="C121" s="284">
        <f>'[1]Приложение № 1'!H818</f>
        <v>19</v>
      </c>
      <c r="D121" s="295">
        <f>'[1]Приложение № 1'!J818</f>
        <v>4</v>
      </c>
      <c r="E121" s="294">
        <f>'[1]Приложение № 1'!M818</f>
        <v>155.9</v>
      </c>
      <c r="F121" s="331">
        <f t="shared" si="122"/>
        <v>9516136</v>
      </c>
      <c r="G121" s="294">
        <v>7.62</v>
      </c>
      <c r="H121" s="331">
        <f t="shared" si="123"/>
        <v>9516136</v>
      </c>
      <c r="I121" s="331">
        <f t="shared" si="124"/>
        <v>6261617.4900000002</v>
      </c>
      <c r="J121" s="331">
        <f t="shared" si="125"/>
        <v>6261617.4900000002</v>
      </c>
      <c r="K121" s="331">
        <v>0</v>
      </c>
      <c r="L121" s="331">
        <f t="shared" si="126"/>
        <v>3254518.51</v>
      </c>
      <c r="M121" s="331">
        <f t="shared" si="127"/>
        <v>3254518.51</v>
      </c>
      <c r="N121" s="331">
        <v>0</v>
      </c>
      <c r="O121" s="304">
        <v>1</v>
      </c>
      <c r="P121" s="308">
        <v>0.65800000000000003</v>
      </c>
      <c r="Q121" s="306">
        <f t="shared" si="128"/>
        <v>0.34200000000000003</v>
      </c>
      <c r="S121" s="347">
        <f>D121-'Приложение № 1'!J121</f>
        <v>0</v>
      </c>
    </row>
    <row r="122" spans="1:19" ht="20.25" hidden="1" customHeight="1" x14ac:dyDescent="0.2">
      <c r="A122" s="313">
        <v>5</v>
      </c>
      <c r="B122" s="312" t="str">
        <f>'[1]Приложение № 1'!B819</f>
        <v>г. Пушкино, ул. И.Арманд, д. 16</v>
      </c>
      <c r="C122" s="284">
        <f>'[1]Приложение № 1'!H819</f>
        <v>16</v>
      </c>
      <c r="D122" s="295">
        <f>'[1]Приложение № 1'!J819</f>
        <v>5</v>
      </c>
      <c r="E122" s="294">
        <f>'[1]Приложение № 1'!M819</f>
        <v>365.9</v>
      </c>
      <c r="F122" s="331">
        <f t="shared" si="122"/>
        <v>22334536</v>
      </c>
      <c r="G122" s="294">
        <v>8.6199999999999992</v>
      </c>
      <c r="H122" s="331">
        <f t="shared" si="123"/>
        <v>22334536</v>
      </c>
      <c r="I122" s="331">
        <f t="shared" si="124"/>
        <v>14696124.689999999</v>
      </c>
      <c r="J122" s="331">
        <f t="shared" si="125"/>
        <v>14696124.689999999</v>
      </c>
      <c r="K122" s="331">
        <v>0</v>
      </c>
      <c r="L122" s="331">
        <f t="shared" si="126"/>
        <v>7638411.3099999996</v>
      </c>
      <c r="M122" s="331">
        <f t="shared" si="127"/>
        <v>7638411.3099999996</v>
      </c>
      <c r="N122" s="331">
        <v>0</v>
      </c>
      <c r="O122" s="304">
        <v>1</v>
      </c>
      <c r="P122" s="308">
        <v>0.65800000000000003</v>
      </c>
      <c r="Q122" s="306">
        <f t="shared" si="128"/>
        <v>0.34200000000000003</v>
      </c>
      <c r="S122" s="347">
        <f>D122-'Приложение № 1'!J122</f>
        <v>0</v>
      </c>
    </row>
    <row r="123" spans="1:19" ht="20.25" hidden="1" customHeight="1" x14ac:dyDescent="0.2">
      <c r="A123" s="313">
        <v>6</v>
      </c>
      <c r="B123" s="312" t="str">
        <f>'[1]Приложение № 1'!B820</f>
        <v>г. Пушкино, ул. Боголюбская, д. 15</v>
      </c>
      <c r="C123" s="284">
        <f>'[1]Приложение № 1'!H820</f>
        <v>7</v>
      </c>
      <c r="D123" s="295">
        <f>'[1]Приложение № 1'!J820</f>
        <v>4</v>
      </c>
      <c r="E123" s="294">
        <f>'[1]Приложение № 1'!M820</f>
        <v>234.6</v>
      </c>
      <c r="F123" s="331">
        <f t="shared" si="122"/>
        <v>14319984</v>
      </c>
      <c r="G123" s="294">
        <v>9.6199999999999992</v>
      </c>
      <c r="H123" s="331">
        <f t="shared" si="123"/>
        <v>14319984</v>
      </c>
      <c r="I123" s="331">
        <f t="shared" si="124"/>
        <v>9422549.4700000007</v>
      </c>
      <c r="J123" s="331">
        <f t="shared" si="125"/>
        <v>9422549.4700000007</v>
      </c>
      <c r="K123" s="331">
        <v>0</v>
      </c>
      <c r="L123" s="331">
        <f t="shared" si="126"/>
        <v>4897434.53</v>
      </c>
      <c r="M123" s="331">
        <f t="shared" si="127"/>
        <v>4897434.53</v>
      </c>
      <c r="N123" s="331">
        <v>0</v>
      </c>
      <c r="O123" s="304">
        <v>1</v>
      </c>
      <c r="P123" s="308">
        <v>0.65800000000000003</v>
      </c>
      <c r="Q123" s="306">
        <f t="shared" si="128"/>
        <v>0.34200000000000003</v>
      </c>
      <c r="S123" s="347">
        <f>D123-'Приложение № 1'!J123</f>
        <v>0</v>
      </c>
    </row>
    <row r="124" spans="1:19" ht="20.25" hidden="1" customHeight="1" x14ac:dyDescent="0.2">
      <c r="A124" s="313">
        <v>7</v>
      </c>
      <c r="B124" s="312" t="str">
        <f>'[1]Приложение № 1'!B821</f>
        <v>г. Пушкино, 2-й  Фабричный пр., д. 8</v>
      </c>
      <c r="C124" s="284">
        <f>'[1]Приложение № 1'!H821</f>
        <v>8</v>
      </c>
      <c r="D124" s="295">
        <f>'[1]Приложение № 1'!J821</f>
        <v>8</v>
      </c>
      <c r="E124" s="294">
        <f>'[1]Приложение № 1'!M821</f>
        <v>518.20000000000005</v>
      </c>
      <c r="F124" s="331">
        <f t="shared" si="122"/>
        <v>31630928</v>
      </c>
      <c r="G124" s="294">
        <v>10.62</v>
      </c>
      <c r="H124" s="331">
        <f t="shared" si="123"/>
        <v>31630928</v>
      </c>
      <c r="I124" s="331">
        <f t="shared" si="124"/>
        <v>20813150.620000001</v>
      </c>
      <c r="J124" s="331">
        <f t="shared" si="125"/>
        <v>20813150.620000001</v>
      </c>
      <c r="K124" s="331">
        <v>0</v>
      </c>
      <c r="L124" s="331">
        <f t="shared" si="126"/>
        <v>10817777.380000001</v>
      </c>
      <c r="M124" s="331">
        <f t="shared" si="127"/>
        <v>10817777.380000001</v>
      </c>
      <c r="N124" s="331">
        <v>0</v>
      </c>
      <c r="O124" s="304">
        <v>1</v>
      </c>
      <c r="P124" s="308">
        <v>0.65800000000000003</v>
      </c>
      <c r="Q124" s="306">
        <f t="shared" si="128"/>
        <v>0.34200000000000003</v>
      </c>
      <c r="S124" s="347">
        <f>D124-'Приложение № 1'!J124</f>
        <v>0</v>
      </c>
    </row>
    <row r="125" spans="1:19" ht="20.25" hidden="1" customHeight="1" x14ac:dyDescent="0.2">
      <c r="A125" s="313">
        <v>8</v>
      </c>
      <c r="B125" s="312" t="str">
        <f>'[1]Приложение № 1'!B822</f>
        <v>г. Пушкино, Акуловское шоссе, д. 27</v>
      </c>
      <c r="C125" s="284">
        <f>'[1]Приложение № 1'!H822</f>
        <v>23</v>
      </c>
      <c r="D125" s="295">
        <f>'[1]Приложение № 1'!J822</f>
        <v>8</v>
      </c>
      <c r="E125" s="294">
        <f>'[1]Приложение № 1'!M822</f>
        <v>504.1</v>
      </c>
      <c r="F125" s="331">
        <f t="shared" si="122"/>
        <v>30770264</v>
      </c>
      <c r="G125" s="294">
        <v>11.62</v>
      </c>
      <c r="H125" s="331">
        <f t="shared" si="123"/>
        <v>30770264</v>
      </c>
      <c r="I125" s="331">
        <f t="shared" si="124"/>
        <v>20246833.710000001</v>
      </c>
      <c r="J125" s="331">
        <f t="shared" si="125"/>
        <v>20246833.710000001</v>
      </c>
      <c r="K125" s="331">
        <v>0</v>
      </c>
      <c r="L125" s="331">
        <f t="shared" si="126"/>
        <v>10523430.289999999</v>
      </c>
      <c r="M125" s="331">
        <f t="shared" si="127"/>
        <v>10523430.289999999</v>
      </c>
      <c r="N125" s="331">
        <v>0</v>
      </c>
      <c r="O125" s="304">
        <v>1</v>
      </c>
      <c r="P125" s="308">
        <v>0.65800000000000003</v>
      </c>
      <c r="Q125" s="306">
        <f t="shared" si="128"/>
        <v>0.34200000000000003</v>
      </c>
      <c r="S125" s="347">
        <f>D125-'Приложение № 1'!J125</f>
        <v>0</v>
      </c>
    </row>
    <row r="126" spans="1:19" ht="20.25" hidden="1" customHeight="1" x14ac:dyDescent="0.2">
      <c r="A126" s="313">
        <v>9</v>
      </c>
      <c r="B126" s="312" t="str">
        <f>'[1]Приложение № 1'!B823</f>
        <v>г. Пушкино, Акуловское шоссе, д. 23/3</v>
      </c>
      <c r="C126" s="284">
        <f>'[1]Приложение № 1'!H823</f>
        <v>32</v>
      </c>
      <c r="D126" s="295">
        <f>'[1]Приложение № 1'!J823</f>
        <v>8</v>
      </c>
      <c r="E126" s="294">
        <f>'[1]Приложение № 1'!M823</f>
        <v>498.6</v>
      </c>
      <c r="F126" s="331">
        <f t="shared" si="122"/>
        <v>30434544</v>
      </c>
      <c r="G126" s="294">
        <v>12.62</v>
      </c>
      <c r="H126" s="331">
        <f t="shared" si="123"/>
        <v>30434544</v>
      </c>
      <c r="I126" s="331">
        <f t="shared" si="124"/>
        <v>20025929.949999999</v>
      </c>
      <c r="J126" s="331">
        <f t="shared" si="125"/>
        <v>20025929.949999999</v>
      </c>
      <c r="K126" s="331">
        <v>0</v>
      </c>
      <c r="L126" s="331">
        <f t="shared" si="126"/>
        <v>10408614.050000001</v>
      </c>
      <c r="M126" s="331">
        <f t="shared" si="127"/>
        <v>10408614.050000001</v>
      </c>
      <c r="N126" s="331">
        <v>0</v>
      </c>
      <c r="O126" s="304">
        <v>1</v>
      </c>
      <c r="P126" s="308">
        <v>0.65800000000000003</v>
      </c>
      <c r="Q126" s="306">
        <f t="shared" si="128"/>
        <v>0.34200000000000003</v>
      </c>
      <c r="S126" s="347">
        <f>D126-'Приложение № 1'!J126</f>
        <v>0</v>
      </c>
    </row>
    <row r="127" spans="1:19" ht="20.25" hidden="1" customHeight="1" x14ac:dyDescent="0.2">
      <c r="A127" s="313">
        <v>10</v>
      </c>
      <c r="B127" s="312" t="str">
        <f>'[1]Приложение № 1'!B824</f>
        <v>г. Пушкино, Акуловское шоссе, д.15, корп.9</v>
      </c>
      <c r="C127" s="284">
        <f>'[1]Приложение № 1'!H824</f>
        <v>21</v>
      </c>
      <c r="D127" s="295">
        <f>'[1]Приложение № 1'!J824</f>
        <v>8</v>
      </c>
      <c r="E127" s="294">
        <f>'[1]Приложение № 1'!M824</f>
        <v>503.6</v>
      </c>
      <c r="F127" s="331">
        <f t="shared" si="122"/>
        <v>30739744</v>
      </c>
      <c r="G127" s="294">
        <v>13.62</v>
      </c>
      <c r="H127" s="331">
        <f t="shared" si="123"/>
        <v>30739744</v>
      </c>
      <c r="I127" s="331">
        <f t="shared" si="124"/>
        <v>20226751.550000001</v>
      </c>
      <c r="J127" s="331">
        <f t="shared" si="125"/>
        <v>20226751.550000001</v>
      </c>
      <c r="K127" s="331">
        <v>0</v>
      </c>
      <c r="L127" s="331">
        <f t="shared" si="126"/>
        <v>10512992.449999999</v>
      </c>
      <c r="M127" s="331">
        <f t="shared" si="127"/>
        <v>10512992.449999999</v>
      </c>
      <c r="N127" s="331">
        <v>0</v>
      </c>
      <c r="O127" s="304">
        <v>1</v>
      </c>
      <c r="P127" s="308">
        <v>0.65800000000000003</v>
      </c>
      <c r="Q127" s="306">
        <f t="shared" si="128"/>
        <v>0.34200000000000003</v>
      </c>
      <c r="S127" s="347">
        <f>D127-'Приложение № 1'!J127</f>
        <v>0</v>
      </c>
    </row>
    <row r="128" spans="1:19" ht="20.25" hidden="1" customHeight="1" x14ac:dyDescent="0.2">
      <c r="A128" s="313">
        <v>11</v>
      </c>
      <c r="B128" s="312" t="str">
        <f>'[1]Приложение № 1'!B825</f>
        <v>г. Пушкино, Акуловское шоссе, д.15, корп. 13</v>
      </c>
      <c r="C128" s="284">
        <f>'[1]Приложение № 1'!H825</f>
        <v>28</v>
      </c>
      <c r="D128" s="295">
        <f>'[1]Приложение № 1'!J825</f>
        <v>8</v>
      </c>
      <c r="E128" s="294">
        <f>'[1]Приложение № 1'!M825</f>
        <v>505.8</v>
      </c>
      <c r="F128" s="331">
        <f t="shared" si="122"/>
        <v>30874032</v>
      </c>
      <c r="G128" s="294">
        <v>14.62</v>
      </c>
      <c r="H128" s="331">
        <f t="shared" si="123"/>
        <v>30874032</v>
      </c>
      <c r="I128" s="331">
        <f t="shared" si="124"/>
        <v>20315113.059999999</v>
      </c>
      <c r="J128" s="331">
        <f t="shared" si="125"/>
        <v>20315113.059999999</v>
      </c>
      <c r="K128" s="331">
        <v>0</v>
      </c>
      <c r="L128" s="331">
        <f t="shared" si="126"/>
        <v>10558918.939999999</v>
      </c>
      <c r="M128" s="331">
        <f t="shared" si="127"/>
        <v>10558918.939999999</v>
      </c>
      <c r="N128" s="331">
        <v>0</v>
      </c>
      <c r="O128" s="304">
        <v>1</v>
      </c>
      <c r="P128" s="308">
        <v>0.65800000000000003</v>
      </c>
      <c r="Q128" s="306">
        <f t="shared" si="128"/>
        <v>0.34200000000000003</v>
      </c>
      <c r="S128" s="347">
        <f>D128-'Приложение № 1'!J128</f>
        <v>0</v>
      </c>
    </row>
    <row r="129" spans="1:23" ht="20.25" hidden="1" customHeight="1" x14ac:dyDescent="0.2">
      <c r="A129" s="313">
        <v>12</v>
      </c>
      <c r="B129" s="312" t="str">
        <f>'[1]Приложение № 1'!B826</f>
        <v>г. Пушкино, ул. Зеленая Роща, д. 6</v>
      </c>
      <c r="C129" s="284">
        <f>'[1]Приложение № 1'!H826</f>
        <v>13</v>
      </c>
      <c r="D129" s="295">
        <f>'[1]Приложение № 1'!J826</f>
        <v>7</v>
      </c>
      <c r="E129" s="294">
        <f>'[1]Приложение № 1'!M826</f>
        <v>286.5</v>
      </c>
      <c r="F129" s="331">
        <f t="shared" si="122"/>
        <v>17487960</v>
      </c>
      <c r="G129" s="294">
        <v>15.62</v>
      </c>
      <c r="H129" s="331">
        <f t="shared" si="123"/>
        <v>17487960</v>
      </c>
      <c r="I129" s="331">
        <f t="shared" si="124"/>
        <v>11507077.68</v>
      </c>
      <c r="J129" s="331">
        <f t="shared" si="125"/>
        <v>11507077.68</v>
      </c>
      <c r="K129" s="331">
        <v>0</v>
      </c>
      <c r="L129" s="331">
        <f t="shared" si="126"/>
        <v>5980882.3200000003</v>
      </c>
      <c r="M129" s="331">
        <f t="shared" si="127"/>
        <v>5980882.3200000003</v>
      </c>
      <c r="N129" s="331">
        <v>0</v>
      </c>
      <c r="O129" s="304">
        <v>1</v>
      </c>
      <c r="P129" s="308">
        <v>0.65800000000000003</v>
      </c>
      <c r="Q129" s="306">
        <f t="shared" si="128"/>
        <v>0.34200000000000003</v>
      </c>
      <c r="S129" s="347">
        <f>D129-'Приложение № 1'!J129</f>
        <v>0</v>
      </c>
    </row>
    <row r="130" spans="1:23" ht="20.25" hidden="1" customHeight="1" x14ac:dyDescent="0.2">
      <c r="A130" s="313">
        <v>13</v>
      </c>
      <c r="B130" s="312" t="str">
        <f>'[1]Приложение № 1'!B827</f>
        <v>г. Пушкино, ул. Зеленая Роща, д. 7</v>
      </c>
      <c r="C130" s="284">
        <f>'[1]Приложение № 1'!H827</f>
        <v>3</v>
      </c>
      <c r="D130" s="295">
        <f>'[1]Приложение № 1'!J827</f>
        <v>2</v>
      </c>
      <c r="E130" s="294">
        <f>'[1]Приложение № 1'!M827</f>
        <v>143.4</v>
      </c>
      <c r="F130" s="331">
        <f t="shared" si="122"/>
        <v>8753136</v>
      </c>
      <c r="G130" s="294">
        <v>16.62</v>
      </c>
      <c r="H130" s="331">
        <f t="shared" si="123"/>
        <v>8753136</v>
      </c>
      <c r="I130" s="331">
        <f t="shared" si="124"/>
        <v>5759563.4900000002</v>
      </c>
      <c r="J130" s="331">
        <f t="shared" si="125"/>
        <v>5759563.4900000002</v>
      </c>
      <c r="K130" s="331">
        <v>0</v>
      </c>
      <c r="L130" s="331">
        <f t="shared" si="126"/>
        <v>2993572.51</v>
      </c>
      <c r="M130" s="331">
        <f t="shared" si="127"/>
        <v>2993572.51</v>
      </c>
      <c r="N130" s="331">
        <v>0</v>
      </c>
      <c r="O130" s="304">
        <v>1</v>
      </c>
      <c r="P130" s="308">
        <v>0.65800000000000003</v>
      </c>
      <c r="Q130" s="306">
        <f t="shared" si="128"/>
        <v>0.34200000000000003</v>
      </c>
      <c r="S130" s="347">
        <f>D130-'Приложение № 1'!J130</f>
        <v>0</v>
      </c>
    </row>
    <row r="131" spans="1:23" ht="20.25" hidden="1" customHeight="1" x14ac:dyDescent="0.2">
      <c r="A131" s="313">
        <v>14</v>
      </c>
      <c r="B131" s="312" t="str">
        <f>'[1]Приложение № 1'!B828</f>
        <v>г. Пушкино, ул. Лермонтова, д. 35</v>
      </c>
      <c r="C131" s="284">
        <f>'[1]Приложение № 1'!H828</f>
        <v>7</v>
      </c>
      <c r="D131" s="295">
        <f>'[1]Приложение № 1'!J828</f>
        <v>4</v>
      </c>
      <c r="E131" s="294">
        <f>'[1]Приложение № 1'!M828</f>
        <v>116.4</v>
      </c>
      <c r="F131" s="331">
        <f t="shared" si="122"/>
        <v>7105056</v>
      </c>
      <c r="G131" s="294">
        <v>17.62</v>
      </c>
      <c r="H131" s="331">
        <f t="shared" si="123"/>
        <v>7105056</v>
      </c>
      <c r="I131" s="331">
        <f t="shared" si="124"/>
        <v>4675126.8499999996</v>
      </c>
      <c r="J131" s="331">
        <f t="shared" si="125"/>
        <v>4675126.8499999996</v>
      </c>
      <c r="K131" s="331">
        <v>0</v>
      </c>
      <c r="L131" s="331">
        <f t="shared" si="126"/>
        <v>2429929.15</v>
      </c>
      <c r="M131" s="331">
        <f t="shared" si="127"/>
        <v>2429929.15</v>
      </c>
      <c r="N131" s="331">
        <v>0</v>
      </c>
      <c r="O131" s="304">
        <v>1</v>
      </c>
      <c r="P131" s="308">
        <v>0.65800000000000003</v>
      </c>
      <c r="Q131" s="306">
        <f t="shared" si="128"/>
        <v>0.34200000000000003</v>
      </c>
      <c r="S131" s="347">
        <f>D131-'Приложение № 1'!J131</f>
        <v>0</v>
      </c>
    </row>
    <row r="132" spans="1:23" ht="20.25" hidden="1" customHeight="1" x14ac:dyDescent="0.2">
      <c r="A132" s="313">
        <v>15</v>
      </c>
      <c r="B132" s="312" t="str">
        <f>'[1]Приложение № 1'!B829</f>
        <v>г. Пушкино, мкр. Мамонтовка, ул.Гоголевская, д. 29</v>
      </c>
      <c r="C132" s="284">
        <f>'[1]Приложение № 1'!H829</f>
        <v>13</v>
      </c>
      <c r="D132" s="295">
        <f>'[1]Приложение № 1'!J829</f>
        <v>4</v>
      </c>
      <c r="E132" s="294">
        <f>'[1]Приложение № 1'!M829</f>
        <v>293.10000000000002</v>
      </c>
      <c r="F132" s="331">
        <f t="shared" si="122"/>
        <v>17890824</v>
      </c>
      <c r="G132" s="294">
        <v>18.62</v>
      </c>
      <c r="H132" s="331">
        <f t="shared" si="123"/>
        <v>17890824</v>
      </c>
      <c r="I132" s="331">
        <f t="shared" si="124"/>
        <v>11772162.189999999</v>
      </c>
      <c r="J132" s="331">
        <f t="shared" si="125"/>
        <v>11772162.189999999</v>
      </c>
      <c r="K132" s="331">
        <v>0</v>
      </c>
      <c r="L132" s="331">
        <f t="shared" si="126"/>
        <v>6118661.8099999996</v>
      </c>
      <c r="M132" s="331">
        <f t="shared" si="127"/>
        <v>6118661.8099999996</v>
      </c>
      <c r="N132" s="331">
        <v>0</v>
      </c>
      <c r="O132" s="304">
        <v>1</v>
      </c>
      <c r="P132" s="308">
        <v>0.65800000000000003</v>
      </c>
      <c r="Q132" s="306">
        <f t="shared" si="128"/>
        <v>0.34200000000000003</v>
      </c>
      <c r="S132" s="347">
        <f>D132-'Приложение № 1'!J132</f>
        <v>0</v>
      </c>
    </row>
    <row r="133" spans="1:23" ht="20.25" hidden="1" customHeight="1" x14ac:dyDescent="0.2">
      <c r="A133" s="313">
        <v>16</v>
      </c>
      <c r="B133" s="312" t="str">
        <f>'[1]Приложение № 1'!B830</f>
        <v>г. Пушкино, ул. Грибоедова, д. 5</v>
      </c>
      <c r="C133" s="284">
        <f>'[1]Приложение № 1'!H830</f>
        <v>18</v>
      </c>
      <c r="D133" s="295">
        <f>'[1]Приложение № 1'!J830</f>
        <v>9</v>
      </c>
      <c r="E133" s="294">
        <f>'[1]Приложение № 1'!M830</f>
        <v>366.6</v>
      </c>
      <c r="F133" s="331">
        <f t="shared" si="122"/>
        <v>22377264</v>
      </c>
      <c r="G133" s="294">
        <v>19.62</v>
      </c>
      <c r="H133" s="331">
        <f t="shared" si="123"/>
        <v>22377264</v>
      </c>
      <c r="I133" s="331">
        <f t="shared" si="124"/>
        <v>14724239.710000001</v>
      </c>
      <c r="J133" s="331">
        <f t="shared" si="125"/>
        <v>14724239.710000001</v>
      </c>
      <c r="K133" s="331">
        <v>0</v>
      </c>
      <c r="L133" s="331">
        <f t="shared" si="126"/>
        <v>7653024.29</v>
      </c>
      <c r="M133" s="331">
        <f t="shared" si="127"/>
        <v>7653024.29</v>
      </c>
      <c r="N133" s="331">
        <v>0</v>
      </c>
      <c r="O133" s="304">
        <v>1</v>
      </c>
      <c r="P133" s="308">
        <v>0.65800000000000003</v>
      </c>
      <c r="Q133" s="306">
        <f t="shared" si="128"/>
        <v>0.34200000000000003</v>
      </c>
      <c r="S133" s="347">
        <f>D133-'Приложение № 1'!J133</f>
        <v>0</v>
      </c>
    </row>
    <row r="134" spans="1:23" ht="20.25" hidden="1" customHeight="1" x14ac:dyDescent="0.2">
      <c r="A134" s="313">
        <v>17</v>
      </c>
      <c r="B134" s="312" t="str">
        <f>'[1]Приложение № 1'!B831</f>
        <v>г. Пушкино, ул. Озерная, д.15, корпус 1</v>
      </c>
      <c r="C134" s="284">
        <f>'[1]Приложение № 1'!H831</f>
        <v>31</v>
      </c>
      <c r="D134" s="295">
        <f>'[1]Приложение № 1'!J831</f>
        <v>10</v>
      </c>
      <c r="E134" s="294">
        <f>'[1]Приложение № 1'!M831</f>
        <v>510.5</v>
      </c>
      <c r="F134" s="331">
        <f t="shared" si="122"/>
        <v>31160920</v>
      </c>
      <c r="G134" s="294">
        <v>20.62</v>
      </c>
      <c r="H134" s="331">
        <f t="shared" si="123"/>
        <v>31160920</v>
      </c>
      <c r="I134" s="331">
        <f t="shared" si="124"/>
        <v>20503885.359999999</v>
      </c>
      <c r="J134" s="331">
        <f t="shared" si="125"/>
        <v>20503885.359999999</v>
      </c>
      <c r="K134" s="331">
        <v>0</v>
      </c>
      <c r="L134" s="331">
        <f t="shared" si="126"/>
        <v>10657034.640000001</v>
      </c>
      <c r="M134" s="331">
        <f t="shared" si="127"/>
        <v>10657034.640000001</v>
      </c>
      <c r="N134" s="331">
        <v>0</v>
      </c>
      <c r="O134" s="304">
        <v>1</v>
      </c>
      <c r="P134" s="308">
        <v>0.65800000000000003</v>
      </c>
      <c r="Q134" s="306">
        <f t="shared" si="128"/>
        <v>0.34200000000000003</v>
      </c>
      <c r="S134" s="347">
        <f>D134-'Приложение № 1'!J134</f>
        <v>0</v>
      </c>
    </row>
    <row r="135" spans="1:23" ht="20.25" hidden="1" customHeight="1" x14ac:dyDescent="0.2">
      <c r="A135" s="313">
        <v>18</v>
      </c>
      <c r="B135" s="312" t="str">
        <f>'[1]Приложение № 1'!B832</f>
        <v>г. Пушкино, ул. Островского, д. 2/6</v>
      </c>
      <c r="C135" s="284">
        <f>'[1]Приложение № 1'!H832</f>
        <v>5</v>
      </c>
      <c r="D135" s="295">
        <f>'[1]Приложение № 1'!J832</f>
        <v>2</v>
      </c>
      <c r="E135" s="294">
        <f>'[1]Приложение № 1'!M832</f>
        <v>91.1</v>
      </c>
      <c r="F135" s="331">
        <f t="shared" si="122"/>
        <v>5560744</v>
      </c>
      <c r="G135" s="294">
        <v>21.62</v>
      </c>
      <c r="H135" s="331">
        <f t="shared" si="123"/>
        <v>5560744</v>
      </c>
      <c r="I135" s="331">
        <f t="shared" si="124"/>
        <v>3658969.55</v>
      </c>
      <c r="J135" s="331">
        <f t="shared" si="125"/>
        <v>3658969.55</v>
      </c>
      <c r="K135" s="331">
        <v>0</v>
      </c>
      <c r="L135" s="331">
        <f t="shared" si="126"/>
        <v>1901774.45</v>
      </c>
      <c r="M135" s="331">
        <f t="shared" si="127"/>
        <v>1901774.45</v>
      </c>
      <c r="N135" s="331">
        <v>0</v>
      </c>
      <c r="O135" s="304">
        <v>1</v>
      </c>
      <c r="P135" s="308">
        <v>0.65800000000000003</v>
      </c>
      <c r="Q135" s="306">
        <f t="shared" si="128"/>
        <v>0.34200000000000003</v>
      </c>
      <c r="S135" s="347">
        <f>D135-'Приложение № 1'!J135</f>
        <v>0</v>
      </c>
    </row>
    <row r="136" spans="1:23" s="354" customFormat="1" ht="20.25" hidden="1" customHeight="1" x14ac:dyDescent="0.2">
      <c r="A136" s="391">
        <v>19</v>
      </c>
      <c r="B136" s="392" t="s">
        <v>1919</v>
      </c>
      <c r="C136" s="384">
        <v>4</v>
      </c>
      <c r="D136" s="402">
        <v>4</v>
      </c>
      <c r="E136" s="389">
        <v>126.81</v>
      </c>
      <c r="F136" s="372">
        <f t="shared" si="122"/>
        <v>7740482.4000000004</v>
      </c>
      <c r="G136" s="389"/>
      <c r="H136" s="372">
        <f t="shared" si="123"/>
        <v>7740482.4000000004</v>
      </c>
      <c r="I136" s="372">
        <f t="shared" ref="I136" si="129">J136+K136</f>
        <v>5093237.42</v>
      </c>
      <c r="J136" s="372">
        <f t="shared" ref="J136" si="130">F136*P136</f>
        <v>5093237.42</v>
      </c>
      <c r="K136" s="372">
        <v>0</v>
      </c>
      <c r="L136" s="372">
        <f t="shared" ref="L136" si="131">M136+N136</f>
        <v>2647244.98</v>
      </c>
      <c r="M136" s="372">
        <f t="shared" ref="M136" si="132">F136*Q136</f>
        <v>2647244.98</v>
      </c>
      <c r="N136" s="372">
        <v>0</v>
      </c>
      <c r="O136" s="374">
        <v>1</v>
      </c>
      <c r="P136" s="375">
        <v>0.65800000000000003</v>
      </c>
      <c r="Q136" s="376">
        <f t="shared" si="128"/>
        <v>0.34200000000000003</v>
      </c>
      <c r="S136" s="355">
        <f>D136-'Приложение № 1'!J136</f>
        <v>0</v>
      </c>
    </row>
    <row r="137" spans="1:23" ht="32.25" hidden="1" customHeight="1" x14ac:dyDescent="0.2">
      <c r="A137" s="889" t="s">
        <v>1966</v>
      </c>
      <c r="B137" s="889"/>
      <c r="C137" s="307">
        <f>SUM(C138:C142)</f>
        <v>574</v>
      </c>
      <c r="D137" s="307">
        <f>SUM(D138:D142)</f>
        <v>229</v>
      </c>
      <c r="E137" s="301">
        <f>SUM(E138:E142)</f>
        <v>10401.700000000001</v>
      </c>
      <c r="F137" s="315">
        <f t="shared" si="122"/>
        <v>634919768</v>
      </c>
      <c r="G137" s="301">
        <v>23.62</v>
      </c>
      <c r="H137" s="315">
        <f>SUM(H138:H142)</f>
        <v>634919768</v>
      </c>
      <c r="I137" s="315">
        <f t="shared" ref="I137:N137" si="133">SUM(I138:I142)</f>
        <v>593015063.29999995</v>
      </c>
      <c r="J137" s="315">
        <f t="shared" si="133"/>
        <v>593015063.29999995</v>
      </c>
      <c r="K137" s="315">
        <f t="shared" si="133"/>
        <v>0</v>
      </c>
      <c r="L137" s="315">
        <f t="shared" si="133"/>
        <v>41904704.700000003</v>
      </c>
      <c r="M137" s="315">
        <f t="shared" si="133"/>
        <v>41904704.700000003</v>
      </c>
      <c r="N137" s="315">
        <f t="shared" si="133"/>
        <v>0</v>
      </c>
      <c r="O137" s="304"/>
      <c r="P137" s="308"/>
      <c r="Q137" s="306"/>
      <c r="S137" s="347">
        <f>D137-'Приложение № 1'!J137</f>
        <v>0</v>
      </c>
    </row>
    <row r="138" spans="1:23" ht="21" hidden="1" customHeight="1" x14ac:dyDescent="0.2">
      <c r="A138" s="313">
        <v>1</v>
      </c>
      <c r="B138" s="312" t="str">
        <f>'[1]Приложение № 1'!B834</f>
        <v>г. Пущино, мкр "В", д.  18</v>
      </c>
      <c r="C138" s="284">
        <f>'[1]Приложение № 1'!H834</f>
        <v>144</v>
      </c>
      <c r="D138" s="295">
        <f>'[1]Приложение № 1'!J834</f>
        <v>59</v>
      </c>
      <c r="E138" s="294">
        <f>'[1]Приложение № 1'!M834</f>
        <v>2732.4</v>
      </c>
      <c r="F138" s="331">
        <f t="shared" si="122"/>
        <v>166785696</v>
      </c>
      <c r="G138" s="294">
        <v>24.62</v>
      </c>
      <c r="H138" s="331">
        <f>I138+L138</f>
        <v>166785696</v>
      </c>
      <c r="I138" s="331">
        <f>J138+K138</f>
        <v>155777840.06</v>
      </c>
      <c r="J138" s="331">
        <f>F138*P138</f>
        <v>155777840.06</v>
      </c>
      <c r="K138" s="331">
        <v>0</v>
      </c>
      <c r="L138" s="331">
        <f>M138+N138</f>
        <v>11007855.939999999</v>
      </c>
      <c r="M138" s="331">
        <f>F138*Q138</f>
        <v>11007855.939999999</v>
      </c>
      <c r="N138" s="331">
        <v>0</v>
      </c>
      <c r="O138" s="304">
        <v>1</v>
      </c>
      <c r="P138" s="308">
        <v>0.93400000000000005</v>
      </c>
      <c r="Q138" s="306">
        <f>1-P138</f>
        <v>6.6000000000000003E-2</v>
      </c>
      <c r="S138" s="347">
        <f>D138-'Приложение № 1'!J138</f>
        <v>0</v>
      </c>
    </row>
    <row r="139" spans="1:23" ht="21" hidden="1" customHeight="1" x14ac:dyDescent="0.2">
      <c r="A139" s="313">
        <v>2</v>
      </c>
      <c r="B139" s="312" t="str">
        <f>'[1]Приложение № 1'!B835</f>
        <v>г. Пущино, мкр "В",  д. 19</v>
      </c>
      <c r="C139" s="284">
        <f>'[1]Приложение № 1'!H835</f>
        <v>151</v>
      </c>
      <c r="D139" s="295">
        <f>'[1]Приложение № 1'!J835</f>
        <v>58</v>
      </c>
      <c r="E139" s="294">
        <f>'[1]Приложение № 1'!M835</f>
        <v>2640.9</v>
      </c>
      <c r="F139" s="331">
        <f t="shared" si="122"/>
        <v>161200536</v>
      </c>
      <c r="G139" s="294">
        <v>25.62</v>
      </c>
      <c r="H139" s="331">
        <f t="shared" ref="H139:H142" si="134">I139+L139</f>
        <v>161200536</v>
      </c>
      <c r="I139" s="331">
        <f t="shared" ref="I139:I142" si="135">J139+K139</f>
        <v>150561300.62</v>
      </c>
      <c r="J139" s="331">
        <f t="shared" ref="J139:J142" si="136">F139*P139</f>
        <v>150561300.62</v>
      </c>
      <c r="K139" s="331">
        <v>0</v>
      </c>
      <c r="L139" s="331">
        <f t="shared" ref="L139:L142" si="137">M139+N139</f>
        <v>10639235.380000001</v>
      </c>
      <c r="M139" s="331">
        <f t="shared" ref="M139:M142" si="138">F139*Q139</f>
        <v>10639235.380000001</v>
      </c>
      <c r="N139" s="331">
        <v>0</v>
      </c>
      <c r="O139" s="304">
        <v>1</v>
      </c>
      <c r="P139" s="308">
        <v>0.93400000000000005</v>
      </c>
      <c r="Q139" s="306">
        <f t="shared" ref="Q139:Q142" si="139">1-P139</f>
        <v>6.6000000000000003E-2</v>
      </c>
      <c r="S139" s="347">
        <f>D139-'Приложение № 1'!J139</f>
        <v>0</v>
      </c>
    </row>
    <row r="140" spans="1:23" ht="21" hidden="1" customHeight="1" x14ac:dyDescent="0.2">
      <c r="A140" s="313">
        <v>3</v>
      </c>
      <c r="B140" s="312" t="str">
        <f>'[1]Приложение № 1'!B836</f>
        <v>г. Пущино, мкр. "В",  д. 10</v>
      </c>
      <c r="C140" s="284">
        <f>'[1]Приложение № 1'!H836</f>
        <v>115</v>
      </c>
      <c r="D140" s="295">
        <f>'[1]Приложение № 1'!J836</f>
        <v>44</v>
      </c>
      <c r="E140" s="294">
        <f>'[1]Приложение № 1'!M836</f>
        <v>1915.4</v>
      </c>
      <c r="F140" s="331">
        <f t="shared" si="122"/>
        <v>116916016</v>
      </c>
      <c r="G140" s="294">
        <v>26.62</v>
      </c>
      <c r="H140" s="331">
        <f t="shared" si="134"/>
        <v>116916016</v>
      </c>
      <c r="I140" s="331">
        <f t="shared" si="135"/>
        <v>109199558.94</v>
      </c>
      <c r="J140" s="331">
        <f t="shared" si="136"/>
        <v>109199558.94</v>
      </c>
      <c r="K140" s="331">
        <v>0</v>
      </c>
      <c r="L140" s="331">
        <f t="shared" si="137"/>
        <v>7716457.0599999996</v>
      </c>
      <c r="M140" s="331">
        <f t="shared" si="138"/>
        <v>7716457.0599999996</v>
      </c>
      <c r="N140" s="331">
        <v>0</v>
      </c>
      <c r="O140" s="304">
        <v>1</v>
      </c>
      <c r="P140" s="308">
        <v>0.93400000000000005</v>
      </c>
      <c r="Q140" s="306">
        <f t="shared" si="139"/>
        <v>6.6000000000000003E-2</v>
      </c>
      <c r="S140" s="347">
        <f>D140-'Приложение № 1'!J140</f>
        <v>0</v>
      </c>
    </row>
    <row r="141" spans="1:23" ht="21" hidden="1" customHeight="1" x14ac:dyDescent="0.2">
      <c r="A141" s="313">
        <v>4</v>
      </c>
      <c r="B141" s="312" t="str">
        <f>'[1]Приложение № 1'!B837</f>
        <v>г. Пущино, мкр. "В", д.  20</v>
      </c>
      <c r="C141" s="284">
        <f>'[1]Приложение № 1'!H837</f>
        <v>24</v>
      </c>
      <c r="D141" s="295">
        <f>'[1]Приложение № 1'!J837</f>
        <v>11</v>
      </c>
      <c r="E141" s="294">
        <f>'[1]Приложение № 1'!M837</f>
        <v>535.20000000000005</v>
      </c>
      <c r="F141" s="331">
        <f t="shared" si="122"/>
        <v>32668608</v>
      </c>
      <c r="G141" s="294">
        <v>27.62</v>
      </c>
      <c r="H141" s="331">
        <f t="shared" si="134"/>
        <v>32668608</v>
      </c>
      <c r="I141" s="331">
        <f t="shared" si="135"/>
        <v>30512479.870000001</v>
      </c>
      <c r="J141" s="331">
        <f t="shared" si="136"/>
        <v>30512479.870000001</v>
      </c>
      <c r="K141" s="331">
        <v>0</v>
      </c>
      <c r="L141" s="331">
        <f t="shared" si="137"/>
        <v>2156128.13</v>
      </c>
      <c r="M141" s="331">
        <f t="shared" si="138"/>
        <v>2156128.13</v>
      </c>
      <c r="N141" s="331">
        <v>0</v>
      </c>
      <c r="O141" s="304">
        <v>1</v>
      </c>
      <c r="P141" s="308">
        <v>0.93400000000000005</v>
      </c>
      <c r="Q141" s="306">
        <f t="shared" si="139"/>
        <v>6.6000000000000003E-2</v>
      </c>
      <c r="S141" s="347">
        <f>D141-'Приложение № 1'!J141</f>
        <v>0</v>
      </c>
    </row>
    <row r="142" spans="1:23" ht="21" hidden="1" customHeight="1" x14ac:dyDescent="0.2">
      <c r="A142" s="313">
        <v>5</v>
      </c>
      <c r="B142" s="312" t="str">
        <f>'[1]Приложение № 1'!B838</f>
        <v>г. Пущино, мкр "В", д.  17</v>
      </c>
      <c r="C142" s="284">
        <f>'[1]Приложение № 1'!H838</f>
        <v>140</v>
      </c>
      <c r="D142" s="295">
        <f>'[1]Приложение № 1'!J838</f>
        <v>57</v>
      </c>
      <c r="E142" s="294">
        <f>'[1]Приложение № 1'!M838</f>
        <v>2577.8000000000002</v>
      </c>
      <c r="F142" s="331">
        <f t="shared" si="122"/>
        <v>157348912</v>
      </c>
      <c r="G142" s="294">
        <v>28.62</v>
      </c>
      <c r="H142" s="331">
        <f t="shared" si="134"/>
        <v>157348912</v>
      </c>
      <c r="I142" s="331">
        <f t="shared" si="135"/>
        <v>146963883.81</v>
      </c>
      <c r="J142" s="331">
        <f t="shared" si="136"/>
        <v>146963883.81</v>
      </c>
      <c r="K142" s="331">
        <v>0</v>
      </c>
      <c r="L142" s="331">
        <f t="shared" si="137"/>
        <v>10385028.189999999</v>
      </c>
      <c r="M142" s="331">
        <f t="shared" si="138"/>
        <v>10385028.189999999</v>
      </c>
      <c r="N142" s="331">
        <v>0</v>
      </c>
      <c r="O142" s="304">
        <v>1</v>
      </c>
      <c r="P142" s="308">
        <v>0.93400000000000005</v>
      </c>
      <c r="Q142" s="306">
        <f t="shared" si="139"/>
        <v>6.6000000000000003E-2</v>
      </c>
      <c r="S142" s="347">
        <f>D142-'Приложение № 1'!J142</f>
        <v>0</v>
      </c>
    </row>
    <row r="143" spans="1:23" ht="30.75" customHeight="1" x14ac:dyDescent="0.2">
      <c r="A143" s="889" t="s">
        <v>1965</v>
      </c>
      <c r="B143" s="889"/>
      <c r="C143" s="307">
        <f>SUM(C144:C151)</f>
        <v>131</v>
      </c>
      <c r="D143" s="307">
        <f>SUM(D144:D151)</f>
        <v>76</v>
      </c>
      <c r="E143" s="309">
        <f t="shared" ref="E143:F143" si="140">SUM(E144:E151)</f>
        <v>3033.15</v>
      </c>
      <c r="F143" s="315">
        <f t="shared" si="140"/>
        <v>185143476</v>
      </c>
      <c r="G143" s="315">
        <f t="shared" ref="G143" si="141">SUM(G144:G151)</f>
        <v>73.86</v>
      </c>
      <c r="H143" s="315">
        <f t="shared" ref="H143" si="142">SUM(H144:H151)</f>
        <v>198845031.74000001</v>
      </c>
      <c r="I143" s="315">
        <f t="shared" ref="I143" si="143">SUM(I144:I151)</f>
        <v>159964432.52000001</v>
      </c>
      <c r="J143" s="315">
        <f t="shared" ref="J143" si="144">SUM(J144:J151)</f>
        <v>153113654.65000001</v>
      </c>
      <c r="K143" s="315">
        <f t="shared" ref="K143" si="145">SUM(K144:K151)</f>
        <v>6850777.8700000001</v>
      </c>
      <c r="L143" s="315">
        <f t="shared" ref="L143" si="146">SUM(L144:L151)</f>
        <v>38880599.219999999</v>
      </c>
      <c r="M143" s="315">
        <f t="shared" ref="M143" si="147">SUM(M144:M151)</f>
        <v>32029821.350000001</v>
      </c>
      <c r="N143" s="315">
        <f t="shared" ref="N143" si="148">SUM(N144:N151)</f>
        <v>6850777.8700000001</v>
      </c>
      <c r="O143" s="318"/>
      <c r="P143" s="316"/>
      <c r="Q143" s="317"/>
      <c r="S143" s="347">
        <f>D143-'Приложение № 1'!J143</f>
        <v>0</v>
      </c>
    </row>
    <row r="144" spans="1:23" ht="21" customHeight="1" x14ac:dyDescent="0.2">
      <c r="A144" s="313">
        <f>'[2]Приложение № 1'!A575</f>
        <v>1</v>
      </c>
      <c r="B144" s="314" t="str">
        <f>'[1]Приложение № 1'!B840</f>
        <v>п. Брикет, Профсоюзный проезд, д. 24</v>
      </c>
      <c r="C144" s="284">
        <f>'[1]Приложение № 1'!H840</f>
        <v>31</v>
      </c>
      <c r="D144" s="295">
        <f>'[1]Приложение № 1'!J840</f>
        <v>13</v>
      </c>
      <c r="E144" s="294">
        <f>'[1]Приложение № 1'!M840</f>
        <v>611.25</v>
      </c>
      <c r="F144" s="331">
        <f t="shared" ref="F144:F164" si="149">E144*$X$1</f>
        <v>37310700</v>
      </c>
      <c r="G144" s="294">
        <v>24.62</v>
      </c>
      <c r="H144" s="331">
        <f>I144+L144</f>
        <v>46567484.68</v>
      </c>
      <c r="I144" s="331">
        <f>J144+K144</f>
        <v>35484341.240000002</v>
      </c>
      <c r="J144" s="331">
        <f>F144*P144</f>
        <v>30855948.899999999</v>
      </c>
      <c r="K144" s="331">
        <f>J144*0.15</f>
        <v>4628392.34</v>
      </c>
      <c r="L144" s="331">
        <f>M144+N144</f>
        <v>11083143.439999999</v>
      </c>
      <c r="M144" s="331">
        <f>F144*Q144</f>
        <v>6454751.0999999996</v>
      </c>
      <c r="N144" s="331">
        <f>K144</f>
        <v>4628392.34</v>
      </c>
      <c r="O144" s="304">
        <f t="shared" ref="O144:O151" si="150">P144+Q144</f>
        <v>1</v>
      </c>
      <c r="P144" s="308">
        <v>0.82699999999999996</v>
      </c>
      <c r="Q144" s="306">
        <f t="shared" ref="Q144:Q145" si="151">1-P144</f>
        <v>0.17299999999999999</v>
      </c>
      <c r="S144" s="347">
        <f>D144-'Приложение № 1'!J144</f>
        <v>0</v>
      </c>
      <c r="T144" s="349"/>
      <c r="U144" s="349"/>
      <c r="V144" s="349"/>
      <c r="W144" s="349"/>
    </row>
    <row r="145" spans="1:23" ht="21" customHeight="1" x14ac:dyDescent="0.2">
      <c r="A145" s="313">
        <f>'[2]Приложение № 1'!A576</f>
        <v>2</v>
      </c>
      <c r="B145" s="314" t="str">
        <f>'[1]Приложение № 1'!B841</f>
        <v>п. Горбово, ул. Зеленая, д. 5</v>
      </c>
      <c r="C145" s="284">
        <f>'[1]Приложение № 1'!H841</f>
        <v>8</v>
      </c>
      <c r="D145" s="295">
        <f>'[1]Приложение № 1'!J841</f>
        <v>4</v>
      </c>
      <c r="E145" s="294">
        <f>'[1]Приложение № 1'!M841</f>
        <v>98</v>
      </c>
      <c r="F145" s="331">
        <f t="shared" si="149"/>
        <v>5981920</v>
      </c>
      <c r="G145" s="294">
        <v>24.62</v>
      </c>
      <c r="H145" s="357">
        <f>I145+L145</f>
        <v>7466034.3600000003</v>
      </c>
      <c r="I145" s="378">
        <f t="shared" ref="I145:I146" si="152">J145+K145</f>
        <v>5689105.0199999996</v>
      </c>
      <c r="J145" s="331">
        <f t="shared" ref="J145:J164" si="153">F145*P145</f>
        <v>4947047.84</v>
      </c>
      <c r="K145" s="378">
        <f t="shared" ref="K145:K146" si="154">J145*0.15</f>
        <v>742057.18</v>
      </c>
      <c r="L145" s="378">
        <f t="shared" ref="L145:L146" si="155">M145+N145</f>
        <v>1776929.34</v>
      </c>
      <c r="M145" s="331">
        <f t="shared" ref="M145:M164" si="156">F145*Q145</f>
        <v>1034872.16</v>
      </c>
      <c r="N145" s="522">
        <f t="shared" ref="N145:N146" si="157">K145</f>
        <v>742057.18</v>
      </c>
      <c r="O145" s="304">
        <f t="shared" si="150"/>
        <v>1</v>
      </c>
      <c r="P145" s="308">
        <v>0.82699999999999996</v>
      </c>
      <c r="Q145" s="306">
        <f t="shared" si="151"/>
        <v>0.17299999999999999</v>
      </c>
      <c r="S145" s="347">
        <f>D145-'Приложение № 1'!J145</f>
        <v>0</v>
      </c>
      <c r="T145" s="349"/>
      <c r="U145" s="349"/>
      <c r="V145" s="349"/>
      <c r="W145" s="349"/>
    </row>
    <row r="146" spans="1:23" ht="21" customHeight="1" x14ac:dyDescent="0.2">
      <c r="A146" s="313">
        <f>'[2]Приложение № 1'!A577</f>
        <v>3</v>
      </c>
      <c r="B146" s="314" t="str">
        <f>'[1]Приложение № 1'!B842</f>
        <v>п. Горбово, ул. Зеленая, д. 6</v>
      </c>
      <c r="C146" s="284">
        <f>'[1]Приложение № 1'!H842</f>
        <v>8</v>
      </c>
      <c r="D146" s="295">
        <f>'[1]Приложение № 1'!J842</f>
        <v>4</v>
      </c>
      <c r="E146" s="294">
        <f>'[1]Приложение № 1'!M842</f>
        <v>195.5</v>
      </c>
      <c r="F146" s="331">
        <f t="shared" si="149"/>
        <v>11933320</v>
      </c>
      <c r="G146" s="294">
        <v>24.62</v>
      </c>
      <c r="H146" s="357">
        <f>I146+L146</f>
        <v>14893976.699999999</v>
      </c>
      <c r="I146" s="378">
        <f t="shared" si="152"/>
        <v>11349183.99</v>
      </c>
      <c r="J146" s="331">
        <f>F146*P146</f>
        <v>9868855.6400000006</v>
      </c>
      <c r="K146" s="378">
        <f t="shared" si="154"/>
        <v>1480328.35</v>
      </c>
      <c r="L146" s="378">
        <f t="shared" si="155"/>
        <v>3544792.71</v>
      </c>
      <c r="M146" s="331">
        <f t="shared" si="156"/>
        <v>2064464.36</v>
      </c>
      <c r="N146" s="522">
        <f t="shared" si="157"/>
        <v>1480328.35</v>
      </c>
      <c r="O146" s="304">
        <f>P146+Q146</f>
        <v>1</v>
      </c>
      <c r="P146" s="308">
        <v>0.82699999999999996</v>
      </c>
      <c r="Q146" s="306">
        <f>1-P146</f>
        <v>0.17299999999999999</v>
      </c>
      <c r="S146" s="347">
        <f>D146-'Приложение № 1'!J146</f>
        <v>0</v>
      </c>
      <c r="T146" s="349"/>
      <c r="U146" s="349"/>
      <c r="V146" s="349"/>
      <c r="W146" s="349"/>
    </row>
    <row r="147" spans="1:23" s="354" customFormat="1" ht="21" customHeight="1" x14ac:dyDescent="0.2">
      <c r="A147" s="313">
        <f>'[2]Приложение № 1'!A578</f>
        <v>4</v>
      </c>
      <c r="B147" s="393" t="s">
        <v>1953</v>
      </c>
      <c r="C147" s="384">
        <v>14</v>
      </c>
      <c r="D147" s="402">
        <v>9</v>
      </c>
      <c r="E147" s="389">
        <v>320.10000000000002</v>
      </c>
      <c r="F147" s="372">
        <f t="shared" si="149"/>
        <v>19538904</v>
      </c>
      <c r="G147" s="389"/>
      <c r="H147" s="372">
        <f t="shared" ref="H147:H151" si="158">I147+L147</f>
        <v>19538904</v>
      </c>
      <c r="I147" s="372">
        <f t="shared" ref="I147:I151" si="159">J147+K147</f>
        <v>16158673.609999999</v>
      </c>
      <c r="J147" s="372">
        <f t="shared" ref="J147:J151" si="160">F147*P147</f>
        <v>16158673.609999999</v>
      </c>
      <c r="K147" s="372">
        <v>0</v>
      </c>
      <c r="L147" s="372">
        <f t="shared" ref="L147:L164" si="161">M147+N147</f>
        <v>3380230.39</v>
      </c>
      <c r="M147" s="372">
        <f t="shared" si="156"/>
        <v>3380230.39</v>
      </c>
      <c r="N147" s="372">
        <v>0</v>
      </c>
      <c r="O147" s="374">
        <f t="shared" si="150"/>
        <v>1</v>
      </c>
      <c r="P147" s="375">
        <v>0.82699999999999996</v>
      </c>
      <c r="Q147" s="376">
        <f t="shared" ref="Q147:Q151" si="162">1-P147</f>
        <v>0.17299999999999999</v>
      </c>
      <c r="S147" s="355"/>
    </row>
    <row r="148" spans="1:23" s="354" customFormat="1" ht="21" customHeight="1" x14ac:dyDescent="0.2">
      <c r="A148" s="313">
        <f>'[2]Приложение № 1'!A579</f>
        <v>5</v>
      </c>
      <c r="B148" s="393" t="s">
        <v>1954</v>
      </c>
      <c r="C148" s="384">
        <v>27</v>
      </c>
      <c r="D148" s="402">
        <v>16</v>
      </c>
      <c r="E148" s="389">
        <v>621.6</v>
      </c>
      <c r="F148" s="372">
        <f t="shared" si="149"/>
        <v>37942464</v>
      </c>
      <c r="G148" s="389"/>
      <c r="H148" s="372">
        <f t="shared" si="158"/>
        <v>37942464</v>
      </c>
      <c r="I148" s="372">
        <f t="shared" si="159"/>
        <v>31378417.73</v>
      </c>
      <c r="J148" s="372">
        <f t="shared" si="160"/>
        <v>31378417.73</v>
      </c>
      <c r="K148" s="372">
        <v>0</v>
      </c>
      <c r="L148" s="372">
        <f t="shared" si="161"/>
        <v>6564046.2699999996</v>
      </c>
      <c r="M148" s="372">
        <f t="shared" si="156"/>
        <v>6564046.2699999996</v>
      </c>
      <c r="N148" s="372">
        <v>0</v>
      </c>
      <c r="O148" s="374">
        <f t="shared" si="150"/>
        <v>1</v>
      </c>
      <c r="P148" s="375">
        <v>0.82699999999999996</v>
      </c>
      <c r="Q148" s="376">
        <f t="shared" si="162"/>
        <v>0.17299999999999999</v>
      </c>
      <c r="S148" s="355"/>
    </row>
    <row r="149" spans="1:23" s="354" customFormat="1" ht="21" customHeight="1" x14ac:dyDescent="0.2">
      <c r="A149" s="313">
        <f>'[2]Приложение № 1'!A580</f>
        <v>6</v>
      </c>
      <c r="B149" s="393" t="s">
        <v>1955</v>
      </c>
      <c r="C149" s="384">
        <v>8</v>
      </c>
      <c r="D149" s="402">
        <v>2</v>
      </c>
      <c r="E149" s="389">
        <v>112.3</v>
      </c>
      <c r="F149" s="372">
        <f t="shared" si="149"/>
        <v>6854792</v>
      </c>
      <c r="G149" s="389"/>
      <c r="H149" s="372">
        <f t="shared" si="158"/>
        <v>6854792</v>
      </c>
      <c r="I149" s="372">
        <f t="shared" si="159"/>
        <v>5668912.9800000004</v>
      </c>
      <c r="J149" s="372">
        <f t="shared" si="160"/>
        <v>5668912.9800000004</v>
      </c>
      <c r="K149" s="372">
        <v>0</v>
      </c>
      <c r="L149" s="372">
        <f t="shared" si="161"/>
        <v>1185879.02</v>
      </c>
      <c r="M149" s="372">
        <f t="shared" si="156"/>
        <v>1185879.02</v>
      </c>
      <c r="N149" s="372">
        <v>0</v>
      </c>
      <c r="O149" s="374">
        <f>P149+Q149</f>
        <v>1</v>
      </c>
      <c r="P149" s="375">
        <v>0.82699999999999996</v>
      </c>
      <c r="Q149" s="376">
        <f t="shared" si="162"/>
        <v>0.17299999999999999</v>
      </c>
      <c r="S149" s="355"/>
    </row>
    <row r="150" spans="1:23" s="354" customFormat="1" ht="21" customHeight="1" x14ac:dyDescent="0.2">
      <c r="A150" s="313">
        <f>'[2]Приложение № 1'!A581</f>
        <v>7</v>
      </c>
      <c r="B150" s="393" t="s">
        <v>1956</v>
      </c>
      <c r="C150" s="384">
        <v>6</v>
      </c>
      <c r="D150" s="402">
        <v>5</v>
      </c>
      <c r="E150" s="389">
        <v>181.6</v>
      </c>
      <c r="F150" s="372">
        <f t="shared" si="149"/>
        <v>11084864</v>
      </c>
      <c r="G150" s="389"/>
      <c r="H150" s="372">
        <f t="shared" si="158"/>
        <v>11084864</v>
      </c>
      <c r="I150" s="372">
        <f t="shared" si="159"/>
        <v>9167182.5299999993</v>
      </c>
      <c r="J150" s="372">
        <f t="shared" si="160"/>
        <v>9167182.5299999993</v>
      </c>
      <c r="K150" s="372">
        <v>0</v>
      </c>
      <c r="L150" s="372">
        <f t="shared" si="161"/>
        <v>1917681.47</v>
      </c>
      <c r="M150" s="372">
        <f t="shared" si="156"/>
        <v>1917681.47</v>
      </c>
      <c r="N150" s="372">
        <v>0</v>
      </c>
      <c r="O150" s="374">
        <f t="shared" si="150"/>
        <v>1</v>
      </c>
      <c r="P150" s="375">
        <v>0.82699999999999996</v>
      </c>
      <c r="Q150" s="376">
        <f t="shared" si="162"/>
        <v>0.17299999999999999</v>
      </c>
      <c r="S150" s="355"/>
    </row>
    <row r="151" spans="1:23" s="354" customFormat="1" ht="21" customHeight="1" x14ac:dyDescent="0.2">
      <c r="A151" s="313">
        <f>'[2]Приложение № 1'!A582</f>
        <v>8</v>
      </c>
      <c r="B151" s="393" t="s">
        <v>1957</v>
      </c>
      <c r="C151" s="384">
        <v>29</v>
      </c>
      <c r="D151" s="402">
        <v>23</v>
      </c>
      <c r="E151" s="389">
        <v>892.8</v>
      </c>
      <c r="F151" s="372">
        <f t="shared" si="149"/>
        <v>54496512</v>
      </c>
      <c r="G151" s="389"/>
      <c r="H151" s="372">
        <f t="shared" si="158"/>
        <v>54496512</v>
      </c>
      <c r="I151" s="372">
        <f t="shared" si="159"/>
        <v>45068615.420000002</v>
      </c>
      <c r="J151" s="372">
        <f t="shared" si="160"/>
        <v>45068615.420000002</v>
      </c>
      <c r="K151" s="372">
        <v>0</v>
      </c>
      <c r="L151" s="372">
        <f t="shared" si="161"/>
        <v>9427896.5800000001</v>
      </c>
      <c r="M151" s="372">
        <f t="shared" si="156"/>
        <v>9427896.5800000001</v>
      </c>
      <c r="N151" s="372">
        <v>0</v>
      </c>
      <c r="O151" s="374">
        <f t="shared" si="150"/>
        <v>1</v>
      </c>
      <c r="P151" s="375">
        <v>0.82699999999999996</v>
      </c>
      <c r="Q151" s="376">
        <f t="shared" si="162"/>
        <v>0.17299999999999999</v>
      </c>
      <c r="S151" s="355"/>
    </row>
    <row r="152" spans="1:23" s="354" customFormat="1" ht="33" hidden="1" customHeight="1" x14ac:dyDescent="0.2">
      <c r="A152" s="890" t="s">
        <v>1897</v>
      </c>
      <c r="B152" s="890"/>
      <c r="C152" s="351">
        <f>SUM(C153:C164)</f>
        <v>222</v>
      </c>
      <c r="D152" s="351">
        <f t="shared" ref="D152:F152" si="163">SUM(D153:D164)</f>
        <v>93</v>
      </c>
      <c r="E152" s="352">
        <f>SUM(E153:E164)</f>
        <v>3375.29</v>
      </c>
      <c r="F152" s="353">
        <f t="shared" si="163"/>
        <v>206027701.59999999</v>
      </c>
      <c r="G152" s="353">
        <f t="shared" ref="G152" si="164">SUM(G153:G164)</f>
        <v>0</v>
      </c>
      <c r="H152" s="353">
        <f t="shared" ref="H152" si="165">SUM(H153:H164)</f>
        <v>206027701.59999999</v>
      </c>
      <c r="I152" s="353">
        <f t="shared" ref="I152" si="166">SUM(I153:I164)</f>
        <v>181098349.72</v>
      </c>
      <c r="J152" s="353">
        <f t="shared" ref="J152" si="167">SUM(J153:J164)</f>
        <v>181098349.72</v>
      </c>
      <c r="K152" s="353">
        <f t="shared" ref="K152" si="168">SUM(K153:K164)</f>
        <v>0</v>
      </c>
      <c r="L152" s="353">
        <f t="shared" ref="L152" si="169">SUM(L153:L164)</f>
        <v>24929351.879999999</v>
      </c>
      <c r="M152" s="353">
        <f t="shared" ref="M152" si="170">SUM(M153:M164)</f>
        <v>24929351.879999999</v>
      </c>
      <c r="N152" s="353">
        <f t="shared" ref="N152" si="171">SUM(N153:N164)</f>
        <v>0</v>
      </c>
      <c r="O152" s="353"/>
      <c r="P152" s="353"/>
      <c r="Q152" s="353"/>
      <c r="S152" s="355">
        <f>D152-'Приложение № 1'!J152</f>
        <v>0</v>
      </c>
    </row>
    <row r="153" spans="1:23" s="354" customFormat="1" ht="21" hidden="1" customHeight="1" x14ac:dyDescent="0.2">
      <c r="A153" s="387">
        <v>1</v>
      </c>
      <c r="B153" s="394" t="str">
        <f>'Приложение № 1'!B153</f>
        <v>г.Рошаль, ул.Октябрьской революции, д.7</v>
      </c>
      <c r="C153" s="371">
        <f>'Приложение № 1'!H153</f>
        <v>20</v>
      </c>
      <c r="D153" s="404">
        <f>'Приложение № 1'!J153</f>
        <v>5</v>
      </c>
      <c r="E153" s="373">
        <f>'Приложение № 1'!M153</f>
        <v>314.8</v>
      </c>
      <c r="F153" s="372">
        <f t="shared" si="149"/>
        <v>19215392</v>
      </c>
      <c r="G153" s="373"/>
      <c r="H153" s="372">
        <f t="shared" ref="H153:H164" si="172">I153+L153</f>
        <v>19215392</v>
      </c>
      <c r="I153" s="372">
        <f t="shared" ref="I153:I164" si="173">J153+K153</f>
        <v>16890329.57</v>
      </c>
      <c r="J153" s="372">
        <f t="shared" si="153"/>
        <v>16890329.57</v>
      </c>
      <c r="K153" s="372">
        <v>0</v>
      </c>
      <c r="L153" s="372">
        <f t="shared" si="161"/>
        <v>2325062.4300000002</v>
      </c>
      <c r="M153" s="372">
        <f t="shared" si="156"/>
        <v>2325062.4300000002</v>
      </c>
      <c r="N153" s="372">
        <v>0</v>
      </c>
      <c r="O153" s="374">
        <v>1</v>
      </c>
      <c r="P153" s="375">
        <v>0.879</v>
      </c>
      <c r="Q153" s="376">
        <f>O153-P153</f>
        <v>0.121</v>
      </c>
      <c r="S153" s="355">
        <f>D153-'Приложение № 1'!J153</f>
        <v>0</v>
      </c>
    </row>
    <row r="154" spans="1:23" s="354" customFormat="1" ht="21" hidden="1" customHeight="1" x14ac:dyDescent="0.2">
      <c r="A154" s="387">
        <v>2</v>
      </c>
      <c r="B154" s="394" t="str">
        <f>'Приложение № 1'!B154</f>
        <v>г.Рошаль, ул.Октябрьской революции, д.9</v>
      </c>
      <c r="C154" s="371">
        <f>'Приложение № 1'!H154</f>
        <v>19</v>
      </c>
      <c r="D154" s="404">
        <f>'Приложение № 1'!J154</f>
        <v>6</v>
      </c>
      <c r="E154" s="373">
        <f>'Приложение № 1'!M154</f>
        <v>293.8</v>
      </c>
      <c r="F154" s="372">
        <f t="shared" si="149"/>
        <v>17933552</v>
      </c>
      <c r="G154" s="373"/>
      <c r="H154" s="372">
        <f t="shared" si="172"/>
        <v>17933552</v>
      </c>
      <c r="I154" s="372">
        <f t="shared" si="173"/>
        <v>15763592.210000001</v>
      </c>
      <c r="J154" s="372">
        <f t="shared" si="153"/>
        <v>15763592.210000001</v>
      </c>
      <c r="K154" s="372">
        <v>0</v>
      </c>
      <c r="L154" s="372">
        <f t="shared" si="161"/>
        <v>2169959.79</v>
      </c>
      <c r="M154" s="372">
        <f t="shared" si="156"/>
        <v>2169959.79</v>
      </c>
      <c r="N154" s="372">
        <v>0</v>
      </c>
      <c r="O154" s="374">
        <v>1</v>
      </c>
      <c r="P154" s="375">
        <v>0.879</v>
      </c>
      <c r="Q154" s="376">
        <f t="shared" ref="Q154:Q164" si="174">O154-P154</f>
        <v>0.121</v>
      </c>
      <c r="S154" s="355">
        <f>D154-'Приложение № 1'!J154</f>
        <v>0</v>
      </c>
    </row>
    <row r="155" spans="1:23" s="354" customFormat="1" ht="21" hidden="1" customHeight="1" x14ac:dyDescent="0.2">
      <c r="A155" s="387">
        <v>3</v>
      </c>
      <c r="B155" s="394" t="str">
        <f>'Приложение № 1'!B155</f>
        <v>г.Рошаль, ул.III Интернационала, д.1</v>
      </c>
      <c r="C155" s="371">
        <f>'Приложение № 1'!H155</f>
        <v>21</v>
      </c>
      <c r="D155" s="404">
        <f>'Приложение № 1'!J155</f>
        <v>14</v>
      </c>
      <c r="E155" s="373">
        <f>'Приложение № 1'!M155</f>
        <v>462.8</v>
      </c>
      <c r="F155" s="372">
        <f t="shared" si="149"/>
        <v>28249312</v>
      </c>
      <c r="G155" s="373"/>
      <c r="H155" s="372">
        <f t="shared" si="172"/>
        <v>28249312</v>
      </c>
      <c r="I155" s="372">
        <f t="shared" si="173"/>
        <v>24831145.25</v>
      </c>
      <c r="J155" s="372">
        <f t="shared" si="153"/>
        <v>24831145.25</v>
      </c>
      <c r="K155" s="372">
        <v>0</v>
      </c>
      <c r="L155" s="372">
        <f t="shared" si="161"/>
        <v>3418166.75</v>
      </c>
      <c r="M155" s="372">
        <f t="shared" si="156"/>
        <v>3418166.75</v>
      </c>
      <c r="N155" s="372">
        <v>0</v>
      </c>
      <c r="O155" s="374">
        <v>1</v>
      </c>
      <c r="P155" s="375">
        <v>0.879</v>
      </c>
      <c r="Q155" s="376">
        <f t="shared" si="174"/>
        <v>0.121</v>
      </c>
      <c r="S155" s="355">
        <f>D155-'Приложение № 1'!J155</f>
        <v>0</v>
      </c>
    </row>
    <row r="156" spans="1:23" s="354" customFormat="1" ht="21" hidden="1" customHeight="1" x14ac:dyDescent="0.2">
      <c r="A156" s="387">
        <v>4</v>
      </c>
      <c r="B156" s="394" t="str">
        <f>'Приложение № 1'!B156</f>
        <v>г.Рошаль, ул.Октябрьской революции, д.39</v>
      </c>
      <c r="C156" s="371">
        <f>'Приложение № 1'!H156</f>
        <v>19</v>
      </c>
      <c r="D156" s="404">
        <f>'Приложение № 1'!J156</f>
        <v>8</v>
      </c>
      <c r="E156" s="373">
        <f>'Приложение № 1'!M156</f>
        <v>315.3</v>
      </c>
      <c r="F156" s="372">
        <f t="shared" si="149"/>
        <v>19245912</v>
      </c>
      <c r="G156" s="373"/>
      <c r="H156" s="372">
        <f t="shared" si="172"/>
        <v>19245912</v>
      </c>
      <c r="I156" s="372">
        <f t="shared" si="173"/>
        <v>16917156.649999999</v>
      </c>
      <c r="J156" s="372">
        <f t="shared" si="153"/>
        <v>16917156.649999999</v>
      </c>
      <c r="K156" s="372">
        <v>0</v>
      </c>
      <c r="L156" s="372">
        <f t="shared" si="161"/>
        <v>2328755.35</v>
      </c>
      <c r="M156" s="372">
        <f t="shared" si="156"/>
        <v>2328755.35</v>
      </c>
      <c r="N156" s="372">
        <v>0</v>
      </c>
      <c r="O156" s="374">
        <v>1</v>
      </c>
      <c r="P156" s="375">
        <v>0.879</v>
      </c>
      <c r="Q156" s="376">
        <f t="shared" si="174"/>
        <v>0.121</v>
      </c>
      <c r="S156" s="355">
        <f>D156-'Приложение № 1'!J156</f>
        <v>0</v>
      </c>
    </row>
    <row r="157" spans="1:23" s="354" customFormat="1" ht="21" hidden="1" customHeight="1" x14ac:dyDescent="0.2">
      <c r="A157" s="387">
        <v>5</v>
      </c>
      <c r="B157" s="394" t="str">
        <f>'Приложение № 1'!B157</f>
        <v>г.Рошаль, ул.Фридриха Энгельса, д.14</v>
      </c>
      <c r="C157" s="371">
        <f>'Приложение № 1'!H157</f>
        <v>28</v>
      </c>
      <c r="D157" s="404">
        <f>'Приложение № 1'!J157</f>
        <v>11</v>
      </c>
      <c r="E157" s="373">
        <f>'Приложение № 1'!M157</f>
        <v>476.8</v>
      </c>
      <c r="F157" s="372">
        <f t="shared" si="149"/>
        <v>29103872</v>
      </c>
      <c r="G157" s="373"/>
      <c r="H157" s="372">
        <f t="shared" si="172"/>
        <v>29103872</v>
      </c>
      <c r="I157" s="372">
        <f t="shared" si="173"/>
        <v>25582303.489999998</v>
      </c>
      <c r="J157" s="372">
        <f t="shared" si="153"/>
        <v>25582303.489999998</v>
      </c>
      <c r="K157" s="372">
        <v>0</v>
      </c>
      <c r="L157" s="372">
        <f t="shared" si="161"/>
        <v>3521568.51</v>
      </c>
      <c r="M157" s="372">
        <f t="shared" si="156"/>
        <v>3521568.51</v>
      </c>
      <c r="N157" s="372">
        <v>0</v>
      </c>
      <c r="O157" s="374">
        <v>1</v>
      </c>
      <c r="P157" s="375">
        <v>0.879</v>
      </c>
      <c r="Q157" s="376">
        <f t="shared" si="174"/>
        <v>0.121</v>
      </c>
      <c r="S157" s="355">
        <f>D157-'Приложение № 1'!J157</f>
        <v>0</v>
      </c>
    </row>
    <row r="158" spans="1:23" s="354" customFormat="1" ht="21" hidden="1" customHeight="1" x14ac:dyDescent="0.2">
      <c r="A158" s="387">
        <v>6</v>
      </c>
      <c r="B158" s="394" t="str">
        <f>'Приложение № 1'!B158</f>
        <v>г.Рошаль, ул.Могэс, д.14</v>
      </c>
      <c r="C158" s="371">
        <f>'Приложение № 1'!H158</f>
        <v>16</v>
      </c>
      <c r="D158" s="404">
        <f>'Приложение № 1'!J158</f>
        <v>4</v>
      </c>
      <c r="E158" s="373">
        <f>'Приложение № 1'!M158</f>
        <v>181.6</v>
      </c>
      <c r="F158" s="372">
        <f t="shared" si="149"/>
        <v>11084864</v>
      </c>
      <c r="G158" s="373"/>
      <c r="H158" s="372">
        <f t="shared" si="172"/>
        <v>11084864</v>
      </c>
      <c r="I158" s="372">
        <f t="shared" si="173"/>
        <v>9743595.4600000009</v>
      </c>
      <c r="J158" s="372">
        <f t="shared" si="153"/>
        <v>9743595.4600000009</v>
      </c>
      <c r="K158" s="372">
        <v>0</v>
      </c>
      <c r="L158" s="372">
        <f t="shared" si="161"/>
        <v>1341268.54</v>
      </c>
      <c r="M158" s="372">
        <f t="shared" si="156"/>
        <v>1341268.54</v>
      </c>
      <c r="N158" s="372">
        <v>0</v>
      </c>
      <c r="O158" s="374">
        <v>1</v>
      </c>
      <c r="P158" s="375">
        <v>0.879</v>
      </c>
      <c r="Q158" s="376">
        <f t="shared" si="174"/>
        <v>0.121</v>
      </c>
      <c r="S158" s="355">
        <f>D158-'Приложение № 1'!J158</f>
        <v>0</v>
      </c>
    </row>
    <row r="159" spans="1:23" s="354" customFormat="1" ht="21" hidden="1" customHeight="1" x14ac:dyDescent="0.2">
      <c r="A159" s="387">
        <v>7</v>
      </c>
      <c r="B159" s="394" t="str">
        <f>'Приложение № 1'!B159</f>
        <v>г.Рошаль, ул.3ая Пятилетки д.76</v>
      </c>
      <c r="C159" s="371">
        <f>'Приложение № 1'!H159</f>
        <v>5</v>
      </c>
      <c r="D159" s="404">
        <f>'Приложение № 1'!J159</f>
        <v>2</v>
      </c>
      <c r="E159" s="373">
        <f>'Приложение № 1'!M159</f>
        <v>53.9</v>
      </c>
      <c r="F159" s="372">
        <f t="shared" si="149"/>
        <v>3290056</v>
      </c>
      <c r="G159" s="373"/>
      <c r="H159" s="372">
        <f t="shared" si="172"/>
        <v>3290056</v>
      </c>
      <c r="I159" s="372">
        <f t="shared" si="173"/>
        <v>2891959.22</v>
      </c>
      <c r="J159" s="372">
        <f t="shared" si="153"/>
        <v>2891959.22</v>
      </c>
      <c r="K159" s="372">
        <v>0</v>
      </c>
      <c r="L159" s="372">
        <f t="shared" si="161"/>
        <v>398096.78</v>
      </c>
      <c r="M159" s="372">
        <f t="shared" si="156"/>
        <v>398096.78</v>
      </c>
      <c r="N159" s="372">
        <v>0</v>
      </c>
      <c r="O159" s="374">
        <v>1</v>
      </c>
      <c r="P159" s="375">
        <v>0.879</v>
      </c>
      <c r="Q159" s="376">
        <f t="shared" si="174"/>
        <v>0.121</v>
      </c>
      <c r="S159" s="355">
        <f>D159-'Приложение № 1'!J159</f>
        <v>0</v>
      </c>
    </row>
    <row r="160" spans="1:23" s="354" customFormat="1" ht="21" hidden="1" customHeight="1" x14ac:dyDescent="0.2">
      <c r="A160" s="387">
        <v>8</v>
      </c>
      <c r="B160" s="394" t="str">
        <f>'Приложение № 1'!B160</f>
        <v>г.Рошаль, ул.Урицкого, д.42</v>
      </c>
      <c r="C160" s="371">
        <f>'Приложение № 1'!H160</f>
        <v>29</v>
      </c>
      <c r="D160" s="404">
        <f>'Приложение № 1'!J160</f>
        <v>17</v>
      </c>
      <c r="E160" s="373">
        <f>'Приложение № 1'!M160</f>
        <v>361.29</v>
      </c>
      <c r="F160" s="372">
        <f t="shared" si="149"/>
        <v>22053141.600000001</v>
      </c>
      <c r="G160" s="373"/>
      <c r="H160" s="372">
        <f t="shared" si="172"/>
        <v>22053141.600000001</v>
      </c>
      <c r="I160" s="372">
        <f t="shared" si="173"/>
        <v>19384711.469999999</v>
      </c>
      <c r="J160" s="372">
        <f t="shared" si="153"/>
        <v>19384711.469999999</v>
      </c>
      <c r="K160" s="372">
        <v>0</v>
      </c>
      <c r="L160" s="372">
        <f t="shared" si="161"/>
        <v>2668430.13</v>
      </c>
      <c r="M160" s="372">
        <f t="shared" si="156"/>
        <v>2668430.13</v>
      </c>
      <c r="N160" s="372">
        <v>0</v>
      </c>
      <c r="O160" s="374">
        <v>1</v>
      </c>
      <c r="P160" s="375">
        <v>0.879</v>
      </c>
      <c r="Q160" s="376">
        <f t="shared" si="174"/>
        <v>0.121</v>
      </c>
      <c r="S160" s="355">
        <f>D160-'Приложение № 1'!J160</f>
        <v>0</v>
      </c>
    </row>
    <row r="161" spans="1:23" s="354" customFormat="1" ht="21" hidden="1" customHeight="1" x14ac:dyDescent="0.2">
      <c r="A161" s="387">
        <v>9</v>
      </c>
      <c r="B161" s="394" t="str">
        <f>'Приложение № 1'!B161</f>
        <v>г.Рошаль, ул.Урицкого, д.44</v>
      </c>
      <c r="C161" s="371">
        <f>'Приложение № 1'!H161</f>
        <v>24</v>
      </c>
      <c r="D161" s="404">
        <f>'Приложение № 1'!J161</f>
        <v>13</v>
      </c>
      <c r="E161" s="373">
        <f>'Приложение № 1'!M161</f>
        <v>213.6</v>
      </c>
      <c r="F161" s="372">
        <f t="shared" si="149"/>
        <v>13038144</v>
      </c>
      <c r="G161" s="373"/>
      <c r="H161" s="372">
        <f t="shared" si="172"/>
        <v>13038144</v>
      </c>
      <c r="I161" s="372">
        <f t="shared" si="173"/>
        <v>11460528.58</v>
      </c>
      <c r="J161" s="372">
        <f t="shared" si="153"/>
        <v>11460528.58</v>
      </c>
      <c r="K161" s="372">
        <v>0</v>
      </c>
      <c r="L161" s="372">
        <f t="shared" si="161"/>
        <v>1577615.42</v>
      </c>
      <c r="M161" s="372">
        <f t="shared" si="156"/>
        <v>1577615.42</v>
      </c>
      <c r="N161" s="372">
        <v>0</v>
      </c>
      <c r="O161" s="374">
        <v>1</v>
      </c>
      <c r="P161" s="375">
        <v>0.879</v>
      </c>
      <c r="Q161" s="376">
        <f t="shared" si="174"/>
        <v>0.121</v>
      </c>
      <c r="S161" s="355">
        <f>D161-'Приложение № 1'!J161</f>
        <v>0</v>
      </c>
    </row>
    <row r="162" spans="1:23" s="354" customFormat="1" ht="21" hidden="1" customHeight="1" x14ac:dyDescent="0.2">
      <c r="A162" s="387">
        <v>10</v>
      </c>
      <c r="B162" s="394" t="str">
        <f>'Приложение № 1'!B162</f>
        <v>г.Рошаль, ул.Урицкого, д.73</v>
      </c>
      <c r="C162" s="371">
        <f>'Приложение № 1'!H162</f>
        <v>16</v>
      </c>
      <c r="D162" s="404">
        <f>'Приложение № 1'!J162</f>
        <v>6</v>
      </c>
      <c r="E162" s="373">
        <f>'Приложение № 1'!M162</f>
        <v>291</v>
      </c>
      <c r="F162" s="372">
        <f t="shared" si="149"/>
        <v>17762640</v>
      </c>
      <c r="G162" s="373"/>
      <c r="H162" s="372">
        <f t="shared" si="172"/>
        <v>17762640</v>
      </c>
      <c r="I162" s="372">
        <f t="shared" si="173"/>
        <v>15613360.560000001</v>
      </c>
      <c r="J162" s="372">
        <f t="shared" si="153"/>
        <v>15613360.560000001</v>
      </c>
      <c r="K162" s="372">
        <v>0</v>
      </c>
      <c r="L162" s="372">
        <f t="shared" si="161"/>
        <v>2149279.44</v>
      </c>
      <c r="M162" s="372">
        <f t="shared" si="156"/>
        <v>2149279.44</v>
      </c>
      <c r="N162" s="372">
        <v>0</v>
      </c>
      <c r="O162" s="374">
        <v>1</v>
      </c>
      <c r="P162" s="375">
        <v>0.879</v>
      </c>
      <c r="Q162" s="376">
        <f t="shared" si="174"/>
        <v>0.121</v>
      </c>
      <c r="S162" s="355">
        <f>D162-'Приложение № 1'!J162</f>
        <v>0</v>
      </c>
    </row>
    <row r="163" spans="1:23" s="354" customFormat="1" ht="21" hidden="1" customHeight="1" x14ac:dyDescent="0.2">
      <c r="A163" s="387">
        <v>11</v>
      </c>
      <c r="B163" s="394" t="str">
        <f>'Приложение № 1'!B163</f>
        <v>г.Рошаль, ул.Урицкого, д.9</v>
      </c>
      <c r="C163" s="371">
        <f>'Приложение № 1'!H163</f>
        <v>14</v>
      </c>
      <c r="D163" s="404">
        <f>'Приложение № 1'!J163</f>
        <v>3</v>
      </c>
      <c r="E163" s="373">
        <f>'Приложение № 1'!M163</f>
        <v>115.4</v>
      </c>
      <c r="F163" s="372">
        <f t="shared" si="149"/>
        <v>7044016</v>
      </c>
      <c r="G163" s="373"/>
      <c r="H163" s="372">
        <f t="shared" si="172"/>
        <v>7044016</v>
      </c>
      <c r="I163" s="372">
        <f t="shared" si="173"/>
        <v>6191690.0599999996</v>
      </c>
      <c r="J163" s="372">
        <f t="shared" si="153"/>
        <v>6191690.0599999996</v>
      </c>
      <c r="K163" s="372">
        <v>0</v>
      </c>
      <c r="L163" s="372">
        <f t="shared" si="161"/>
        <v>852325.94</v>
      </c>
      <c r="M163" s="372">
        <f t="shared" si="156"/>
        <v>852325.94</v>
      </c>
      <c r="N163" s="372">
        <v>0</v>
      </c>
      <c r="O163" s="374">
        <v>1</v>
      </c>
      <c r="P163" s="375">
        <v>0.879</v>
      </c>
      <c r="Q163" s="376">
        <f t="shared" si="174"/>
        <v>0.121</v>
      </c>
      <c r="S163" s="355">
        <f>D163-'Приложение № 1'!J163</f>
        <v>0</v>
      </c>
    </row>
    <row r="164" spans="1:23" s="354" customFormat="1" ht="21" hidden="1" customHeight="1" x14ac:dyDescent="0.2">
      <c r="A164" s="387">
        <v>12</v>
      </c>
      <c r="B164" s="394" t="str">
        <f>'Приложение № 1'!B164</f>
        <v>г.Рошаль, ул.Урицкого, д.74</v>
      </c>
      <c r="C164" s="371">
        <f>'Приложение № 1'!H164</f>
        <v>11</v>
      </c>
      <c r="D164" s="404">
        <f>'Приложение № 1'!J164</f>
        <v>4</v>
      </c>
      <c r="E164" s="373">
        <f>'Приложение № 1'!M164</f>
        <v>295</v>
      </c>
      <c r="F164" s="372">
        <f t="shared" si="149"/>
        <v>18006800</v>
      </c>
      <c r="G164" s="373"/>
      <c r="H164" s="372">
        <f t="shared" si="172"/>
        <v>18006800</v>
      </c>
      <c r="I164" s="372">
        <f t="shared" si="173"/>
        <v>15827977.199999999</v>
      </c>
      <c r="J164" s="372">
        <f t="shared" si="153"/>
        <v>15827977.199999999</v>
      </c>
      <c r="K164" s="372">
        <v>0</v>
      </c>
      <c r="L164" s="372">
        <f t="shared" si="161"/>
        <v>2178822.7999999998</v>
      </c>
      <c r="M164" s="372">
        <f t="shared" si="156"/>
        <v>2178822.7999999998</v>
      </c>
      <c r="N164" s="372">
        <v>0</v>
      </c>
      <c r="O164" s="374">
        <v>1</v>
      </c>
      <c r="P164" s="375">
        <v>0.879</v>
      </c>
      <c r="Q164" s="376">
        <f t="shared" si="174"/>
        <v>0.121</v>
      </c>
      <c r="S164" s="355">
        <f>D164-'Приложение № 1'!J164</f>
        <v>0</v>
      </c>
    </row>
    <row r="165" spans="1:23" ht="39" hidden="1" customHeight="1" x14ac:dyDescent="0.2">
      <c r="A165" s="889" t="s">
        <v>1359</v>
      </c>
      <c r="B165" s="889"/>
      <c r="C165" s="307">
        <f>SUM(C166:C167)</f>
        <v>107</v>
      </c>
      <c r="D165" s="307">
        <f>SUM(D166:D167)</f>
        <v>40</v>
      </c>
      <c r="E165" s="348">
        <f>SUM(E166:E167)</f>
        <v>1069.47</v>
      </c>
      <c r="F165" s="310">
        <f>SUM(F166:F167)</f>
        <v>65280448.799999997</v>
      </c>
      <c r="G165" s="301">
        <v>0.63</v>
      </c>
      <c r="H165" s="315">
        <f t="shared" ref="H165:M165" si="175">SUM(H166:H167)</f>
        <v>65280448.799999997</v>
      </c>
      <c r="I165" s="315">
        <f t="shared" si="175"/>
        <v>53595248.460000001</v>
      </c>
      <c r="J165" s="315">
        <f t="shared" si="175"/>
        <v>53595248.460000001</v>
      </c>
      <c r="K165" s="315">
        <f>SUM(K166:K167)</f>
        <v>0</v>
      </c>
      <c r="L165" s="315">
        <f t="shared" si="175"/>
        <v>11685200.34</v>
      </c>
      <c r="M165" s="315">
        <f t="shared" si="175"/>
        <v>11685200.34</v>
      </c>
      <c r="N165" s="315">
        <f>SUM(N166:N167)</f>
        <v>0</v>
      </c>
      <c r="O165" s="302"/>
      <c r="P165" s="303"/>
      <c r="Q165" s="304"/>
      <c r="S165" s="347">
        <f>D165-'Приложение № 1'!J165</f>
        <v>0</v>
      </c>
    </row>
    <row r="166" spans="1:23" ht="18.75" hidden="1" customHeight="1" x14ac:dyDescent="0.2">
      <c r="A166" s="313">
        <f>'[2]Приложение № 1'!A604</f>
        <v>1</v>
      </c>
      <c r="B166" s="314" t="str">
        <f>'[1]Приложение № 1'!B844</f>
        <v>г. Краснозаводск, ул. 1 Мая, д. 8</v>
      </c>
      <c r="C166" s="284">
        <f>'[1]Приложение № 1'!H844</f>
        <v>31</v>
      </c>
      <c r="D166" s="295">
        <f>'[1]Приложение № 1'!J844</f>
        <v>14</v>
      </c>
      <c r="E166" s="294">
        <f>'[1]Приложение № 1'!M844</f>
        <v>429.8</v>
      </c>
      <c r="F166" s="331">
        <f t="shared" ref="F166:F232" si="176">E166*$X$1</f>
        <v>26234992</v>
      </c>
      <c r="G166" s="294">
        <v>0.63</v>
      </c>
      <c r="H166" s="331">
        <f>I166+L166</f>
        <v>26234992</v>
      </c>
      <c r="I166" s="331">
        <f>J166+K166</f>
        <v>21538928.43</v>
      </c>
      <c r="J166" s="331">
        <f>F166*P166</f>
        <v>21538928.43</v>
      </c>
      <c r="K166" s="331">
        <v>0</v>
      </c>
      <c r="L166" s="331">
        <f t="shared" ref="L166:L232" si="177">M166+N166</f>
        <v>4696063.57</v>
      </c>
      <c r="M166" s="331">
        <f t="shared" ref="M166:M232" si="178">F166*Q166</f>
        <v>4696063.57</v>
      </c>
      <c r="N166" s="331">
        <v>0</v>
      </c>
      <c r="O166" s="304">
        <f>P166+Q166</f>
        <v>1</v>
      </c>
      <c r="P166" s="308">
        <v>0.82099999999999995</v>
      </c>
      <c r="Q166" s="306">
        <f>1-P166</f>
        <v>0.17899999999999999</v>
      </c>
      <c r="S166" s="347">
        <f>D166-'Приложение № 1'!J166</f>
        <v>0</v>
      </c>
    </row>
    <row r="167" spans="1:23" ht="18.75" hidden="1" customHeight="1" x14ac:dyDescent="0.2">
      <c r="A167" s="313">
        <f>'[2]Приложение № 1'!A605</f>
        <v>2</v>
      </c>
      <c r="B167" s="314" t="str">
        <f>'[1]Приложение № 1'!B845</f>
        <v>г. Краснозаводск, ул. 1 Мая, д. 10</v>
      </c>
      <c r="C167" s="284">
        <f>'[1]Приложение № 1'!H845</f>
        <v>76</v>
      </c>
      <c r="D167" s="295">
        <f>'[1]Приложение № 1'!J845</f>
        <v>26</v>
      </c>
      <c r="E167" s="294">
        <f>'[1]Приложение № 1'!M845</f>
        <v>639.66999999999996</v>
      </c>
      <c r="F167" s="331">
        <f t="shared" si="176"/>
        <v>39045456.799999997</v>
      </c>
      <c r="G167" s="294">
        <v>0.63</v>
      </c>
      <c r="H167" s="331">
        <f>I167+L167</f>
        <v>39045456.799999997</v>
      </c>
      <c r="I167" s="331">
        <f>J167+K167</f>
        <v>32056320.030000001</v>
      </c>
      <c r="J167" s="331">
        <f>F167*P167</f>
        <v>32056320.030000001</v>
      </c>
      <c r="K167" s="331">
        <v>0</v>
      </c>
      <c r="L167" s="331">
        <f t="shared" si="177"/>
        <v>6989136.7699999996</v>
      </c>
      <c r="M167" s="331">
        <f t="shared" si="178"/>
        <v>6989136.7699999996</v>
      </c>
      <c r="N167" s="331">
        <v>0</v>
      </c>
      <c r="O167" s="304">
        <f>P167+Q167</f>
        <v>1</v>
      </c>
      <c r="P167" s="308">
        <v>0.82099999999999995</v>
      </c>
      <c r="Q167" s="306">
        <f>1-P167</f>
        <v>0.17899999999999999</v>
      </c>
      <c r="S167" s="347">
        <f>D167-'Приложение № 1'!J167</f>
        <v>0</v>
      </c>
    </row>
    <row r="168" spans="1:23" ht="35.25" hidden="1" customHeight="1" x14ac:dyDescent="0.2">
      <c r="A168" s="889" t="s">
        <v>1977</v>
      </c>
      <c r="B168" s="889"/>
      <c r="C168" s="307">
        <f t="shared" ref="C168:N168" si="179">SUM(C169:C199)</f>
        <v>557</v>
      </c>
      <c r="D168" s="307">
        <f t="shared" si="179"/>
        <v>216</v>
      </c>
      <c r="E168" s="301">
        <f t="shared" si="179"/>
        <v>9493.32</v>
      </c>
      <c r="F168" s="301">
        <f t="shared" si="179"/>
        <v>579472252.79999995</v>
      </c>
      <c r="G168" s="301">
        <f t="shared" si="179"/>
        <v>15</v>
      </c>
      <c r="H168" s="301">
        <f t="shared" si="179"/>
        <v>579472252.79999995</v>
      </c>
      <c r="I168" s="301">
        <f t="shared" si="179"/>
        <v>432286300.56999999</v>
      </c>
      <c r="J168" s="301">
        <f t="shared" si="179"/>
        <v>432286300.56999999</v>
      </c>
      <c r="K168" s="301">
        <f t="shared" si="179"/>
        <v>0</v>
      </c>
      <c r="L168" s="301">
        <f t="shared" si="179"/>
        <v>147185952.22999999</v>
      </c>
      <c r="M168" s="301">
        <f t="shared" si="179"/>
        <v>147185952.22999999</v>
      </c>
      <c r="N168" s="301">
        <f t="shared" si="179"/>
        <v>0</v>
      </c>
      <c r="O168" s="302"/>
      <c r="P168" s="303"/>
      <c r="Q168" s="304"/>
      <c r="S168" s="347">
        <f>D168-'Приложение № 1'!J168</f>
        <v>1</v>
      </c>
      <c r="T168" s="349"/>
      <c r="U168" s="349"/>
      <c r="V168" s="349"/>
      <c r="W168" s="349"/>
    </row>
    <row r="169" spans="1:23" ht="23.25" hidden="1" customHeight="1" x14ac:dyDescent="0.2">
      <c r="A169" s="313">
        <v>1</v>
      </c>
      <c r="B169" s="312" t="str">
        <f>'[1]Приложение № 1'!B847</f>
        <v>г. Сергиев Посад, ул. Кирпичная, д. 12/2</v>
      </c>
      <c r="C169" s="284">
        <f>'[1]Приложение № 1'!H847</f>
        <v>30</v>
      </c>
      <c r="D169" s="295">
        <f>'[1]Приложение № 1'!J847</f>
        <v>9</v>
      </c>
      <c r="E169" s="294">
        <f>'Приложение № 1'!M169</f>
        <v>359.22</v>
      </c>
      <c r="F169" s="331">
        <f t="shared" si="176"/>
        <v>21926788.800000001</v>
      </c>
      <c r="G169" s="294">
        <v>0.75</v>
      </c>
      <c r="H169" s="331">
        <f t="shared" ref="H169:H198" si="180">I169+L169</f>
        <v>21926788.800000001</v>
      </c>
      <c r="I169" s="331">
        <f t="shared" ref="I169:I198" si="181">J169+K169</f>
        <v>16357384.439999999</v>
      </c>
      <c r="J169" s="331">
        <f t="shared" ref="J169:J198" si="182">F169*P169</f>
        <v>16357384.439999999</v>
      </c>
      <c r="K169" s="331">
        <v>0</v>
      </c>
      <c r="L169" s="331">
        <f t="shared" si="177"/>
        <v>5569404.3600000003</v>
      </c>
      <c r="M169" s="331">
        <f t="shared" si="178"/>
        <v>5569404.3600000003</v>
      </c>
      <c r="N169" s="331">
        <v>0</v>
      </c>
      <c r="O169" s="304">
        <v>1</v>
      </c>
      <c r="P169" s="308">
        <v>0.746</v>
      </c>
      <c r="Q169" s="306">
        <f t="shared" ref="Q169:Q187" si="183">1-P169</f>
        <v>0.254</v>
      </c>
      <c r="S169" s="347">
        <f>D169-'Приложение № 1'!J169</f>
        <v>-1</v>
      </c>
    </row>
    <row r="170" spans="1:23" ht="23.25" hidden="1" customHeight="1" x14ac:dyDescent="0.2">
      <c r="A170" s="313">
        <v>2</v>
      </c>
      <c r="B170" s="312" t="str">
        <f>'[1]Приложение № 1'!B849</f>
        <v>г. Сергиев Посад, ул. Стахановская, д. 3</v>
      </c>
      <c r="C170" s="284">
        <f>'[1]Приложение № 1'!H849</f>
        <v>31</v>
      </c>
      <c r="D170" s="295">
        <f>'[1]Приложение № 1'!J849</f>
        <v>11</v>
      </c>
      <c r="E170" s="294">
        <f>'Приложение № 1'!M170</f>
        <v>447.9</v>
      </c>
      <c r="F170" s="331">
        <f t="shared" si="176"/>
        <v>27339816</v>
      </c>
      <c r="G170" s="294">
        <v>0.75</v>
      </c>
      <c r="H170" s="331">
        <f t="shared" si="180"/>
        <v>27339816</v>
      </c>
      <c r="I170" s="331">
        <f t="shared" si="181"/>
        <v>20395502.739999998</v>
      </c>
      <c r="J170" s="331">
        <f t="shared" si="182"/>
        <v>20395502.739999998</v>
      </c>
      <c r="K170" s="331">
        <v>0</v>
      </c>
      <c r="L170" s="331">
        <f t="shared" si="177"/>
        <v>6944313.2599999998</v>
      </c>
      <c r="M170" s="331">
        <f t="shared" si="178"/>
        <v>6944313.2599999998</v>
      </c>
      <c r="N170" s="331">
        <v>0</v>
      </c>
      <c r="O170" s="304">
        <v>1</v>
      </c>
      <c r="P170" s="308">
        <v>0.746</v>
      </c>
      <c r="Q170" s="306">
        <f t="shared" si="183"/>
        <v>0.254</v>
      </c>
      <c r="S170" s="347">
        <f>D170-'Приложение № 1'!J170</f>
        <v>0</v>
      </c>
    </row>
    <row r="171" spans="1:23" ht="23.25" hidden="1" customHeight="1" x14ac:dyDescent="0.2">
      <c r="A171" s="313">
        <v>3</v>
      </c>
      <c r="B171" s="312" t="str">
        <f>'[1]Приложение № 1'!B850</f>
        <v>г. Сергиев Посад, ул. Стахановская, д. 4</v>
      </c>
      <c r="C171" s="284">
        <f>'[1]Приложение № 1'!H850</f>
        <v>25</v>
      </c>
      <c r="D171" s="295">
        <f>'[1]Приложение № 1'!J850</f>
        <v>12</v>
      </c>
      <c r="E171" s="294">
        <f>'Приложение № 1'!M171</f>
        <v>509.6</v>
      </c>
      <c r="F171" s="331">
        <f t="shared" si="176"/>
        <v>31105984</v>
      </c>
      <c r="G171" s="294">
        <v>0.75</v>
      </c>
      <c r="H171" s="331">
        <f t="shared" si="180"/>
        <v>31105984</v>
      </c>
      <c r="I171" s="331">
        <f t="shared" si="181"/>
        <v>23205064.059999999</v>
      </c>
      <c r="J171" s="331">
        <f t="shared" si="182"/>
        <v>23205064.059999999</v>
      </c>
      <c r="K171" s="331">
        <v>0</v>
      </c>
      <c r="L171" s="331">
        <f t="shared" si="177"/>
        <v>7900919.9400000004</v>
      </c>
      <c r="M171" s="331">
        <f t="shared" si="178"/>
        <v>7900919.9400000004</v>
      </c>
      <c r="N171" s="331">
        <v>0</v>
      </c>
      <c r="O171" s="304">
        <v>1</v>
      </c>
      <c r="P171" s="308">
        <v>0.746</v>
      </c>
      <c r="Q171" s="306">
        <f t="shared" si="183"/>
        <v>0.254</v>
      </c>
      <c r="S171" s="347">
        <f>D171-'Приложение № 1'!J171</f>
        <v>0</v>
      </c>
    </row>
    <row r="172" spans="1:23" ht="23.25" hidden="1" customHeight="1" x14ac:dyDescent="0.2">
      <c r="A172" s="313">
        <v>4</v>
      </c>
      <c r="B172" s="312" t="str">
        <f>'[1]Приложение № 1'!B851</f>
        <v>г. Сергиев Посад, ул. Куликова, д. 2/2</v>
      </c>
      <c r="C172" s="284">
        <f>'[1]Приложение № 1'!H851</f>
        <v>25</v>
      </c>
      <c r="D172" s="295">
        <f>'[1]Приложение № 1'!J851</f>
        <v>8</v>
      </c>
      <c r="E172" s="294">
        <f>'Приложение № 1'!M172</f>
        <v>470.5</v>
      </c>
      <c r="F172" s="331">
        <f t="shared" si="176"/>
        <v>28719320</v>
      </c>
      <c r="G172" s="294">
        <v>0.75</v>
      </c>
      <c r="H172" s="331">
        <f t="shared" si="180"/>
        <v>28719320</v>
      </c>
      <c r="I172" s="331">
        <f t="shared" si="181"/>
        <v>21424612.719999999</v>
      </c>
      <c r="J172" s="331">
        <f t="shared" si="182"/>
        <v>21424612.719999999</v>
      </c>
      <c r="K172" s="331">
        <v>0</v>
      </c>
      <c r="L172" s="331">
        <f t="shared" si="177"/>
        <v>7294707.2800000003</v>
      </c>
      <c r="M172" s="331">
        <f t="shared" si="178"/>
        <v>7294707.2800000003</v>
      </c>
      <c r="N172" s="331">
        <v>0</v>
      </c>
      <c r="O172" s="304">
        <v>1</v>
      </c>
      <c r="P172" s="308">
        <v>0.746</v>
      </c>
      <c r="Q172" s="306">
        <f t="shared" si="183"/>
        <v>0.254</v>
      </c>
      <c r="S172" s="347">
        <f>D172-'Приложение № 1'!J172</f>
        <v>0</v>
      </c>
    </row>
    <row r="173" spans="1:23" ht="23.25" hidden="1" customHeight="1" x14ac:dyDescent="0.2">
      <c r="A173" s="313">
        <v>5</v>
      </c>
      <c r="B173" s="312" t="str">
        <f>'[1]Приложение № 1'!B852</f>
        <v>г. Сергиев Посад, ул. Сергиевская, д. 20</v>
      </c>
      <c r="C173" s="284">
        <f>'[1]Приложение № 1'!H852</f>
        <v>31</v>
      </c>
      <c r="D173" s="295">
        <f>'[1]Приложение № 1'!J852</f>
        <v>19</v>
      </c>
      <c r="E173" s="294">
        <f>'Приложение № 1'!M173</f>
        <v>798</v>
      </c>
      <c r="F173" s="331">
        <f t="shared" si="176"/>
        <v>48709920</v>
      </c>
      <c r="G173" s="294">
        <v>0.75</v>
      </c>
      <c r="H173" s="331">
        <f t="shared" si="180"/>
        <v>48709920</v>
      </c>
      <c r="I173" s="331">
        <f t="shared" si="181"/>
        <v>36337600.32</v>
      </c>
      <c r="J173" s="331">
        <f t="shared" si="182"/>
        <v>36337600.32</v>
      </c>
      <c r="K173" s="331">
        <v>0</v>
      </c>
      <c r="L173" s="331">
        <f t="shared" si="177"/>
        <v>12372319.68</v>
      </c>
      <c r="M173" s="331">
        <f t="shared" si="178"/>
        <v>12372319.68</v>
      </c>
      <c r="N173" s="331">
        <v>0</v>
      </c>
      <c r="O173" s="304">
        <v>1</v>
      </c>
      <c r="P173" s="308">
        <v>0.746</v>
      </c>
      <c r="Q173" s="306">
        <f t="shared" si="183"/>
        <v>0.254</v>
      </c>
      <c r="S173" s="347">
        <f>D173-'Приложение № 1'!J173</f>
        <v>2</v>
      </c>
    </row>
    <row r="174" spans="1:23" ht="23.25" hidden="1" customHeight="1" x14ac:dyDescent="0.2">
      <c r="A174" s="313">
        <v>6</v>
      </c>
      <c r="B174" s="312" t="str">
        <f>'[1]Приложение № 1'!B853</f>
        <v>г. Сергиев Посад, ул. Фаворского, д. 23/17</v>
      </c>
      <c r="C174" s="284">
        <f>'[1]Приложение № 1'!H853</f>
        <v>9</v>
      </c>
      <c r="D174" s="295">
        <f>'[1]Приложение № 1'!J853</f>
        <v>5</v>
      </c>
      <c r="E174" s="294">
        <f>'Приложение № 1'!M174</f>
        <v>166.1</v>
      </c>
      <c r="F174" s="331">
        <f t="shared" si="176"/>
        <v>10138744</v>
      </c>
      <c r="G174" s="294">
        <v>0.75</v>
      </c>
      <c r="H174" s="331">
        <f t="shared" si="180"/>
        <v>10138744</v>
      </c>
      <c r="I174" s="331">
        <f t="shared" si="181"/>
        <v>7563503.0199999996</v>
      </c>
      <c r="J174" s="331">
        <f t="shared" si="182"/>
        <v>7563503.0199999996</v>
      </c>
      <c r="K174" s="331">
        <v>0</v>
      </c>
      <c r="L174" s="331">
        <f t="shared" si="177"/>
        <v>2575240.98</v>
      </c>
      <c r="M174" s="331">
        <f t="shared" si="178"/>
        <v>2575240.98</v>
      </c>
      <c r="N174" s="331">
        <v>0</v>
      </c>
      <c r="O174" s="304">
        <v>1</v>
      </c>
      <c r="P174" s="308">
        <v>0.746</v>
      </c>
      <c r="Q174" s="306">
        <f t="shared" si="183"/>
        <v>0.254</v>
      </c>
      <c r="S174" s="347">
        <f>D174-'Приложение № 1'!J174</f>
        <v>0</v>
      </c>
    </row>
    <row r="175" spans="1:23" ht="23.25" hidden="1" customHeight="1" x14ac:dyDescent="0.2">
      <c r="A175" s="313">
        <v>7</v>
      </c>
      <c r="B175" s="312" t="str">
        <f>'[1]Приложение № 1'!B854</f>
        <v>г. Сергиев Посад, ул. Фаворского, д. 25/18</v>
      </c>
      <c r="C175" s="284">
        <f>'[1]Приложение № 1'!H854</f>
        <v>5</v>
      </c>
      <c r="D175" s="295">
        <f>'[1]Приложение № 1'!J854</f>
        <v>2</v>
      </c>
      <c r="E175" s="294">
        <f>'Приложение № 1'!M175</f>
        <v>85.5</v>
      </c>
      <c r="F175" s="331">
        <f t="shared" si="176"/>
        <v>5218920</v>
      </c>
      <c r="G175" s="294">
        <v>0.75</v>
      </c>
      <c r="H175" s="331">
        <f t="shared" si="180"/>
        <v>5218920</v>
      </c>
      <c r="I175" s="331">
        <f t="shared" si="181"/>
        <v>3893314.32</v>
      </c>
      <c r="J175" s="331">
        <f t="shared" si="182"/>
        <v>3893314.32</v>
      </c>
      <c r="K175" s="331">
        <v>0</v>
      </c>
      <c r="L175" s="331">
        <f t="shared" si="177"/>
        <v>1325605.68</v>
      </c>
      <c r="M175" s="331">
        <f t="shared" si="178"/>
        <v>1325605.68</v>
      </c>
      <c r="N175" s="331">
        <v>0</v>
      </c>
      <c r="O175" s="304">
        <v>1</v>
      </c>
      <c r="P175" s="308">
        <v>0.746</v>
      </c>
      <c r="Q175" s="306">
        <f t="shared" si="183"/>
        <v>0.254</v>
      </c>
      <c r="S175" s="347">
        <f>D175-'Приложение № 1'!J175</f>
        <v>0</v>
      </c>
    </row>
    <row r="176" spans="1:23" ht="23.25" hidden="1" customHeight="1" x14ac:dyDescent="0.2">
      <c r="A176" s="313">
        <v>8</v>
      </c>
      <c r="B176" s="312" t="str">
        <f>'[1]Приложение № 1'!B855</f>
        <v>г. Сергиев Посад, ул. Вифанская, д. 26а</v>
      </c>
      <c r="C176" s="284">
        <f>'[1]Приложение № 1'!H855</f>
        <v>8</v>
      </c>
      <c r="D176" s="295">
        <f>'[1]Приложение № 1'!J855</f>
        <v>3</v>
      </c>
      <c r="E176" s="294">
        <f>'Приложение № 1'!M176</f>
        <v>81.8</v>
      </c>
      <c r="F176" s="331">
        <f t="shared" si="176"/>
        <v>4993072</v>
      </c>
      <c r="G176" s="294">
        <v>0.75</v>
      </c>
      <c r="H176" s="331">
        <f t="shared" si="180"/>
        <v>4993072</v>
      </c>
      <c r="I176" s="331">
        <f t="shared" si="181"/>
        <v>3724831.71</v>
      </c>
      <c r="J176" s="331">
        <f t="shared" si="182"/>
        <v>3724831.71</v>
      </c>
      <c r="K176" s="331">
        <v>0</v>
      </c>
      <c r="L176" s="331">
        <f t="shared" si="177"/>
        <v>1268240.29</v>
      </c>
      <c r="M176" s="331">
        <f t="shared" si="178"/>
        <v>1268240.29</v>
      </c>
      <c r="N176" s="331">
        <v>0</v>
      </c>
      <c r="O176" s="304">
        <v>1</v>
      </c>
      <c r="P176" s="308">
        <v>0.746</v>
      </c>
      <c r="Q176" s="306">
        <f t="shared" si="183"/>
        <v>0.254</v>
      </c>
      <c r="S176" s="347">
        <f>D176-'Приложение № 1'!J176</f>
        <v>0</v>
      </c>
    </row>
    <row r="177" spans="1:19" ht="23.25" hidden="1" customHeight="1" x14ac:dyDescent="0.2">
      <c r="A177" s="313">
        <v>9</v>
      </c>
      <c r="B177" s="312" t="str">
        <f>'[1]Приложение № 1'!B856</f>
        <v>г. Сергиев Посад, ул. Бероунская, д. 14</v>
      </c>
      <c r="C177" s="284">
        <f>'[1]Приложение № 1'!H856</f>
        <v>25</v>
      </c>
      <c r="D177" s="295">
        <f>'[1]Приложение № 1'!J856</f>
        <v>12</v>
      </c>
      <c r="E177" s="294">
        <f>'Приложение № 1'!M177</f>
        <v>500.5</v>
      </c>
      <c r="F177" s="331">
        <f t="shared" si="176"/>
        <v>30550520</v>
      </c>
      <c r="G177" s="294">
        <v>0.75</v>
      </c>
      <c r="H177" s="331">
        <f t="shared" si="180"/>
        <v>30550520</v>
      </c>
      <c r="I177" s="331">
        <f t="shared" si="181"/>
        <v>22790687.920000002</v>
      </c>
      <c r="J177" s="331">
        <f t="shared" si="182"/>
        <v>22790687.920000002</v>
      </c>
      <c r="K177" s="331">
        <v>0</v>
      </c>
      <c r="L177" s="331">
        <f t="shared" si="177"/>
        <v>7759832.0800000001</v>
      </c>
      <c r="M177" s="331">
        <f t="shared" si="178"/>
        <v>7759832.0800000001</v>
      </c>
      <c r="N177" s="331">
        <v>0</v>
      </c>
      <c r="O177" s="304">
        <v>1</v>
      </c>
      <c r="P177" s="308">
        <v>0.746</v>
      </c>
      <c r="Q177" s="306">
        <f t="shared" si="183"/>
        <v>0.254</v>
      </c>
      <c r="S177" s="347">
        <f>D177-'Приложение № 1'!J177</f>
        <v>0</v>
      </c>
    </row>
    <row r="178" spans="1:19" ht="23.25" hidden="1" customHeight="1" x14ac:dyDescent="0.2">
      <c r="A178" s="313">
        <v>10</v>
      </c>
      <c r="B178" s="312" t="str">
        <f>'[1]Приложение № 1'!B857</f>
        <v>г. Сергиев Посад, ул. Инженерная, д. 13</v>
      </c>
      <c r="C178" s="284">
        <f>'[1]Приложение № 1'!H857</f>
        <v>39</v>
      </c>
      <c r="D178" s="295">
        <f>'[1]Приложение № 1'!J857</f>
        <v>13</v>
      </c>
      <c r="E178" s="294">
        <f>'Приложение № 1'!M178</f>
        <v>853.5</v>
      </c>
      <c r="F178" s="331">
        <f t="shared" si="176"/>
        <v>52097640</v>
      </c>
      <c r="G178" s="294">
        <v>0.75</v>
      </c>
      <c r="H178" s="331">
        <f t="shared" si="180"/>
        <v>52097640</v>
      </c>
      <c r="I178" s="331">
        <f t="shared" si="181"/>
        <v>38864839.439999998</v>
      </c>
      <c r="J178" s="331">
        <f t="shared" si="182"/>
        <v>38864839.439999998</v>
      </c>
      <c r="K178" s="331">
        <v>0</v>
      </c>
      <c r="L178" s="331">
        <f t="shared" si="177"/>
        <v>13232800.560000001</v>
      </c>
      <c r="M178" s="331">
        <f t="shared" si="178"/>
        <v>13232800.560000001</v>
      </c>
      <c r="N178" s="331">
        <v>0</v>
      </c>
      <c r="O178" s="304">
        <v>1</v>
      </c>
      <c r="P178" s="308">
        <v>0.746</v>
      </c>
      <c r="Q178" s="306">
        <f t="shared" si="183"/>
        <v>0.254</v>
      </c>
      <c r="S178" s="347">
        <f>D178-'Приложение № 1'!J178</f>
        <v>0</v>
      </c>
    </row>
    <row r="179" spans="1:19" ht="23.25" hidden="1" customHeight="1" x14ac:dyDescent="0.2">
      <c r="A179" s="313">
        <v>11</v>
      </c>
      <c r="B179" s="312" t="str">
        <f>'[1]Приложение № 1'!B858</f>
        <v>г. Сергиев Посад, ул. Валовая, д. 7</v>
      </c>
      <c r="C179" s="284">
        <f>'[1]Приложение № 1'!H858</f>
        <v>21</v>
      </c>
      <c r="D179" s="295">
        <f>'[1]Приложение № 1'!J858</f>
        <v>9</v>
      </c>
      <c r="E179" s="294">
        <f>'Приложение № 1'!M179</f>
        <v>380.6</v>
      </c>
      <c r="F179" s="331">
        <f t="shared" si="176"/>
        <v>23231824</v>
      </c>
      <c r="G179" s="294">
        <v>0.75</v>
      </c>
      <c r="H179" s="331">
        <f t="shared" si="180"/>
        <v>23231824</v>
      </c>
      <c r="I179" s="331">
        <f t="shared" si="181"/>
        <v>17330940.699999999</v>
      </c>
      <c r="J179" s="331">
        <f t="shared" si="182"/>
        <v>17330940.699999999</v>
      </c>
      <c r="K179" s="331">
        <v>0</v>
      </c>
      <c r="L179" s="331">
        <f t="shared" si="177"/>
        <v>5900883.2999999998</v>
      </c>
      <c r="M179" s="331">
        <f t="shared" si="178"/>
        <v>5900883.2999999998</v>
      </c>
      <c r="N179" s="331">
        <v>0</v>
      </c>
      <c r="O179" s="304">
        <v>1</v>
      </c>
      <c r="P179" s="308">
        <v>0.746</v>
      </c>
      <c r="Q179" s="306">
        <f t="shared" si="183"/>
        <v>0.254</v>
      </c>
      <c r="S179" s="347">
        <f>D179-'Приложение № 1'!J179</f>
        <v>0</v>
      </c>
    </row>
    <row r="180" spans="1:19" ht="23.25" hidden="1" customHeight="1" x14ac:dyDescent="0.2">
      <c r="A180" s="313">
        <v>12</v>
      </c>
      <c r="B180" s="312" t="str">
        <f>'[1]Приложение № 1'!B859</f>
        <v>г. Сергиев Посад, ул. Пионерская, д. 1/12</v>
      </c>
      <c r="C180" s="284">
        <f>'[1]Приложение № 1'!H859</f>
        <v>7</v>
      </c>
      <c r="D180" s="295">
        <f>'[1]Приложение № 1'!J859</f>
        <v>4</v>
      </c>
      <c r="E180" s="294">
        <f>'Приложение № 1'!M180</f>
        <v>181.1</v>
      </c>
      <c r="F180" s="331">
        <f t="shared" si="176"/>
        <v>11054344</v>
      </c>
      <c r="G180" s="294">
        <v>0.75</v>
      </c>
      <c r="H180" s="331">
        <f t="shared" si="180"/>
        <v>11054344</v>
      </c>
      <c r="I180" s="331">
        <f t="shared" si="181"/>
        <v>8246540.6200000001</v>
      </c>
      <c r="J180" s="331">
        <f t="shared" si="182"/>
        <v>8246540.6200000001</v>
      </c>
      <c r="K180" s="331">
        <v>0</v>
      </c>
      <c r="L180" s="331">
        <f t="shared" si="177"/>
        <v>2807803.38</v>
      </c>
      <c r="M180" s="331">
        <f t="shared" si="178"/>
        <v>2807803.38</v>
      </c>
      <c r="N180" s="331">
        <v>0</v>
      </c>
      <c r="O180" s="304">
        <v>1</v>
      </c>
      <c r="P180" s="308">
        <v>0.746</v>
      </c>
      <c r="Q180" s="306">
        <f t="shared" si="183"/>
        <v>0.254</v>
      </c>
      <c r="S180" s="347">
        <f>D180-'Приложение № 1'!J180</f>
        <v>0</v>
      </c>
    </row>
    <row r="181" spans="1:19" ht="23.25" hidden="1" customHeight="1" x14ac:dyDescent="0.2">
      <c r="A181" s="313">
        <v>13</v>
      </c>
      <c r="B181" s="312" t="str">
        <f>'[1]Приложение № 1'!B860</f>
        <v>г. Сергиев Посад, ул. Ильинская, д. 11</v>
      </c>
      <c r="C181" s="284">
        <f>'[1]Приложение № 1'!H860</f>
        <v>13</v>
      </c>
      <c r="D181" s="295">
        <f>'[1]Приложение № 1'!J860</f>
        <v>5</v>
      </c>
      <c r="E181" s="294">
        <f>'Приложение № 1'!M181</f>
        <v>144.69999999999999</v>
      </c>
      <c r="F181" s="331">
        <f t="shared" si="176"/>
        <v>8832488</v>
      </c>
      <c r="G181" s="294">
        <v>0.75</v>
      </c>
      <c r="H181" s="331">
        <f t="shared" si="180"/>
        <v>8832488</v>
      </c>
      <c r="I181" s="331">
        <f t="shared" si="181"/>
        <v>6589036.0499999998</v>
      </c>
      <c r="J181" s="331">
        <f t="shared" si="182"/>
        <v>6589036.0499999998</v>
      </c>
      <c r="K181" s="331">
        <v>0</v>
      </c>
      <c r="L181" s="331">
        <f t="shared" si="177"/>
        <v>2243451.9500000002</v>
      </c>
      <c r="M181" s="331">
        <f t="shared" si="178"/>
        <v>2243451.9500000002</v>
      </c>
      <c r="N181" s="331">
        <v>0</v>
      </c>
      <c r="O181" s="304">
        <v>1</v>
      </c>
      <c r="P181" s="308">
        <v>0.746</v>
      </c>
      <c r="Q181" s="306">
        <f t="shared" si="183"/>
        <v>0.254</v>
      </c>
      <c r="S181" s="347">
        <f>D181-'Приложение № 1'!J181</f>
        <v>-2</v>
      </c>
    </row>
    <row r="182" spans="1:19" ht="23.25" hidden="1" customHeight="1" x14ac:dyDescent="0.2">
      <c r="A182" s="313">
        <v>14</v>
      </c>
      <c r="B182" s="312" t="str">
        <f>'[1]Приложение № 1'!B861</f>
        <v>г. Сергиев Посад, ул. Вифанская, д. 27а</v>
      </c>
      <c r="C182" s="284">
        <f>'[1]Приложение № 1'!H861</f>
        <v>14</v>
      </c>
      <c r="D182" s="295">
        <f>'[1]Приложение № 1'!J861</f>
        <v>6</v>
      </c>
      <c r="E182" s="294">
        <f>'Приложение № 1'!M182</f>
        <v>211.1</v>
      </c>
      <c r="F182" s="331">
        <f t="shared" si="176"/>
        <v>12885544</v>
      </c>
      <c r="G182" s="294">
        <v>0.75</v>
      </c>
      <c r="H182" s="331">
        <f t="shared" si="180"/>
        <v>12885544</v>
      </c>
      <c r="I182" s="331">
        <f t="shared" si="181"/>
        <v>9612615.8200000003</v>
      </c>
      <c r="J182" s="331">
        <f t="shared" si="182"/>
        <v>9612615.8200000003</v>
      </c>
      <c r="K182" s="331">
        <v>0</v>
      </c>
      <c r="L182" s="331">
        <f t="shared" si="177"/>
        <v>3272928.18</v>
      </c>
      <c r="M182" s="331">
        <f t="shared" si="178"/>
        <v>3272928.18</v>
      </c>
      <c r="N182" s="331">
        <v>0</v>
      </c>
      <c r="O182" s="304">
        <v>1</v>
      </c>
      <c r="P182" s="308">
        <v>0.746</v>
      </c>
      <c r="Q182" s="306">
        <f t="shared" si="183"/>
        <v>0.254</v>
      </c>
      <c r="S182" s="347">
        <f>D182-'Приложение № 1'!J182</f>
        <v>0</v>
      </c>
    </row>
    <row r="183" spans="1:19" ht="23.25" hidden="1" customHeight="1" x14ac:dyDescent="0.2">
      <c r="A183" s="313">
        <v>15</v>
      </c>
      <c r="B183" s="312" t="str">
        <f>'[1]Приложение № 1'!B862</f>
        <v>г. Сергиев Посад, ул. Садовая, д. 8</v>
      </c>
      <c r="C183" s="284">
        <f>'[1]Приложение № 1'!H862</f>
        <v>25</v>
      </c>
      <c r="D183" s="295">
        <f>'[1]Приложение № 1'!J862</f>
        <v>8</v>
      </c>
      <c r="E183" s="294">
        <f>'Приложение № 1'!M183</f>
        <v>496.9</v>
      </c>
      <c r="F183" s="331">
        <f t="shared" si="176"/>
        <v>30330776</v>
      </c>
      <c r="G183" s="294">
        <v>0.75</v>
      </c>
      <c r="H183" s="331">
        <f t="shared" si="180"/>
        <v>30330776</v>
      </c>
      <c r="I183" s="331">
        <f t="shared" si="181"/>
        <v>22626758.899999999</v>
      </c>
      <c r="J183" s="331">
        <f t="shared" si="182"/>
        <v>22626758.899999999</v>
      </c>
      <c r="K183" s="331">
        <v>0</v>
      </c>
      <c r="L183" s="331">
        <f t="shared" si="177"/>
        <v>7704017.0999999996</v>
      </c>
      <c r="M183" s="331">
        <f t="shared" si="178"/>
        <v>7704017.0999999996</v>
      </c>
      <c r="N183" s="331">
        <v>0</v>
      </c>
      <c r="O183" s="304">
        <v>1</v>
      </c>
      <c r="P183" s="308">
        <v>0.746</v>
      </c>
      <c r="Q183" s="306">
        <f t="shared" si="183"/>
        <v>0.254</v>
      </c>
      <c r="S183" s="347">
        <f>D183-'Приложение № 1'!J183</f>
        <v>0</v>
      </c>
    </row>
    <row r="184" spans="1:19" ht="23.25" hidden="1" customHeight="1" x14ac:dyDescent="0.2">
      <c r="A184" s="313">
        <v>16</v>
      </c>
      <c r="B184" s="312" t="str">
        <f>'[1]Приложение № 1'!B863</f>
        <v>г. Сергиев Посад, ул. Садовая, д. 10</v>
      </c>
      <c r="C184" s="284">
        <f>'[1]Приложение № 1'!H863</f>
        <v>16</v>
      </c>
      <c r="D184" s="295">
        <f>'[1]Приложение № 1'!J863</f>
        <v>8</v>
      </c>
      <c r="E184" s="294">
        <f>'Приложение № 1'!M184</f>
        <v>435.3</v>
      </c>
      <c r="F184" s="331">
        <f t="shared" si="176"/>
        <v>26570712</v>
      </c>
      <c r="G184" s="294">
        <v>0.75</v>
      </c>
      <c r="H184" s="331">
        <f t="shared" si="180"/>
        <v>26570712</v>
      </c>
      <c r="I184" s="331">
        <f t="shared" si="181"/>
        <v>19821751.149999999</v>
      </c>
      <c r="J184" s="331">
        <f t="shared" si="182"/>
        <v>19821751.149999999</v>
      </c>
      <c r="K184" s="331">
        <v>0</v>
      </c>
      <c r="L184" s="331">
        <f t="shared" si="177"/>
        <v>6748960.8499999996</v>
      </c>
      <c r="M184" s="331">
        <f t="shared" si="178"/>
        <v>6748960.8499999996</v>
      </c>
      <c r="N184" s="331">
        <v>0</v>
      </c>
      <c r="O184" s="304">
        <v>1</v>
      </c>
      <c r="P184" s="308">
        <v>0.746</v>
      </c>
      <c r="Q184" s="306">
        <f t="shared" si="183"/>
        <v>0.254</v>
      </c>
      <c r="S184" s="347">
        <f>D184-'Приложение № 1'!J184</f>
        <v>0</v>
      </c>
    </row>
    <row r="185" spans="1:19" ht="23.25" hidden="1" customHeight="1" x14ac:dyDescent="0.2">
      <c r="A185" s="313">
        <v>17</v>
      </c>
      <c r="B185" s="312" t="str">
        <f>'[1]Приложение № 1'!B864</f>
        <v>г. Сергиев Посад, ул. Садовая, д. 14</v>
      </c>
      <c r="C185" s="284">
        <f>'[1]Приложение № 1'!H864</f>
        <v>18</v>
      </c>
      <c r="D185" s="295">
        <f>'[1]Приложение № 1'!J864</f>
        <v>9</v>
      </c>
      <c r="E185" s="294">
        <f>'Приложение № 1'!M185</f>
        <v>420.4</v>
      </c>
      <c r="F185" s="331">
        <f t="shared" si="176"/>
        <v>25661216</v>
      </c>
      <c r="G185" s="294">
        <v>0.75</v>
      </c>
      <c r="H185" s="331">
        <f t="shared" si="180"/>
        <v>25661216</v>
      </c>
      <c r="I185" s="331">
        <f t="shared" si="181"/>
        <v>19143267.140000001</v>
      </c>
      <c r="J185" s="331">
        <f t="shared" si="182"/>
        <v>19143267.140000001</v>
      </c>
      <c r="K185" s="331">
        <v>0</v>
      </c>
      <c r="L185" s="331">
        <f t="shared" si="177"/>
        <v>6517948.8600000003</v>
      </c>
      <c r="M185" s="331">
        <f t="shared" si="178"/>
        <v>6517948.8600000003</v>
      </c>
      <c r="N185" s="331">
        <v>0</v>
      </c>
      <c r="O185" s="304">
        <v>1</v>
      </c>
      <c r="P185" s="308">
        <v>0.746</v>
      </c>
      <c r="Q185" s="306">
        <f t="shared" si="183"/>
        <v>0.254</v>
      </c>
      <c r="S185" s="347">
        <f>D185-'Приложение № 1'!J185</f>
        <v>1</v>
      </c>
    </row>
    <row r="186" spans="1:19" ht="23.25" hidden="1" customHeight="1" x14ac:dyDescent="0.2">
      <c r="A186" s="313">
        <v>18</v>
      </c>
      <c r="B186" s="312" t="str">
        <f>'[1]Приложение № 1'!B865</f>
        <v>г. Сергиев Посад, ул. Садовая, д. 14а</v>
      </c>
      <c r="C186" s="284">
        <f>'[1]Приложение № 1'!H865</f>
        <v>24</v>
      </c>
      <c r="D186" s="295">
        <f>'[1]Приложение № 1'!J865</f>
        <v>10</v>
      </c>
      <c r="E186" s="294">
        <f>'Приложение № 1'!M186</f>
        <v>408.2</v>
      </c>
      <c r="F186" s="331">
        <f t="shared" si="176"/>
        <v>24916528</v>
      </c>
      <c r="G186" s="294">
        <v>0.75</v>
      </c>
      <c r="H186" s="331">
        <f t="shared" si="180"/>
        <v>24916528</v>
      </c>
      <c r="I186" s="331">
        <f t="shared" si="181"/>
        <v>18587729.890000001</v>
      </c>
      <c r="J186" s="331">
        <f t="shared" si="182"/>
        <v>18587729.890000001</v>
      </c>
      <c r="K186" s="331">
        <v>0</v>
      </c>
      <c r="L186" s="331">
        <f t="shared" si="177"/>
        <v>6328798.1100000003</v>
      </c>
      <c r="M186" s="331">
        <f t="shared" si="178"/>
        <v>6328798.1100000003</v>
      </c>
      <c r="N186" s="331">
        <v>0</v>
      </c>
      <c r="O186" s="304">
        <v>1</v>
      </c>
      <c r="P186" s="308">
        <v>0.746</v>
      </c>
      <c r="Q186" s="306">
        <f t="shared" si="183"/>
        <v>0.254</v>
      </c>
      <c r="S186" s="347">
        <f>D186-'Приложение № 1'!J186</f>
        <v>0</v>
      </c>
    </row>
    <row r="187" spans="1:19" ht="23.25" hidden="1" customHeight="1" x14ac:dyDescent="0.2">
      <c r="A187" s="313">
        <v>19</v>
      </c>
      <c r="B187" s="312" t="str">
        <f>'[1]Приложение № 1'!B866</f>
        <v>г. Сергиев Посад, ул. Садовая, д. 14б</v>
      </c>
      <c r="C187" s="284">
        <f>'[1]Приложение № 1'!H866</f>
        <v>29</v>
      </c>
      <c r="D187" s="295">
        <f>'[1]Приложение № 1'!J866</f>
        <v>10</v>
      </c>
      <c r="E187" s="294">
        <f>'Приложение № 1'!M187</f>
        <v>413.8</v>
      </c>
      <c r="F187" s="331">
        <f t="shared" si="176"/>
        <v>25258352</v>
      </c>
      <c r="G187" s="294">
        <v>0.75</v>
      </c>
      <c r="H187" s="331">
        <f t="shared" si="180"/>
        <v>25258352</v>
      </c>
      <c r="I187" s="331">
        <f t="shared" si="181"/>
        <v>18842730.59</v>
      </c>
      <c r="J187" s="331">
        <f t="shared" si="182"/>
        <v>18842730.59</v>
      </c>
      <c r="K187" s="331">
        <v>0</v>
      </c>
      <c r="L187" s="331">
        <f t="shared" si="177"/>
        <v>6415621.4100000001</v>
      </c>
      <c r="M187" s="331">
        <f t="shared" si="178"/>
        <v>6415621.4100000001</v>
      </c>
      <c r="N187" s="331">
        <v>0</v>
      </c>
      <c r="O187" s="304">
        <v>1</v>
      </c>
      <c r="P187" s="308">
        <v>0.746</v>
      </c>
      <c r="Q187" s="306">
        <f t="shared" si="183"/>
        <v>0.254</v>
      </c>
      <c r="S187" s="347">
        <f>D187-'Приложение № 1'!J187</f>
        <v>0</v>
      </c>
    </row>
    <row r="188" spans="1:19" ht="23.25" hidden="1" customHeight="1" x14ac:dyDescent="0.2">
      <c r="A188" s="313">
        <v>20</v>
      </c>
      <c r="B188" s="312" t="str">
        <f>'[1]Приложение № 1'!B867</f>
        <v>г. Сергиев Посад, ул. Кирова, д. 34</v>
      </c>
      <c r="C188" s="284">
        <f>'[1]Приложение № 1'!H867</f>
        <v>25</v>
      </c>
      <c r="D188" s="295">
        <f>'[1]Приложение № 1'!J867</f>
        <v>7</v>
      </c>
      <c r="E188" s="294">
        <f>'Приложение № 1'!M188</f>
        <v>244.8</v>
      </c>
      <c r="F188" s="331">
        <f t="shared" si="176"/>
        <v>14942592</v>
      </c>
      <c r="G188" s="294">
        <v>0.75</v>
      </c>
      <c r="H188" s="331">
        <f t="shared" si="180"/>
        <v>14942592</v>
      </c>
      <c r="I188" s="331">
        <f t="shared" si="181"/>
        <v>11147173.630000001</v>
      </c>
      <c r="J188" s="331">
        <f t="shared" si="182"/>
        <v>11147173.630000001</v>
      </c>
      <c r="K188" s="331">
        <v>0</v>
      </c>
      <c r="L188" s="331">
        <f>M188+N188</f>
        <v>3795418.37</v>
      </c>
      <c r="M188" s="331">
        <f>F188*Q188</f>
        <v>3795418.37</v>
      </c>
      <c r="N188" s="331">
        <v>0</v>
      </c>
      <c r="O188" s="304">
        <v>1</v>
      </c>
      <c r="P188" s="308">
        <v>0.746</v>
      </c>
      <c r="Q188" s="306">
        <f>1-P188</f>
        <v>0.254</v>
      </c>
      <c r="S188" s="347">
        <f>D188-'Приложение № 1'!J188</f>
        <v>0</v>
      </c>
    </row>
    <row r="189" spans="1:19" ht="23.25" hidden="1" customHeight="1" x14ac:dyDescent="0.2">
      <c r="A189" s="313">
        <v>21</v>
      </c>
      <c r="B189" s="312" t="str">
        <f>'[1]Приложение № 1'!B868</f>
        <v>г. Сергиев Посад, ул. Вифанская, д. 14</v>
      </c>
      <c r="C189" s="284">
        <f>'[1]Приложение № 1'!H868</f>
        <v>10</v>
      </c>
      <c r="D189" s="295">
        <f>'[1]Приложение № 1'!J868</f>
        <v>3</v>
      </c>
      <c r="E189" s="294">
        <f>'Приложение № 1'!M189</f>
        <v>251.4</v>
      </c>
      <c r="F189" s="331">
        <f t="shared" si="176"/>
        <v>15345456</v>
      </c>
      <c r="G189" s="294"/>
      <c r="H189" s="331">
        <f t="shared" si="180"/>
        <v>15345456</v>
      </c>
      <c r="I189" s="331">
        <f t="shared" si="181"/>
        <v>11447710.18</v>
      </c>
      <c r="J189" s="331">
        <f t="shared" si="182"/>
        <v>11447710.18</v>
      </c>
      <c r="K189" s="331">
        <v>0</v>
      </c>
      <c r="L189" s="331">
        <f>M189+N189</f>
        <v>3897745.82</v>
      </c>
      <c r="M189" s="331">
        <f>F189*Q189</f>
        <v>3897745.82</v>
      </c>
      <c r="N189" s="331">
        <v>0</v>
      </c>
      <c r="O189" s="304">
        <v>1</v>
      </c>
      <c r="P189" s="308">
        <v>0.746</v>
      </c>
      <c r="Q189" s="306">
        <f t="shared" ref="Q189:Q198" si="184">1-P189</f>
        <v>0.254</v>
      </c>
      <c r="S189" s="347">
        <f>D189-'Приложение № 1'!J189</f>
        <v>0</v>
      </c>
    </row>
    <row r="190" spans="1:19" ht="23.25" hidden="1" customHeight="1" x14ac:dyDescent="0.2">
      <c r="A190" s="313">
        <v>22</v>
      </c>
      <c r="B190" s="312" t="str">
        <f>'[1]Приложение № 1'!B869</f>
        <v>г. Сергиев Посад, ул. Кирова, д. 13а</v>
      </c>
      <c r="C190" s="284">
        <f>'[1]Приложение № 1'!H869</f>
        <v>12</v>
      </c>
      <c r="D190" s="295">
        <f>'[1]Приложение № 1'!J869</f>
        <v>4</v>
      </c>
      <c r="E190" s="294">
        <f>'Приложение № 1'!M190</f>
        <v>140.1</v>
      </c>
      <c r="F190" s="331">
        <f t="shared" si="176"/>
        <v>8551704</v>
      </c>
      <c r="G190" s="294"/>
      <c r="H190" s="331">
        <f t="shared" si="180"/>
        <v>8551704</v>
      </c>
      <c r="I190" s="331">
        <f t="shared" si="181"/>
        <v>6379571.1799999997</v>
      </c>
      <c r="J190" s="331">
        <f t="shared" si="182"/>
        <v>6379571.1799999997</v>
      </c>
      <c r="K190" s="331">
        <v>0</v>
      </c>
      <c r="L190" s="331">
        <f t="shared" ref="L190:L198" si="185">M190+N190</f>
        <v>2172132.8199999998</v>
      </c>
      <c r="M190" s="331">
        <f t="shared" ref="M190:M198" si="186">F190*Q190</f>
        <v>2172132.8199999998</v>
      </c>
      <c r="N190" s="331">
        <v>0</v>
      </c>
      <c r="O190" s="304">
        <v>1</v>
      </c>
      <c r="P190" s="308">
        <v>0.746</v>
      </c>
      <c r="Q190" s="306">
        <f t="shared" si="184"/>
        <v>0.254</v>
      </c>
      <c r="S190" s="347">
        <f>D190-'Приложение № 1'!J190</f>
        <v>0</v>
      </c>
    </row>
    <row r="191" spans="1:19" ht="23.25" hidden="1" customHeight="1" x14ac:dyDescent="0.2">
      <c r="A191" s="313">
        <v>23</v>
      </c>
      <c r="B191" s="312" t="str">
        <f>'[1]Приложение № 1'!B870</f>
        <v>г. Сергиев Посад, ул. Ильинская, д. 11а</v>
      </c>
      <c r="C191" s="284">
        <f>'[1]Приложение № 1'!H870</f>
        <v>7</v>
      </c>
      <c r="D191" s="295">
        <f>'[1]Приложение № 1'!J870</f>
        <v>5</v>
      </c>
      <c r="E191" s="294">
        <f>'Приложение № 1'!M191</f>
        <v>123.4</v>
      </c>
      <c r="F191" s="331">
        <f t="shared" si="176"/>
        <v>7532336</v>
      </c>
      <c r="G191" s="294"/>
      <c r="H191" s="331">
        <f t="shared" si="180"/>
        <v>7532336</v>
      </c>
      <c r="I191" s="331">
        <f t="shared" si="181"/>
        <v>5619122.6600000001</v>
      </c>
      <c r="J191" s="331">
        <f t="shared" si="182"/>
        <v>5619122.6600000001</v>
      </c>
      <c r="K191" s="331">
        <v>0</v>
      </c>
      <c r="L191" s="331">
        <f t="shared" si="185"/>
        <v>1913213.34</v>
      </c>
      <c r="M191" s="331">
        <f t="shared" si="186"/>
        <v>1913213.34</v>
      </c>
      <c r="N191" s="331">
        <v>0</v>
      </c>
      <c r="O191" s="304">
        <v>1</v>
      </c>
      <c r="P191" s="308">
        <v>0.746</v>
      </c>
      <c r="Q191" s="306">
        <f t="shared" si="184"/>
        <v>0.254</v>
      </c>
      <c r="S191" s="347">
        <f>D191-'Приложение № 1'!J191</f>
        <v>0</v>
      </c>
    </row>
    <row r="192" spans="1:19" ht="23.25" hidden="1" customHeight="1" x14ac:dyDescent="0.2">
      <c r="A192" s="313">
        <v>24</v>
      </c>
      <c r="B192" s="312" t="str">
        <f>'[1]Приложение № 1'!B871</f>
        <v>г. Сергиев Посад, ул. 1-ой Ударной Армии, д. 20</v>
      </c>
      <c r="C192" s="284">
        <f>'[1]Приложение № 1'!H871</f>
        <v>13</v>
      </c>
      <c r="D192" s="295">
        <f>'[1]Приложение № 1'!J871</f>
        <v>5</v>
      </c>
      <c r="E192" s="294">
        <f>'Приложение № 1'!M192</f>
        <v>144.69999999999999</v>
      </c>
      <c r="F192" s="331">
        <f t="shared" si="176"/>
        <v>8832488</v>
      </c>
      <c r="G192" s="294"/>
      <c r="H192" s="331">
        <f t="shared" si="180"/>
        <v>8832488</v>
      </c>
      <c r="I192" s="331">
        <f t="shared" si="181"/>
        <v>6589036.0499999998</v>
      </c>
      <c r="J192" s="331">
        <f t="shared" si="182"/>
        <v>6589036.0499999998</v>
      </c>
      <c r="K192" s="331">
        <v>0</v>
      </c>
      <c r="L192" s="331">
        <f t="shared" si="185"/>
        <v>2243451.9500000002</v>
      </c>
      <c r="M192" s="331">
        <f t="shared" si="186"/>
        <v>2243451.9500000002</v>
      </c>
      <c r="N192" s="331">
        <v>0</v>
      </c>
      <c r="O192" s="304">
        <v>1</v>
      </c>
      <c r="P192" s="308">
        <v>0.746</v>
      </c>
      <c r="Q192" s="306">
        <f t="shared" si="184"/>
        <v>0.254</v>
      </c>
      <c r="S192" s="347">
        <f>D192-'Приложение № 1'!J192</f>
        <v>3</v>
      </c>
    </row>
    <row r="193" spans="1:19" ht="23.25" hidden="1" customHeight="1" x14ac:dyDescent="0.2">
      <c r="A193" s="313">
        <v>25</v>
      </c>
      <c r="B193" s="312" t="str">
        <f>'[1]Приложение № 1'!B872</f>
        <v>г. Сергиев Посад, Березовый пер., д. 12/2</v>
      </c>
      <c r="C193" s="284">
        <f>'[1]Приложение № 1'!H872</f>
        <v>5</v>
      </c>
      <c r="D193" s="295">
        <f>'[1]Приложение № 1'!J872</f>
        <v>2</v>
      </c>
      <c r="E193" s="294">
        <f>'Приложение № 1'!M193</f>
        <v>115.6</v>
      </c>
      <c r="F193" s="331">
        <f t="shared" si="176"/>
        <v>7056224</v>
      </c>
      <c r="G193" s="294"/>
      <c r="H193" s="331">
        <f t="shared" si="180"/>
        <v>7056224</v>
      </c>
      <c r="I193" s="331">
        <f t="shared" si="181"/>
        <v>5263943.0999999996</v>
      </c>
      <c r="J193" s="331">
        <f t="shared" si="182"/>
        <v>5263943.0999999996</v>
      </c>
      <c r="K193" s="331">
        <v>0</v>
      </c>
      <c r="L193" s="331">
        <f t="shared" si="185"/>
        <v>1792280.9</v>
      </c>
      <c r="M193" s="331">
        <f t="shared" si="186"/>
        <v>1792280.9</v>
      </c>
      <c r="N193" s="331">
        <v>0</v>
      </c>
      <c r="O193" s="304">
        <v>1</v>
      </c>
      <c r="P193" s="308">
        <v>0.746</v>
      </c>
      <c r="Q193" s="306">
        <f t="shared" si="184"/>
        <v>0.254</v>
      </c>
      <c r="S193" s="347">
        <f>D193-'Приложение № 1'!J193</f>
        <v>0</v>
      </c>
    </row>
    <row r="194" spans="1:19" ht="23.25" hidden="1" customHeight="1" x14ac:dyDescent="0.2">
      <c r="A194" s="313">
        <v>26</v>
      </c>
      <c r="B194" s="312" t="str">
        <f>'[1]Приложение № 1'!B873</f>
        <v>г. Сергиев Посад, Березовый пер., д. 17</v>
      </c>
      <c r="C194" s="284">
        <f>'[1]Приложение № 1'!H873</f>
        <v>9</v>
      </c>
      <c r="D194" s="295">
        <f>'[1]Приложение № 1'!J873</f>
        <v>4</v>
      </c>
      <c r="E194" s="294">
        <f>'Приложение № 1'!M194</f>
        <v>101</v>
      </c>
      <c r="F194" s="331">
        <f t="shared" si="176"/>
        <v>6165040</v>
      </c>
      <c r="G194" s="294"/>
      <c r="H194" s="331">
        <f t="shared" si="180"/>
        <v>6165040</v>
      </c>
      <c r="I194" s="331">
        <f t="shared" si="181"/>
        <v>4599119.84</v>
      </c>
      <c r="J194" s="331">
        <f t="shared" si="182"/>
        <v>4599119.84</v>
      </c>
      <c r="K194" s="331">
        <v>0</v>
      </c>
      <c r="L194" s="331">
        <f t="shared" si="185"/>
        <v>1565920.16</v>
      </c>
      <c r="M194" s="331">
        <f t="shared" si="186"/>
        <v>1565920.16</v>
      </c>
      <c r="N194" s="331">
        <v>0</v>
      </c>
      <c r="O194" s="304">
        <v>1</v>
      </c>
      <c r="P194" s="308">
        <v>0.746</v>
      </c>
      <c r="Q194" s="306">
        <f t="shared" si="184"/>
        <v>0.254</v>
      </c>
      <c r="S194" s="347">
        <f>D194-'Приложение № 1'!J194</f>
        <v>0</v>
      </c>
    </row>
    <row r="195" spans="1:19" ht="23.25" hidden="1" customHeight="1" x14ac:dyDescent="0.2">
      <c r="A195" s="313">
        <v>27</v>
      </c>
      <c r="B195" s="312" t="str">
        <f>'[1]Приложение № 1'!B874</f>
        <v>г. Сергиев Посад, ул. Вифанская, д. 52</v>
      </c>
      <c r="C195" s="284">
        <f>'[1]Приложение № 1'!H874</f>
        <v>2</v>
      </c>
      <c r="D195" s="295">
        <f>'[1]Приложение № 1'!J874</f>
        <v>1</v>
      </c>
      <c r="E195" s="294">
        <f>'Приложение № 1'!M195</f>
        <v>131.80000000000001</v>
      </c>
      <c r="F195" s="331">
        <f t="shared" si="176"/>
        <v>8045072</v>
      </c>
      <c r="G195" s="294"/>
      <c r="H195" s="331">
        <f t="shared" si="180"/>
        <v>8045072</v>
      </c>
      <c r="I195" s="331">
        <f t="shared" si="181"/>
        <v>6001623.71</v>
      </c>
      <c r="J195" s="331">
        <f t="shared" si="182"/>
        <v>6001623.71</v>
      </c>
      <c r="K195" s="331">
        <v>0</v>
      </c>
      <c r="L195" s="331">
        <f t="shared" si="185"/>
        <v>2043448.29</v>
      </c>
      <c r="M195" s="331">
        <f t="shared" si="186"/>
        <v>2043448.29</v>
      </c>
      <c r="N195" s="331">
        <v>0</v>
      </c>
      <c r="O195" s="304">
        <v>1</v>
      </c>
      <c r="P195" s="308">
        <v>0.746</v>
      </c>
      <c r="Q195" s="306">
        <f t="shared" si="184"/>
        <v>0.254</v>
      </c>
      <c r="S195" s="347">
        <f>D195-'Приложение № 1'!J195</f>
        <v>-1</v>
      </c>
    </row>
    <row r="196" spans="1:19" ht="23.25" hidden="1" customHeight="1" x14ac:dyDescent="0.2">
      <c r="A196" s="313">
        <v>28</v>
      </c>
      <c r="B196" s="312" t="str">
        <f>'[1]Приложение № 1'!B875</f>
        <v>г. Сергиев Посад, ул. Фаворского, д. 14/14</v>
      </c>
      <c r="C196" s="284">
        <f>'[1]Приложение № 1'!H875</f>
        <v>6</v>
      </c>
      <c r="D196" s="295">
        <f>'[1]Приложение № 1'!J875</f>
        <v>2</v>
      </c>
      <c r="E196" s="294">
        <f>'Приложение № 1'!M196</f>
        <v>139.6</v>
      </c>
      <c r="F196" s="331">
        <f t="shared" si="176"/>
        <v>8521184</v>
      </c>
      <c r="G196" s="294"/>
      <c r="H196" s="331">
        <f t="shared" si="180"/>
        <v>8521184</v>
      </c>
      <c r="I196" s="331">
        <f t="shared" si="181"/>
        <v>6356803.2599999998</v>
      </c>
      <c r="J196" s="331">
        <f t="shared" si="182"/>
        <v>6356803.2599999998</v>
      </c>
      <c r="K196" s="331">
        <v>0</v>
      </c>
      <c r="L196" s="331">
        <f t="shared" si="185"/>
        <v>2164380.7400000002</v>
      </c>
      <c r="M196" s="331">
        <f t="shared" si="186"/>
        <v>2164380.7400000002</v>
      </c>
      <c r="N196" s="331">
        <v>0</v>
      </c>
      <c r="O196" s="304">
        <v>1</v>
      </c>
      <c r="P196" s="308">
        <v>0.746</v>
      </c>
      <c r="Q196" s="306">
        <f t="shared" si="184"/>
        <v>0.254</v>
      </c>
      <c r="S196" s="347">
        <f>D196-'Приложение № 1'!J196</f>
        <v>-1</v>
      </c>
    </row>
    <row r="197" spans="1:19" ht="23.25" hidden="1" customHeight="1" x14ac:dyDescent="0.2">
      <c r="A197" s="313">
        <v>29</v>
      </c>
      <c r="B197" s="312" t="str">
        <f>'[1]Приложение № 1'!B878</f>
        <v>г. Сергиев Посад, ул. Кузьминова, д. 28/18</v>
      </c>
      <c r="C197" s="284">
        <f>'[1]Приложение № 1'!H878</f>
        <v>18</v>
      </c>
      <c r="D197" s="295">
        <f>'[1]Приложение № 1'!J878</f>
        <v>5</v>
      </c>
      <c r="E197" s="294">
        <f>'Приложение № 1'!M197</f>
        <v>135.6</v>
      </c>
      <c r="F197" s="331">
        <f t="shared" si="176"/>
        <v>8277024</v>
      </c>
      <c r="G197" s="294"/>
      <c r="H197" s="331">
        <f t="shared" si="180"/>
        <v>8277024</v>
      </c>
      <c r="I197" s="331">
        <f t="shared" si="181"/>
        <v>6174659.9000000004</v>
      </c>
      <c r="J197" s="331">
        <f t="shared" si="182"/>
        <v>6174659.9000000004</v>
      </c>
      <c r="K197" s="331">
        <v>0</v>
      </c>
      <c r="L197" s="331">
        <f t="shared" si="185"/>
        <v>2102364.1</v>
      </c>
      <c r="M197" s="331">
        <f t="shared" si="186"/>
        <v>2102364.1</v>
      </c>
      <c r="N197" s="331">
        <v>0</v>
      </c>
      <c r="O197" s="304">
        <v>1</v>
      </c>
      <c r="P197" s="308">
        <v>0.746</v>
      </c>
      <c r="Q197" s="306">
        <f t="shared" si="184"/>
        <v>0.254</v>
      </c>
      <c r="S197" s="347">
        <f>D197-'Приложение № 1'!J197</f>
        <v>0</v>
      </c>
    </row>
    <row r="198" spans="1:19" ht="23.25" hidden="1" customHeight="1" x14ac:dyDescent="0.2">
      <c r="A198" s="313">
        <v>30</v>
      </c>
      <c r="B198" s="312" t="str">
        <f>'[1]Приложение № 1'!B879</f>
        <v>г. Сергиев Посад, Спортивный пер, д. 6</v>
      </c>
      <c r="C198" s="284">
        <f>'[1]Приложение № 1'!H879</f>
        <v>24</v>
      </c>
      <c r="D198" s="295">
        <f>'[1]Приложение № 1'!J879</f>
        <v>4</v>
      </c>
      <c r="E198" s="294">
        <f>'Приложение № 1'!M198</f>
        <v>167.9</v>
      </c>
      <c r="F198" s="331">
        <f t="shared" si="176"/>
        <v>10248616</v>
      </c>
      <c r="G198" s="294"/>
      <c r="H198" s="331">
        <f t="shared" si="180"/>
        <v>10248616</v>
      </c>
      <c r="I198" s="331">
        <f t="shared" si="181"/>
        <v>7645467.54</v>
      </c>
      <c r="J198" s="331">
        <f t="shared" si="182"/>
        <v>7645467.54</v>
      </c>
      <c r="K198" s="331">
        <v>0</v>
      </c>
      <c r="L198" s="331">
        <f t="shared" si="185"/>
        <v>2603148.46</v>
      </c>
      <c r="M198" s="331">
        <f t="shared" si="186"/>
        <v>2603148.46</v>
      </c>
      <c r="N198" s="331">
        <v>0</v>
      </c>
      <c r="O198" s="304">
        <v>1</v>
      </c>
      <c r="P198" s="308">
        <v>0.746</v>
      </c>
      <c r="Q198" s="306">
        <f t="shared" si="184"/>
        <v>0.254</v>
      </c>
      <c r="S198" s="347">
        <f>D198-'Приложение № 1'!J198</f>
        <v>0</v>
      </c>
    </row>
    <row r="199" spans="1:19" s="354" customFormat="1" ht="23.25" hidden="1" customHeight="1" x14ac:dyDescent="0.2">
      <c r="A199" s="387">
        <v>31</v>
      </c>
      <c r="B199" s="390" t="s">
        <v>1902</v>
      </c>
      <c r="C199" s="371">
        <f>'Приложение № 1'!H199</f>
        <v>31</v>
      </c>
      <c r="D199" s="404">
        <f>'Приложение № 1'!J199</f>
        <v>11</v>
      </c>
      <c r="E199" s="373">
        <f>'Приложение № 1'!M199</f>
        <v>432.7</v>
      </c>
      <c r="F199" s="372">
        <f t="shared" ref="F199" si="187">E199*$X$1</f>
        <v>26412008</v>
      </c>
      <c r="G199" s="373"/>
      <c r="H199" s="372">
        <f t="shared" ref="H199" si="188">I199+L199</f>
        <v>26412008</v>
      </c>
      <c r="I199" s="372">
        <f t="shared" ref="I199" si="189">J199+K199</f>
        <v>19703357.969999999</v>
      </c>
      <c r="J199" s="372">
        <f t="shared" ref="J199" si="190">F199*P199</f>
        <v>19703357.969999999</v>
      </c>
      <c r="K199" s="372">
        <v>0</v>
      </c>
      <c r="L199" s="372">
        <f t="shared" ref="L199" si="191">M199+N199</f>
        <v>6708650.0300000003</v>
      </c>
      <c r="M199" s="372">
        <f t="shared" ref="M199" si="192">F199*Q199</f>
        <v>6708650.0300000003</v>
      </c>
      <c r="N199" s="372">
        <v>0</v>
      </c>
      <c r="O199" s="374">
        <v>1</v>
      </c>
      <c r="P199" s="375">
        <v>0.746</v>
      </c>
      <c r="Q199" s="376">
        <f t="shared" ref="Q199" si="193">1-P199</f>
        <v>0.254</v>
      </c>
      <c r="S199" s="355">
        <f>D199-'Приложение № 1'!J199</f>
        <v>0</v>
      </c>
    </row>
    <row r="200" spans="1:19" ht="31.5" hidden="1" customHeight="1" x14ac:dyDescent="0.2">
      <c r="A200" s="889" t="s">
        <v>1877</v>
      </c>
      <c r="B200" s="889"/>
      <c r="C200" s="307">
        <f>SUM(C201:C204)</f>
        <v>43</v>
      </c>
      <c r="D200" s="307">
        <f>SUM(D201:D204)</f>
        <v>13</v>
      </c>
      <c r="E200" s="309">
        <f>SUM(E201:E204)</f>
        <v>694.5</v>
      </c>
      <c r="F200" s="315">
        <f t="shared" si="176"/>
        <v>42392280</v>
      </c>
      <c r="G200" s="301">
        <v>23.62</v>
      </c>
      <c r="H200" s="315">
        <f t="shared" ref="H200:N200" si="194">SUM(H201:H204)</f>
        <v>42392280</v>
      </c>
      <c r="I200" s="315">
        <f t="shared" si="194"/>
        <v>32769232.440000001</v>
      </c>
      <c r="J200" s="315">
        <f t="shared" si="194"/>
        <v>32769232.440000001</v>
      </c>
      <c r="K200" s="315">
        <f t="shared" si="194"/>
        <v>0</v>
      </c>
      <c r="L200" s="315">
        <f t="shared" si="194"/>
        <v>9623047.5600000005</v>
      </c>
      <c r="M200" s="315">
        <f t="shared" si="194"/>
        <v>9623047.5600000005</v>
      </c>
      <c r="N200" s="315">
        <f t="shared" si="194"/>
        <v>0</v>
      </c>
      <c r="O200" s="304"/>
      <c r="P200" s="308"/>
      <c r="Q200" s="306"/>
      <c r="S200" s="347">
        <f>D200-'Приложение № 1'!J200</f>
        <v>0</v>
      </c>
    </row>
    <row r="201" spans="1:19" ht="20.25" hidden="1" customHeight="1" x14ac:dyDescent="0.2">
      <c r="A201" s="313">
        <v>1</v>
      </c>
      <c r="B201" s="312" t="str">
        <f>'[1]Приложение № 1'!B881</f>
        <v>с. Шеметово, ул. Центральная, д. 9</v>
      </c>
      <c r="C201" s="284">
        <f>'[1]Приложение № 1'!H881</f>
        <v>12</v>
      </c>
      <c r="D201" s="295">
        <f>'[1]Приложение № 1'!J881</f>
        <v>3</v>
      </c>
      <c r="E201" s="294">
        <f>'[1]Приложение № 1'!M881</f>
        <v>93.7</v>
      </c>
      <c r="F201" s="331">
        <f t="shared" si="176"/>
        <v>5719448</v>
      </c>
      <c r="G201" s="294">
        <v>24.62</v>
      </c>
      <c r="H201" s="331">
        <f>I201+L201</f>
        <v>5719448</v>
      </c>
      <c r="I201" s="331">
        <f>J201+K201</f>
        <v>4421133.3</v>
      </c>
      <c r="J201" s="331">
        <f>F201*P201</f>
        <v>4421133.3</v>
      </c>
      <c r="K201" s="331">
        <v>0</v>
      </c>
      <c r="L201" s="331">
        <f>M201+N201</f>
        <v>1298314.7</v>
      </c>
      <c r="M201" s="331">
        <f>F201*Q201</f>
        <v>1298314.7</v>
      </c>
      <c r="N201" s="331">
        <v>0</v>
      </c>
      <c r="O201" s="304">
        <v>1</v>
      </c>
      <c r="P201" s="308">
        <v>0.77300000000000002</v>
      </c>
      <c r="Q201" s="306">
        <f>1-P201</f>
        <v>0.22700000000000001</v>
      </c>
      <c r="S201" s="347">
        <f>D201-'Приложение № 1'!J201</f>
        <v>0</v>
      </c>
    </row>
    <row r="202" spans="1:19" ht="20.25" hidden="1" customHeight="1" x14ac:dyDescent="0.2">
      <c r="A202" s="313">
        <v>2</v>
      </c>
      <c r="B202" s="312" t="str">
        <f>'[1]Приложение № 1'!B882</f>
        <v>с. Шеметово, ул. Центральная, д. 10</v>
      </c>
      <c r="C202" s="284">
        <f>'[1]Приложение № 1'!H882</f>
        <v>8</v>
      </c>
      <c r="D202" s="295">
        <f>'[1]Приложение № 1'!J882</f>
        <v>2</v>
      </c>
      <c r="E202" s="294">
        <f>'[1]Приложение № 1'!M882</f>
        <v>61.4</v>
      </c>
      <c r="F202" s="331">
        <f t="shared" si="176"/>
        <v>3747856</v>
      </c>
      <c r="G202" s="294">
        <v>25.62</v>
      </c>
      <c r="H202" s="331">
        <f t="shared" ref="H202:H204" si="195">I202+L202</f>
        <v>3747856</v>
      </c>
      <c r="I202" s="331">
        <f t="shared" ref="I202:I204" si="196">J202+K202</f>
        <v>2897092.69</v>
      </c>
      <c r="J202" s="331">
        <f t="shared" ref="J202:J204" si="197">F202*P202</f>
        <v>2897092.69</v>
      </c>
      <c r="K202" s="331">
        <v>0</v>
      </c>
      <c r="L202" s="331">
        <f t="shared" ref="L202:L204" si="198">M202+N202</f>
        <v>850763.31</v>
      </c>
      <c r="M202" s="331">
        <f t="shared" ref="M202:M204" si="199">F202*Q202</f>
        <v>850763.31</v>
      </c>
      <c r="N202" s="331">
        <v>0</v>
      </c>
      <c r="O202" s="304">
        <v>1</v>
      </c>
      <c r="P202" s="308">
        <v>0.77300000000000002</v>
      </c>
      <c r="Q202" s="306">
        <f t="shared" ref="Q202:Q204" si="200">1-P202</f>
        <v>0.22700000000000001</v>
      </c>
      <c r="S202" s="347">
        <f>D202-'Приложение № 1'!J202</f>
        <v>0</v>
      </c>
    </row>
    <row r="203" spans="1:19" ht="20.25" hidden="1" customHeight="1" x14ac:dyDescent="0.2">
      <c r="A203" s="313">
        <v>3</v>
      </c>
      <c r="B203" s="312" t="str">
        <f>'[1]Приложение № 1'!B883</f>
        <v>с. Константиново, ул.Советская, д. 4</v>
      </c>
      <c r="C203" s="284">
        <f>'[1]Приложение № 1'!H883</f>
        <v>13</v>
      </c>
      <c r="D203" s="295">
        <f>'[1]Приложение № 1'!J883</f>
        <v>4</v>
      </c>
      <c r="E203" s="294">
        <f>'[1]Приложение № 1'!M883</f>
        <v>305</v>
      </c>
      <c r="F203" s="331">
        <f t="shared" si="176"/>
        <v>18617200</v>
      </c>
      <c r="G203" s="294">
        <v>26.62</v>
      </c>
      <c r="H203" s="331">
        <f t="shared" si="195"/>
        <v>18617200</v>
      </c>
      <c r="I203" s="331">
        <f t="shared" si="196"/>
        <v>14391095.6</v>
      </c>
      <c r="J203" s="331">
        <f t="shared" si="197"/>
        <v>14391095.6</v>
      </c>
      <c r="K203" s="331">
        <v>0</v>
      </c>
      <c r="L203" s="331">
        <f t="shared" si="198"/>
        <v>4226104.4000000004</v>
      </c>
      <c r="M203" s="331">
        <f t="shared" si="199"/>
        <v>4226104.4000000004</v>
      </c>
      <c r="N203" s="331">
        <v>0</v>
      </c>
      <c r="O203" s="304">
        <v>1</v>
      </c>
      <c r="P203" s="308">
        <v>0.77300000000000002</v>
      </c>
      <c r="Q203" s="306">
        <f t="shared" si="200"/>
        <v>0.22700000000000001</v>
      </c>
      <c r="S203" s="347">
        <f>D203-'Приложение № 1'!J203</f>
        <v>0</v>
      </c>
    </row>
    <row r="204" spans="1:19" ht="20.25" hidden="1" customHeight="1" x14ac:dyDescent="0.2">
      <c r="A204" s="313">
        <v>4</v>
      </c>
      <c r="B204" s="312" t="str">
        <f>'[1]Приложение № 1'!B884</f>
        <v>с. Константиново, ул.Больничная, д. 40</v>
      </c>
      <c r="C204" s="284">
        <f>'[1]Приложение № 1'!H884</f>
        <v>10</v>
      </c>
      <c r="D204" s="295">
        <f>'[1]Приложение № 1'!J884</f>
        <v>4</v>
      </c>
      <c r="E204" s="294">
        <f>'[1]Приложение № 1'!M884</f>
        <v>234.4</v>
      </c>
      <c r="F204" s="331">
        <f t="shared" si="176"/>
        <v>14307776</v>
      </c>
      <c r="G204" s="294">
        <v>27.62</v>
      </c>
      <c r="H204" s="331">
        <f t="shared" si="195"/>
        <v>14307776</v>
      </c>
      <c r="I204" s="331">
        <f t="shared" si="196"/>
        <v>11059910.85</v>
      </c>
      <c r="J204" s="331">
        <f t="shared" si="197"/>
        <v>11059910.85</v>
      </c>
      <c r="K204" s="331">
        <v>0</v>
      </c>
      <c r="L204" s="331">
        <f t="shared" si="198"/>
        <v>3247865.15</v>
      </c>
      <c r="M204" s="331">
        <f t="shared" si="199"/>
        <v>3247865.15</v>
      </c>
      <c r="N204" s="331">
        <v>0</v>
      </c>
      <c r="O204" s="304">
        <v>1</v>
      </c>
      <c r="P204" s="308">
        <v>0.77300000000000002</v>
      </c>
      <c r="Q204" s="306">
        <f t="shared" si="200"/>
        <v>0.22700000000000001</v>
      </c>
      <c r="S204" s="347">
        <f>D204-'Приложение № 1'!J204</f>
        <v>0</v>
      </c>
    </row>
    <row r="205" spans="1:19" ht="34.5" hidden="1" customHeight="1" x14ac:dyDescent="0.2">
      <c r="A205" s="889" t="s">
        <v>1878</v>
      </c>
      <c r="B205" s="889"/>
      <c r="C205" s="307">
        <f>SUM(C206:C216)</f>
        <v>163</v>
      </c>
      <c r="D205" s="307">
        <f>SUM(D206:D216)</f>
        <v>68</v>
      </c>
      <c r="E205" s="348">
        <f>SUM(E206:E216)</f>
        <v>2196.1</v>
      </c>
      <c r="F205" s="310">
        <f>SUM(F206:F216)</f>
        <v>134049944</v>
      </c>
      <c r="G205" s="301">
        <v>1.06</v>
      </c>
      <c r="H205" s="310">
        <f t="shared" ref="H205:N205" si="201">SUM(H206:H216)</f>
        <v>134049944</v>
      </c>
      <c r="I205" s="310">
        <f t="shared" si="201"/>
        <v>97588359.25</v>
      </c>
      <c r="J205" s="310">
        <f t="shared" si="201"/>
        <v>97588359.25</v>
      </c>
      <c r="K205" s="311">
        <f t="shared" si="201"/>
        <v>0</v>
      </c>
      <c r="L205" s="310">
        <f t="shared" si="201"/>
        <v>36461584.75</v>
      </c>
      <c r="M205" s="310">
        <f t="shared" si="201"/>
        <v>36461584.75</v>
      </c>
      <c r="N205" s="311">
        <f t="shared" si="201"/>
        <v>0</v>
      </c>
      <c r="O205" s="302"/>
      <c r="P205" s="303"/>
      <c r="Q205" s="304"/>
      <c r="S205" s="347">
        <f>D205-'Приложение № 1'!J205</f>
        <v>0</v>
      </c>
    </row>
    <row r="206" spans="1:19" ht="21" hidden="1" customHeight="1" x14ac:dyDescent="0.2">
      <c r="A206" s="313">
        <v>1</v>
      </c>
      <c r="B206" s="312" t="str">
        <f>'[1]Приложение № 1'!B888</f>
        <v xml:space="preserve">г. Хотьково, ул. Горбуновская ф-ка, д. 3 </v>
      </c>
      <c r="C206" s="284">
        <f>'[1]Приложение № 1'!H888</f>
        <v>24</v>
      </c>
      <c r="D206" s="295">
        <f>'[1]Приложение № 1'!J888</f>
        <v>5</v>
      </c>
      <c r="E206" s="294">
        <f>'[1]Приложение № 1'!M888</f>
        <v>195.4</v>
      </c>
      <c r="F206" s="331">
        <f t="shared" si="176"/>
        <v>11927216</v>
      </c>
      <c r="G206" s="294">
        <v>1.06</v>
      </c>
      <c r="H206" s="331">
        <f t="shared" ref="H206:H258" si="202">I206+L206</f>
        <v>11927216</v>
      </c>
      <c r="I206" s="331">
        <f t="shared" ref="I206:I258" si="203">J206+K206</f>
        <v>8683013.25</v>
      </c>
      <c r="J206" s="331">
        <f t="shared" ref="J206:J258" si="204">F206*P206</f>
        <v>8683013.25</v>
      </c>
      <c r="K206" s="331">
        <v>0</v>
      </c>
      <c r="L206" s="331">
        <f t="shared" si="177"/>
        <v>3244202.75</v>
      </c>
      <c r="M206" s="331">
        <f t="shared" si="178"/>
        <v>3244202.75</v>
      </c>
      <c r="N206" s="331">
        <v>0</v>
      </c>
      <c r="O206" s="304">
        <f t="shared" ref="O206:O216" si="205">P206+Q206</f>
        <v>1</v>
      </c>
      <c r="P206" s="308">
        <v>0.72799999999999998</v>
      </c>
      <c r="Q206" s="306">
        <f t="shared" ref="Q206:Q263" si="206">1-P206</f>
        <v>0.27200000000000002</v>
      </c>
      <c r="S206" s="347">
        <f>D206-'Приложение № 1'!J206</f>
        <v>0</v>
      </c>
    </row>
    <row r="207" spans="1:19" ht="21" hidden="1" customHeight="1" x14ac:dyDescent="0.2">
      <c r="A207" s="313">
        <v>2</v>
      </c>
      <c r="B207" s="312" t="str">
        <f>'[1]Приложение № 1'!B889</f>
        <v>г. Хотьково, ул. Лихачева, д. 13</v>
      </c>
      <c r="C207" s="284">
        <f>'[1]Приложение № 1'!H889</f>
        <v>21</v>
      </c>
      <c r="D207" s="295">
        <f>'[1]Приложение № 1'!J889</f>
        <v>9</v>
      </c>
      <c r="E207" s="294">
        <f>'[1]Приложение № 1'!M889</f>
        <v>410.6</v>
      </c>
      <c r="F207" s="331">
        <f t="shared" si="176"/>
        <v>25063024</v>
      </c>
      <c r="G207" s="294">
        <v>1.06</v>
      </c>
      <c r="H207" s="331">
        <f t="shared" si="202"/>
        <v>25063024</v>
      </c>
      <c r="I207" s="331">
        <f t="shared" si="203"/>
        <v>18245881.469999999</v>
      </c>
      <c r="J207" s="331">
        <f t="shared" si="204"/>
        <v>18245881.469999999</v>
      </c>
      <c r="K207" s="331">
        <v>0</v>
      </c>
      <c r="L207" s="331">
        <f t="shared" si="177"/>
        <v>6817142.5300000003</v>
      </c>
      <c r="M207" s="331">
        <f t="shared" si="178"/>
        <v>6817142.5300000003</v>
      </c>
      <c r="N207" s="331">
        <v>0</v>
      </c>
      <c r="O207" s="304">
        <f t="shared" si="205"/>
        <v>1</v>
      </c>
      <c r="P207" s="308">
        <v>0.72799999999999998</v>
      </c>
      <c r="Q207" s="306">
        <f t="shared" si="206"/>
        <v>0.27200000000000002</v>
      </c>
      <c r="S207" s="347">
        <f>D207-'Приложение № 1'!J207</f>
        <v>0</v>
      </c>
    </row>
    <row r="208" spans="1:19" ht="21" hidden="1" customHeight="1" x14ac:dyDescent="0.2">
      <c r="A208" s="313">
        <v>3</v>
      </c>
      <c r="B208" s="312" t="str">
        <f>'[1]Приложение № 1'!B896</f>
        <v>г. Хотьково, ул. Кооперативная, д. 15а</v>
      </c>
      <c r="C208" s="284">
        <f>'[1]Приложение № 1'!H896</f>
        <v>32</v>
      </c>
      <c r="D208" s="295">
        <f>'[1]Приложение № 1'!J896</f>
        <v>10</v>
      </c>
      <c r="E208" s="294">
        <f>'[1]Приложение № 1'!M896</f>
        <v>353.9</v>
      </c>
      <c r="F208" s="331">
        <f t="shared" si="176"/>
        <v>21602056</v>
      </c>
      <c r="G208" s="294">
        <v>1.06</v>
      </c>
      <c r="H208" s="331">
        <f t="shared" si="202"/>
        <v>21602056</v>
      </c>
      <c r="I208" s="331">
        <f t="shared" si="203"/>
        <v>15726296.77</v>
      </c>
      <c r="J208" s="331">
        <f t="shared" si="204"/>
        <v>15726296.77</v>
      </c>
      <c r="K208" s="331">
        <v>0</v>
      </c>
      <c r="L208" s="331">
        <f t="shared" si="177"/>
        <v>5875759.2300000004</v>
      </c>
      <c r="M208" s="331">
        <f t="shared" si="178"/>
        <v>5875759.2300000004</v>
      </c>
      <c r="N208" s="331">
        <v>0</v>
      </c>
      <c r="O208" s="304">
        <f t="shared" si="205"/>
        <v>1</v>
      </c>
      <c r="P208" s="308">
        <v>0.72799999999999998</v>
      </c>
      <c r="Q208" s="306">
        <f t="shared" si="206"/>
        <v>0.27200000000000002</v>
      </c>
      <c r="S208" s="347">
        <f>D208-'Приложение № 1'!J208</f>
        <v>0</v>
      </c>
    </row>
    <row r="209" spans="1:19" ht="21" hidden="1" customHeight="1" x14ac:dyDescent="0.2">
      <c r="A209" s="313">
        <v>4</v>
      </c>
      <c r="B209" s="312" t="str">
        <f>'[1]Приложение № 1'!B897</f>
        <v>г. Хотьково, ул. 2-я Станционная, д. 13а</v>
      </c>
      <c r="C209" s="284">
        <f>'[1]Приложение № 1'!H897</f>
        <v>13</v>
      </c>
      <c r="D209" s="295">
        <f>'[1]Приложение № 1'!J897</f>
        <v>5</v>
      </c>
      <c r="E209" s="294">
        <f>'[1]Приложение № 1'!M897</f>
        <v>237.9</v>
      </c>
      <c r="F209" s="331">
        <f t="shared" si="176"/>
        <v>14521416</v>
      </c>
      <c r="G209" s="294">
        <v>1.06</v>
      </c>
      <c r="H209" s="331">
        <f t="shared" si="202"/>
        <v>14521416</v>
      </c>
      <c r="I209" s="331">
        <f t="shared" si="203"/>
        <v>10571590.85</v>
      </c>
      <c r="J209" s="331">
        <f t="shared" si="204"/>
        <v>10571590.85</v>
      </c>
      <c r="K209" s="331">
        <v>0</v>
      </c>
      <c r="L209" s="331">
        <f t="shared" si="177"/>
        <v>3949825.15</v>
      </c>
      <c r="M209" s="331">
        <f t="shared" si="178"/>
        <v>3949825.15</v>
      </c>
      <c r="N209" s="331">
        <v>0</v>
      </c>
      <c r="O209" s="304">
        <f t="shared" si="205"/>
        <v>1</v>
      </c>
      <c r="P209" s="308">
        <v>0.72799999999999998</v>
      </c>
      <c r="Q209" s="306">
        <f t="shared" si="206"/>
        <v>0.27200000000000002</v>
      </c>
      <c r="S209" s="347">
        <f>D209-'Приложение № 1'!J209</f>
        <v>0</v>
      </c>
    </row>
    <row r="210" spans="1:19" ht="21" hidden="1" customHeight="1" x14ac:dyDescent="0.2">
      <c r="A210" s="313">
        <v>5</v>
      </c>
      <c r="B210" s="312" t="str">
        <f>'[1]Приложение № 1'!B898</f>
        <v>г. Хотьково, ул. 2-я Станционная, д. 14а</v>
      </c>
      <c r="C210" s="284">
        <f>'[1]Приложение № 1'!H898</f>
        <v>13</v>
      </c>
      <c r="D210" s="295">
        <f>'[1]Приложение № 1'!J898</f>
        <v>5</v>
      </c>
      <c r="E210" s="294">
        <f>'[1]Приложение № 1'!M898</f>
        <v>125.8</v>
      </c>
      <c r="F210" s="331">
        <f t="shared" si="176"/>
        <v>7678832</v>
      </c>
      <c r="G210" s="294">
        <v>1.06</v>
      </c>
      <c r="H210" s="331">
        <f t="shared" si="202"/>
        <v>7678832</v>
      </c>
      <c r="I210" s="331">
        <f t="shared" si="203"/>
        <v>5590189.7000000002</v>
      </c>
      <c r="J210" s="331">
        <f t="shared" si="204"/>
        <v>5590189.7000000002</v>
      </c>
      <c r="K210" s="331">
        <v>0</v>
      </c>
      <c r="L210" s="331">
        <f t="shared" si="177"/>
        <v>2088642.3</v>
      </c>
      <c r="M210" s="331">
        <f t="shared" si="178"/>
        <v>2088642.3</v>
      </c>
      <c r="N210" s="331">
        <v>0</v>
      </c>
      <c r="O210" s="304">
        <f t="shared" si="205"/>
        <v>1</v>
      </c>
      <c r="P210" s="308">
        <v>0.72799999999999998</v>
      </c>
      <c r="Q210" s="306">
        <f t="shared" si="206"/>
        <v>0.27200000000000002</v>
      </c>
      <c r="S210" s="347">
        <f>D210-'Приложение № 1'!J210</f>
        <v>0</v>
      </c>
    </row>
    <row r="211" spans="1:19" ht="21" hidden="1" customHeight="1" x14ac:dyDescent="0.2">
      <c r="A211" s="313">
        <v>6</v>
      </c>
      <c r="B211" s="312" t="str">
        <f>'[1]Приложение № 1'!B899</f>
        <v>г. Хотьково, ул. 2-я Станционная, д. 15</v>
      </c>
      <c r="C211" s="284">
        <f>'[1]Приложение № 1'!H899</f>
        <v>5</v>
      </c>
      <c r="D211" s="295">
        <f>'[1]Приложение № 1'!J899</f>
        <v>3</v>
      </c>
      <c r="E211" s="294">
        <f>'[1]Приложение № 1'!M899</f>
        <v>120.3</v>
      </c>
      <c r="F211" s="331">
        <f t="shared" si="176"/>
        <v>7343112</v>
      </c>
      <c r="G211" s="294">
        <v>1.06</v>
      </c>
      <c r="H211" s="331">
        <f t="shared" si="202"/>
        <v>7343112</v>
      </c>
      <c r="I211" s="331">
        <f t="shared" si="203"/>
        <v>5345785.54</v>
      </c>
      <c r="J211" s="331">
        <f t="shared" si="204"/>
        <v>5345785.54</v>
      </c>
      <c r="K211" s="331">
        <v>0</v>
      </c>
      <c r="L211" s="331">
        <f t="shared" si="177"/>
        <v>1997326.46</v>
      </c>
      <c r="M211" s="331">
        <f t="shared" si="178"/>
        <v>1997326.46</v>
      </c>
      <c r="N211" s="331">
        <v>0</v>
      </c>
      <c r="O211" s="304">
        <f t="shared" si="205"/>
        <v>1</v>
      </c>
      <c r="P211" s="308">
        <v>0.72799999999999998</v>
      </c>
      <c r="Q211" s="306">
        <f t="shared" si="206"/>
        <v>0.27200000000000002</v>
      </c>
      <c r="S211" s="347">
        <f>D211-'Приложение № 1'!J211</f>
        <v>0</v>
      </c>
    </row>
    <row r="212" spans="1:19" ht="21" hidden="1" customHeight="1" x14ac:dyDescent="0.2">
      <c r="A212" s="313">
        <v>7</v>
      </c>
      <c r="B212" s="312" t="str">
        <f>'[1]Приложение № 1'!B900</f>
        <v>г. Хотьково, ул. 1-я Станционная, д. 17</v>
      </c>
      <c r="C212" s="284">
        <f>'[1]Приложение № 1'!H900</f>
        <v>11</v>
      </c>
      <c r="D212" s="295">
        <f>'[1]Приложение № 1'!J900</f>
        <v>4</v>
      </c>
      <c r="E212" s="294">
        <f>'[1]Приложение № 1'!M900</f>
        <v>135</v>
      </c>
      <c r="F212" s="331">
        <f t="shared" si="176"/>
        <v>8240400</v>
      </c>
      <c r="G212" s="294">
        <v>1.06</v>
      </c>
      <c r="H212" s="331">
        <f t="shared" si="202"/>
        <v>8240400</v>
      </c>
      <c r="I212" s="331">
        <f t="shared" si="203"/>
        <v>5999011.2000000002</v>
      </c>
      <c r="J212" s="331">
        <f t="shared" si="204"/>
        <v>5999011.2000000002</v>
      </c>
      <c r="K212" s="331">
        <v>0</v>
      </c>
      <c r="L212" s="331">
        <f t="shared" si="177"/>
        <v>2241388.7999999998</v>
      </c>
      <c r="M212" s="331">
        <f t="shared" si="178"/>
        <v>2241388.7999999998</v>
      </c>
      <c r="N212" s="331">
        <v>0</v>
      </c>
      <c r="O212" s="304">
        <f t="shared" si="205"/>
        <v>1</v>
      </c>
      <c r="P212" s="308">
        <v>0.72799999999999998</v>
      </c>
      <c r="Q212" s="306">
        <f t="shared" si="206"/>
        <v>0.27200000000000002</v>
      </c>
      <c r="S212" s="347">
        <f>D212-'Приложение № 1'!J212</f>
        <v>0</v>
      </c>
    </row>
    <row r="213" spans="1:19" ht="21" hidden="1" customHeight="1" x14ac:dyDescent="0.2">
      <c r="A213" s="313">
        <v>8</v>
      </c>
      <c r="B213" s="312" t="str">
        <f>'[1]Приложение № 1'!B901</f>
        <v>пос. Репихово, д. 8</v>
      </c>
      <c r="C213" s="284">
        <f>'[1]Приложение № 1'!H901</f>
        <v>8</v>
      </c>
      <c r="D213" s="295">
        <f>'[1]Приложение № 1'!J901</f>
        <v>6</v>
      </c>
      <c r="E213" s="294">
        <f>'[1]Приложение № 1'!M901</f>
        <v>132.9</v>
      </c>
      <c r="F213" s="331">
        <f t="shared" si="176"/>
        <v>8112216</v>
      </c>
      <c r="G213" s="294">
        <v>1.06</v>
      </c>
      <c r="H213" s="331">
        <f t="shared" si="202"/>
        <v>8112216</v>
      </c>
      <c r="I213" s="331">
        <f t="shared" si="203"/>
        <v>5905693.25</v>
      </c>
      <c r="J213" s="331">
        <f t="shared" si="204"/>
        <v>5905693.25</v>
      </c>
      <c r="K213" s="331">
        <v>0</v>
      </c>
      <c r="L213" s="331">
        <f t="shared" si="177"/>
        <v>2206522.75</v>
      </c>
      <c r="M213" s="331">
        <f t="shared" si="178"/>
        <v>2206522.75</v>
      </c>
      <c r="N213" s="331">
        <v>0</v>
      </c>
      <c r="O213" s="304">
        <f t="shared" si="205"/>
        <v>1</v>
      </c>
      <c r="P213" s="308">
        <v>0.72799999999999998</v>
      </c>
      <c r="Q213" s="306">
        <f t="shared" si="206"/>
        <v>0.27200000000000002</v>
      </c>
      <c r="S213" s="347">
        <f>D213-'Приложение № 1'!J213</f>
        <v>0</v>
      </c>
    </row>
    <row r="214" spans="1:19" ht="21" hidden="1" customHeight="1" x14ac:dyDescent="0.2">
      <c r="A214" s="313">
        <v>9</v>
      </c>
      <c r="B214" s="312" t="str">
        <f>'[1]Приложение № 1'!B903</f>
        <v>дер. Жучки, д. 5</v>
      </c>
      <c r="C214" s="284">
        <f>'[1]Приложение № 1'!H903</f>
        <v>14</v>
      </c>
      <c r="D214" s="295">
        <f>'[1]Приложение № 1'!J903</f>
        <v>8</v>
      </c>
      <c r="E214" s="294">
        <f>'[1]Приложение № 1'!M903</f>
        <v>166.1</v>
      </c>
      <c r="F214" s="331">
        <f t="shared" si="176"/>
        <v>10138744</v>
      </c>
      <c r="G214" s="294">
        <v>1.06</v>
      </c>
      <c r="H214" s="331">
        <f t="shared" si="202"/>
        <v>10138744</v>
      </c>
      <c r="I214" s="331">
        <f t="shared" si="203"/>
        <v>7381005.6299999999</v>
      </c>
      <c r="J214" s="331">
        <f t="shared" si="204"/>
        <v>7381005.6299999999</v>
      </c>
      <c r="K214" s="331">
        <v>0</v>
      </c>
      <c r="L214" s="331">
        <f t="shared" si="177"/>
        <v>2757738.37</v>
      </c>
      <c r="M214" s="331">
        <f t="shared" si="178"/>
        <v>2757738.37</v>
      </c>
      <c r="N214" s="331">
        <v>0</v>
      </c>
      <c r="O214" s="304">
        <f t="shared" si="205"/>
        <v>1</v>
      </c>
      <c r="P214" s="308">
        <v>0.72799999999999998</v>
      </c>
      <c r="Q214" s="306">
        <f t="shared" si="206"/>
        <v>0.27200000000000002</v>
      </c>
      <c r="S214" s="347">
        <f>D214-'Приложение № 1'!J214</f>
        <v>0</v>
      </c>
    </row>
    <row r="215" spans="1:19" ht="21" hidden="1" customHeight="1" x14ac:dyDescent="0.2">
      <c r="A215" s="313">
        <v>10</v>
      </c>
      <c r="B215" s="312" t="str">
        <f>'[1]Приложение № 1'!B904</f>
        <v>пос. Репихово, д. 11</v>
      </c>
      <c r="C215" s="284">
        <f>'[1]Приложение № 1'!H904</f>
        <v>3</v>
      </c>
      <c r="D215" s="295">
        <f>'[1]Приложение № 1'!J904</f>
        <v>3</v>
      </c>
      <c r="E215" s="294">
        <f>'[1]Приложение № 1'!M904</f>
        <v>115.8</v>
      </c>
      <c r="F215" s="331">
        <f t="shared" si="176"/>
        <v>7068432</v>
      </c>
      <c r="G215" s="294">
        <v>1.06</v>
      </c>
      <c r="H215" s="331">
        <f t="shared" si="202"/>
        <v>7068432</v>
      </c>
      <c r="I215" s="331">
        <f t="shared" si="203"/>
        <v>5145818.5</v>
      </c>
      <c r="J215" s="331">
        <f t="shared" si="204"/>
        <v>5145818.5</v>
      </c>
      <c r="K215" s="331">
        <v>0</v>
      </c>
      <c r="L215" s="331">
        <f t="shared" si="177"/>
        <v>1922613.5</v>
      </c>
      <c r="M215" s="331">
        <f t="shared" si="178"/>
        <v>1922613.5</v>
      </c>
      <c r="N215" s="331">
        <v>0</v>
      </c>
      <c r="O215" s="304">
        <f t="shared" si="205"/>
        <v>1</v>
      </c>
      <c r="P215" s="308">
        <v>0.72799999999999998</v>
      </c>
      <c r="Q215" s="306">
        <f t="shared" si="206"/>
        <v>0.27200000000000002</v>
      </c>
      <c r="S215" s="347">
        <f>D215-'Приложение № 1'!J215</f>
        <v>0</v>
      </c>
    </row>
    <row r="216" spans="1:19" ht="21" hidden="1" customHeight="1" x14ac:dyDescent="0.2">
      <c r="A216" s="313">
        <v>11</v>
      </c>
      <c r="B216" s="312" t="str">
        <f>'[1]Приложение № 1'!B906</f>
        <v>г. Хотьково, ул. 1-я Хотьковская, д.4а</v>
      </c>
      <c r="C216" s="284">
        <f>'[1]Приложение № 1'!H906</f>
        <v>19</v>
      </c>
      <c r="D216" s="295">
        <f>'[1]Приложение № 1'!J906</f>
        <v>10</v>
      </c>
      <c r="E216" s="294">
        <f>'[1]Приложение № 1'!M906</f>
        <v>202.4</v>
      </c>
      <c r="F216" s="331">
        <f t="shared" si="176"/>
        <v>12354496</v>
      </c>
      <c r="G216" s="294"/>
      <c r="H216" s="331">
        <f t="shared" si="202"/>
        <v>12354496</v>
      </c>
      <c r="I216" s="331">
        <f t="shared" si="203"/>
        <v>8994073.0899999999</v>
      </c>
      <c r="J216" s="331">
        <f t="shared" si="204"/>
        <v>8994073.0899999999</v>
      </c>
      <c r="K216" s="331">
        <v>0</v>
      </c>
      <c r="L216" s="331">
        <f t="shared" si="177"/>
        <v>3360422.91</v>
      </c>
      <c r="M216" s="331">
        <f t="shared" si="178"/>
        <v>3360422.91</v>
      </c>
      <c r="N216" s="331">
        <v>0</v>
      </c>
      <c r="O216" s="304">
        <f t="shared" si="205"/>
        <v>1</v>
      </c>
      <c r="P216" s="308">
        <v>0.72799999999999998</v>
      </c>
      <c r="Q216" s="306">
        <f t="shared" si="206"/>
        <v>0.27200000000000002</v>
      </c>
      <c r="S216" s="347">
        <f>D216-'Приложение № 1'!J216</f>
        <v>0</v>
      </c>
    </row>
    <row r="217" spans="1:19" s="354" customFormat="1" ht="43.5" hidden="1" customHeight="1" x14ac:dyDescent="0.2">
      <c r="A217" s="890" t="s">
        <v>1901</v>
      </c>
      <c r="B217" s="890"/>
      <c r="C217" s="351">
        <f>SUM(C218:C219)</f>
        <v>33</v>
      </c>
      <c r="D217" s="351">
        <f t="shared" ref="D217:F217" si="207">SUM(D218:D219)</f>
        <v>15</v>
      </c>
      <c r="E217" s="352">
        <f t="shared" si="207"/>
        <v>638.6</v>
      </c>
      <c r="F217" s="353">
        <f t="shared" si="207"/>
        <v>38980144</v>
      </c>
      <c r="G217" s="353">
        <f t="shared" ref="G217" si="208">SUM(G218:G219)</f>
        <v>0</v>
      </c>
      <c r="H217" s="353">
        <f t="shared" ref="H217" si="209">SUM(H218:H219)</f>
        <v>38980144</v>
      </c>
      <c r="I217" s="353">
        <f t="shared" ref="I217" si="210">SUM(I218:I219)</f>
        <v>36056633.200000003</v>
      </c>
      <c r="J217" s="353">
        <f t="shared" ref="J217" si="211">SUM(J218:J219)</f>
        <v>36056633.200000003</v>
      </c>
      <c r="K217" s="353">
        <f t="shared" ref="K217" si="212">SUM(K218:K219)</f>
        <v>0</v>
      </c>
      <c r="L217" s="353">
        <f t="shared" ref="L217" si="213">SUM(L218:L219)</f>
        <v>2923510.8</v>
      </c>
      <c r="M217" s="353">
        <f t="shared" ref="M217" si="214">SUM(M218:M219)</f>
        <v>2923510.8</v>
      </c>
      <c r="N217" s="353">
        <f t="shared" ref="N217" si="215">SUM(N218:N219)</f>
        <v>0</v>
      </c>
      <c r="O217" s="374"/>
      <c r="P217" s="375"/>
      <c r="Q217" s="376"/>
      <c r="S217" s="355">
        <f>D217-'Приложение № 1'!J217</f>
        <v>0</v>
      </c>
    </row>
    <row r="218" spans="1:19" s="354" customFormat="1" ht="21" hidden="1" customHeight="1" x14ac:dyDescent="0.2">
      <c r="A218" s="387">
        <v>1</v>
      </c>
      <c r="B218" s="390" t="str">
        <f>'Приложение № 1'!B218</f>
        <v xml:space="preserve">п.Дмитриевский д. 10 </v>
      </c>
      <c r="C218" s="371">
        <f>'Приложение № 1'!H218</f>
        <v>13</v>
      </c>
      <c r="D218" s="404">
        <f>'Приложение № 1'!J218</f>
        <v>7</v>
      </c>
      <c r="E218" s="373">
        <f>'Приложение № 1'!M218</f>
        <v>325.2</v>
      </c>
      <c r="F218" s="372">
        <f t="shared" si="176"/>
        <v>19850208</v>
      </c>
      <c r="G218" s="372"/>
      <c r="H218" s="372">
        <f t="shared" si="202"/>
        <v>19850208</v>
      </c>
      <c r="I218" s="372">
        <f t="shared" si="203"/>
        <v>18361442.399999999</v>
      </c>
      <c r="J218" s="372">
        <f t="shared" si="204"/>
        <v>18361442.399999999</v>
      </c>
      <c r="K218" s="372">
        <v>0</v>
      </c>
      <c r="L218" s="372">
        <f t="shared" si="177"/>
        <v>1488765.6</v>
      </c>
      <c r="M218" s="372">
        <f t="shared" si="178"/>
        <v>1488765.6</v>
      </c>
      <c r="N218" s="372">
        <v>0</v>
      </c>
      <c r="O218" s="374">
        <v>1</v>
      </c>
      <c r="P218" s="375">
        <v>0.92500000000000004</v>
      </c>
      <c r="Q218" s="376">
        <f>O218-P218</f>
        <v>7.4999999999999997E-2</v>
      </c>
      <c r="S218" s="355">
        <f>D218-'Приложение № 1'!J218</f>
        <v>0</v>
      </c>
    </row>
    <row r="219" spans="1:19" s="354" customFormat="1" ht="21" hidden="1" customHeight="1" x14ac:dyDescent="0.2">
      <c r="A219" s="387">
        <v>2</v>
      </c>
      <c r="B219" s="390" t="str">
        <f>'Приложение № 1'!B219</f>
        <v>рп.Серебряные Пруды пер.Школьный д.2</v>
      </c>
      <c r="C219" s="371">
        <f>'Приложение № 1'!H219</f>
        <v>20</v>
      </c>
      <c r="D219" s="404">
        <f>'Приложение № 1'!J219</f>
        <v>8</v>
      </c>
      <c r="E219" s="373">
        <f>'Приложение № 1'!M219</f>
        <v>313.39999999999998</v>
      </c>
      <c r="F219" s="372">
        <f t="shared" si="176"/>
        <v>19129936</v>
      </c>
      <c r="G219" s="373"/>
      <c r="H219" s="372">
        <f t="shared" si="202"/>
        <v>19129936</v>
      </c>
      <c r="I219" s="372">
        <f t="shared" si="203"/>
        <v>17695190.800000001</v>
      </c>
      <c r="J219" s="372">
        <f t="shared" si="204"/>
        <v>17695190.800000001</v>
      </c>
      <c r="K219" s="372">
        <v>0</v>
      </c>
      <c r="L219" s="372">
        <f t="shared" si="177"/>
        <v>1434745.2</v>
      </c>
      <c r="M219" s="372">
        <f t="shared" si="178"/>
        <v>1434745.2</v>
      </c>
      <c r="N219" s="372">
        <v>0</v>
      </c>
      <c r="O219" s="374">
        <v>1</v>
      </c>
      <c r="P219" s="375">
        <v>0.92500000000000004</v>
      </c>
      <c r="Q219" s="376">
        <f>O219-P219</f>
        <v>7.4999999999999997E-2</v>
      </c>
      <c r="S219" s="355">
        <f>D219-'Приложение № 1'!J219</f>
        <v>0</v>
      </c>
    </row>
    <row r="220" spans="1:19" ht="30.75" hidden="1" customHeight="1" x14ac:dyDescent="0.2">
      <c r="A220" s="889" t="s">
        <v>1948</v>
      </c>
      <c r="B220" s="889"/>
      <c r="C220" s="307">
        <f>SUM(C221:C226)</f>
        <v>175</v>
      </c>
      <c r="D220" s="307">
        <f>SUM(D221:D226)</f>
        <v>81</v>
      </c>
      <c r="E220" s="309">
        <f>SUM(E221:E226)</f>
        <v>3059.19</v>
      </c>
      <c r="F220" s="309">
        <f>SUM(F221:F226)</f>
        <v>186732957.59999999</v>
      </c>
      <c r="G220" s="315">
        <f t="shared" ref="G220" si="216">G221</f>
        <v>1.06</v>
      </c>
      <c r="H220" s="315">
        <f>SUM(H221:H226)</f>
        <v>186732957.59999999</v>
      </c>
      <c r="I220" s="315">
        <f>SUM(I221:I226)</f>
        <v>170487190.28999999</v>
      </c>
      <c r="J220" s="315">
        <f>SUM(J221:J226)</f>
        <v>170487190.28999999</v>
      </c>
      <c r="K220" s="315">
        <f t="shared" ref="K220:N220" si="217">SUM(K221:K226)</f>
        <v>0</v>
      </c>
      <c r="L220" s="315">
        <f t="shared" si="217"/>
        <v>16245767.310000001</v>
      </c>
      <c r="M220" s="315">
        <f t="shared" si="217"/>
        <v>16245767.310000001</v>
      </c>
      <c r="N220" s="315">
        <f t="shared" si="217"/>
        <v>0</v>
      </c>
      <c r="O220" s="304"/>
      <c r="P220" s="308"/>
      <c r="Q220" s="306"/>
      <c r="S220" s="347">
        <f>D220-'Приложение № 1'!J220</f>
        <v>0</v>
      </c>
    </row>
    <row r="221" spans="1:19" ht="20.25" hidden="1" customHeight="1" x14ac:dyDescent="0.2">
      <c r="A221" s="313">
        <v>1</v>
      </c>
      <c r="B221" s="312" t="str">
        <f>'[1]Приложение № 1'!B914</f>
        <v>г. Серпухов, ул. Театральная, д. 26/21</v>
      </c>
      <c r="C221" s="284">
        <f>'Приложение № 1'!G221</f>
        <v>55</v>
      </c>
      <c r="D221" s="295">
        <f>'[1]Приложение № 1'!J914</f>
        <v>32</v>
      </c>
      <c r="E221" s="294">
        <v>1263.9000000000001</v>
      </c>
      <c r="F221" s="331">
        <f t="shared" ref="F221:F222" si="218">E221*$X$1</f>
        <v>77148456</v>
      </c>
      <c r="G221" s="294">
        <v>1.06</v>
      </c>
      <c r="H221" s="331">
        <f t="shared" ref="H221" si="219">I221+L221</f>
        <v>77148456</v>
      </c>
      <c r="I221" s="331">
        <f t="shared" ref="I221" si="220">J221+K221</f>
        <v>70436540.329999998</v>
      </c>
      <c r="J221" s="331">
        <f t="shared" ref="J221" si="221">F221*P221</f>
        <v>70436540.329999998</v>
      </c>
      <c r="K221" s="331">
        <v>0</v>
      </c>
      <c r="L221" s="331">
        <f t="shared" ref="L221" si="222">M221+N221</f>
        <v>6711915.6699999999</v>
      </c>
      <c r="M221" s="331">
        <f t="shared" ref="M221" si="223">F221*Q221</f>
        <v>6711915.6699999999</v>
      </c>
      <c r="N221" s="331">
        <v>0</v>
      </c>
      <c r="O221" s="304">
        <f t="shared" ref="O221" si="224">P221+Q221</f>
        <v>1</v>
      </c>
      <c r="P221" s="308">
        <v>0.91300000000000003</v>
      </c>
      <c r="Q221" s="306">
        <f t="shared" ref="Q221:Q226" si="225">1-P221</f>
        <v>8.6999999999999994E-2</v>
      </c>
      <c r="S221" s="347">
        <f>D221-'Приложение № 1'!J221</f>
        <v>0</v>
      </c>
    </row>
    <row r="222" spans="1:19" s="354" customFormat="1" ht="20.25" hidden="1" customHeight="1" x14ac:dyDescent="0.2">
      <c r="A222" s="387">
        <v>2</v>
      </c>
      <c r="B222" s="392" t="s">
        <v>1925</v>
      </c>
      <c r="C222" s="371">
        <f>'Приложение № 1'!G222</f>
        <v>22</v>
      </c>
      <c r="D222" s="402">
        <v>8</v>
      </c>
      <c r="E222" s="389">
        <v>329.5</v>
      </c>
      <c r="F222" s="372">
        <f t="shared" si="218"/>
        <v>20112680</v>
      </c>
      <c r="G222" s="389"/>
      <c r="H222" s="372">
        <f t="shared" ref="H222" si="226">I222+L222</f>
        <v>20112680</v>
      </c>
      <c r="I222" s="372">
        <f t="shared" ref="I222" si="227">J222+K222</f>
        <v>18362876.84</v>
      </c>
      <c r="J222" s="372">
        <f t="shared" ref="J222" si="228">F222*P222</f>
        <v>18362876.84</v>
      </c>
      <c r="K222" s="372">
        <v>0</v>
      </c>
      <c r="L222" s="372">
        <f t="shared" ref="L222" si="229">M222+N222</f>
        <v>1749803.16</v>
      </c>
      <c r="M222" s="372">
        <f t="shared" ref="M222" si="230">F222*Q222</f>
        <v>1749803.16</v>
      </c>
      <c r="N222" s="372">
        <v>0</v>
      </c>
      <c r="O222" s="395">
        <v>1</v>
      </c>
      <c r="P222" s="375">
        <v>0.91300000000000003</v>
      </c>
      <c r="Q222" s="376">
        <f t="shared" si="225"/>
        <v>8.6999999999999994E-2</v>
      </c>
      <c r="S222" s="355">
        <f>D222-'Приложение № 1'!J222</f>
        <v>0</v>
      </c>
    </row>
    <row r="223" spans="1:19" s="354" customFormat="1" ht="20.25" hidden="1" customHeight="1" x14ac:dyDescent="0.2">
      <c r="A223" s="391">
        <v>3</v>
      </c>
      <c r="B223" s="392" t="s">
        <v>1926</v>
      </c>
      <c r="C223" s="371">
        <f>'Приложение № 1'!G223</f>
        <v>30</v>
      </c>
      <c r="D223" s="402">
        <v>9</v>
      </c>
      <c r="E223" s="389">
        <v>398.95</v>
      </c>
      <c r="F223" s="372">
        <f t="shared" ref="F223:F226" si="231">E223*$X$1</f>
        <v>24351908</v>
      </c>
      <c r="G223" s="389"/>
      <c r="H223" s="372">
        <f t="shared" ref="H223:H226" si="232">I223+L223</f>
        <v>24351908</v>
      </c>
      <c r="I223" s="372">
        <f t="shared" ref="I223:I226" si="233">J223+K223</f>
        <v>22233292</v>
      </c>
      <c r="J223" s="372">
        <f t="shared" ref="J223:J226" si="234">F223*P223</f>
        <v>22233292</v>
      </c>
      <c r="K223" s="372">
        <v>0</v>
      </c>
      <c r="L223" s="372">
        <f t="shared" ref="L223:L224" si="235">M223+N223</f>
        <v>2118616</v>
      </c>
      <c r="M223" s="372">
        <f t="shared" ref="M223:M224" si="236">F223*Q223</f>
        <v>2118616</v>
      </c>
      <c r="N223" s="372">
        <v>0</v>
      </c>
      <c r="O223" s="395">
        <v>1</v>
      </c>
      <c r="P223" s="375">
        <v>0.91300000000000003</v>
      </c>
      <c r="Q223" s="376">
        <f t="shared" si="225"/>
        <v>8.6999999999999994E-2</v>
      </c>
      <c r="S223" s="355">
        <f>D223-'Приложение № 1'!J223</f>
        <v>0</v>
      </c>
    </row>
    <row r="224" spans="1:19" s="354" customFormat="1" ht="20.25" hidden="1" customHeight="1" x14ac:dyDescent="0.2">
      <c r="A224" s="391">
        <v>4</v>
      </c>
      <c r="B224" s="392" t="s">
        <v>1927</v>
      </c>
      <c r="C224" s="371">
        <f>'Приложение № 1'!G224</f>
        <v>31</v>
      </c>
      <c r="D224" s="402">
        <v>9</v>
      </c>
      <c r="E224" s="389">
        <v>476.27</v>
      </c>
      <c r="F224" s="372">
        <f t="shared" si="231"/>
        <v>29071520.800000001</v>
      </c>
      <c r="G224" s="389"/>
      <c r="H224" s="372">
        <f t="shared" si="232"/>
        <v>29071520.800000001</v>
      </c>
      <c r="I224" s="372">
        <f t="shared" si="233"/>
        <v>26542298.489999998</v>
      </c>
      <c r="J224" s="372">
        <f t="shared" si="234"/>
        <v>26542298.489999998</v>
      </c>
      <c r="K224" s="372">
        <v>0</v>
      </c>
      <c r="L224" s="372">
        <f t="shared" si="235"/>
        <v>2529222.31</v>
      </c>
      <c r="M224" s="372">
        <f t="shared" si="236"/>
        <v>2529222.31</v>
      </c>
      <c r="N224" s="372">
        <v>0</v>
      </c>
      <c r="O224" s="395">
        <v>1</v>
      </c>
      <c r="P224" s="375">
        <v>0.91300000000000003</v>
      </c>
      <c r="Q224" s="376">
        <f t="shared" si="225"/>
        <v>8.6999999999999994E-2</v>
      </c>
      <c r="S224" s="355">
        <f>D224-'Приложение № 1'!J224</f>
        <v>0</v>
      </c>
    </row>
    <row r="225" spans="1:19" s="354" customFormat="1" ht="20.25" hidden="1" customHeight="1" x14ac:dyDescent="0.2">
      <c r="A225" s="391">
        <v>5</v>
      </c>
      <c r="B225" s="392" t="s">
        <v>1928</v>
      </c>
      <c r="C225" s="371">
        <f>'Приложение № 1'!G225</f>
        <v>22</v>
      </c>
      <c r="D225" s="402">
        <v>9</v>
      </c>
      <c r="E225" s="389">
        <v>352.9</v>
      </c>
      <c r="F225" s="372">
        <f t="shared" si="231"/>
        <v>21541016</v>
      </c>
      <c r="G225" s="389"/>
      <c r="H225" s="372">
        <f t="shared" si="232"/>
        <v>21541016</v>
      </c>
      <c r="I225" s="372">
        <f t="shared" si="233"/>
        <v>19666947.609999999</v>
      </c>
      <c r="J225" s="372">
        <f t="shared" si="234"/>
        <v>19666947.609999999</v>
      </c>
      <c r="K225" s="372">
        <v>0</v>
      </c>
      <c r="L225" s="372">
        <f t="shared" ref="L225:L226" si="237">M225+N225</f>
        <v>1874068.39</v>
      </c>
      <c r="M225" s="372">
        <f t="shared" ref="M225:M226" si="238">F225*Q225</f>
        <v>1874068.39</v>
      </c>
      <c r="N225" s="372">
        <v>0</v>
      </c>
      <c r="O225" s="395">
        <v>1</v>
      </c>
      <c r="P225" s="375">
        <v>0.91300000000000003</v>
      </c>
      <c r="Q225" s="376">
        <f t="shared" si="225"/>
        <v>8.6999999999999994E-2</v>
      </c>
      <c r="S225" s="355">
        <f>D225-'Приложение № 1'!J225</f>
        <v>0</v>
      </c>
    </row>
    <row r="226" spans="1:19" s="354" customFormat="1" ht="20.25" hidden="1" customHeight="1" x14ac:dyDescent="0.2">
      <c r="A226" s="391">
        <v>6</v>
      </c>
      <c r="B226" s="392" t="s">
        <v>1929</v>
      </c>
      <c r="C226" s="371">
        <f>'Приложение № 1'!G226</f>
        <v>15</v>
      </c>
      <c r="D226" s="402">
        <v>14</v>
      </c>
      <c r="E226" s="389">
        <v>237.67</v>
      </c>
      <c r="F226" s="372">
        <f t="shared" si="231"/>
        <v>14507376.800000001</v>
      </c>
      <c r="G226" s="389"/>
      <c r="H226" s="372">
        <f t="shared" si="232"/>
        <v>14507376.800000001</v>
      </c>
      <c r="I226" s="372">
        <f t="shared" si="233"/>
        <v>13245235.02</v>
      </c>
      <c r="J226" s="372">
        <f t="shared" si="234"/>
        <v>13245235.02</v>
      </c>
      <c r="K226" s="372">
        <v>0</v>
      </c>
      <c r="L226" s="372">
        <f t="shared" si="237"/>
        <v>1262141.78</v>
      </c>
      <c r="M226" s="372">
        <f t="shared" si="238"/>
        <v>1262141.78</v>
      </c>
      <c r="N226" s="372">
        <v>0</v>
      </c>
      <c r="O226" s="395">
        <v>1</v>
      </c>
      <c r="P226" s="375">
        <v>0.91300000000000003</v>
      </c>
      <c r="Q226" s="376">
        <f t="shared" si="225"/>
        <v>8.6999999999999994E-2</v>
      </c>
      <c r="S226" s="355">
        <f>D226-'Приложение № 1'!J226</f>
        <v>0</v>
      </c>
    </row>
    <row r="227" spans="1:19" ht="31.5" hidden="1" customHeight="1" x14ac:dyDescent="0.2">
      <c r="A227" s="889" t="s">
        <v>1784</v>
      </c>
      <c r="B227" s="889"/>
      <c r="C227" s="307">
        <f>SUM(C228:C232)</f>
        <v>82</v>
      </c>
      <c r="D227" s="307">
        <f>SUM(D228:D232)</f>
        <v>33</v>
      </c>
      <c r="E227" s="348">
        <f>SUM(E228:E232)</f>
        <v>1096.4000000000001</v>
      </c>
      <c r="F227" s="315">
        <f>SUM(F228:F232)</f>
        <v>66924256</v>
      </c>
      <c r="G227" s="315">
        <v>1.25</v>
      </c>
      <c r="H227" s="315">
        <f>SUM(H228:H232)</f>
        <v>66924256</v>
      </c>
      <c r="I227" s="315">
        <f>SUM(I228:I232)</f>
        <v>55413283.960000001</v>
      </c>
      <c r="J227" s="315">
        <f>SUM(J228:J232)</f>
        <v>55413283.960000001</v>
      </c>
      <c r="K227" s="315">
        <f>SUM(K228:K229)</f>
        <v>0</v>
      </c>
      <c r="L227" s="315">
        <f>SUM(L228:L232)</f>
        <v>11510972.039999999</v>
      </c>
      <c r="M227" s="315">
        <f>SUM(M228:M232)</f>
        <v>11510972.039999999</v>
      </c>
      <c r="N227" s="315">
        <f>SUM(N228:N229)</f>
        <v>0</v>
      </c>
      <c r="O227" s="302"/>
      <c r="P227" s="303"/>
      <c r="Q227" s="304"/>
      <c r="S227" s="347">
        <f>D227-'Приложение № 1'!J227</f>
        <v>0</v>
      </c>
    </row>
    <row r="228" spans="1:19" ht="22.5" hidden="1" customHeight="1" x14ac:dyDescent="0.2">
      <c r="A228" s="313">
        <v>1</v>
      </c>
      <c r="B228" s="314" t="str">
        <f>'[1]Приложение № 1'!B916</f>
        <v>д. Колтышево, д. 1а</v>
      </c>
      <c r="C228" s="284">
        <f>'[1]Приложение № 1'!H916</f>
        <v>22</v>
      </c>
      <c r="D228" s="295">
        <f>'[1]Приложение № 1'!J916</f>
        <v>11</v>
      </c>
      <c r="E228" s="294">
        <f>'[1]Приложение № 1'!M916</f>
        <v>308.5</v>
      </c>
      <c r="F228" s="331">
        <f t="shared" si="176"/>
        <v>18830840</v>
      </c>
      <c r="G228" s="294">
        <v>1.25</v>
      </c>
      <c r="H228" s="331">
        <f t="shared" si="202"/>
        <v>18830840</v>
      </c>
      <c r="I228" s="331">
        <f t="shared" si="203"/>
        <v>15591935.52</v>
      </c>
      <c r="J228" s="331">
        <f t="shared" si="204"/>
        <v>15591935.52</v>
      </c>
      <c r="K228" s="331">
        <v>0</v>
      </c>
      <c r="L228" s="331">
        <f t="shared" si="177"/>
        <v>3238904.48</v>
      </c>
      <c r="M228" s="331">
        <f t="shared" si="178"/>
        <v>3238904.48</v>
      </c>
      <c r="N228" s="331">
        <v>0</v>
      </c>
      <c r="O228" s="304">
        <f>P228+Q228</f>
        <v>1</v>
      </c>
      <c r="P228" s="308">
        <v>0.82799999999999996</v>
      </c>
      <c r="Q228" s="306">
        <f t="shared" si="206"/>
        <v>0.17199999999999999</v>
      </c>
      <c r="S228" s="347">
        <f>D228-'Приложение № 1'!J228</f>
        <v>0</v>
      </c>
    </row>
    <row r="229" spans="1:19" ht="22.5" hidden="1" customHeight="1" x14ac:dyDescent="0.2">
      <c r="A229" s="313">
        <v>2</v>
      </c>
      <c r="B229" s="314" t="str">
        <f>'[1]Приложение № 1'!B917</f>
        <v>д. Колтышево, д. 6</v>
      </c>
      <c r="C229" s="284">
        <f>'[1]Приложение № 1'!H917</f>
        <v>18</v>
      </c>
      <c r="D229" s="295">
        <f>'[1]Приложение № 1'!J917</f>
        <v>5</v>
      </c>
      <c r="E229" s="294">
        <f>'[1]Приложение № 1'!M917</f>
        <v>231.1</v>
      </c>
      <c r="F229" s="331">
        <f t="shared" si="176"/>
        <v>14106344</v>
      </c>
      <c r="G229" s="294">
        <v>1.25</v>
      </c>
      <c r="H229" s="331">
        <f t="shared" si="202"/>
        <v>14106344</v>
      </c>
      <c r="I229" s="331">
        <f t="shared" si="203"/>
        <v>11680052.83</v>
      </c>
      <c r="J229" s="331">
        <f t="shared" si="204"/>
        <v>11680052.83</v>
      </c>
      <c r="K229" s="331">
        <v>0</v>
      </c>
      <c r="L229" s="331">
        <f t="shared" si="177"/>
        <v>2426291.17</v>
      </c>
      <c r="M229" s="331">
        <f t="shared" si="178"/>
        <v>2426291.17</v>
      </c>
      <c r="N229" s="331">
        <v>0</v>
      </c>
      <c r="O229" s="304">
        <f>P229+Q229</f>
        <v>1</v>
      </c>
      <c r="P229" s="308">
        <v>0.82799999999999996</v>
      </c>
      <c r="Q229" s="306">
        <f t="shared" si="206"/>
        <v>0.17199999999999999</v>
      </c>
      <c r="S229" s="347">
        <f>D229-'Приложение № 1'!J229</f>
        <v>0</v>
      </c>
    </row>
    <row r="230" spans="1:19" ht="22.5" hidden="1" customHeight="1" x14ac:dyDescent="0.2">
      <c r="A230" s="313">
        <v>3</v>
      </c>
      <c r="B230" s="314" t="str">
        <f>'[1]Приложение № 1'!B918</f>
        <v>сан. Мцыри, д. 24</v>
      </c>
      <c r="C230" s="284">
        <f>'[1]Приложение № 1'!H918</f>
        <v>16</v>
      </c>
      <c r="D230" s="295">
        <f>'[1]Приложение № 1'!J918</f>
        <v>4</v>
      </c>
      <c r="E230" s="294">
        <f>'[1]Приложение № 1'!M918</f>
        <v>131.69999999999999</v>
      </c>
      <c r="F230" s="331">
        <f t="shared" si="176"/>
        <v>8038968</v>
      </c>
      <c r="G230" s="294">
        <v>1.25</v>
      </c>
      <c r="H230" s="331">
        <f>I230+L230</f>
        <v>8038968</v>
      </c>
      <c r="I230" s="331">
        <f>J230+K230</f>
        <v>6656265.5</v>
      </c>
      <c r="J230" s="331">
        <f>F230*P230</f>
        <v>6656265.5</v>
      </c>
      <c r="K230" s="331">
        <v>0</v>
      </c>
      <c r="L230" s="331">
        <f t="shared" si="177"/>
        <v>1382702.5</v>
      </c>
      <c r="M230" s="331">
        <f>F230*Q230</f>
        <v>1382702.5</v>
      </c>
      <c r="N230" s="331">
        <v>0</v>
      </c>
      <c r="O230" s="304">
        <f>P230+Q230</f>
        <v>1</v>
      </c>
      <c r="P230" s="308">
        <v>0.82799999999999996</v>
      </c>
      <c r="Q230" s="306">
        <f t="shared" si="206"/>
        <v>0.17199999999999999</v>
      </c>
      <c r="S230" s="347">
        <f>D230-'Приложение № 1'!J230</f>
        <v>0</v>
      </c>
    </row>
    <row r="231" spans="1:19" ht="22.5" hidden="1" customHeight="1" x14ac:dyDescent="0.2">
      <c r="A231" s="313">
        <v>4</v>
      </c>
      <c r="B231" s="314" t="str">
        <f>'[1]Приложение № 1'!B919</f>
        <v>д. Колтышево, д. 7</v>
      </c>
      <c r="C231" s="284">
        <f>'[1]Приложение № 1'!H919</f>
        <v>18</v>
      </c>
      <c r="D231" s="295">
        <f>'[1]Приложение № 1'!J919</f>
        <v>9</v>
      </c>
      <c r="E231" s="294">
        <f>'[1]Приложение № 1'!M919</f>
        <v>207.9</v>
      </c>
      <c r="F231" s="331">
        <f t="shared" si="176"/>
        <v>12690216</v>
      </c>
      <c r="G231" s="294">
        <v>1.25</v>
      </c>
      <c r="H231" s="331">
        <f t="shared" si="202"/>
        <v>12690216</v>
      </c>
      <c r="I231" s="331">
        <f t="shared" si="203"/>
        <v>10507498.85</v>
      </c>
      <c r="J231" s="331">
        <f t="shared" si="204"/>
        <v>10507498.85</v>
      </c>
      <c r="K231" s="331">
        <v>0</v>
      </c>
      <c r="L231" s="331">
        <f t="shared" si="177"/>
        <v>2182717.15</v>
      </c>
      <c r="M231" s="331">
        <f t="shared" si="178"/>
        <v>2182717.15</v>
      </c>
      <c r="N231" s="331">
        <v>0</v>
      </c>
      <c r="O231" s="304">
        <f>P231+Q231</f>
        <v>1</v>
      </c>
      <c r="P231" s="308">
        <v>0.82799999999999996</v>
      </c>
      <c r="Q231" s="306">
        <f t="shared" si="206"/>
        <v>0.17199999999999999</v>
      </c>
      <c r="S231" s="347">
        <f>D231-'Приложение № 1'!J231</f>
        <v>0</v>
      </c>
    </row>
    <row r="232" spans="1:19" ht="22.5" hidden="1" customHeight="1" x14ac:dyDescent="0.2">
      <c r="A232" s="313">
        <v>5</v>
      </c>
      <c r="B232" s="314" t="str">
        <f>'[1]Приложение № 1'!B920</f>
        <v>д. Колтышево, д. 8</v>
      </c>
      <c r="C232" s="284">
        <f>'[1]Приложение № 1'!H920</f>
        <v>8</v>
      </c>
      <c r="D232" s="295">
        <f>'[1]Приложение № 1'!J920</f>
        <v>4</v>
      </c>
      <c r="E232" s="294">
        <f>'[1]Приложение № 1'!M920</f>
        <v>217.2</v>
      </c>
      <c r="F232" s="331">
        <f t="shared" si="176"/>
        <v>13257888</v>
      </c>
      <c r="G232" s="294">
        <v>1.25</v>
      </c>
      <c r="H232" s="331">
        <f t="shared" si="202"/>
        <v>13257888</v>
      </c>
      <c r="I232" s="331">
        <f t="shared" si="203"/>
        <v>10977531.26</v>
      </c>
      <c r="J232" s="331">
        <f t="shared" si="204"/>
        <v>10977531.26</v>
      </c>
      <c r="K232" s="331">
        <v>0</v>
      </c>
      <c r="L232" s="331">
        <f t="shared" si="177"/>
        <v>2280356.7400000002</v>
      </c>
      <c r="M232" s="331">
        <f t="shared" si="178"/>
        <v>2280356.7400000002</v>
      </c>
      <c r="N232" s="331">
        <v>0</v>
      </c>
      <c r="O232" s="304">
        <f>P232+Q232</f>
        <v>1</v>
      </c>
      <c r="P232" s="308">
        <v>0.82799999999999996</v>
      </c>
      <c r="Q232" s="306">
        <f t="shared" si="206"/>
        <v>0.17199999999999999</v>
      </c>
      <c r="S232" s="347">
        <f>D232-'Приложение № 1'!J232</f>
        <v>0</v>
      </c>
    </row>
    <row r="233" spans="1:19" hidden="1" x14ac:dyDescent="0.2">
      <c r="A233" s="889" t="s">
        <v>1869</v>
      </c>
      <c r="B233" s="889"/>
      <c r="C233" s="300">
        <f t="shared" ref="C233:N233" si="239">SUM(C234:C235)</f>
        <v>232</v>
      </c>
      <c r="D233" s="300">
        <f t="shared" si="239"/>
        <v>120</v>
      </c>
      <c r="E233" s="301">
        <f t="shared" si="239"/>
        <v>5423.8</v>
      </c>
      <c r="F233" s="301">
        <f t="shared" si="239"/>
        <v>331068752</v>
      </c>
      <c r="G233" s="301">
        <f t="shared" si="239"/>
        <v>3.5</v>
      </c>
      <c r="H233" s="301">
        <f t="shared" si="239"/>
        <v>331068752</v>
      </c>
      <c r="I233" s="301">
        <f t="shared" si="239"/>
        <v>269158895.37</v>
      </c>
      <c r="J233" s="301">
        <f t="shared" si="239"/>
        <v>269158895.37</v>
      </c>
      <c r="K233" s="301">
        <f t="shared" si="239"/>
        <v>0</v>
      </c>
      <c r="L233" s="301">
        <f t="shared" si="239"/>
        <v>61909856.630000003</v>
      </c>
      <c r="M233" s="301">
        <f t="shared" si="239"/>
        <v>61909856.630000003</v>
      </c>
      <c r="N233" s="301">
        <f t="shared" si="239"/>
        <v>0</v>
      </c>
      <c r="O233" s="284"/>
      <c r="P233" s="284"/>
      <c r="Q233" s="284"/>
      <c r="S233" s="347">
        <f>D233-'Приложение № 1'!J233</f>
        <v>0</v>
      </c>
    </row>
    <row r="234" spans="1:19" ht="20.25" hidden="1" customHeight="1" x14ac:dyDescent="0.2">
      <c r="A234" s="313">
        <v>1</v>
      </c>
      <c r="B234" s="314" t="str">
        <f>'[1]Приложение № 1'!B922</f>
        <v>д.п. Поварово, мкр. 2, д. 12</v>
      </c>
      <c r="C234" s="284">
        <f>'[1]Приложение № 1'!H922</f>
        <v>117</v>
      </c>
      <c r="D234" s="295">
        <f>'[1]Приложение № 1'!J922</f>
        <v>60</v>
      </c>
      <c r="E234" s="294">
        <f>'[1]Приложение № 1'!M922</f>
        <v>2763.6</v>
      </c>
      <c r="F234" s="331">
        <f>E234*$X$1</f>
        <v>168690144</v>
      </c>
      <c r="G234" s="294">
        <v>1.25</v>
      </c>
      <c r="H234" s="331">
        <f>I234+L234</f>
        <v>168690144</v>
      </c>
      <c r="I234" s="331">
        <f>J234+K234</f>
        <v>137145087.06999999</v>
      </c>
      <c r="J234" s="331">
        <f>F234*P234</f>
        <v>137145087.06999999</v>
      </c>
      <c r="K234" s="331">
        <v>0</v>
      </c>
      <c r="L234" s="331">
        <f>M234+N234</f>
        <v>31545056.93</v>
      </c>
      <c r="M234" s="331">
        <f>F234*Q234</f>
        <v>31545056.93</v>
      </c>
      <c r="N234" s="331">
        <v>0</v>
      </c>
      <c r="O234" s="304">
        <f>P234+Q234</f>
        <v>1</v>
      </c>
      <c r="P234" s="308">
        <v>0.81299999999999994</v>
      </c>
      <c r="Q234" s="306">
        <f>1-P234</f>
        <v>0.187</v>
      </c>
      <c r="S234" s="347">
        <f>D234-'Приложение № 1'!J234</f>
        <v>0</v>
      </c>
    </row>
    <row r="235" spans="1:19" ht="20.25" hidden="1" customHeight="1" x14ac:dyDescent="0.2">
      <c r="A235" s="313">
        <v>2</v>
      </c>
      <c r="B235" s="314" t="str">
        <f>'[1]Приложение № 1'!B923</f>
        <v>д.п. Поварово, мкр. 2, д. 13</v>
      </c>
      <c r="C235" s="284">
        <f>'[1]Приложение № 1'!H923</f>
        <v>115</v>
      </c>
      <c r="D235" s="295">
        <f>'[1]Приложение № 1'!J923</f>
        <v>60</v>
      </c>
      <c r="E235" s="294">
        <f>'[1]Приложение № 1'!M923</f>
        <v>2660.2</v>
      </c>
      <c r="F235" s="331">
        <f>E235*$X$1</f>
        <v>162378608</v>
      </c>
      <c r="G235" s="294">
        <v>2.25</v>
      </c>
      <c r="H235" s="331">
        <f>I235+L235</f>
        <v>162378608</v>
      </c>
      <c r="I235" s="331">
        <f>J235+K235</f>
        <v>132013808.3</v>
      </c>
      <c r="J235" s="331">
        <f>F235*P235</f>
        <v>132013808.3</v>
      </c>
      <c r="K235" s="331">
        <v>0</v>
      </c>
      <c r="L235" s="331">
        <f>M235+N235</f>
        <v>30364799.699999999</v>
      </c>
      <c r="M235" s="331">
        <f>F235*Q235</f>
        <v>30364799.699999999</v>
      </c>
      <c r="N235" s="331">
        <v>0</v>
      </c>
      <c r="O235" s="304">
        <f>P235+Q235</f>
        <v>1</v>
      </c>
      <c r="P235" s="308">
        <v>0.81299999999999994</v>
      </c>
      <c r="Q235" s="306">
        <f>1-P235</f>
        <v>0.187</v>
      </c>
      <c r="S235" s="347">
        <f>D235-'Приложение № 1'!J235</f>
        <v>0</v>
      </c>
    </row>
    <row r="236" spans="1:19" ht="31.5" hidden="1" customHeight="1" x14ac:dyDescent="0.2">
      <c r="A236" s="889" t="s">
        <v>1947</v>
      </c>
      <c r="B236" s="889"/>
      <c r="C236" s="307">
        <f>SUM(C237:C256)</f>
        <v>597</v>
      </c>
      <c r="D236" s="307">
        <f>SUM(D237:D256)</f>
        <v>242</v>
      </c>
      <c r="E236" s="301">
        <f>SUM(E237:E256)</f>
        <v>9408.7000000000007</v>
      </c>
      <c r="F236" s="301">
        <f>SUM(F237:F256)</f>
        <v>574307048</v>
      </c>
      <c r="G236" s="301">
        <v>0.96</v>
      </c>
      <c r="H236" s="301">
        <f>SUM(H237:H256)</f>
        <v>574307048</v>
      </c>
      <c r="I236" s="301">
        <f>SUM(I237:I256)</f>
        <v>420967066.18000001</v>
      </c>
      <c r="J236" s="301">
        <f>SUM(J237:J256)</f>
        <v>420967066.18000001</v>
      </c>
      <c r="K236" s="301">
        <v>0</v>
      </c>
      <c r="L236" s="301">
        <f>SUM(L237:L256)</f>
        <v>153339981.81999999</v>
      </c>
      <c r="M236" s="301">
        <f>SUM(M237:M256)</f>
        <v>153339981.81999999</v>
      </c>
      <c r="N236" s="301">
        <f>SUM(N237:N238)</f>
        <v>0</v>
      </c>
      <c r="O236" s="302"/>
      <c r="P236" s="303"/>
      <c r="Q236" s="304"/>
      <c r="S236" s="347">
        <f>D236-'Приложение № 1'!J236</f>
        <v>0</v>
      </c>
    </row>
    <row r="237" spans="1:19" ht="22.5" hidden="1" customHeight="1" x14ac:dyDescent="0.2">
      <c r="A237" s="313">
        <v>1</v>
      </c>
      <c r="B237" s="314" t="str">
        <f>'Приложение № 1'!B237</f>
        <v>г. Солнечногорск, ул.Лепсе, д. 3б</v>
      </c>
      <c r="C237" s="284">
        <f>'Приложение № 1'!H237</f>
        <v>33</v>
      </c>
      <c r="D237" s="295">
        <f>'Приложение № 1'!J237</f>
        <v>9</v>
      </c>
      <c r="E237" s="294">
        <f>'Приложение № 1'!M237</f>
        <v>456.4</v>
      </c>
      <c r="F237" s="331">
        <f t="shared" ref="F237:F296" si="240">E237*$X$1</f>
        <v>27858656</v>
      </c>
      <c r="G237" s="294">
        <v>0.96</v>
      </c>
      <c r="H237" s="331">
        <f t="shared" si="202"/>
        <v>27858656</v>
      </c>
      <c r="I237" s="331">
        <f t="shared" si="203"/>
        <v>20420394.850000001</v>
      </c>
      <c r="J237" s="331">
        <f t="shared" si="204"/>
        <v>20420394.850000001</v>
      </c>
      <c r="K237" s="331">
        <v>0</v>
      </c>
      <c r="L237" s="331">
        <f t="shared" ref="L237:L296" si="241">M237+N237</f>
        <v>7438261.1500000004</v>
      </c>
      <c r="M237" s="331">
        <f t="shared" ref="M237:M296" si="242">F237*Q237</f>
        <v>7438261.1500000004</v>
      </c>
      <c r="N237" s="331">
        <v>0</v>
      </c>
      <c r="O237" s="304">
        <f>P237+Q237</f>
        <v>1</v>
      </c>
      <c r="P237" s="308">
        <v>0.73299999999999998</v>
      </c>
      <c r="Q237" s="306">
        <f t="shared" si="206"/>
        <v>0.26700000000000002</v>
      </c>
      <c r="S237" s="347">
        <f>D237-'Приложение № 1'!J237</f>
        <v>0</v>
      </c>
    </row>
    <row r="238" spans="1:19" ht="22.5" hidden="1" customHeight="1" x14ac:dyDescent="0.2">
      <c r="A238" s="313">
        <v>2</v>
      </c>
      <c r="B238" s="314" t="str">
        <f>'Приложение № 1'!B238</f>
        <v>г. Солнечногорск, ул.Вертлинская, д. 4</v>
      </c>
      <c r="C238" s="284">
        <f>'Приложение № 1'!H238</f>
        <v>32</v>
      </c>
      <c r="D238" s="295">
        <f>'Приложение № 1'!J238</f>
        <v>12</v>
      </c>
      <c r="E238" s="294">
        <f>'Приложение № 1'!M238</f>
        <v>494.5</v>
      </c>
      <c r="F238" s="331">
        <f t="shared" si="240"/>
        <v>30184280</v>
      </c>
      <c r="G238" s="294">
        <v>0.96</v>
      </c>
      <c r="H238" s="331">
        <f t="shared" si="202"/>
        <v>30184280</v>
      </c>
      <c r="I238" s="331">
        <f t="shared" si="203"/>
        <v>22125077.239999998</v>
      </c>
      <c r="J238" s="331">
        <f t="shared" si="204"/>
        <v>22125077.239999998</v>
      </c>
      <c r="K238" s="331">
        <v>0</v>
      </c>
      <c r="L238" s="331">
        <f t="shared" si="241"/>
        <v>8059202.7599999998</v>
      </c>
      <c r="M238" s="331">
        <f t="shared" si="242"/>
        <v>8059202.7599999998</v>
      </c>
      <c r="N238" s="331">
        <v>0</v>
      </c>
      <c r="O238" s="304">
        <f>P238+Q238</f>
        <v>1</v>
      </c>
      <c r="P238" s="308">
        <v>0.73299999999999998</v>
      </c>
      <c r="Q238" s="306">
        <f t="shared" si="206"/>
        <v>0.26700000000000002</v>
      </c>
      <c r="S238" s="347">
        <f>D238-'Приложение № 1'!J238</f>
        <v>0</v>
      </c>
    </row>
    <row r="239" spans="1:19" ht="22.5" hidden="1" customHeight="1" x14ac:dyDescent="0.2">
      <c r="A239" s="313">
        <v>3</v>
      </c>
      <c r="B239" s="314" t="str">
        <f>'Приложение № 1'!B239</f>
        <v>г. Солнечногорск, ул. 1-го Мая, д. 6</v>
      </c>
      <c r="C239" s="284">
        <f>'Приложение № 1'!H239</f>
        <v>38</v>
      </c>
      <c r="D239" s="295">
        <f>'Приложение № 1'!J239</f>
        <v>12</v>
      </c>
      <c r="E239" s="294">
        <f>'Приложение № 1'!M239</f>
        <v>500.1</v>
      </c>
      <c r="F239" s="350">
        <f t="shared" si="240"/>
        <v>30526104</v>
      </c>
      <c r="G239" s="346"/>
      <c r="H239" s="350">
        <f t="shared" si="202"/>
        <v>30526104</v>
      </c>
      <c r="I239" s="350">
        <f t="shared" si="203"/>
        <v>22375634.23</v>
      </c>
      <c r="J239" s="350">
        <f t="shared" si="204"/>
        <v>22375634.23</v>
      </c>
      <c r="K239" s="350">
        <v>0</v>
      </c>
      <c r="L239" s="350">
        <f t="shared" si="241"/>
        <v>8150469.7699999996</v>
      </c>
      <c r="M239" s="350">
        <f t="shared" si="242"/>
        <v>8150469.7699999996</v>
      </c>
      <c r="N239" s="350">
        <v>0</v>
      </c>
      <c r="O239" s="304">
        <f t="shared" ref="O239:O256" si="243">P239+Q239</f>
        <v>1</v>
      </c>
      <c r="P239" s="308">
        <v>0.73299999999999998</v>
      </c>
      <c r="Q239" s="306">
        <f t="shared" ref="Q239:Q256" si="244">1-P239</f>
        <v>0.26700000000000002</v>
      </c>
      <c r="S239" s="347"/>
    </row>
    <row r="240" spans="1:19" ht="22.5" hidden="1" customHeight="1" x14ac:dyDescent="0.2">
      <c r="A240" s="313">
        <v>4</v>
      </c>
      <c r="B240" s="314" t="str">
        <f>'Приложение № 1'!B240</f>
        <v>г. Солнечногорск, ул. Безверхова, д.11</v>
      </c>
      <c r="C240" s="284">
        <f>'Приложение № 1'!H240</f>
        <v>37</v>
      </c>
      <c r="D240" s="295">
        <f>'Приложение № 1'!J240</f>
        <v>11</v>
      </c>
      <c r="E240" s="294">
        <f>'Приложение № 1'!M240</f>
        <v>497.6</v>
      </c>
      <c r="F240" s="350">
        <f t="shared" si="240"/>
        <v>30373504</v>
      </c>
      <c r="G240" s="346"/>
      <c r="H240" s="350">
        <f t="shared" si="202"/>
        <v>30373504</v>
      </c>
      <c r="I240" s="350">
        <f t="shared" si="203"/>
        <v>22263778.43</v>
      </c>
      <c r="J240" s="350">
        <f t="shared" si="204"/>
        <v>22263778.43</v>
      </c>
      <c r="K240" s="350">
        <v>0</v>
      </c>
      <c r="L240" s="350">
        <f t="shared" si="241"/>
        <v>8109725.5700000003</v>
      </c>
      <c r="M240" s="350">
        <f t="shared" si="242"/>
        <v>8109725.5700000003</v>
      </c>
      <c r="N240" s="350">
        <v>0</v>
      </c>
      <c r="O240" s="304">
        <f t="shared" si="243"/>
        <v>1</v>
      </c>
      <c r="P240" s="308">
        <v>0.73299999999999998</v>
      </c>
      <c r="Q240" s="306">
        <f t="shared" si="244"/>
        <v>0.26700000000000002</v>
      </c>
      <c r="S240" s="347"/>
    </row>
    <row r="241" spans="1:19" ht="22.5" hidden="1" customHeight="1" x14ac:dyDescent="0.2">
      <c r="A241" s="313">
        <v>5</v>
      </c>
      <c r="B241" s="314" t="str">
        <f>'Приложение № 1'!B241</f>
        <v>г. Солнечногорск, ул. Безверхова, д.12</v>
      </c>
      <c r="C241" s="284">
        <f>'Приложение № 1'!H241</f>
        <v>37</v>
      </c>
      <c r="D241" s="295">
        <f>'Приложение № 1'!J241</f>
        <v>12</v>
      </c>
      <c r="E241" s="294">
        <f>'Приложение № 1'!M241</f>
        <v>436.6</v>
      </c>
      <c r="F241" s="350">
        <f t="shared" si="240"/>
        <v>26650064</v>
      </c>
      <c r="G241" s="346"/>
      <c r="H241" s="350">
        <f t="shared" si="202"/>
        <v>26650064</v>
      </c>
      <c r="I241" s="350">
        <f t="shared" si="203"/>
        <v>19534496.91</v>
      </c>
      <c r="J241" s="350">
        <f t="shared" si="204"/>
        <v>19534496.91</v>
      </c>
      <c r="K241" s="350">
        <v>0</v>
      </c>
      <c r="L241" s="350">
        <f t="shared" si="241"/>
        <v>7115567.0899999999</v>
      </c>
      <c r="M241" s="350">
        <f t="shared" si="242"/>
        <v>7115567.0899999999</v>
      </c>
      <c r="N241" s="350">
        <v>0</v>
      </c>
      <c r="O241" s="304">
        <f t="shared" si="243"/>
        <v>1</v>
      </c>
      <c r="P241" s="308">
        <v>0.73299999999999998</v>
      </c>
      <c r="Q241" s="306">
        <f t="shared" si="244"/>
        <v>0.26700000000000002</v>
      </c>
      <c r="S241" s="347"/>
    </row>
    <row r="242" spans="1:19" ht="22.5" hidden="1" customHeight="1" x14ac:dyDescent="0.2">
      <c r="A242" s="313">
        <v>6</v>
      </c>
      <c r="B242" s="314" t="str">
        <f>'Приложение № 1'!B242</f>
        <v>г. Солнечногорск, ул. Безверхова, д.13</v>
      </c>
      <c r="C242" s="284">
        <f>'Приложение № 1'!H242</f>
        <v>27</v>
      </c>
      <c r="D242" s="295">
        <f>'Приложение № 1'!J242</f>
        <v>15</v>
      </c>
      <c r="E242" s="294">
        <f>'Приложение № 1'!M242</f>
        <v>496.7</v>
      </c>
      <c r="F242" s="350">
        <f t="shared" si="240"/>
        <v>30318568</v>
      </c>
      <c r="G242" s="346"/>
      <c r="H242" s="350">
        <f t="shared" si="202"/>
        <v>30318568</v>
      </c>
      <c r="I242" s="350">
        <f t="shared" si="203"/>
        <v>22223510.34</v>
      </c>
      <c r="J242" s="350">
        <f t="shared" si="204"/>
        <v>22223510.34</v>
      </c>
      <c r="K242" s="350">
        <v>0</v>
      </c>
      <c r="L242" s="350">
        <f t="shared" si="241"/>
        <v>8095057.6600000001</v>
      </c>
      <c r="M242" s="350">
        <f t="shared" si="242"/>
        <v>8095057.6600000001</v>
      </c>
      <c r="N242" s="350">
        <v>0</v>
      </c>
      <c r="O242" s="304">
        <f t="shared" si="243"/>
        <v>1</v>
      </c>
      <c r="P242" s="308">
        <v>0.73299999999999998</v>
      </c>
      <c r="Q242" s="306">
        <f t="shared" si="244"/>
        <v>0.26700000000000002</v>
      </c>
      <c r="S242" s="347"/>
    </row>
    <row r="243" spans="1:19" ht="22.5" hidden="1" customHeight="1" x14ac:dyDescent="0.2">
      <c r="A243" s="313">
        <v>7</v>
      </c>
      <c r="B243" s="314" t="str">
        <f>'Приложение № 1'!B243</f>
        <v>г. Солнечногорск, ул. Безверхова, д.14</v>
      </c>
      <c r="C243" s="284">
        <f>'Приложение № 1'!H243</f>
        <v>44</v>
      </c>
      <c r="D243" s="295">
        <f>'Приложение № 1'!J243</f>
        <v>26</v>
      </c>
      <c r="E243" s="294">
        <f>'Приложение № 1'!M243</f>
        <v>910.8</v>
      </c>
      <c r="F243" s="350">
        <f t="shared" si="240"/>
        <v>55595232</v>
      </c>
      <c r="G243" s="346"/>
      <c r="H243" s="350">
        <f t="shared" si="202"/>
        <v>55595232</v>
      </c>
      <c r="I243" s="350">
        <f t="shared" si="203"/>
        <v>40751305.060000002</v>
      </c>
      <c r="J243" s="350">
        <f t="shared" si="204"/>
        <v>40751305.060000002</v>
      </c>
      <c r="K243" s="350">
        <v>0</v>
      </c>
      <c r="L243" s="350">
        <f t="shared" si="241"/>
        <v>14843926.939999999</v>
      </c>
      <c r="M243" s="350">
        <f t="shared" si="242"/>
        <v>14843926.939999999</v>
      </c>
      <c r="N243" s="350">
        <v>0</v>
      </c>
      <c r="O243" s="304">
        <f t="shared" si="243"/>
        <v>1</v>
      </c>
      <c r="P243" s="308">
        <v>0.73299999999999998</v>
      </c>
      <c r="Q243" s="306">
        <f t="shared" si="244"/>
        <v>0.26700000000000002</v>
      </c>
      <c r="S243" s="347"/>
    </row>
    <row r="244" spans="1:19" ht="22.5" hidden="1" customHeight="1" x14ac:dyDescent="0.2">
      <c r="A244" s="313">
        <v>8</v>
      </c>
      <c r="B244" s="314" t="str">
        <f>'Приложение № 1'!B244</f>
        <v>г. Солнечногорск, ул. Безверхова, д.15</v>
      </c>
      <c r="C244" s="284">
        <f>'Приложение № 1'!H244</f>
        <v>40</v>
      </c>
      <c r="D244" s="295">
        <f>'Приложение № 1'!J244</f>
        <v>13</v>
      </c>
      <c r="E244" s="294">
        <f>'Приложение № 1'!M244</f>
        <v>501.3</v>
      </c>
      <c r="F244" s="350">
        <f t="shared" si="240"/>
        <v>30599352</v>
      </c>
      <c r="G244" s="346"/>
      <c r="H244" s="350">
        <f t="shared" si="202"/>
        <v>30599352</v>
      </c>
      <c r="I244" s="350">
        <f t="shared" si="203"/>
        <v>22429325.02</v>
      </c>
      <c r="J244" s="350">
        <f t="shared" si="204"/>
        <v>22429325.02</v>
      </c>
      <c r="K244" s="350">
        <v>0</v>
      </c>
      <c r="L244" s="350">
        <f t="shared" si="241"/>
        <v>8170026.9800000004</v>
      </c>
      <c r="M244" s="350">
        <f t="shared" si="242"/>
        <v>8170026.9800000004</v>
      </c>
      <c r="N244" s="350">
        <v>0</v>
      </c>
      <c r="O244" s="304">
        <f t="shared" si="243"/>
        <v>1</v>
      </c>
      <c r="P244" s="308">
        <v>0.73299999999999998</v>
      </c>
      <c r="Q244" s="306">
        <f t="shared" si="244"/>
        <v>0.26700000000000002</v>
      </c>
      <c r="S244" s="347"/>
    </row>
    <row r="245" spans="1:19" ht="22.5" hidden="1" customHeight="1" x14ac:dyDescent="0.2">
      <c r="A245" s="313">
        <v>9</v>
      </c>
      <c r="B245" s="314" t="str">
        <f>'Приложение № 1'!B245</f>
        <v>г. Солнечногорск, ул. Безверхова, д.17</v>
      </c>
      <c r="C245" s="284">
        <f>'Приложение № 1'!H245</f>
        <v>28</v>
      </c>
      <c r="D245" s="295">
        <f>'Приложение № 1'!J245</f>
        <v>11</v>
      </c>
      <c r="E245" s="294">
        <f>'Приложение № 1'!M245</f>
        <v>502.3</v>
      </c>
      <c r="F245" s="350">
        <f t="shared" si="240"/>
        <v>30660392</v>
      </c>
      <c r="G245" s="346"/>
      <c r="H245" s="350">
        <f t="shared" si="202"/>
        <v>30660392</v>
      </c>
      <c r="I245" s="350">
        <f t="shared" si="203"/>
        <v>22474067.34</v>
      </c>
      <c r="J245" s="350">
        <f t="shared" si="204"/>
        <v>22474067.34</v>
      </c>
      <c r="K245" s="350">
        <v>0</v>
      </c>
      <c r="L245" s="350">
        <f t="shared" si="241"/>
        <v>8186324.6600000001</v>
      </c>
      <c r="M245" s="350">
        <f t="shared" si="242"/>
        <v>8186324.6600000001</v>
      </c>
      <c r="N245" s="350">
        <v>0</v>
      </c>
      <c r="O245" s="304">
        <f t="shared" si="243"/>
        <v>1</v>
      </c>
      <c r="P245" s="308">
        <v>0.73299999999999998</v>
      </c>
      <c r="Q245" s="306">
        <f t="shared" si="244"/>
        <v>0.26700000000000002</v>
      </c>
      <c r="S245" s="347"/>
    </row>
    <row r="246" spans="1:19" ht="22.5" hidden="1" customHeight="1" x14ac:dyDescent="0.2">
      <c r="A246" s="313">
        <v>10</v>
      </c>
      <c r="B246" s="314" t="str">
        <f>'Приложение № 1'!B246</f>
        <v>г. Солнечногорск, ул. Безверхова, д.18</v>
      </c>
      <c r="C246" s="284">
        <f>'Приложение № 1'!H246</f>
        <v>28</v>
      </c>
      <c r="D246" s="295">
        <f>'Приложение № 1'!J246</f>
        <v>8</v>
      </c>
      <c r="E246" s="294">
        <f>'Приложение № 1'!M246</f>
        <v>391.5</v>
      </c>
      <c r="F246" s="350">
        <f t="shared" si="240"/>
        <v>23897160</v>
      </c>
      <c r="G246" s="346"/>
      <c r="H246" s="350">
        <f t="shared" si="202"/>
        <v>23897160</v>
      </c>
      <c r="I246" s="350">
        <f t="shared" si="203"/>
        <v>17516618.280000001</v>
      </c>
      <c r="J246" s="350">
        <f t="shared" si="204"/>
        <v>17516618.280000001</v>
      </c>
      <c r="K246" s="350">
        <v>0</v>
      </c>
      <c r="L246" s="350">
        <f t="shared" si="241"/>
        <v>6380541.7199999997</v>
      </c>
      <c r="M246" s="350">
        <f t="shared" si="242"/>
        <v>6380541.7199999997</v>
      </c>
      <c r="N246" s="350">
        <v>0</v>
      </c>
      <c r="O246" s="304">
        <f t="shared" si="243"/>
        <v>1</v>
      </c>
      <c r="P246" s="308">
        <v>0.73299999999999998</v>
      </c>
      <c r="Q246" s="306">
        <f t="shared" si="244"/>
        <v>0.26700000000000002</v>
      </c>
      <c r="S246" s="347"/>
    </row>
    <row r="247" spans="1:19" ht="22.5" hidden="1" customHeight="1" x14ac:dyDescent="0.2">
      <c r="A247" s="313">
        <v>11</v>
      </c>
      <c r="B247" s="314" t="str">
        <f>'Приложение № 1'!B247</f>
        <v>г. Солнечногорск, ул. Безверхова, д.20</v>
      </c>
      <c r="C247" s="284">
        <f>'Приложение № 1'!H247</f>
        <v>26</v>
      </c>
      <c r="D247" s="295">
        <f>'Приложение № 1'!J247</f>
        <v>12</v>
      </c>
      <c r="E247" s="294">
        <f>'Приложение № 1'!M247</f>
        <v>410.2</v>
      </c>
      <c r="F247" s="350">
        <f t="shared" si="240"/>
        <v>25038608</v>
      </c>
      <c r="G247" s="346"/>
      <c r="H247" s="350">
        <f t="shared" si="202"/>
        <v>25038608</v>
      </c>
      <c r="I247" s="350">
        <f t="shared" si="203"/>
        <v>18353299.66</v>
      </c>
      <c r="J247" s="350">
        <f t="shared" si="204"/>
        <v>18353299.66</v>
      </c>
      <c r="K247" s="350">
        <v>0</v>
      </c>
      <c r="L247" s="350">
        <f t="shared" si="241"/>
        <v>6685308.3399999999</v>
      </c>
      <c r="M247" s="350">
        <f t="shared" si="242"/>
        <v>6685308.3399999999</v>
      </c>
      <c r="N247" s="350">
        <v>0</v>
      </c>
      <c r="O247" s="304">
        <f t="shared" si="243"/>
        <v>1</v>
      </c>
      <c r="P247" s="308">
        <v>0.73299999999999998</v>
      </c>
      <c r="Q247" s="306">
        <f t="shared" si="244"/>
        <v>0.26700000000000002</v>
      </c>
      <c r="S247" s="347"/>
    </row>
    <row r="248" spans="1:19" ht="22.5" hidden="1" customHeight="1" x14ac:dyDescent="0.2">
      <c r="A248" s="313">
        <v>12</v>
      </c>
      <c r="B248" s="314" t="str">
        <f>'Приложение № 1'!B248</f>
        <v>г. Солнечногорск, ул. Сенежская, д.11</v>
      </c>
      <c r="C248" s="284">
        <f>'Приложение № 1'!H248</f>
        <v>25</v>
      </c>
      <c r="D248" s="295">
        <f>'Приложение № 1'!J248</f>
        <v>13</v>
      </c>
      <c r="E248" s="294">
        <f>'Приложение № 1'!M248</f>
        <v>450.5</v>
      </c>
      <c r="F248" s="350">
        <f t="shared" si="240"/>
        <v>27498520</v>
      </c>
      <c r="G248" s="346"/>
      <c r="H248" s="350">
        <f t="shared" si="202"/>
        <v>27498520</v>
      </c>
      <c r="I248" s="350">
        <f t="shared" si="203"/>
        <v>20156415.16</v>
      </c>
      <c r="J248" s="350">
        <f t="shared" si="204"/>
        <v>20156415.16</v>
      </c>
      <c r="K248" s="350">
        <v>0</v>
      </c>
      <c r="L248" s="350">
        <f t="shared" si="241"/>
        <v>7342104.8399999999</v>
      </c>
      <c r="M248" s="350">
        <f t="shared" si="242"/>
        <v>7342104.8399999999</v>
      </c>
      <c r="N248" s="350">
        <v>0</v>
      </c>
      <c r="O248" s="304">
        <f t="shared" si="243"/>
        <v>1</v>
      </c>
      <c r="P248" s="308">
        <v>0.73299999999999998</v>
      </c>
      <c r="Q248" s="306">
        <f t="shared" si="244"/>
        <v>0.26700000000000002</v>
      </c>
      <c r="S248" s="347"/>
    </row>
    <row r="249" spans="1:19" ht="22.5" hidden="1" customHeight="1" x14ac:dyDescent="0.2">
      <c r="A249" s="313">
        <v>13</v>
      </c>
      <c r="B249" s="314" t="str">
        <f>'Приложение № 1'!B249</f>
        <v>г. Солнечногорск, ул. Сенежская, д.13</v>
      </c>
      <c r="C249" s="284">
        <f>'Приложение № 1'!H249</f>
        <v>21</v>
      </c>
      <c r="D249" s="295">
        <f>'Приложение № 1'!J249</f>
        <v>8</v>
      </c>
      <c r="E249" s="294">
        <f>'Приложение № 1'!M249</f>
        <v>263.89999999999998</v>
      </c>
      <c r="F249" s="350">
        <f t="shared" si="240"/>
        <v>16108456</v>
      </c>
      <c r="G249" s="346"/>
      <c r="H249" s="350">
        <f t="shared" si="202"/>
        <v>16108456</v>
      </c>
      <c r="I249" s="350">
        <f t="shared" si="203"/>
        <v>11807498.25</v>
      </c>
      <c r="J249" s="350">
        <f t="shared" si="204"/>
        <v>11807498.25</v>
      </c>
      <c r="K249" s="350">
        <v>0</v>
      </c>
      <c r="L249" s="350">
        <f t="shared" si="241"/>
        <v>4300957.75</v>
      </c>
      <c r="M249" s="350">
        <f t="shared" si="242"/>
        <v>4300957.75</v>
      </c>
      <c r="N249" s="350">
        <v>0</v>
      </c>
      <c r="O249" s="304">
        <f t="shared" si="243"/>
        <v>1</v>
      </c>
      <c r="P249" s="308">
        <v>0.73299999999999998</v>
      </c>
      <c r="Q249" s="306">
        <f t="shared" si="244"/>
        <v>0.26700000000000002</v>
      </c>
      <c r="S249" s="347"/>
    </row>
    <row r="250" spans="1:19" ht="22.5" hidden="1" customHeight="1" x14ac:dyDescent="0.2">
      <c r="A250" s="313">
        <v>14</v>
      </c>
      <c r="B250" s="314" t="str">
        <f>'Приложение № 1'!B250</f>
        <v>г. Солнечногорск, ул. Сенежская, д.15</v>
      </c>
      <c r="C250" s="284">
        <f>'Приложение № 1'!H250</f>
        <v>33</v>
      </c>
      <c r="D250" s="295">
        <f>'Приложение № 1'!J250</f>
        <v>16</v>
      </c>
      <c r="E250" s="294">
        <f>'Приложение № 1'!M250</f>
        <v>638.29999999999995</v>
      </c>
      <c r="F250" s="350">
        <f t="shared" si="240"/>
        <v>38961832</v>
      </c>
      <c r="G250" s="346"/>
      <c r="H250" s="350">
        <f t="shared" si="202"/>
        <v>38961832</v>
      </c>
      <c r="I250" s="350">
        <f t="shared" si="203"/>
        <v>28559022.859999999</v>
      </c>
      <c r="J250" s="350">
        <f t="shared" si="204"/>
        <v>28559022.859999999</v>
      </c>
      <c r="K250" s="350">
        <v>0</v>
      </c>
      <c r="L250" s="350">
        <f t="shared" si="241"/>
        <v>10402809.140000001</v>
      </c>
      <c r="M250" s="350">
        <f t="shared" si="242"/>
        <v>10402809.140000001</v>
      </c>
      <c r="N250" s="350">
        <v>0</v>
      </c>
      <c r="O250" s="304">
        <f t="shared" si="243"/>
        <v>1</v>
      </c>
      <c r="P250" s="308">
        <v>0.73299999999999998</v>
      </c>
      <c r="Q250" s="306">
        <f t="shared" si="244"/>
        <v>0.26700000000000002</v>
      </c>
      <c r="S250" s="347"/>
    </row>
    <row r="251" spans="1:19" ht="22.5" hidden="1" customHeight="1" x14ac:dyDescent="0.2">
      <c r="A251" s="313">
        <v>15</v>
      </c>
      <c r="B251" s="314" t="str">
        <f>'Приложение № 1'!B251</f>
        <v>г. Солнечногорск, ул. Сенежская, д.19</v>
      </c>
      <c r="C251" s="284">
        <f>'Приложение № 1'!H251</f>
        <v>13</v>
      </c>
      <c r="D251" s="295">
        <f>'Приложение № 1'!J251</f>
        <v>3</v>
      </c>
      <c r="E251" s="294">
        <f>'Приложение № 1'!M251</f>
        <v>232</v>
      </c>
      <c r="F251" s="350">
        <f t="shared" si="240"/>
        <v>14161280</v>
      </c>
      <c r="G251" s="346"/>
      <c r="H251" s="350">
        <f t="shared" si="202"/>
        <v>14161280</v>
      </c>
      <c r="I251" s="350">
        <f t="shared" si="203"/>
        <v>10380218.24</v>
      </c>
      <c r="J251" s="350">
        <f t="shared" si="204"/>
        <v>10380218.24</v>
      </c>
      <c r="K251" s="350">
        <v>0</v>
      </c>
      <c r="L251" s="350">
        <f t="shared" si="241"/>
        <v>3781061.76</v>
      </c>
      <c r="M251" s="350">
        <f t="shared" si="242"/>
        <v>3781061.76</v>
      </c>
      <c r="N251" s="350">
        <v>0</v>
      </c>
      <c r="O251" s="304">
        <f t="shared" si="243"/>
        <v>1</v>
      </c>
      <c r="P251" s="308">
        <v>0.73299999999999998</v>
      </c>
      <c r="Q251" s="306">
        <f t="shared" si="244"/>
        <v>0.26700000000000002</v>
      </c>
      <c r="S251" s="347"/>
    </row>
    <row r="252" spans="1:19" ht="22.5" hidden="1" customHeight="1" x14ac:dyDescent="0.2">
      <c r="A252" s="313">
        <v>16</v>
      </c>
      <c r="B252" s="314" t="str">
        <f>'Приложение № 1'!B252</f>
        <v>г. Солнечногорск, ул. Сенежская, д.21</v>
      </c>
      <c r="C252" s="284">
        <f>'Приложение № 1'!H252</f>
        <v>31</v>
      </c>
      <c r="D252" s="295">
        <f>'Приложение № 1'!J252</f>
        <v>14</v>
      </c>
      <c r="E252" s="294">
        <f>'Приложение № 1'!M252</f>
        <v>452.6</v>
      </c>
      <c r="F252" s="350">
        <f t="shared" si="240"/>
        <v>27626704</v>
      </c>
      <c r="G252" s="346"/>
      <c r="H252" s="350">
        <f t="shared" si="202"/>
        <v>27626704</v>
      </c>
      <c r="I252" s="350">
        <f t="shared" si="203"/>
        <v>20250374.030000001</v>
      </c>
      <c r="J252" s="350">
        <f t="shared" si="204"/>
        <v>20250374.030000001</v>
      </c>
      <c r="K252" s="350">
        <v>0</v>
      </c>
      <c r="L252" s="350">
        <f t="shared" si="241"/>
        <v>7376329.9699999997</v>
      </c>
      <c r="M252" s="350">
        <f t="shared" si="242"/>
        <v>7376329.9699999997</v>
      </c>
      <c r="N252" s="350">
        <v>0</v>
      </c>
      <c r="O252" s="304">
        <f t="shared" si="243"/>
        <v>1</v>
      </c>
      <c r="P252" s="308">
        <v>0.73299999999999998</v>
      </c>
      <c r="Q252" s="306">
        <f t="shared" si="244"/>
        <v>0.26700000000000002</v>
      </c>
      <c r="S252" s="347"/>
    </row>
    <row r="253" spans="1:19" ht="22.5" hidden="1" customHeight="1" x14ac:dyDescent="0.2">
      <c r="A253" s="313">
        <v>17</v>
      </c>
      <c r="B253" s="314" t="str">
        <f>'Приложение № 1'!B253</f>
        <v>г. Солнечногорск, ул. Сенежская, д.23</v>
      </c>
      <c r="C253" s="284">
        <f>'Приложение № 1'!H253</f>
        <v>21</v>
      </c>
      <c r="D253" s="295">
        <f>'Приложение № 1'!J253</f>
        <v>11</v>
      </c>
      <c r="E253" s="294">
        <f>'Приложение № 1'!M253</f>
        <v>493.1</v>
      </c>
      <c r="F253" s="350">
        <f t="shared" si="240"/>
        <v>30098824</v>
      </c>
      <c r="G253" s="346"/>
      <c r="H253" s="350">
        <f t="shared" si="202"/>
        <v>30098824</v>
      </c>
      <c r="I253" s="350">
        <f t="shared" si="203"/>
        <v>22062437.989999998</v>
      </c>
      <c r="J253" s="350">
        <f t="shared" si="204"/>
        <v>22062437.989999998</v>
      </c>
      <c r="K253" s="350">
        <v>0</v>
      </c>
      <c r="L253" s="350">
        <f t="shared" si="241"/>
        <v>8036386.0099999998</v>
      </c>
      <c r="M253" s="350">
        <f t="shared" si="242"/>
        <v>8036386.0099999998</v>
      </c>
      <c r="N253" s="350">
        <v>0</v>
      </c>
      <c r="O253" s="304">
        <f t="shared" si="243"/>
        <v>1</v>
      </c>
      <c r="P253" s="308">
        <v>0.73299999999999998</v>
      </c>
      <c r="Q253" s="306">
        <f t="shared" si="244"/>
        <v>0.26700000000000002</v>
      </c>
      <c r="S253" s="347"/>
    </row>
    <row r="254" spans="1:19" ht="22.5" hidden="1" customHeight="1" x14ac:dyDescent="0.2">
      <c r="A254" s="313">
        <v>18</v>
      </c>
      <c r="B254" s="314" t="str">
        <f>'Приложение № 1'!B254</f>
        <v>г. Солнечногорск, ул. Сенежская, д.25/22</v>
      </c>
      <c r="C254" s="284">
        <f>'Приложение № 1'!H254</f>
        <v>21</v>
      </c>
      <c r="D254" s="295">
        <f>'Приложение № 1'!J254</f>
        <v>10</v>
      </c>
      <c r="E254" s="294">
        <f>'Приложение № 1'!M254</f>
        <v>387.6</v>
      </c>
      <c r="F254" s="350">
        <f t="shared" si="240"/>
        <v>23659104</v>
      </c>
      <c r="G254" s="346"/>
      <c r="H254" s="350">
        <f t="shared" si="202"/>
        <v>23659104</v>
      </c>
      <c r="I254" s="350">
        <f t="shared" si="203"/>
        <v>17342123.23</v>
      </c>
      <c r="J254" s="350">
        <f t="shared" si="204"/>
        <v>17342123.23</v>
      </c>
      <c r="K254" s="350">
        <v>0</v>
      </c>
      <c r="L254" s="350">
        <f t="shared" si="241"/>
        <v>6316980.7699999996</v>
      </c>
      <c r="M254" s="350">
        <f t="shared" si="242"/>
        <v>6316980.7699999996</v>
      </c>
      <c r="N254" s="350">
        <v>0</v>
      </c>
      <c r="O254" s="304">
        <f t="shared" si="243"/>
        <v>1</v>
      </c>
      <c r="P254" s="308">
        <v>0.73299999999999998</v>
      </c>
      <c r="Q254" s="306">
        <f t="shared" si="244"/>
        <v>0.26700000000000002</v>
      </c>
      <c r="S254" s="347"/>
    </row>
    <row r="255" spans="1:19" ht="22.5" hidden="1" customHeight="1" x14ac:dyDescent="0.2">
      <c r="A255" s="313">
        <v>19</v>
      </c>
      <c r="B255" s="314" t="str">
        <f>'Приложение № 1'!B255</f>
        <v>г. Солнечногорск, ул. Сенежская, д.26</v>
      </c>
      <c r="C255" s="284">
        <f>'Приложение № 1'!H255</f>
        <v>34</v>
      </c>
      <c r="D255" s="295">
        <f>'Приложение № 1'!J255</f>
        <v>13</v>
      </c>
      <c r="E255" s="294">
        <f>'Приложение № 1'!M255</f>
        <v>453.1</v>
      </c>
      <c r="F255" s="350">
        <f t="shared" si="240"/>
        <v>27657224</v>
      </c>
      <c r="G255" s="346"/>
      <c r="H255" s="350">
        <f t="shared" si="202"/>
        <v>27657224</v>
      </c>
      <c r="I255" s="350">
        <f t="shared" si="203"/>
        <v>20272745.190000001</v>
      </c>
      <c r="J255" s="350">
        <f t="shared" si="204"/>
        <v>20272745.190000001</v>
      </c>
      <c r="K255" s="350">
        <v>0</v>
      </c>
      <c r="L255" s="350">
        <f t="shared" si="241"/>
        <v>7384478.8099999996</v>
      </c>
      <c r="M255" s="350">
        <f t="shared" si="242"/>
        <v>7384478.8099999996</v>
      </c>
      <c r="N255" s="350">
        <v>0</v>
      </c>
      <c r="O255" s="304">
        <f t="shared" si="243"/>
        <v>1</v>
      </c>
      <c r="P255" s="308">
        <v>0.73299999999999998</v>
      </c>
      <c r="Q255" s="306">
        <f t="shared" si="244"/>
        <v>0.26700000000000002</v>
      </c>
      <c r="S255" s="347"/>
    </row>
    <row r="256" spans="1:19" ht="22.5" hidden="1" customHeight="1" x14ac:dyDescent="0.2">
      <c r="A256" s="313">
        <v>20</v>
      </c>
      <c r="B256" s="314" t="str">
        <f>'Приложение № 1'!B256</f>
        <v>г. Солнечногорск, ул. Банковская, д.39</v>
      </c>
      <c r="C256" s="284">
        <f>'Приложение № 1'!H256</f>
        <v>28</v>
      </c>
      <c r="D256" s="295">
        <f>'Приложение № 1'!J256</f>
        <v>13</v>
      </c>
      <c r="E256" s="294">
        <f>'Приложение № 1'!M256</f>
        <v>439.6</v>
      </c>
      <c r="F256" s="350">
        <f t="shared" si="240"/>
        <v>26833184</v>
      </c>
      <c r="G256" s="346"/>
      <c r="H256" s="350">
        <f t="shared" si="202"/>
        <v>26833184</v>
      </c>
      <c r="I256" s="350">
        <f t="shared" si="203"/>
        <v>19668723.870000001</v>
      </c>
      <c r="J256" s="350">
        <f t="shared" si="204"/>
        <v>19668723.870000001</v>
      </c>
      <c r="K256" s="350">
        <v>0</v>
      </c>
      <c r="L256" s="350">
        <f t="shared" si="241"/>
        <v>7164460.1299999999</v>
      </c>
      <c r="M256" s="350">
        <f t="shared" si="242"/>
        <v>7164460.1299999999</v>
      </c>
      <c r="N256" s="350">
        <v>0</v>
      </c>
      <c r="O256" s="304">
        <f t="shared" si="243"/>
        <v>1</v>
      </c>
      <c r="P256" s="308">
        <v>0.73299999999999998</v>
      </c>
      <c r="Q256" s="306">
        <f t="shared" si="244"/>
        <v>0.26700000000000002</v>
      </c>
      <c r="S256" s="347"/>
    </row>
    <row r="257" spans="1:19" ht="30.75" hidden="1" customHeight="1" x14ac:dyDescent="0.2">
      <c r="A257" s="889" t="s">
        <v>1868</v>
      </c>
      <c r="B257" s="889"/>
      <c r="C257" s="307">
        <f t="shared" ref="C257:N257" si="245">SUM(C258:C263)</f>
        <v>156</v>
      </c>
      <c r="D257" s="307">
        <f t="shared" si="245"/>
        <v>61</v>
      </c>
      <c r="E257" s="301">
        <f t="shared" si="245"/>
        <v>2384.25</v>
      </c>
      <c r="F257" s="301">
        <f t="shared" si="245"/>
        <v>145534620</v>
      </c>
      <c r="G257" s="301">
        <f t="shared" si="245"/>
        <v>20.76</v>
      </c>
      <c r="H257" s="301">
        <f t="shared" si="245"/>
        <v>145534620</v>
      </c>
      <c r="I257" s="301">
        <f t="shared" si="245"/>
        <v>111770588.16</v>
      </c>
      <c r="J257" s="301">
        <f t="shared" si="245"/>
        <v>111770588.16</v>
      </c>
      <c r="K257" s="301">
        <f t="shared" si="245"/>
        <v>0</v>
      </c>
      <c r="L257" s="301">
        <f t="shared" si="245"/>
        <v>33764031.840000004</v>
      </c>
      <c r="M257" s="301">
        <f t="shared" si="245"/>
        <v>33764031.840000004</v>
      </c>
      <c r="N257" s="301">
        <f t="shared" si="245"/>
        <v>0</v>
      </c>
      <c r="O257" s="302"/>
      <c r="P257" s="303"/>
      <c r="Q257" s="304"/>
      <c r="S257" s="347">
        <f>D257-'Приложение № 1'!J240</f>
        <v>50</v>
      </c>
    </row>
    <row r="258" spans="1:19" ht="22.5" hidden="1" customHeight="1" x14ac:dyDescent="0.2">
      <c r="A258" s="313">
        <v>1</v>
      </c>
      <c r="B258" s="314" t="str">
        <f>'[1]Приложение № 1'!B929</f>
        <v>р.п. Михнево, ул. Советская, д. 38/23</v>
      </c>
      <c r="C258" s="284">
        <f>'Приложение № 1'!H258</f>
        <v>23</v>
      </c>
      <c r="D258" s="295">
        <f>'Приложение № 1'!J258</f>
        <v>6</v>
      </c>
      <c r="E258" s="294">
        <f>'Приложение № 1'!M258</f>
        <v>251.4</v>
      </c>
      <c r="F258" s="331">
        <f t="shared" si="240"/>
        <v>15345456</v>
      </c>
      <c r="G258" s="294">
        <v>0.96</v>
      </c>
      <c r="H258" s="331">
        <f t="shared" si="202"/>
        <v>15345456</v>
      </c>
      <c r="I258" s="331">
        <f t="shared" si="203"/>
        <v>11785310.210000001</v>
      </c>
      <c r="J258" s="331">
        <f t="shared" si="204"/>
        <v>11785310.210000001</v>
      </c>
      <c r="K258" s="331">
        <v>0</v>
      </c>
      <c r="L258" s="331">
        <f t="shared" si="241"/>
        <v>3560145.79</v>
      </c>
      <c r="M258" s="331">
        <f t="shared" si="242"/>
        <v>3560145.79</v>
      </c>
      <c r="N258" s="331">
        <v>0</v>
      </c>
      <c r="O258" s="304">
        <f>P258+Q258</f>
        <v>1</v>
      </c>
      <c r="P258" s="308">
        <v>0.76800000000000002</v>
      </c>
      <c r="Q258" s="306">
        <f t="shared" si="206"/>
        <v>0.23200000000000001</v>
      </c>
      <c r="S258" s="347">
        <f>D258-'Приложение № 1'!J241</f>
        <v>-6</v>
      </c>
    </row>
    <row r="259" spans="1:19" ht="22.5" hidden="1" customHeight="1" x14ac:dyDescent="0.2">
      <c r="A259" s="313">
        <v>2</v>
      </c>
      <c r="B259" s="314" t="str">
        <f>'[1]Приложение № 1'!B930</f>
        <v>р.п. Михнево, ул. Советская, д. 15</v>
      </c>
      <c r="C259" s="284">
        <f>'Приложение № 1'!H259</f>
        <v>33</v>
      </c>
      <c r="D259" s="295">
        <f>'Приложение № 1'!J259</f>
        <v>10</v>
      </c>
      <c r="E259" s="294">
        <f>'Приложение № 1'!M259</f>
        <v>535.6</v>
      </c>
      <c r="F259" s="331">
        <f>E259*$X$1</f>
        <v>32693024</v>
      </c>
      <c r="G259" s="294">
        <v>1.96</v>
      </c>
      <c r="H259" s="331">
        <f>I259+L259</f>
        <v>32693024</v>
      </c>
      <c r="I259" s="331">
        <f>J259+K259</f>
        <v>25108242.43</v>
      </c>
      <c r="J259" s="331">
        <f>F259*P259</f>
        <v>25108242.43</v>
      </c>
      <c r="K259" s="331">
        <v>0</v>
      </c>
      <c r="L259" s="331">
        <f>M259+N259</f>
        <v>7584781.5700000003</v>
      </c>
      <c r="M259" s="331">
        <f>F259*Q259</f>
        <v>7584781.5700000003</v>
      </c>
      <c r="N259" s="331">
        <v>0</v>
      </c>
      <c r="O259" s="304">
        <v>1</v>
      </c>
      <c r="P259" s="308">
        <v>0.76800000000000002</v>
      </c>
      <c r="Q259" s="306">
        <f>O259-P259</f>
        <v>0.23200000000000001</v>
      </c>
      <c r="S259" s="347">
        <f>D259-'Приложение № 1'!J242</f>
        <v>-5</v>
      </c>
    </row>
    <row r="260" spans="1:19" ht="22.5" hidden="1" customHeight="1" x14ac:dyDescent="0.2">
      <c r="A260" s="313">
        <v>3</v>
      </c>
      <c r="B260" s="314" t="str">
        <f>'[1]Приложение № 1'!B931</f>
        <v>р.п. Михнево ул. Советская, д. 19</v>
      </c>
      <c r="C260" s="284">
        <f>'Приложение № 1'!H260</f>
        <v>31</v>
      </c>
      <c r="D260" s="295">
        <f>'Приложение № 1'!J260</f>
        <v>15</v>
      </c>
      <c r="E260" s="294">
        <f>'Приложение № 1'!M260</f>
        <v>531.65</v>
      </c>
      <c r="F260" s="331">
        <f>E260*$X$1</f>
        <v>32451916</v>
      </c>
      <c r="G260" s="294">
        <v>2.96</v>
      </c>
      <c r="H260" s="331">
        <f>I260+L260</f>
        <v>32451916</v>
      </c>
      <c r="I260" s="331">
        <f>J260+K260</f>
        <v>24923071.489999998</v>
      </c>
      <c r="J260" s="331">
        <f>F260*P260</f>
        <v>24923071.489999998</v>
      </c>
      <c r="K260" s="331">
        <v>0</v>
      </c>
      <c r="L260" s="331">
        <f>M260+N260</f>
        <v>7528844.5099999998</v>
      </c>
      <c r="M260" s="331">
        <f>F260*Q260</f>
        <v>7528844.5099999998</v>
      </c>
      <c r="N260" s="331">
        <v>0</v>
      </c>
      <c r="O260" s="304">
        <v>1</v>
      </c>
      <c r="P260" s="308">
        <v>0.76800000000000002</v>
      </c>
      <c r="Q260" s="306">
        <f>O260-P260</f>
        <v>0.23200000000000001</v>
      </c>
      <c r="S260" s="347">
        <f>D260-'Приложение № 1'!J243</f>
        <v>-11</v>
      </c>
    </row>
    <row r="261" spans="1:19" ht="22.5" hidden="1" customHeight="1" x14ac:dyDescent="0.2">
      <c r="A261" s="313">
        <v>4</v>
      </c>
      <c r="B261" s="314" t="str">
        <f>'[1]Приложение № 1'!B932</f>
        <v>п. Усады, д. 1</v>
      </c>
      <c r="C261" s="284">
        <f>'Приложение № 1'!H261</f>
        <v>40</v>
      </c>
      <c r="D261" s="295">
        <f>'Приложение № 1'!J261</f>
        <v>20</v>
      </c>
      <c r="E261" s="294">
        <f>'Приложение № 1'!M261</f>
        <v>744</v>
      </c>
      <c r="F261" s="331">
        <f>E261*$X$1</f>
        <v>45413760</v>
      </c>
      <c r="G261" s="294">
        <v>3.96</v>
      </c>
      <c r="H261" s="331">
        <f>I261+L261</f>
        <v>45413760</v>
      </c>
      <c r="I261" s="331">
        <f>J261+K261</f>
        <v>34877767.68</v>
      </c>
      <c r="J261" s="331">
        <f>F261*P261</f>
        <v>34877767.68</v>
      </c>
      <c r="K261" s="331">
        <v>0</v>
      </c>
      <c r="L261" s="331">
        <f>M261+N261</f>
        <v>10535992.32</v>
      </c>
      <c r="M261" s="331">
        <f>F261*Q261</f>
        <v>10535992.32</v>
      </c>
      <c r="N261" s="331">
        <v>0</v>
      </c>
      <c r="O261" s="304">
        <f>P261+Q261</f>
        <v>1</v>
      </c>
      <c r="P261" s="308">
        <v>0.76800000000000002</v>
      </c>
      <c r="Q261" s="306">
        <f t="shared" si="206"/>
        <v>0.23200000000000001</v>
      </c>
      <c r="S261" s="347">
        <f>D261-'Приложение № 1'!J244</f>
        <v>7</v>
      </c>
    </row>
    <row r="262" spans="1:19" ht="22.5" hidden="1" customHeight="1" x14ac:dyDescent="0.2">
      <c r="A262" s="313">
        <v>5</v>
      </c>
      <c r="B262" s="314" t="str">
        <f>'[1]Приложение № 1'!B933</f>
        <v>р.п. Михнево, ул. Советская, д. 36а</v>
      </c>
      <c r="C262" s="284">
        <f>'Приложение № 1'!H262</f>
        <v>25</v>
      </c>
      <c r="D262" s="295">
        <f>'Приложение № 1'!J262</f>
        <v>8</v>
      </c>
      <c r="E262" s="294">
        <f>'Приложение № 1'!M262</f>
        <v>277.10000000000002</v>
      </c>
      <c r="F262" s="331">
        <f>E262*$X$1</f>
        <v>16914184</v>
      </c>
      <c r="G262" s="294">
        <v>4.96</v>
      </c>
      <c r="H262" s="331">
        <f>I262+L262</f>
        <v>16914184</v>
      </c>
      <c r="I262" s="331">
        <f>J262+K262</f>
        <v>12990093.310000001</v>
      </c>
      <c r="J262" s="331">
        <f>F262*P262</f>
        <v>12990093.310000001</v>
      </c>
      <c r="K262" s="331">
        <v>0</v>
      </c>
      <c r="L262" s="331">
        <f>M262+N262</f>
        <v>3924090.69</v>
      </c>
      <c r="M262" s="331">
        <f>F262*Q262</f>
        <v>3924090.69</v>
      </c>
      <c r="N262" s="331">
        <v>0</v>
      </c>
      <c r="O262" s="304">
        <f>P262+Q262</f>
        <v>1</v>
      </c>
      <c r="P262" s="308">
        <v>0.76800000000000002</v>
      </c>
      <c r="Q262" s="306">
        <f t="shared" si="206"/>
        <v>0.23200000000000001</v>
      </c>
      <c r="S262" s="347">
        <f>D262-'Приложение № 1'!J245</f>
        <v>-3</v>
      </c>
    </row>
    <row r="263" spans="1:19" ht="22.5" hidden="1" customHeight="1" x14ac:dyDescent="0.2">
      <c r="A263" s="313">
        <v>6</v>
      </c>
      <c r="B263" s="314" t="str">
        <f>'[1]Приложение № 1'!B934</f>
        <v>р.п. Михнево, ул. Старомихневская, д. 37</v>
      </c>
      <c r="C263" s="284">
        <f>'Приложение № 1'!H263</f>
        <v>4</v>
      </c>
      <c r="D263" s="295">
        <f>'Приложение № 1'!J263</f>
        <v>2</v>
      </c>
      <c r="E263" s="294">
        <f>'Приложение № 1'!M263</f>
        <v>44.5</v>
      </c>
      <c r="F263" s="331">
        <f>E263*$X$1</f>
        <v>2716280</v>
      </c>
      <c r="G263" s="294">
        <v>5.96</v>
      </c>
      <c r="H263" s="331">
        <f>I263+L263</f>
        <v>2716280</v>
      </c>
      <c r="I263" s="331">
        <f>J263+K263</f>
        <v>2086103.04</v>
      </c>
      <c r="J263" s="331">
        <f>F263*P263</f>
        <v>2086103.04</v>
      </c>
      <c r="K263" s="331">
        <v>0</v>
      </c>
      <c r="L263" s="331">
        <f>M263+N263</f>
        <v>630176.96</v>
      </c>
      <c r="M263" s="331">
        <f>F263*Q263</f>
        <v>630176.96</v>
      </c>
      <c r="N263" s="331">
        <v>0</v>
      </c>
      <c r="O263" s="304">
        <f>P263+Q263</f>
        <v>1</v>
      </c>
      <c r="P263" s="308">
        <v>0.76800000000000002</v>
      </c>
      <c r="Q263" s="306">
        <f t="shared" si="206"/>
        <v>0.23200000000000001</v>
      </c>
      <c r="S263" s="347">
        <f>D263-'Приложение № 1'!J246</f>
        <v>-6</v>
      </c>
    </row>
    <row r="264" spans="1:19" ht="33.75" hidden="1" customHeight="1" x14ac:dyDescent="0.2">
      <c r="A264" s="889" t="s">
        <v>1879</v>
      </c>
      <c r="B264" s="889"/>
      <c r="C264" s="307">
        <f>SUM(C265:C286)</f>
        <v>578</v>
      </c>
      <c r="D264" s="307">
        <f>SUM(D265:D286)</f>
        <v>262</v>
      </c>
      <c r="E264" s="301">
        <f>SUM(E265:E286)</f>
        <v>10399.200000000001</v>
      </c>
      <c r="F264" s="301">
        <f>SUM(F265:F286)</f>
        <v>634767168</v>
      </c>
      <c r="G264" s="301">
        <f t="shared" ref="G264:N264" si="246">SUM(G265:G286)</f>
        <v>118.05</v>
      </c>
      <c r="H264" s="301">
        <f t="shared" si="246"/>
        <v>634767168</v>
      </c>
      <c r="I264" s="301">
        <f t="shared" si="246"/>
        <v>581446725.88</v>
      </c>
      <c r="J264" s="301">
        <f t="shared" si="246"/>
        <v>581446725.88</v>
      </c>
      <c r="K264" s="301">
        <f t="shared" si="246"/>
        <v>0</v>
      </c>
      <c r="L264" s="301">
        <f t="shared" si="246"/>
        <v>53320442.119999997</v>
      </c>
      <c r="M264" s="301">
        <f t="shared" si="246"/>
        <v>53320442.119999997</v>
      </c>
      <c r="N264" s="301">
        <f t="shared" si="246"/>
        <v>0</v>
      </c>
      <c r="O264" s="307"/>
      <c r="P264" s="307"/>
      <c r="Q264" s="307"/>
      <c r="S264" s="347">
        <f>D264-'Приложение № 1'!J247</f>
        <v>250</v>
      </c>
    </row>
    <row r="265" spans="1:19" ht="22.5" hidden="1" customHeight="1" x14ac:dyDescent="0.2">
      <c r="A265" s="313">
        <v>1</v>
      </c>
      <c r="B265" s="312" t="str">
        <f>'[1]Приложение № 1'!B936</f>
        <v>п. Радовицкий, ул. Первомайская, д. 4</v>
      </c>
      <c r="C265" s="284">
        <f>'[1]Приложение № 1'!H936</f>
        <v>28</v>
      </c>
      <c r="D265" s="295">
        <f>'[1]Приложение № 1'!J936</f>
        <v>16</v>
      </c>
      <c r="E265" s="294">
        <f>'[1]Приложение № 1'!M936</f>
        <v>530.6</v>
      </c>
      <c r="F265" s="331">
        <f t="shared" si="240"/>
        <v>32387824</v>
      </c>
      <c r="G265" s="294"/>
      <c r="H265" s="331">
        <f t="shared" ref="H265:H286" si="247">I265+L265</f>
        <v>32387824</v>
      </c>
      <c r="I265" s="331">
        <f t="shared" ref="I265:I286" si="248">J265+K265</f>
        <v>29667246.780000001</v>
      </c>
      <c r="J265" s="331">
        <f>F265*P265</f>
        <v>29667246.780000001</v>
      </c>
      <c r="K265" s="331">
        <v>0</v>
      </c>
      <c r="L265" s="331">
        <f>M265+N265</f>
        <v>2720577.22</v>
      </c>
      <c r="M265" s="331">
        <f>F265*Q265</f>
        <v>2720577.22</v>
      </c>
      <c r="N265" s="331">
        <v>0</v>
      </c>
      <c r="O265" s="304">
        <f t="shared" ref="O265:O271" si="249">P265+Q265</f>
        <v>1</v>
      </c>
      <c r="P265" s="308">
        <v>0.91600000000000004</v>
      </c>
      <c r="Q265" s="306">
        <f t="shared" ref="Q265:Q286" si="250">1-P265</f>
        <v>8.4000000000000005E-2</v>
      </c>
      <c r="S265" s="347">
        <f>D265-'Приложение № 1'!J248</f>
        <v>3</v>
      </c>
    </row>
    <row r="266" spans="1:19" ht="22.5" hidden="1" customHeight="1" x14ac:dyDescent="0.2">
      <c r="A266" s="313">
        <f>A265+1</f>
        <v>2</v>
      </c>
      <c r="B266" s="312" t="str">
        <f>'[1]Приложение № 1'!B937</f>
        <v>п. Радовицкий, ул. Первомайская, д. 6</v>
      </c>
      <c r="C266" s="284">
        <f>'[1]Приложение № 1'!H937</f>
        <v>27</v>
      </c>
      <c r="D266" s="295">
        <f>'[1]Приложение № 1'!J937</f>
        <v>16</v>
      </c>
      <c r="E266" s="294">
        <f>'[1]Приложение № 1'!M937</f>
        <v>531.6</v>
      </c>
      <c r="F266" s="331">
        <f t="shared" si="240"/>
        <v>32448864</v>
      </c>
      <c r="G266" s="294"/>
      <c r="H266" s="331">
        <f t="shared" si="247"/>
        <v>32448864</v>
      </c>
      <c r="I266" s="331">
        <f t="shared" si="248"/>
        <v>29723159.420000002</v>
      </c>
      <c r="J266" s="331">
        <f t="shared" ref="J266:J286" si="251">F266*P266</f>
        <v>29723159.420000002</v>
      </c>
      <c r="K266" s="331">
        <v>0</v>
      </c>
      <c r="L266" s="331">
        <f t="shared" ref="L266:L286" si="252">M266+N266</f>
        <v>2725704.58</v>
      </c>
      <c r="M266" s="331">
        <f t="shared" ref="M266:M286" si="253">F266*Q266</f>
        <v>2725704.58</v>
      </c>
      <c r="N266" s="331">
        <v>0</v>
      </c>
      <c r="O266" s="304">
        <f t="shared" si="249"/>
        <v>1</v>
      </c>
      <c r="P266" s="308">
        <v>0.91600000000000004</v>
      </c>
      <c r="Q266" s="306">
        <f t="shared" si="250"/>
        <v>8.4000000000000005E-2</v>
      </c>
      <c r="S266" s="347">
        <f>D266-'Приложение № 1'!J249</f>
        <v>8</v>
      </c>
    </row>
    <row r="267" spans="1:19" ht="22.5" hidden="1" customHeight="1" x14ac:dyDescent="0.2">
      <c r="A267" s="313">
        <f t="shared" ref="A267:A286" si="254">A266+1</f>
        <v>3</v>
      </c>
      <c r="B267" s="312" t="str">
        <f>'[1]Приложение № 1'!B938</f>
        <v>п. Туголесский Бор, ул. 1 Мая, д. 6</v>
      </c>
      <c r="C267" s="284">
        <f>'[1]Приложение № 1'!H938</f>
        <v>36</v>
      </c>
      <c r="D267" s="295">
        <f>'[1]Приложение № 1'!J938</f>
        <v>16</v>
      </c>
      <c r="E267" s="294">
        <f>'[1]Приложение № 1'!M938</f>
        <v>665.8</v>
      </c>
      <c r="F267" s="331">
        <f t="shared" si="240"/>
        <v>40640432</v>
      </c>
      <c r="G267" s="294"/>
      <c r="H267" s="331">
        <f t="shared" si="247"/>
        <v>40640432</v>
      </c>
      <c r="I267" s="331">
        <f t="shared" si="248"/>
        <v>37226635.710000001</v>
      </c>
      <c r="J267" s="331">
        <f t="shared" si="251"/>
        <v>37226635.710000001</v>
      </c>
      <c r="K267" s="331">
        <v>0</v>
      </c>
      <c r="L267" s="331">
        <f t="shared" si="252"/>
        <v>3413796.29</v>
      </c>
      <c r="M267" s="331">
        <f t="shared" si="253"/>
        <v>3413796.29</v>
      </c>
      <c r="N267" s="331">
        <v>0</v>
      </c>
      <c r="O267" s="304">
        <f t="shared" si="249"/>
        <v>1</v>
      </c>
      <c r="P267" s="308">
        <v>0.91600000000000004</v>
      </c>
      <c r="Q267" s="306">
        <f t="shared" si="250"/>
        <v>8.4000000000000005E-2</v>
      </c>
      <c r="S267" s="347">
        <f>D267-'Приложение № 1'!J250</f>
        <v>0</v>
      </c>
    </row>
    <row r="268" spans="1:19" ht="22.5" hidden="1" customHeight="1" x14ac:dyDescent="0.2">
      <c r="A268" s="313">
        <f t="shared" si="254"/>
        <v>4</v>
      </c>
      <c r="B268" s="312" t="str">
        <f>'[1]Приложение № 1'!B939</f>
        <v>п. Воймежный, д. 1</v>
      </c>
      <c r="C268" s="284">
        <f>'[1]Приложение № 1'!H939</f>
        <v>10</v>
      </c>
      <c r="D268" s="295">
        <f>'[1]Приложение № 1'!J939</f>
        <v>7</v>
      </c>
      <c r="E268" s="294">
        <f>'[1]Приложение № 1'!M939</f>
        <v>162.69999999999999</v>
      </c>
      <c r="F268" s="331">
        <f t="shared" si="240"/>
        <v>9931208</v>
      </c>
      <c r="G268" s="294"/>
      <c r="H268" s="331">
        <f t="shared" si="247"/>
        <v>9931208</v>
      </c>
      <c r="I268" s="331">
        <f t="shared" si="248"/>
        <v>9096986.5299999993</v>
      </c>
      <c r="J268" s="331">
        <f t="shared" si="251"/>
        <v>9096986.5299999993</v>
      </c>
      <c r="K268" s="331">
        <v>0</v>
      </c>
      <c r="L268" s="331">
        <f t="shared" si="252"/>
        <v>834221.47</v>
      </c>
      <c r="M268" s="331">
        <f t="shared" si="253"/>
        <v>834221.47</v>
      </c>
      <c r="N268" s="331">
        <v>0</v>
      </c>
      <c r="O268" s="304">
        <f t="shared" si="249"/>
        <v>1</v>
      </c>
      <c r="P268" s="308">
        <v>0.91600000000000004</v>
      </c>
      <c r="Q268" s="306">
        <f t="shared" si="250"/>
        <v>8.4000000000000005E-2</v>
      </c>
      <c r="S268" s="347">
        <f>D268-'Приложение № 1'!J251</f>
        <v>4</v>
      </c>
    </row>
    <row r="269" spans="1:19" ht="22.5" hidden="1" customHeight="1" x14ac:dyDescent="0.2">
      <c r="A269" s="313">
        <f t="shared" si="254"/>
        <v>5</v>
      </c>
      <c r="B269" s="312" t="str">
        <f>'[1]Приложение № 1'!B940</f>
        <v>п. Туголесский Бор, ул. Горького, д. 1</v>
      </c>
      <c r="C269" s="284">
        <f>'[1]Приложение № 1'!H940</f>
        <v>10</v>
      </c>
      <c r="D269" s="295">
        <f>'[1]Приложение № 1'!J940</f>
        <v>8</v>
      </c>
      <c r="E269" s="294">
        <f>'[1]Приложение № 1'!M940</f>
        <v>329.3</v>
      </c>
      <c r="F269" s="331">
        <f t="shared" si="240"/>
        <v>20100472</v>
      </c>
      <c r="G269" s="294"/>
      <c r="H269" s="331">
        <f t="shared" si="247"/>
        <v>20100472</v>
      </c>
      <c r="I269" s="331">
        <f t="shared" si="248"/>
        <v>18412032.350000001</v>
      </c>
      <c r="J269" s="331">
        <f t="shared" si="251"/>
        <v>18412032.350000001</v>
      </c>
      <c r="K269" s="331">
        <v>0</v>
      </c>
      <c r="L269" s="331">
        <f t="shared" si="252"/>
        <v>1688439.65</v>
      </c>
      <c r="M269" s="331">
        <f t="shared" si="253"/>
        <v>1688439.65</v>
      </c>
      <c r="N269" s="331">
        <v>0</v>
      </c>
      <c r="O269" s="304">
        <f t="shared" si="249"/>
        <v>1</v>
      </c>
      <c r="P269" s="308">
        <v>0.91600000000000004</v>
      </c>
      <c r="Q269" s="306">
        <f t="shared" si="250"/>
        <v>8.4000000000000005E-2</v>
      </c>
      <c r="S269" s="347">
        <f>D269-'Приложение № 1'!J252</f>
        <v>-6</v>
      </c>
    </row>
    <row r="270" spans="1:19" ht="22.5" hidden="1" customHeight="1" x14ac:dyDescent="0.2">
      <c r="A270" s="313">
        <f t="shared" si="254"/>
        <v>6</v>
      </c>
      <c r="B270" s="312" t="str">
        <f>'[1]Приложение № 1'!B941</f>
        <v>п. Туголесский Бор, ул. Советская, д. 12/6</v>
      </c>
      <c r="C270" s="284">
        <f>'[1]Приложение № 1'!H941</f>
        <v>26</v>
      </c>
      <c r="D270" s="295">
        <f>'[1]Приложение № 1'!J941</f>
        <v>9</v>
      </c>
      <c r="E270" s="294">
        <f>'[1]Приложение № 1'!M941</f>
        <v>495.4</v>
      </c>
      <c r="F270" s="331">
        <f t="shared" si="240"/>
        <v>30239216</v>
      </c>
      <c r="G270" s="294"/>
      <c r="H270" s="331">
        <f t="shared" si="247"/>
        <v>30239216</v>
      </c>
      <c r="I270" s="331">
        <f t="shared" si="248"/>
        <v>27699121.859999999</v>
      </c>
      <c r="J270" s="331">
        <f t="shared" si="251"/>
        <v>27699121.859999999</v>
      </c>
      <c r="K270" s="331">
        <v>0</v>
      </c>
      <c r="L270" s="331">
        <f t="shared" si="252"/>
        <v>2540094.14</v>
      </c>
      <c r="M270" s="331">
        <f t="shared" si="253"/>
        <v>2540094.14</v>
      </c>
      <c r="N270" s="331">
        <v>0</v>
      </c>
      <c r="O270" s="304">
        <f t="shared" si="249"/>
        <v>1</v>
      </c>
      <c r="P270" s="308">
        <v>0.91600000000000004</v>
      </c>
      <c r="Q270" s="306">
        <f t="shared" si="250"/>
        <v>8.4000000000000005E-2</v>
      </c>
      <c r="S270" s="347">
        <f>D270-'Приложение № 1'!J253</f>
        <v>-2</v>
      </c>
    </row>
    <row r="271" spans="1:19" ht="22.5" hidden="1" customHeight="1" x14ac:dyDescent="0.2">
      <c r="A271" s="313">
        <f t="shared" si="254"/>
        <v>7</v>
      </c>
      <c r="B271" s="312" t="str">
        <f>'[1]Приложение № 1'!B942</f>
        <v>п. Радовицкий, ул. Клубная, д. 3</v>
      </c>
      <c r="C271" s="284">
        <f>'[1]Приложение № 1'!H942</f>
        <v>26</v>
      </c>
      <c r="D271" s="295">
        <f>'[1]Приложение № 1'!J942</f>
        <v>12</v>
      </c>
      <c r="E271" s="294">
        <f>'[1]Приложение № 1'!M942</f>
        <v>731</v>
      </c>
      <c r="F271" s="331">
        <f t="shared" si="240"/>
        <v>44620240</v>
      </c>
      <c r="G271" s="294"/>
      <c r="H271" s="331">
        <f t="shared" si="247"/>
        <v>44620240</v>
      </c>
      <c r="I271" s="331">
        <f t="shared" si="248"/>
        <v>40872139.840000004</v>
      </c>
      <c r="J271" s="331">
        <f t="shared" si="251"/>
        <v>40872139.840000004</v>
      </c>
      <c r="K271" s="331">
        <v>0</v>
      </c>
      <c r="L271" s="331">
        <f t="shared" si="252"/>
        <v>3748100.16</v>
      </c>
      <c r="M271" s="331">
        <f t="shared" si="253"/>
        <v>3748100.16</v>
      </c>
      <c r="N271" s="331">
        <v>0</v>
      </c>
      <c r="O271" s="304">
        <f t="shared" si="249"/>
        <v>1</v>
      </c>
      <c r="P271" s="308">
        <v>0.91600000000000004</v>
      </c>
      <c r="Q271" s="306">
        <f t="shared" si="250"/>
        <v>8.4000000000000005E-2</v>
      </c>
      <c r="S271" s="347">
        <f>D271-'Приложение № 1'!J254</f>
        <v>2</v>
      </c>
    </row>
    <row r="272" spans="1:19" ht="22.5" hidden="1" customHeight="1" x14ac:dyDescent="0.2">
      <c r="A272" s="313">
        <f t="shared" si="254"/>
        <v>8</v>
      </c>
      <c r="B272" s="312" t="str">
        <f>'[1]Приложение № 1'!B943</f>
        <v>п. Радовицкий, ул. Лесозаводская, д. 2а</v>
      </c>
      <c r="C272" s="284">
        <f>'[1]Приложение № 1'!H943</f>
        <v>27</v>
      </c>
      <c r="D272" s="295">
        <f>'[1]Приложение № 1'!J943</f>
        <v>8</v>
      </c>
      <c r="E272" s="294">
        <f>'[1]Приложение № 1'!M943</f>
        <v>268.60000000000002</v>
      </c>
      <c r="F272" s="331">
        <f t="shared" si="240"/>
        <v>16395344</v>
      </c>
      <c r="G272" s="294">
        <v>0.87</v>
      </c>
      <c r="H272" s="331">
        <f t="shared" si="247"/>
        <v>16395344</v>
      </c>
      <c r="I272" s="331">
        <f t="shared" si="248"/>
        <v>15018135.1</v>
      </c>
      <c r="J272" s="331">
        <f t="shared" si="251"/>
        <v>15018135.1</v>
      </c>
      <c r="K272" s="331">
        <v>0</v>
      </c>
      <c r="L272" s="331">
        <f t="shared" si="252"/>
        <v>1377208.9</v>
      </c>
      <c r="M272" s="331">
        <f t="shared" si="253"/>
        <v>1377208.9</v>
      </c>
      <c r="N272" s="331">
        <v>0</v>
      </c>
      <c r="O272" s="304">
        <f>P272+Q272</f>
        <v>1</v>
      </c>
      <c r="P272" s="308">
        <v>0.91600000000000004</v>
      </c>
      <c r="Q272" s="306">
        <f t="shared" si="250"/>
        <v>8.4000000000000005E-2</v>
      </c>
      <c r="S272" s="347">
        <f>D272-'Приложение № 1'!J255</f>
        <v>-5</v>
      </c>
    </row>
    <row r="273" spans="1:19" ht="22.5" hidden="1" customHeight="1" x14ac:dyDescent="0.2">
      <c r="A273" s="313">
        <f t="shared" si="254"/>
        <v>9</v>
      </c>
      <c r="B273" s="312" t="str">
        <f>'[1]Приложение № 1'!B944</f>
        <v>п. Радовицкий, ул. Лесозаводская, д. 2б</v>
      </c>
      <c r="C273" s="284">
        <f>'[1]Приложение № 1'!H944</f>
        <v>20</v>
      </c>
      <c r="D273" s="295">
        <f>'[1]Приложение № 1'!J944</f>
        <v>11</v>
      </c>
      <c r="E273" s="294">
        <f>'[1]Приложение № 1'!M944</f>
        <v>481.5</v>
      </c>
      <c r="F273" s="331">
        <f>E273*$X$1</f>
        <v>29390760</v>
      </c>
      <c r="G273" s="294">
        <v>1.87</v>
      </c>
      <c r="H273" s="331">
        <f t="shared" si="247"/>
        <v>29390760</v>
      </c>
      <c r="I273" s="331">
        <f t="shared" si="248"/>
        <v>26921936.16</v>
      </c>
      <c r="J273" s="331">
        <f t="shared" si="251"/>
        <v>26921936.16</v>
      </c>
      <c r="K273" s="331">
        <v>0</v>
      </c>
      <c r="L273" s="331">
        <f t="shared" si="252"/>
        <v>2468823.84</v>
      </c>
      <c r="M273" s="331">
        <f t="shared" si="253"/>
        <v>2468823.84</v>
      </c>
      <c r="N273" s="331">
        <v>0</v>
      </c>
      <c r="O273" s="304">
        <v>1</v>
      </c>
      <c r="P273" s="308">
        <v>0.91600000000000004</v>
      </c>
      <c r="Q273" s="306">
        <f t="shared" si="250"/>
        <v>8.4000000000000005E-2</v>
      </c>
      <c r="S273" s="347">
        <f>D273-'Приложение № 1'!J256</f>
        <v>-2</v>
      </c>
    </row>
    <row r="274" spans="1:19" ht="22.5" hidden="1" customHeight="1" x14ac:dyDescent="0.2">
      <c r="A274" s="313">
        <f t="shared" si="254"/>
        <v>10</v>
      </c>
      <c r="B274" s="312" t="str">
        <f>'[1]Приложение № 1'!B945</f>
        <v>п. Радовицкий, ул. Мира, д. 36</v>
      </c>
      <c r="C274" s="284">
        <f>'[1]Приложение № 1'!H945</f>
        <v>7</v>
      </c>
      <c r="D274" s="295">
        <f>'[1]Приложение № 1'!J945</f>
        <v>8</v>
      </c>
      <c r="E274" s="294">
        <f>'[1]Приложение № 1'!M945</f>
        <v>246.9</v>
      </c>
      <c r="F274" s="331">
        <f>E274*$X$1</f>
        <v>15070776</v>
      </c>
      <c r="G274" s="294">
        <v>2.87</v>
      </c>
      <c r="H274" s="331">
        <f t="shared" si="247"/>
        <v>15070776</v>
      </c>
      <c r="I274" s="331">
        <f t="shared" si="248"/>
        <v>13804830.82</v>
      </c>
      <c r="J274" s="331">
        <f t="shared" si="251"/>
        <v>13804830.82</v>
      </c>
      <c r="K274" s="331">
        <v>0</v>
      </c>
      <c r="L274" s="331">
        <f t="shared" si="252"/>
        <v>1265945.18</v>
      </c>
      <c r="M274" s="331">
        <f t="shared" si="253"/>
        <v>1265945.18</v>
      </c>
      <c r="N274" s="331">
        <v>0</v>
      </c>
      <c r="O274" s="304">
        <v>1</v>
      </c>
      <c r="P274" s="308">
        <v>0.91600000000000004</v>
      </c>
      <c r="Q274" s="306">
        <f t="shared" si="250"/>
        <v>8.4000000000000005E-2</v>
      </c>
      <c r="S274" s="347">
        <f>D274-'Приложение № 1'!J257</f>
        <v>-53</v>
      </c>
    </row>
    <row r="275" spans="1:19" ht="22.5" hidden="1" customHeight="1" x14ac:dyDescent="0.2">
      <c r="A275" s="313">
        <f t="shared" si="254"/>
        <v>11</v>
      </c>
      <c r="B275" s="312" t="str">
        <f>'[1]Приложение № 1'!B946</f>
        <v>п. Туголесский Бор, ул. Горького, д. 18</v>
      </c>
      <c r="C275" s="284">
        <f>'[1]Приложение № 1'!H946</f>
        <v>35</v>
      </c>
      <c r="D275" s="295">
        <f>'[1]Приложение № 1'!J946</f>
        <v>17</v>
      </c>
      <c r="E275" s="294">
        <f>'[1]Приложение № 1'!M946</f>
        <v>646.5</v>
      </c>
      <c r="F275" s="331">
        <f>E275*$X$1</f>
        <v>39462360</v>
      </c>
      <c r="G275" s="294">
        <v>3.87</v>
      </c>
      <c r="H275" s="331">
        <f t="shared" si="247"/>
        <v>39462360</v>
      </c>
      <c r="I275" s="331">
        <f t="shared" si="248"/>
        <v>36147521.759999998</v>
      </c>
      <c r="J275" s="331">
        <f t="shared" si="251"/>
        <v>36147521.759999998</v>
      </c>
      <c r="K275" s="331">
        <v>0</v>
      </c>
      <c r="L275" s="331">
        <f t="shared" si="252"/>
        <v>3314838.24</v>
      </c>
      <c r="M275" s="331">
        <f t="shared" si="253"/>
        <v>3314838.24</v>
      </c>
      <c r="N275" s="331">
        <v>0</v>
      </c>
      <c r="O275" s="304">
        <f>P275+Q275</f>
        <v>1</v>
      </c>
      <c r="P275" s="308">
        <v>0.91600000000000004</v>
      </c>
      <c r="Q275" s="306">
        <f t="shared" si="250"/>
        <v>8.4000000000000005E-2</v>
      </c>
      <c r="S275" s="347">
        <f>D275-'Приложение № 1'!J258</f>
        <v>11</v>
      </c>
    </row>
    <row r="276" spans="1:19" ht="22.5" hidden="1" customHeight="1" x14ac:dyDescent="0.2">
      <c r="A276" s="313">
        <f t="shared" si="254"/>
        <v>12</v>
      </c>
      <c r="B276" s="312" t="str">
        <f>'[1]Приложение № 1'!B947</f>
        <v>п. Туголесский Бор, ул. Горького, д. 24</v>
      </c>
      <c r="C276" s="284">
        <f>'[1]Приложение № 1'!H947</f>
        <v>31</v>
      </c>
      <c r="D276" s="295">
        <f>'[1]Приложение № 1'!J947</f>
        <v>16</v>
      </c>
      <c r="E276" s="294">
        <f>'[1]Приложение № 1'!M947</f>
        <v>661.3</v>
      </c>
      <c r="F276" s="331">
        <f>E276*$X$1</f>
        <v>40365752</v>
      </c>
      <c r="G276" s="294">
        <v>4.87</v>
      </c>
      <c r="H276" s="331">
        <f t="shared" si="247"/>
        <v>40365752</v>
      </c>
      <c r="I276" s="331">
        <f t="shared" si="248"/>
        <v>36975028.829999998</v>
      </c>
      <c r="J276" s="331">
        <f t="shared" si="251"/>
        <v>36975028.829999998</v>
      </c>
      <c r="K276" s="331">
        <v>0</v>
      </c>
      <c r="L276" s="331">
        <f t="shared" si="252"/>
        <v>3390723.17</v>
      </c>
      <c r="M276" s="331">
        <f t="shared" si="253"/>
        <v>3390723.17</v>
      </c>
      <c r="N276" s="331">
        <v>0</v>
      </c>
      <c r="O276" s="304">
        <v>1</v>
      </c>
      <c r="P276" s="308">
        <v>0.91600000000000004</v>
      </c>
      <c r="Q276" s="306">
        <f t="shared" si="250"/>
        <v>8.4000000000000005E-2</v>
      </c>
      <c r="S276" s="347">
        <f>D276-'Приложение № 1'!J259</f>
        <v>6</v>
      </c>
    </row>
    <row r="277" spans="1:19" ht="22.5" hidden="1" customHeight="1" x14ac:dyDescent="0.2">
      <c r="A277" s="313">
        <f t="shared" si="254"/>
        <v>13</v>
      </c>
      <c r="B277" s="312" t="str">
        <f>'[1]Приложение № 1'!B948</f>
        <v>п.Туголесский Бор, ул. Горького, д. 22</v>
      </c>
      <c r="C277" s="284">
        <f>'[1]Приложение № 1'!H948</f>
        <v>42</v>
      </c>
      <c r="D277" s="295">
        <f>'[1]Приложение № 1'!J948</f>
        <v>16</v>
      </c>
      <c r="E277" s="294">
        <f>'[1]Приложение № 1'!M948</f>
        <v>648.6</v>
      </c>
      <c r="F277" s="331">
        <f>E277*$X$1</f>
        <v>39590544</v>
      </c>
      <c r="G277" s="294">
        <v>5.87</v>
      </c>
      <c r="H277" s="331">
        <f t="shared" si="247"/>
        <v>39590544</v>
      </c>
      <c r="I277" s="331">
        <f t="shared" si="248"/>
        <v>36264938.299999997</v>
      </c>
      <c r="J277" s="331">
        <f t="shared" si="251"/>
        <v>36264938.299999997</v>
      </c>
      <c r="K277" s="331">
        <v>0</v>
      </c>
      <c r="L277" s="331">
        <f t="shared" si="252"/>
        <v>3325605.7</v>
      </c>
      <c r="M277" s="331">
        <f t="shared" si="253"/>
        <v>3325605.7</v>
      </c>
      <c r="N277" s="331">
        <v>0</v>
      </c>
      <c r="O277" s="304">
        <v>1</v>
      </c>
      <c r="P277" s="308">
        <v>0.91600000000000004</v>
      </c>
      <c r="Q277" s="306">
        <f t="shared" si="250"/>
        <v>8.4000000000000005E-2</v>
      </c>
      <c r="S277" s="347">
        <f>D277-'Приложение № 1'!J260</f>
        <v>1</v>
      </c>
    </row>
    <row r="278" spans="1:19" ht="22.5" hidden="1" customHeight="1" x14ac:dyDescent="0.2">
      <c r="A278" s="313">
        <f t="shared" si="254"/>
        <v>14</v>
      </c>
      <c r="B278" s="312" t="str">
        <f>'[1]Приложение № 1'!B949</f>
        <v>п.Туголесский Бор, ул. Советская, д. 3</v>
      </c>
      <c r="C278" s="284">
        <f>'[1]Приложение № 1'!H949</f>
        <v>11</v>
      </c>
      <c r="D278" s="295">
        <f>'[1]Приложение № 1'!J949</f>
        <v>7</v>
      </c>
      <c r="E278" s="294">
        <f>'[1]Приложение № 1'!M949</f>
        <v>440</v>
      </c>
      <c r="F278" s="331">
        <f t="shared" ref="F278:F286" si="255">E278*$X$1</f>
        <v>26857600</v>
      </c>
      <c r="G278" s="294">
        <v>6.87</v>
      </c>
      <c r="H278" s="331">
        <f t="shared" si="247"/>
        <v>26857600</v>
      </c>
      <c r="I278" s="331">
        <f t="shared" si="248"/>
        <v>24601561.600000001</v>
      </c>
      <c r="J278" s="331">
        <f t="shared" si="251"/>
        <v>24601561.600000001</v>
      </c>
      <c r="K278" s="331">
        <v>0</v>
      </c>
      <c r="L278" s="331">
        <f t="shared" si="252"/>
        <v>2256038.4</v>
      </c>
      <c r="M278" s="331">
        <f t="shared" si="253"/>
        <v>2256038.4</v>
      </c>
      <c r="N278" s="331">
        <v>0</v>
      </c>
      <c r="O278" s="304">
        <v>1</v>
      </c>
      <c r="P278" s="308">
        <v>0.91600000000000004</v>
      </c>
      <c r="Q278" s="306">
        <f t="shared" si="250"/>
        <v>8.4000000000000005E-2</v>
      </c>
      <c r="S278" s="347">
        <f>D278-'Приложение № 1'!J261</f>
        <v>-13</v>
      </c>
    </row>
    <row r="279" spans="1:19" ht="22.5" hidden="1" customHeight="1" x14ac:dyDescent="0.2">
      <c r="A279" s="313">
        <f t="shared" si="254"/>
        <v>15</v>
      </c>
      <c r="B279" s="312" t="str">
        <f>'[1]Приложение № 1'!B950</f>
        <v>п.Туголесский Бор, ул. Советская, д. 4/17</v>
      </c>
      <c r="C279" s="284">
        <f>'[1]Приложение № 1'!H950</f>
        <v>30</v>
      </c>
      <c r="D279" s="295">
        <f>'[1]Приложение № 1'!J950</f>
        <v>9</v>
      </c>
      <c r="E279" s="294">
        <f>'[1]Приложение № 1'!M950</f>
        <v>501.3</v>
      </c>
      <c r="F279" s="331">
        <f t="shared" si="255"/>
        <v>30599352</v>
      </c>
      <c r="G279" s="294">
        <v>7.87</v>
      </c>
      <c r="H279" s="331">
        <f t="shared" si="247"/>
        <v>30599352</v>
      </c>
      <c r="I279" s="331">
        <f t="shared" si="248"/>
        <v>28029006.43</v>
      </c>
      <c r="J279" s="331">
        <f t="shared" si="251"/>
        <v>28029006.43</v>
      </c>
      <c r="K279" s="331">
        <v>0</v>
      </c>
      <c r="L279" s="331">
        <f t="shared" si="252"/>
        <v>2570345.5699999998</v>
      </c>
      <c r="M279" s="331">
        <f t="shared" si="253"/>
        <v>2570345.5699999998</v>
      </c>
      <c r="N279" s="331">
        <v>0</v>
      </c>
      <c r="O279" s="304">
        <v>1</v>
      </c>
      <c r="P279" s="308">
        <v>0.91600000000000004</v>
      </c>
      <c r="Q279" s="306">
        <f t="shared" si="250"/>
        <v>8.4000000000000005E-2</v>
      </c>
      <c r="S279" s="347">
        <f>D279-'Приложение № 1'!J262</f>
        <v>1</v>
      </c>
    </row>
    <row r="280" spans="1:19" ht="22.5" hidden="1" customHeight="1" x14ac:dyDescent="0.2">
      <c r="A280" s="313">
        <f t="shared" si="254"/>
        <v>16</v>
      </c>
      <c r="B280" s="312" t="str">
        <f>'[1]Приложение № 1'!B951</f>
        <v>п. Пустоши, ул. Центральная, д. 2</v>
      </c>
      <c r="C280" s="284">
        <f>'[1]Приложение № 1'!H951</f>
        <v>8</v>
      </c>
      <c r="D280" s="295">
        <f>'[1]Приложение № 1'!J951</f>
        <v>3</v>
      </c>
      <c r="E280" s="294">
        <f>'[1]Приложение № 1'!M951</f>
        <v>153.19999999999999</v>
      </c>
      <c r="F280" s="331">
        <f t="shared" si="255"/>
        <v>9351328</v>
      </c>
      <c r="G280" s="294">
        <v>8.8699999999999992</v>
      </c>
      <c r="H280" s="331">
        <f t="shared" si="247"/>
        <v>9351328</v>
      </c>
      <c r="I280" s="331">
        <f t="shared" si="248"/>
        <v>8565816.4499999993</v>
      </c>
      <c r="J280" s="331">
        <f t="shared" si="251"/>
        <v>8565816.4499999993</v>
      </c>
      <c r="K280" s="331">
        <v>0</v>
      </c>
      <c r="L280" s="331">
        <f t="shared" si="252"/>
        <v>785511.55</v>
      </c>
      <c r="M280" s="331">
        <f t="shared" si="253"/>
        <v>785511.55</v>
      </c>
      <c r="N280" s="331">
        <v>0</v>
      </c>
      <c r="O280" s="304">
        <v>1</v>
      </c>
      <c r="P280" s="308">
        <v>0.91600000000000004</v>
      </c>
      <c r="Q280" s="306">
        <f t="shared" si="250"/>
        <v>8.4000000000000005E-2</v>
      </c>
      <c r="S280" s="347">
        <f>D280-'Приложение № 1'!J263</f>
        <v>1</v>
      </c>
    </row>
    <row r="281" spans="1:19" ht="22.5" hidden="1" customHeight="1" x14ac:dyDescent="0.2">
      <c r="A281" s="313">
        <f t="shared" si="254"/>
        <v>17</v>
      </c>
      <c r="B281" s="312" t="str">
        <f>'[1]Приложение № 1'!B952</f>
        <v>п. Пустоши, ул. Центральная, д. 14</v>
      </c>
      <c r="C281" s="284">
        <f>'[1]Приложение № 1'!H952</f>
        <v>46</v>
      </c>
      <c r="D281" s="295">
        <f>'[1]Приложение № 1'!J952</f>
        <v>21</v>
      </c>
      <c r="E281" s="294">
        <f>'[1]Приложение № 1'!M952</f>
        <v>593.20000000000005</v>
      </c>
      <c r="F281" s="331">
        <f t="shared" si="255"/>
        <v>36208928</v>
      </c>
      <c r="G281" s="294">
        <v>9.8699999999999992</v>
      </c>
      <c r="H281" s="331">
        <f t="shared" si="247"/>
        <v>36208928</v>
      </c>
      <c r="I281" s="331">
        <f t="shared" si="248"/>
        <v>33167378.050000001</v>
      </c>
      <c r="J281" s="331">
        <f t="shared" si="251"/>
        <v>33167378.050000001</v>
      </c>
      <c r="K281" s="331">
        <v>0</v>
      </c>
      <c r="L281" s="331">
        <f t="shared" si="252"/>
        <v>3041549.95</v>
      </c>
      <c r="M281" s="331">
        <f t="shared" si="253"/>
        <v>3041549.95</v>
      </c>
      <c r="N281" s="331">
        <v>0</v>
      </c>
      <c r="O281" s="304">
        <v>1</v>
      </c>
      <c r="P281" s="308">
        <v>0.91600000000000004</v>
      </c>
      <c r="Q281" s="306">
        <f t="shared" si="250"/>
        <v>8.4000000000000005E-2</v>
      </c>
      <c r="S281" s="347">
        <f>D281-'Приложение № 1'!J264</f>
        <v>-241</v>
      </c>
    </row>
    <row r="282" spans="1:19" ht="22.5" hidden="1" customHeight="1" x14ac:dyDescent="0.2">
      <c r="A282" s="313">
        <f t="shared" si="254"/>
        <v>18</v>
      </c>
      <c r="B282" s="312" t="str">
        <f>'[1]Приложение № 1'!B953</f>
        <v>п. Пустоши, ул. Центральная, д. 18/5</v>
      </c>
      <c r="C282" s="284">
        <f>'[1]Приложение № 1'!H953</f>
        <v>45</v>
      </c>
      <c r="D282" s="295">
        <f>'[1]Приложение № 1'!J953</f>
        <v>19</v>
      </c>
      <c r="E282" s="294">
        <f>'[1]Приложение № 1'!M953</f>
        <v>608.29999999999995</v>
      </c>
      <c r="F282" s="331">
        <f t="shared" si="255"/>
        <v>37130632</v>
      </c>
      <c r="G282" s="294">
        <v>10.87</v>
      </c>
      <c r="H282" s="331">
        <f t="shared" si="247"/>
        <v>37130632</v>
      </c>
      <c r="I282" s="331">
        <f t="shared" si="248"/>
        <v>34011658.909999996</v>
      </c>
      <c r="J282" s="331">
        <f t="shared" si="251"/>
        <v>34011658.909999996</v>
      </c>
      <c r="K282" s="331">
        <v>0</v>
      </c>
      <c r="L282" s="331">
        <f t="shared" si="252"/>
        <v>3118973.09</v>
      </c>
      <c r="M282" s="331">
        <f t="shared" si="253"/>
        <v>3118973.09</v>
      </c>
      <c r="N282" s="331">
        <v>0</v>
      </c>
      <c r="O282" s="304">
        <v>1</v>
      </c>
      <c r="P282" s="308">
        <v>0.91600000000000004</v>
      </c>
      <c r="Q282" s="306">
        <f t="shared" si="250"/>
        <v>8.4000000000000005E-2</v>
      </c>
      <c r="S282" s="347">
        <f>D282-'Приложение № 1'!J265</f>
        <v>3</v>
      </c>
    </row>
    <row r="283" spans="1:19" ht="22.5" hidden="1" customHeight="1" x14ac:dyDescent="0.2">
      <c r="A283" s="313">
        <f t="shared" si="254"/>
        <v>19</v>
      </c>
      <c r="B283" s="312" t="str">
        <f>'[1]Приложение № 1'!B954</f>
        <v>п. Пустоши, ул. Вокзальная, д. 6</v>
      </c>
      <c r="C283" s="284">
        <f>'[1]Приложение № 1'!H954</f>
        <v>20</v>
      </c>
      <c r="D283" s="295">
        <f>'[1]Приложение № 1'!J954</f>
        <v>6</v>
      </c>
      <c r="E283" s="294">
        <f>'[1]Приложение № 1'!M954</f>
        <v>201.7</v>
      </c>
      <c r="F283" s="331">
        <f t="shared" si="255"/>
        <v>12311768</v>
      </c>
      <c r="G283" s="294">
        <v>11.87</v>
      </c>
      <c r="H283" s="331">
        <f t="shared" si="247"/>
        <v>12311768</v>
      </c>
      <c r="I283" s="331">
        <f t="shared" si="248"/>
        <v>11277579.49</v>
      </c>
      <c r="J283" s="331">
        <f t="shared" si="251"/>
        <v>11277579.49</v>
      </c>
      <c r="K283" s="331">
        <v>0</v>
      </c>
      <c r="L283" s="331">
        <f t="shared" si="252"/>
        <v>1034188.51</v>
      </c>
      <c r="M283" s="331">
        <f t="shared" si="253"/>
        <v>1034188.51</v>
      </c>
      <c r="N283" s="331">
        <v>0</v>
      </c>
      <c r="O283" s="304">
        <v>1</v>
      </c>
      <c r="P283" s="308">
        <v>0.91600000000000004</v>
      </c>
      <c r="Q283" s="306">
        <f t="shared" si="250"/>
        <v>8.4000000000000005E-2</v>
      </c>
      <c r="S283" s="347">
        <f>D283-'Приложение № 1'!J266</f>
        <v>-10</v>
      </c>
    </row>
    <row r="284" spans="1:19" ht="22.5" hidden="1" customHeight="1" x14ac:dyDescent="0.2">
      <c r="A284" s="313">
        <f t="shared" si="254"/>
        <v>20</v>
      </c>
      <c r="B284" s="312" t="str">
        <f>'[1]Приложение № 1'!B955</f>
        <v>п. Пустоши, ул. Заводская, д. 3</v>
      </c>
      <c r="C284" s="284">
        <f>'[1]Приложение № 1'!H955</f>
        <v>35</v>
      </c>
      <c r="D284" s="295">
        <f>'[1]Приложение № 1'!J955</f>
        <v>12</v>
      </c>
      <c r="E284" s="294">
        <f>'[1]Приложение № 1'!M955</f>
        <v>368.1</v>
      </c>
      <c r="F284" s="331">
        <f t="shared" si="255"/>
        <v>22468824</v>
      </c>
      <c r="G284" s="294">
        <v>12.87</v>
      </c>
      <c r="H284" s="331">
        <f t="shared" si="247"/>
        <v>22468824</v>
      </c>
      <c r="I284" s="331">
        <f t="shared" si="248"/>
        <v>20581442.780000001</v>
      </c>
      <c r="J284" s="331">
        <f t="shared" si="251"/>
        <v>20581442.780000001</v>
      </c>
      <c r="K284" s="331">
        <v>0</v>
      </c>
      <c r="L284" s="331">
        <f t="shared" si="252"/>
        <v>1887381.22</v>
      </c>
      <c r="M284" s="331">
        <f t="shared" si="253"/>
        <v>1887381.22</v>
      </c>
      <c r="N284" s="331">
        <v>0</v>
      </c>
      <c r="O284" s="304">
        <v>1</v>
      </c>
      <c r="P284" s="308">
        <v>0.91600000000000004</v>
      </c>
      <c r="Q284" s="306">
        <f t="shared" si="250"/>
        <v>8.4000000000000005E-2</v>
      </c>
      <c r="S284" s="347">
        <f>D284-'Приложение № 1'!J267</f>
        <v>-4</v>
      </c>
    </row>
    <row r="285" spans="1:19" ht="22.5" hidden="1" customHeight="1" x14ac:dyDescent="0.2">
      <c r="A285" s="313">
        <f t="shared" si="254"/>
        <v>21</v>
      </c>
      <c r="B285" s="312" t="str">
        <f>'[1]Приложение № 1'!B956</f>
        <v>п. Туголесский Бор, ул. Клубная, д. 3</v>
      </c>
      <c r="C285" s="284">
        <f>'[1]Приложение № 1'!H956</f>
        <v>33</v>
      </c>
      <c r="D285" s="295">
        <f>'[1]Приложение № 1'!J956</f>
        <v>9</v>
      </c>
      <c r="E285" s="294">
        <f>'[1]Приложение № 1'!M956</f>
        <v>526.4</v>
      </c>
      <c r="F285" s="331">
        <f t="shared" si="255"/>
        <v>32131456</v>
      </c>
      <c r="G285" s="294">
        <v>13.87</v>
      </c>
      <c r="H285" s="331">
        <f t="shared" si="247"/>
        <v>32131456</v>
      </c>
      <c r="I285" s="331">
        <f t="shared" si="248"/>
        <v>29432413.699999999</v>
      </c>
      <c r="J285" s="331">
        <f t="shared" si="251"/>
        <v>29432413.699999999</v>
      </c>
      <c r="K285" s="331">
        <v>0</v>
      </c>
      <c r="L285" s="331">
        <f t="shared" si="252"/>
        <v>2699042.3</v>
      </c>
      <c r="M285" s="331">
        <f t="shared" si="253"/>
        <v>2699042.3</v>
      </c>
      <c r="N285" s="331">
        <v>0</v>
      </c>
      <c r="O285" s="304">
        <v>1</v>
      </c>
      <c r="P285" s="308">
        <v>0.91600000000000004</v>
      </c>
      <c r="Q285" s="306">
        <f t="shared" si="250"/>
        <v>8.4000000000000005E-2</v>
      </c>
      <c r="S285" s="347">
        <f>D285-'Приложение № 1'!J268</f>
        <v>2</v>
      </c>
    </row>
    <row r="286" spans="1:19" ht="22.5" hidden="1" customHeight="1" x14ac:dyDescent="0.2">
      <c r="A286" s="313">
        <f t="shared" si="254"/>
        <v>22</v>
      </c>
      <c r="B286" s="312" t="str">
        <f>'[1]Приложение № 1'!B957</f>
        <v>п. Туголесский Бор, ул. Советская, д. 10/7</v>
      </c>
      <c r="C286" s="284">
        <f>'[1]Приложение № 1'!H957</f>
        <v>25</v>
      </c>
      <c r="D286" s="295">
        <f>'[1]Приложение № 1'!J957</f>
        <v>16</v>
      </c>
      <c r="E286" s="294">
        <f>'[1]Приложение № 1'!M957</f>
        <v>607.20000000000005</v>
      </c>
      <c r="F286" s="331">
        <f t="shared" si="255"/>
        <v>37063488</v>
      </c>
      <c r="G286" s="294">
        <v>14.87</v>
      </c>
      <c r="H286" s="331">
        <f t="shared" si="247"/>
        <v>37063488</v>
      </c>
      <c r="I286" s="331">
        <f t="shared" si="248"/>
        <v>33950155.009999998</v>
      </c>
      <c r="J286" s="331">
        <f t="shared" si="251"/>
        <v>33950155.009999998</v>
      </c>
      <c r="K286" s="331">
        <v>0</v>
      </c>
      <c r="L286" s="331">
        <f t="shared" si="252"/>
        <v>3113332.99</v>
      </c>
      <c r="M286" s="331">
        <f t="shared" si="253"/>
        <v>3113332.99</v>
      </c>
      <c r="N286" s="331">
        <v>0</v>
      </c>
      <c r="O286" s="304">
        <v>1</v>
      </c>
      <c r="P286" s="308">
        <v>0.91600000000000004</v>
      </c>
      <c r="Q286" s="306">
        <f t="shared" si="250"/>
        <v>8.4000000000000005E-2</v>
      </c>
      <c r="S286" s="347">
        <f>D286-'Приложение № 1'!J269</f>
        <v>8</v>
      </c>
    </row>
    <row r="287" spans="1:19" ht="34.5" hidden="1" customHeight="1" x14ac:dyDescent="0.2">
      <c r="A287" s="889" t="s">
        <v>1423</v>
      </c>
      <c r="B287" s="889"/>
      <c r="C287" s="307">
        <f>SUM(C288:C290)</f>
        <v>92</v>
      </c>
      <c r="D287" s="307">
        <f>SUM(D288:D290)</f>
        <v>12</v>
      </c>
      <c r="E287" s="348">
        <f>SUM(E288:E290)</f>
        <v>1390</v>
      </c>
      <c r="F287" s="301">
        <f>SUM(F288:F290)</f>
        <v>84845600</v>
      </c>
      <c r="G287" s="301">
        <v>0.87</v>
      </c>
      <c r="H287" s="301">
        <f>SUM(H288:H290)</f>
        <v>84845600</v>
      </c>
      <c r="I287" s="301">
        <f>SUM(I288:I290)</f>
        <v>72373296.799999997</v>
      </c>
      <c r="J287" s="301">
        <f>SUM(J288:J290)</f>
        <v>72373296.799999997</v>
      </c>
      <c r="K287" s="301">
        <f>SUM(K288:K289)</f>
        <v>0</v>
      </c>
      <c r="L287" s="301">
        <f>SUM(L288:L290)</f>
        <v>12472303.199999999</v>
      </c>
      <c r="M287" s="301">
        <f>SUM(M288:M290)</f>
        <v>12472303.199999999</v>
      </c>
      <c r="N287" s="301">
        <f>SUM(N288:N289)</f>
        <v>0</v>
      </c>
      <c r="O287" s="302"/>
      <c r="P287" s="303"/>
      <c r="Q287" s="304"/>
    </row>
    <row r="288" spans="1:19" ht="23.25" hidden="1" customHeight="1" x14ac:dyDescent="0.2">
      <c r="A288" s="313">
        <v>1</v>
      </c>
      <c r="B288" s="312" t="str">
        <f>'[1]Приложение № 1'!B959</f>
        <v>г. Электрогорск, ул. Ленина, д. 35</v>
      </c>
      <c r="C288" s="284">
        <f>'[1]Приложение № 1'!H959</f>
        <v>27</v>
      </c>
      <c r="D288" s="295">
        <f>'[1]Приложение № 1'!J959</f>
        <v>4</v>
      </c>
      <c r="E288" s="294">
        <f>'[1]Приложение № 1'!M959</f>
        <v>432.5</v>
      </c>
      <c r="F288" s="331">
        <f t="shared" si="240"/>
        <v>26399800</v>
      </c>
      <c r="G288" s="294">
        <v>0.87</v>
      </c>
      <c r="H288" s="331">
        <f t="shared" ref="H288:H296" si="256">I288+L288</f>
        <v>26399800</v>
      </c>
      <c r="I288" s="331">
        <f t="shared" ref="I288:I296" si="257">J288+K288</f>
        <v>22519029.399999999</v>
      </c>
      <c r="J288" s="331">
        <f t="shared" ref="J288:J296" si="258">F288*P288</f>
        <v>22519029.399999999</v>
      </c>
      <c r="K288" s="331">
        <v>0</v>
      </c>
      <c r="L288" s="331">
        <f t="shared" si="241"/>
        <v>3880770.6</v>
      </c>
      <c r="M288" s="331">
        <f t="shared" si="242"/>
        <v>3880770.6</v>
      </c>
      <c r="N288" s="331">
        <v>0</v>
      </c>
      <c r="O288" s="304">
        <f>P288+Q288</f>
        <v>1</v>
      </c>
      <c r="P288" s="308">
        <v>0.85299999999999998</v>
      </c>
      <c r="Q288" s="306">
        <f t="shared" ref="Q288:Q290" si="259">1-P288</f>
        <v>0.14699999999999999</v>
      </c>
    </row>
    <row r="289" spans="1:17" ht="23.25" hidden="1" customHeight="1" x14ac:dyDescent="0.2">
      <c r="A289" s="313">
        <v>2</v>
      </c>
      <c r="B289" s="312" t="str">
        <f>'[1]Приложение № 1'!B960</f>
        <v>г. Электрогорск, ул. Ленина, д. 45</v>
      </c>
      <c r="C289" s="284">
        <f>'[1]Приложение № 1'!H960</f>
        <v>35</v>
      </c>
      <c r="D289" s="295">
        <f>'[1]Приложение № 1'!J960</f>
        <v>4</v>
      </c>
      <c r="E289" s="294">
        <f>'[1]Приложение № 1'!M960</f>
        <v>521.6</v>
      </c>
      <c r="F289" s="331">
        <f t="shared" si="240"/>
        <v>31838464</v>
      </c>
      <c r="G289" s="294">
        <v>0.87</v>
      </c>
      <c r="H289" s="331">
        <f t="shared" si="256"/>
        <v>31838464</v>
      </c>
      <c r="I289" s="331">
        <f t="shared" si="257"/>
        <v>27158209.789999999</v>
      </c>
      <c r="J289" s="331">
        <f t="shared" si="258"/>
        <v>27158209.789999999</v>
      </c>
      <c r="K289" s="331">
        <v>0</v>
      </c>
      <c r="L289" s="331">
        <f t="shared" si="241"/>
        <v>4680254.21</v>
      </c>
      <c r="M289" s="331">
        <f t="shared" si="242"/>
        <v>4680254.21</v>
      </c>
      <c r="N289" s="331">
        <v>0</v>
      </c>
      <c r="O289" s="304">
        <f>P289+Q289</f>
        <v>1</v>
      </c>
      <c r="P289" s="308">
        <v>0.85299999999999998</v>
      </c>
      <c r="Q289" s="306">
        <f t="shared" si="259"/>
        <v>0.14699999999999999</v>
      </c>
    </row>
    <row r="290" spans="1:17" ht="23.25" hidden="1" customHeight="1" x14ac:dyDescent="0.2">
      <c r="A290" s="313">
        <v>3</v>
      </c>
      <c r="B290" s="312" t="str">
        <f>'[1]Приложение № 1'!B961</f>
        <v>г. Электрогорск, ул. Ленина, д. 27</v>
      </c>
      <c r="C290" s="284">
        <f>'[1]Приложение № 1'!H961</f>
        <v>30</v>
      </c>
      <c r="D290" s="295">
        <f>'[1]Приложение № 1'!J961</f>
        <v>4</v>
      </c>
      <c r="E290" s="294">
        <f>'[1]Приложение № 1'!M961</f>
        <v>435.9</v>
      </c>
      <c r="F290" s="331">
        <f t="shared" si="240"/>
        <v>26607336</v>
      </c>
      <c r="G290" s="294">
        <v>0.87</v>
      </c>
      <c r="H290" s="331">
        <f t="shared" si="256"/>
        <v>26607336</v>
      </c>
      <c r="I290" s="331">
        <f t="shared" si="257"/>
        <v>22696057.609999999</v>
      </c>
      <c r="J290" s="331">
        <f t="shared" si="258"/>
        <v>22696057.609999999</v>
      </c>
      <c r="K290" s="331">
        <v>0</v>
      </c>
      <c r="L290" s="331">
        <f t="shared" si="241"/>
        <v>3911278.39</v>
      </c>
      <c r="M290" s="331">
        <f t="shared" si="242"/>
        <v>3911278.39</v>
      </c>
      <c r="N290" s="331">
        <v>0</v>
      </c>
      <c r="O290" s="304">
        <f>P290+Q290</f>
        <v>1</v>
      </c>
      <c r="P290" s="308">
        <v>0.85299999999999998</v>
      </c>
      <c r="Q290" s="306">
        <f t="shared" si="259"/>
        <v>0.14699999999999999</v>
      </c>
    </row>
    <row r="291" spans="1:17" ht="15" hidden="1" customHeight="1" x14ac:dyDescent="0.2">
      <c r="A291" s="907" t="s">
        <v>1959</v>
      </c>
      <c r="B291" s="907"/>
      <c r="C291" s="358">
        <f>SUM(C292:C296)</f>
        <v>111</v>
      </c>
      <c r="D291" s="358">
        <f>SUM(D292:D296)</f>
        <v>37</v>
      </c>
      <c r="E291" s="359">
        <f>SUM(E292:E296)</f>
        <v>1492.2</v>
      </c>
      <c r="F291" s="363">
        <f>SUM(F292:F296)</f>
        <v>91083888</v>
      </c>
      <c r="G291" s="363">
        <f t="shared" ref="G291:N291" si="260">SUM(G292:G296)</f>
        <v>0</v>
      </c>
      <c r="H291" s="363">
        <f t="shared" si="260"/>
        <v>91083888</v>
      </c>
      <c r="I291" s="363">
        <f t="shared" si="260"/>
        <v>86529693.599999994</v>
      </c>
      <c r="J291" s="363">
        <f t="shared" si="260"/>
        <v>86529693.599999994</v>
      </c>
      <c r="K291" s="363">
        <f t="shared" si="260"/>
        <v>0</v>
      </c>
      <c r="L291" s="363">
        <f t="shared" si="260"/>
        <v>4554194.4000000004</v>
      </c>
      <c r="M291" s="363">
        <f t="shared" si="260"/>
        <v>4554194.4000000004</v>
      </c>
      <c r="N291" s="363">
        <f t="shared" si="260"/>
        <v>0</v>
      </c>
      <c r="O291" s="360"/>
      <c r="P291" s="361"/>
      <c r="Q291" s="362"/>
    </row>
    <row r="292" spans="1:17" s="354" customFormat="1" ht="18.75" hidden="1" x14ac:dyDescent="0.2">
      <c r="A292" s="396">
        <v>1</v>
      </c>
      <c r="B292" s="397" t="s">
        <v>1960</v>
      </c>
      <c r="C292" s="384">
        <v>16</v>
      </c>
      <c r="D292" s="384">
        <v>6</v>
      </c>
      <c r="E292" s="398">
        <v>207.3</v>
      </c>
      <c r="F292" s="399">
        <f t="shared" si="240"/>
        <v>12653592</v>
      </c>
      <c r="G292" s="389"/>
      <c r="H292" s="399">
        <f t="shared" si="256"/>
        <v>12653592</v>
      </c>
      <c r="I292" s="399">
        <f t="shared" si="257"/>
        <v>12020912.4</v>
      </c>
      <c r="J292" s="399">
        <f t="shared" si="258"/>
        <v>12020912.4</v>
      </c>
      <c r="K292" s="399">
        <v>0</v>
      </c>
      <c r="L292" s="399">
        <f t="shared" si="241"/>
        <v>632679.6</v>
      </c>
      <c r="M292" s="399">
        <f t="shared" si="242"/>
        <v>632679.6</v>
      </c>
      <c r="N292" s="399">
        <v>0</v>
      </c>
      <c r="O292" s="395">
        <f>P292+Q292</f>
        <v>1</v>
      </c>
      <c r="P292" s="400">
        <v>0.95</v>
      </c>
      <c r="Q292" s="401">
        <v>0.05</v>
      </c>
    </row>
    <row r="293" spans="1:17" s="354" customFormat="1" ht="18.75" hidden="1" x14ac:dyDescent="0.2">
      <c r="A293" s="396">
        <v>2</v>
      </c>
      <c r="B293" s="397" t="s">
        <v>1961</v>
      </c>
      <c r="C293" s="384">
        <v>9</v>
      </c>
      <c r="D293" s="384">
        <v>3</v>
      </c>
      <c r="E293" s="398">
        <v>145.69999999999999</v>
      </c>
      <c r="F293" s="399">
        <f t="shared" si="240"/>
        <v>8893528</v>
      </c>
      <c r="G293" s="389"/>
      <c r="H293" s="399">
        <f t="shared" si="256"/>
        <v>8893528</v>
      </c>
      <c r="I293" s="399">
        <f t="shared" si="257"/>
        <v>8448851.5999999996</v>
      </c>
      <c r="J293" s="399">
        <f t="shared" si="258"/>
        <v>8448851.5999999996</v>
      </c>
      <c r="K293" s="399">
        <v>0</v>
      </c>
      <c r="L293" s="399">
        <f t="shared" si="241"/>
        <v>444676.4</v>
      </c>
      <c r="M293" s="399">
        <f t="shared" si="242"/>
        <v>444676.4</v>
      </c>
      <c r="N293" s="399">
        <v>0</v>
      </c>
      <c r="O293" s="395">
        <f t="shared" ref="O293:O296" si="261">P293+Q293</f>
        <v>1</v>
      </c>
      <c r="P293" s="400">
        <v>0.95</v>
      </c>
      <c r="Q293" s="401">
        <v>0.05</v>
      </c>
    </row>
    <row r="294" spans="1:17" s="354" customFormat="1" ht="18.75" hidden="1" x14ac:dyDescent="0.2">
      <c r="A294" s="396">
        <v>3</v>
      </c>
      <c r="B294" s="397" t="s">
        <v>1962</v>
      </c>
      <c r="C294" s="384">
        <v>37</v>
      </c>
      <c r="D294" s="384">
        <v>14</v>
      </c>
      <c r="E294" s="398">
        <v>532.1</v>
      </c>
      <c r="F294" s="399">
        <f t="shared" si="240"/>
        <v>32479384</v>
      </c>
      <c r="G294" s="389"/>
      <c r="H294" s="399">
        <f t="shared" si="256"/>
        <v>32479384</v>
      </c>
      <c r="I294" s="399">
        <f t="shared" si="257"/>
        <v>30855414.800000001</v>
      </c>
      <c r="J294" s="399">
        <f t="shared" si="258"/>
        <v>30855414.800000001</v>
      </c>
      <c r="K294" s="399">
        <v>0</v>
      </c>
      <c r="L294" s="399">
        <f t="shared" si="241"/>
        <v>1623969.2</v>
      </c>
      <c r="M294" s="399">
        <f t="shared" si="242"/>
        <v>1623969.2</v>
      </c>
      <c r="N294" s="399">
        <v>0</v>
      </c>
      <c r="O294" s="395">
        <f t="shared" si="261"/>
        <v>1</v>
      </c>
      <c r="P294" s="400">
        <v>0.95</v>
      </c>
      <c r="Q294" s="401">
        <v>0.05</v>
      </c>
    </row>
    <row r="295" spans="1:17" s="354" customFormat="1" ht="18.75" hidden="1" x14ac:dyDescent="0.2">
      <c r="A295" s="396">
        <v>4</v>
      </c>
      <c r="B295" s="397" t="s">
        <v>1963</v>
      </c>
      <c r="C295" s="384">
        <v>16</v>
      </c>
      <c r="D295" s="384">
        <v>6</v>
      </c>
      <c r="E295" s="398">
        <v>214.7</v>
      </c>
      <c r="F295" s="399">
        <f t="shared" si="240"/>
        <v>13105288</v>
      </c>
      <c r="G295" s="389"/>
      <c r="H295" s="399">
        <f t="shared" si="256"/>
        <v>13105288</v>
      </c>
      <c r="I295" s="399">
        <f t="shared" si="257"/>
        <v>12450023.6</v>
      </c>
      <c r="J295" s="399">
        <f t="shared" si="258"/>
        <v>12450023.6</v>
      </c>
      <c r="K295" s="399">
        <v>0</v>
      </c>
      <c r="L295" s="399">
        <f t="shared" si="241"/>
        <v>655264.4</v>
      </c>
      <c r="M295" s="399">
        <f t="shared" si="242"/>
        <v>655264.4</v>
      </c>
      <c r="N295" s="399">
        <v>0</v>
      </c>
      <c r="O295" s="395">
        <f t="shared" si="261"/>
        <v>1</v>
      </c>
      <c r="P295" s="400">
        <v>0.95</v>
      </c>
      <c r="Q295" s="401">
        <v>0.05</v>
      </c>
    </row>
    <row r="296" spans="1:17" s="354" customFormat="1" ht="18.75" hidden="1" x14ac:dyDescent="0.2">
      <c r="A296" s="396">
        <v>5</v>
      </c>
      <c r="B296" s="397" t="s">
        <v>1964</v>
      </c>
      <c r="C296" s="384">
        <v>33</v>
      </c>
      <c r="D296" s="402">
        <v>8</v>
      </c>
      <c r="E296" s="389">
        <v>392.4</v>
      </c>
      <c r="F296" s="399">
        <f t="shared" si="240"/>
        <v>23952096</v>
      </c>
      <c r="G296" s="389"/>
      <c r="H296" s="399">
        <f t="shared" si="256"/>
        <v>23952096</v>
      </c>
      <c r="I296" s="399">
        <f t="shared" si="257"/>
        <v>22754491.199999999</v>
      </c>
      <c r="J296" s="399">
        <f t="shared" si="258"/>
        <v>22754491.199999999</v>
      </c>
      <c r="K296" s="399">
        <v>0</v>
      </c>
      <c r="L296" s="399">
        <f t="shared" si="241"/>
        <v>1197604.8</v>
      </c>
      <c r="M296" s="399">
        <f t="shared" si="242"/>
        <v>1197604.8</v>
      </c>
      <c r="N296" s="399">
        <v>0</v>
      </c>
      <c r="O296" s="395">
        <f t="shared" si="261"/>
        <v>1</v>
      </c>
      <c r="P296" s="400">
        <v>0.95</v>
      </c>
      <c r="Q296" s="401">
        <v>0.05</v>
      </c>
    </row>
    <row r="297" spans="1:17" hidden="1" x14ac:dyDescent="0.2"/>
    <row r="298" spans="1:17" hidden="1" x14ac:dyDescent="0.2"/>
  </sheetData>
  <autoFilter ref="A7:X296"/>
  <mergeCells count="54">
    <mergeCell ref="A205:B205"/>
    <mergeCell ref="M5:M6"/>
    <mergeCell ref="A291:B291"/>
    <mergeCell ref="A104:B104"/>
    <mergeCell ref="A112:B112"/>
    <mergeCell ref="A117:B117"/>
    <mergeCell ref="A137:B137"/>
    <mergeCell ref="A220:B220"/>
    <mergeCell ref="A227:B227"/>
    <mergeCell ref="A287:B287"/>
    <mergeCell ref="A233:B233"/>
    <mergeCell ref="A236:B236"/>
    <mergeCell ref="A257:B257"/>
    <mergeCell ref="A264:B264"/>
    <mergeCell ref="A217:B217"/>
    <mergeCell ref="A168:B168"/>
    <mergeCell ref="A200:B200"/>
    <mergeCell ref="F3:F6"/>
    <mergeCell ref="A1:Q1"/>
    <mergeCell ref="A2:Q2"/>
    <mergeCell ref="A3:A7"/>
    <mergeCell ref="B3:B7"/>
    <mergeCell ref="C3:C6"/>
    <mergeCell ref="O3:Q3"/>
    <mergeCell ref="I4:I6"/>
    <mergeCell ref="J4:K4"/>
    <mergeCell ref="K5:K6"/>
    <mergeCell ref="O4:O6"/>
    <mergeCell ref="P4:P6"/>
    <mergeCell ref="Q4:Q6"/>
    <mergeCell ref="N5:N6"/>
    <mergeCell ref="H3:N3"/>
    <mergeCell ref="L4:L6"/>
    <mergeCell ref="A10:B10"/>
    <mergeCell ref="A11:B11"/>
    <mergeCell ref="A18:B18"/>
    <mergeCell ref="D3:D6"/>
    <mergeCell ref="E3:E6"/>
    <mergeCell ref="M4:N4"/>
    <mergeCell ref="H4:H6"/>
    <mergeCell ref="J5:J6"/>
    <mergeCell ref="A143:B143"/>
    <mergeCell ref="A165:B165"/>
    <mergeCell ref="A152:B152"/>
    <mergeCell ref="A102:B102"/>
    <mergeCell ref="A96:B96"/>
    <mergeCell ref="A98:B98"/>
    <mergeCell ref="A61:B61"/>
    <mergeCell ref="A110:B110"/>
    <mergeCell ref="A20:B20"/>
    <mergeCell ref="A57:B57"/>
    <mergeCell ref="A70:B70"/>
    <mergeCell ref="A75:B75"/>
    <mergeCell ref="G3:G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G44"/>
  <sheetViews>
    <sheetView workbookViewId="0">
      <selection activeCell="C38" sqref="C38"/>
    </sheetView>
  </sheetViews>
  <sheetFormatPr defaultRowHeight="12.75" outlineLevelCol="1" x14ac:dyDescent="0.2"/>
  <cols>
    <col min="3" max="3" width="16" customWidth="1"/>
    <col min="5" max="17" width="0" hidden="1" customWidth="1" outlineLevel="1"/>
    <col min="18" max="18" width="9.140625" customWidth="1" collapsed="1"/>
    <col min="32" max="32" width="10.28515625" customWidth="1"/>
    <col min="33" max="33" width="15.5703125" customWidth="1"/>
  </cols>
  <sheetData>
    <row r="2" spans="3:33" x14ac:dyDescent="0.2">
      <c r="AF2" s="133">
        <v>44732</v>
      </c>
    </row>
    <row r="7" spans="3:33" x14ac:dyDescent="0.2">
      <c r="C7" s="908">
        <v>95</v>
      </c>
      <c r="D7">
        <v>0.32</v>
      </c>
      <c r="R7" s="131">
        <v>585.1</v>
      </c>
      <c r="AF7" s="132">
        <f>SUM(R7:AE7)</f>
        <v>585.1</v>
      </c>
      <c r="AG7" s="134">
        <f t="shared" ref="AG7:AG12" si="0">AF7*$AF$2*$C$7%</f>
        <v>24864058.539999999</v>
      </c>
    </row>
    <row r="8" spans="3:33" x14ac:dyDescent="0.2">
      <c r="C8" s="908"/>
      <c r="D8">
        <v>0.61</v>
      </c>
      <c r="R8" s="131">
        <v>1115.5999999999999</v>
      </c>
      <c r="AF8" s="132" t="e">
        <f>#N/A</f>
        <v>#N/A</v>
      </c>
      <c r="AG8" s="134" t="e">
        <f t="shared" si="0"/>
        <v>#N/A</v>
      </c>
    </row>
    <row r="9" spans="3:33" x14ac:dyDescent="0.2">
      <c r="C9" s="908"/>
      <c r="D9">
        <v>0.62</v>
      </c>
      <c r="E9">
        <v>0.62</v>
      </c>
      <c r="R9" s="131">
        <v>1074.0999999999999</v>
      </c>
      <c r="S9" s="131">
        <v>3599</v>
      </c>
      <c r="AF9" s="132" t="e">
        <f>#N/A</f>
        <v>#N/A</v>
      </c>
      <c r="AG9" s="134" t="e">
        <f t="shared" si="0"/>
        <v>#N/A</v>
      </c>
    </row>
    <row r="10" spans="3:33" x14ac:dyDescent="0.2">
      <c r="C10" s="908"/>
      <c r="D10">
        <v>0.63</v>
      </c>
      <c r="R10" s="131">
        <v>1143.8</v>
      </c>
      <c r="AF10" s="132" t="e">
        <f>#N/A</f>
        <v>#N/A</v>
      </c>
      <c r="AG10" s="134" t="e">
        <f t="shared" si="0"/>
        <v>#N/A</v>
      </c>
    </row>
    <row r="11" spans="3:33" x14ac:dyDescent="0.2">
      <c r="C11" s="908"/>
      <c r="D11">
        <v>0.64</v>
      </c>
      <c r="R11" s="131">
        <v>745.1</v>
      </c>
      <c r="AF11" s="132" t="e">
        <f>#N/A</f>
        <v>#N/A</v>
      </c>
      <c r="AG11" s="134" t="e">
        <f t="shared" si="0"/>
        <v>#N/A</v>
      </c>
    </row>
    <row r="12" spans="3:33" s="135" customFormat="1" x14ac:dyDescent="0.2">
      <c r="C12" s="908"/>
      <c r="D12" s="135">
        <v>0.65</v>
      </c>
      <c r="R12" s="136">
        <v>1051.9000000000001</v>
      </c>
      <c r="AF12" s="137" t="e">
        <f>#N/A</f>
        <v>#N/A</v>
      </c>
      <c r="AG12" s="134" t="e">
        <f t="shared" si="0"/>
        <v>#N/A</v>
      </c>
    </row>
    <row r="13" spans="3:33" x14ac:dyDescent="0.2">
      <c r="C13" s="908">
        <v>92</v>
      </c>
      <c r="D13">
        <v>0.67</v>
      </c>
      <c r="R13" s="131">
        <v>3410.1</v>
      </c>
      <c r="AF13" s="132" t="e">
        <f>#N/A</f>
        <v>#N/A</v>
      </c>
      <c r="AG13" s="134" t="e">
        <f>AF13*$AF$2*$C$13%</f>
        <v>#N/A</v>
      </c>
    </row>
    <row r="14" spans="3:33" x14ac:dyDescent="0.2">
      <c r="C14" s="908"/>
      <c r="D14">
        <v>0.69</v>
      </c>
      <c r="R14" s="131">
        <v>2469</v>
      </c>
      <c r="AF14" s="132" t="e">
        <f>#N/A</f>
        <v>#N/A</v>
      </c>
      <c r="AG14" s="134" t="e">
        <f>AF14*$AF$2*$C$13%</f>
        <v>#N/A</v>
      </c>
    </row>
    <row r="15" spans="3:33" s="135" customFormat="1" x14ac:dyDescent="0.2">
      <c r="C15" s="908"/>
      <c r="D15" s="135">
        <v>0.7</v>
      </c>
      <c r="E15" s="135">
        <v>0.7</v>
      </c>
      <c r="F15" s="135">
        <v>0.7</v>
      </c>
      <c r="G15" s="135">
        <v>0.7</v>
      </c>
      <c r="R15" s="136">
        <v>1334.08</v>
      </c>
      <c r="S15" s="136">
        <v>2503.81</v>
      </c>
      <c r="T15" s="136">
        <v>2177.5</v>
      </c>
      <c r="U15" s="136">
        <v>5754.61</v>
      </c>
      <c r="AF15" s="137" t="e">
        <f>#N/A</f>
        <v>#N/A</v>
      </c>
      <c r="AG15" s="134" t="e">
        <f>AF15*$AF$2*$C$13%</f>
        <v>#N/A</v>
      </c>
    </row>
    <row r="16" spans="3:33" x14ac:dyDescent="0.2">
      <c r="C16" s="908">
        <v>90</v>
      </c>
      <c r="D16">
        <v>0.71</v>
      </c>
      <c r="R16" s="131">
        <v>4948.99</v>
      </c>
      <c r="AF16" s="132" t="e">
        <f>#N/A</f>
        <v>#N/A</v>
      </c>
      <c r="AG16" s="134" t="e">
        <f>AF16*$AF$2*$C$16%</f>
        <v>#N/A</v>
      </c>
    </row>
    <row r="17" spans="3:33" x14ac:dyDescent="0.2">
      <c r="C17" s="908"/>
      <c r="D17">
        <v>0.72</v>
      </c>
      <c r="E17">
        <v>0.72</v>
      </c>
      <c r="R17" s="131">
        <v>1093.7</v>
      </c>
      <c r="S17" s="131">
        <v>1153.4000000000001</v>
      </c>
      <c r="AF17" s="132" t="e">
        <f>#N/A</f>
        <v>#N/A</v>
      </c>
      <c r="AG17" s="134" t="e">
        <f>#N/A</f>
        <v>#N/A</v>
      </c>
    </row>
    <row r="18" spans="3:33" x14ac:dyDescent="0.2">
      <c r="C18" s="908"/>
      <c r="D18">
        <v>0.74</v>
      </c>
      <c r="E18">
        <v>0.74</v>
      </c>
      <c r="R18" s="131">
        <v>2598.7199999999998</v>
      </c>
      <c r="S18" s="131">
        <v>1006.6</v>
      </c>
      <c r="AF18" s="132" t="e">
        <f>#N/A</f>
        <v>#N/A</v>
      </c>
      <c r="AG18" s="134" t="e">
        <f>#N/A</f>
        <v>#N/A</v>
      </c>
    </row>
    <row r="19" spans="3:33" x14ac:dyDescent="0.2">
      <c r="C19" s="908"/>
      <c r="D19">
        <v>0.75</v>
      </c>
      <c r="R19" s="131">
        <v>2746.3</v>
      </c>
      <c r="AF19" s="132" t="e">
        <f>#N/A</f>
        <v>#N/A</v>
      </c>
      <c r="AG19" s="134" t="e">
        <f>#N/A</f>
        <v>#N/A</v>
      </c>
    </row>
    <row r="20" spans="3:33" x14ac:dyDescent="0.2">
      <c r="C20" s="908"/>
      <c r="D20">
        <v>0.79</v>
      </c>
      <c r="R20" s="131">
        <v>1972.65</v>
      </c>
      <c r="AF20" s="132" t="e">
        <f>#N/A</f>
        <v>#N/A</v>
      </c>
      <c r="AG20" s="134" t="e">
        <f>#N/A</f>
        <v>#N/A</v>
      </c>
    </row>
    <row r="21" spans="3:33" x14ac:dyDescent="0.2">
      <c r="C21" s="908"/>
      <c r="D21">
        <v>0.84</v>
      </c>
      <c r="R21" s="131">
        <v>3595.29</v>
      </c>
      <c r="T21" s="131"/>
      <c r="AF21" s="132" t="e">
        <f>#N/A</f>
        <v>#N/A</v>
      </c>
      <c r="AG21" s="134" t="e">
        <f>#N/A</f>
        <v>#N/A</v>
      </c>
    </row>
    <row r="22" spans="3:33" x14ac:dyDescent="0.2">
      <c r="C22" s="908"/>
      <c r="D22">
        <v>0.87</v>
      </c>
      <c r="E22">
        <v>0.87</v>
      </c>
      <c r="F22">
        <v>0.87</v>
      </c>
      <c r="G22">
        <v>0.87</v>
      </c>
      <c r="H22">
        <v>0.87</v>
      </c>
      <c r="I22">
        <v>0.87</v>
      </c>
      <c r="J22">
        <v>0.87</v>
      </c>
      <c r="K22">
        <v>0.87</v>
      </c>
      <c r="L22">
        <v>0.87</v>
      </c>
      <c r="M22">
        <v>0.87</v>
      </c>
      <c r="N22">
        <v>0.87</v>
      </c>
      <c r="O22">
        <v>0.87</v>
      </c>
      <c r="P22">
        <v>0.87</v>
      </c>
      <c r="Q22">
        <v>0.87</v>
      </c>
      <c r="R22" s="131">
        <v>828.65</v>
      </c>
      <c r="S22" s="131">
        <v>1321.1</v>
      </c>
      <c r="T22" s="131">
        <v>889.3</v>
      </c>
      <c r="U22" s="131">
        <v>901.4</v>
      </c>
      <c r="V22" s="131">
        <v>925.21</v>
      </c>
      <c r="W22" s="131">
        <v>2638.9</v>
      </c>
      <c r="X22" s="131">
        <v>1397.8</v>
      </c>
      <c r="Y22" s="131">
        <v>1831.5</v>
      </c>
      <c r="Z22" s="131">
        <v>2748</v>
      </c>
      <c r="AA22" s="131">
        <v>2074.5</v>
      </c>
      <c r="AB22" s="131">
        <v>593.12</v>
      </c>
      <c r="AC22" s="131">
        <v>214.3</v>
      </c>
      <c r="AD22" s="131">
        <v>1232.2</v>
      </c>
      <c r="AE22" s="131">
        <v>853.5</v>
      </c>
      <c r="AF22" s="132" t="e">
        <f>#N/A</f>
        <v>#N/A</v>
      </c>
      <c r="AG22" s="134" t="e">
        <f>#N/A</f>
        <v>#N/A</v>
      </c>
    </row>
    <row r="23" spans="3:33" s="135" customFormat="1" x14ac:dyDescent="0.2">
      <c r="C23" s="908"/>
      <c r="D23" s="135">
        <v>0.88</v>
      </c>
      <c r="R23" s="136">
        <v>1821.62</v>
      </c>
      <c r="AF23" s="137" t="e">
        <f>#N/A</f>
        <v>#N/A</v>
      </c>
      <c r="AG23" s="134" t="e">
        <f>#N/A</f>
        <v>#N/A</v>
      </c>
    </row>
    <row r="24" spans="3:33" x14ac:dyDescent="0.2">
      <c r="C24" s="908">
        <v>87</v>
      </c>
      <c r="D24">
        <v>0.9</v>
      </c>
      <c r="R24" s="131">
        <v>4164</v>
      </c>
      <c r="AF24" s="132" t="e">
        <f>#N/A</f>
        <v>#N/A</v>
      </c>
      <c r="AG24" s="134" t="e">
        <f>AF24*$AF$2*$C$24%</f>
        <v>#N/A</v>
      </c>
    </row>
    <row r="25" spans="3:33" x14ac:dyDescent="0.2">
      <c r="C25" s="908"/>
      <c r="D25">
        <v>0.92</v>
      </c>
      <c r="E25">
        <v>0.92</v>
      </c>
      <c r="R25" s="131">
        <v>1464</v>
      </c>
      <c r="S25" s="131">
        <v>5067.6899999999996</v>
      </c>
      <c r="AF25" s="132" t="e">
        <f>#N/A</f>
        <v>#N/A</v>
      </c>
      <c r="AG25" s="134" t="e">
        <f>AF25*$AF$2*$C$24%</f>
        <v>#N/A</v>
      </c>
    </row>
    <row r="26" spans="3:33" x14ac:dyDescent="0.2">
      <c r="C26" s="908"/>
      <c r="D26">
        <v>0.93</v>
      </c>
      <c r="R26" s="131">
        <v>906</v>
      </c>
      <c r="AF26" s="132" t="e">
        <f>#N/A</f>
        <v>#N/A</v>
      </c>
      <c r="AG26" s="134" t="e">
        <f>AF26*$AF$2*$C$24%</f>
        <v>#N/A</v>
      </c>
    </row>
    <row r="27" spans="3:33" s="135" customFormat="1" x14ac:dyDescent="0.2">
      <c r="C27" s="908"/>
      <c r="D27" s="135">
        <v>0.99</v>
      </c>
      <c r="R27" s="136">
        <v>652.9</v>
      </c>
      <c r="AF27" s="137" t="e">
        <f>#N/A</f>
        <v>#N/A</v>
      </c>
      <c r="AG27" s="134" t="e">
        <f>AF27*$AF$2*$C$24%</f>
        <v>#N/A</v>
      </c>
    </row>
    <row r="28" spans="3:33" x14ac:dyDescent="0.2">
      <c r="C28" s="908">
        <v>84</v>
      </c>
      <c r="D28">
        <v>1.03</v>
      </c>
      <c r="R28" s="131">
        <v>3993</v>
      </c>
      <c r="AF28" s="132" t="e">
        <f>#N/A</f>
        <v>#N/A</v>
      </c>
      <c r="AG28" s="134" t="e">
        <f t="shared" ref="AG28:AG33" si="1">AF28*$AF$2*$C$28%</f>
        <v>#N/A</v>
      </c>
    </row>
    <row r="29" spans="3:33" x14ac:dyDescent="0.2">
      <c r="C29" s="908"/>
      <c r="D29">
        <v>1.06</v>
      </c>
      <c r="R29" s="131">
        <v>2675.5</v>
      </c>
      <c r="S29" s="131"/>
      <c r="AF29" s="132" t="e">
        <f>#N/A</f>
        <v>#N/A</v>
      </c>
      <c r="AG29" s="134" t="e">
        <f t="shared" si="1"/>
        <v>#N/A</v>
      </c>
    </row>
    <row r="30" spans="3:33" x14ac:dyDescent="0.2">
      <c r="C30" s="908"/>
      <c r="D30">
        <v>1.1000000000000001</v>
      </c>
      <c r="E30">
        <v>1.1000000000000001</v>
      </c>
      <c r="R30" s="131">
        <v>490.1</v>
      </c>
      <c r="S30" s="131">
        <v>1127.7</v>
      </c>
      <c r="AF30" s="132" t="e">
        <f>#N/A</f>
        <v>#N/A</v>
      </c>
      <c r="AG30" s="134" t="e">
        <f t="shared" si="1"/>
        <v>#N/A</v>
      </c>
    </row>
    <row r="31" spans="3:33" x14ac:dyDescent="0.2">
      <c r="C31" s="908"/>
      <c r="D31">
        <v>1.25</v>
      </c>
      <c r="R31" s="131">
        <v>908.7</v>
      </c>
      <c r="AF31" s="132" t="e">
        <f>#N/A</f>
        <v>#N/A</v>
      </c>
      <c r="AG31" s="134" t="e">
        <f t="shared" si="1"/>
        <v>#N/A</v>
      </c>
    </row>
    <row r="32" spans="3:33" x14ac:dyDescent="0.2">
      <c r="C32" s="908"/>
      <c r="D32">
        <v>1.34</v>
      </c>
      <c r="R32" s="131">
        <v>6288.8</v>
      </c>
      <c r="AF32" s="132" t="e">
        <f>#N/A</f>
        <v>#N/A</v>
      </c>
      <c r="AG32" s="134" t="e">
        <f t="shared" si="1"/>
        <v>#N/A</v>
      </c>
    </row>
    <row r="33" spans="3:33" s="135" customFormat="1" x14ac:dyDescent="0.2">
      <c r="C33" s="908"/>
      <c r="D33" s="135">
        <v>1.4</v>
      </c>
      <c r="R33" s="136">
        <v>3890.7</v>
      </c>
      <c r="S33" s="135">
        <v>7145</v>
      </c>
      <c r="AF33" s="137" t="e">
        <f>#N/A</f>
        <v>#N/A</v>
      </c>
      <c r="AG33" s="134" t="e">
        <f t="shared" si="1"/>
        <v>#N/A</v>
      </c>
    </row>
    <row r="36" spans="3:33" x14ac:dyDescent="0.2">
      <c r="AG36" s="134" t="e">
        <f>SUM(AG7:AG35)</f>
        <v>#N/A</v>
      </c>
    </row>
    <row r="37" spans="3:33" x14ac:dyDescent="0.2">
      <c r="AF37" t="s">
        <v>1379</v>
      </c>
      <c r="AG37" s="134">
        <v>40094598.729999997</v>
      </c>
    </row>
    <row r="38" spans="3:33" x14ac:dyDescent="0.2">
      <c r="AG38" s="134" t="e">
        <f>AG36+AG37</f>
        <v>#N/A</v>
      </c>
    </row>
    <row r="41" spans="3:33" x14ac:dyDescent="0.2">
      <c r="AG41" s="134">
        <v>2216643</v>
      </c>
    </row>
    <row r="42" spans="3:33" x14ac:dyDescent="0.2">
      <c r="AG42" s="134">
        <v>1854629</v>
      </c>
    </row>
    <row r="43" spans="3:33" x14ac:dyDescent="0.2">
      <c r="AG43" s="134">
        <v>526700</v>
      </c>
    </row>
    <row r="44" spans="3:33" x14ac:dyDescent="0.2">
      <c r="AG44" s="134">
        <f>SUM(AG41:AG43)</f>
        <v>4597972</v>
      </c>
    </row>
  </sheetData>
  <mergeCells count="5">
    <mergeCell ref="C7:C12"/>
    <mergeCell ref="C13:C15"/>
    <mergeCell ref="C24:C27"/>
    <mergeCell ref="C28:C33"/>
    <mergeCell ref="C16:C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A43"/>
  <sheetViews>
    <sheetView workbookViewId="0">
      <selection activeCell="AA29" sqref="AA29"/>
    </sheetView>
  </sheetViews>
  <sheetFormatPr defaultRowHeight="12.75" outlineLevelCol="1" x14ac:dyDescent="0.2"/>
  <cols>
    <col min="5" max="14" width="0" hidden="1" customWidth="1" outlineLevel="1"/>
    <col min="15" max="15" width="9.140625" customWidth="1" collapsed="1"/>
    <col min="27" max="27" width="20" customWidth="1"/>
  </cols>
  <sheetData>
    <row r="12" spans="26:26" x14ac:dyDescent="0.2">
      <c r="Z12" s="133">
        <v>44732</v>
      </c>
    </row>
    <row r="18" spans="1:27" x14ac:dyDescent="0.2">
      <c r="A18" s="138"/>
      <c r="B18" s="138"/>
      <c r="C18" s="909">
        <v>95</v>
      </c>
      <c r="D18" s="138">
        <v>0.61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>
        <v>1228.4000000000001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40">
        <f>SUM(O18:X18)</f>
        <v>1228.4000000000001</v>
      </c>
      <c r="AA18" s="141">
        <f>Z18*$Z$12*$C$18%</f>
        <v>52201349.359999999</v>
      </c>
    </row>
    <row r="19" spans="1:27" x14ac:dyDescent="0.2">
      <c r="A19" s="138"/>
      <c r="B19" s="138"/>
      <c r="C19" s="909"/>
      <c r="D19" s="138">
        <v>0.62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9">
        <v>2732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40" t="e">
        <f>#N/A</f>
        <v>#N/A</v>
      </c>
      <c r="AA19" s="141" t="e">
        <f>Z19*$Z$12*$C$18%</f>
        <v>#N/A</v>
      </c>
    </row>
    <row r="20" spans="1:27" x14ac:dyDescent="0.2">
      <c r="A20" s="135"/>
      <c r="B20" s="135"/>
      <c r="C20" s="910"/>
      <c r="D20" s="135">
        <v>0.63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>
        <v>835.64</v>
      </c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7" t="e">
        <f>#N/A</f>
        <v>#N/A</v>
      </c>
      <c r="AA20" s="141" t="e">
        <f>Z20*$Z$12*$C$18%</f>
        <v>#N/A</v>
      </c>
    </row>
    <row r="21" spans="1:27" x14ac:dyDescent="0.2">
      <c r="A21" s="142"/>
      <c r="B21" s="142"/>
      <c r="C21" s="911">
        <v>92</v>
      </c>
      <c r="D21" s="142">
        <v>0.67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>
        <v>662.9</v>
      </c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4" t="e">
        <f>#N/A</f>
        <v>#N/A</v>
      </c>
      <c r="AA21" s="141" t="e">
        <f>Z21*$Z$12*$C$21%</f>
        <v>#N/A</v>
      </c>
    </row>
    <row r="22" spans="1:27" x14ac:dyDescent="0.2">
      <c r="A22" s="138"/>
      <c r="B22" s="138"/>
      <c r="C22" s="909"/>
      <c r="D22" s="138">
        <v>0.69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9">
        <v>1666</v>
      </c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40" t="e">
        <f>#N/A</f>
        <v>#N/A</v>
      </c>
      <c r="AA22" s="141" t="e">
        <f>Z22*$Z$12*$C$21%</f>
        <v>#N/A</v>
      </c>
    </row>
    <row r="23" spans="1:27" x14ac:dyDescent="0.2">
      <c r="A23" s="135"/>
      <c r="B23" s="135"/>
      <c r="C23" s="910"/>
      <c r="D23" s="135">
        <v>0.7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>
        <v>1128.0999999999999</v>
      </c>
      <c r="P23" s="136">
        <v>5693.18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7" t="e">
        <f>#N/A</f>
        <v>#N/A</v>
      </c>
      <c r="AA23" s="141" t="e">
        <f>Z23*$Z$12*$C$21%</f>
        <v>#N/A</v>
      </c>
    </row>
    <row r="24" spans="1:27" x14ac:dyDescent="0.2">
      <c r="A24" s="142"/>
      <c r="B24" s="142"/>
      <c r="C24" s="911">
        <v>90</v>
      </c>
      <c r="D24" s="142">
        <v>0.72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>
        <v>1687.2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4" t="e">
        <f>#N/A</f>
        <v>#N/A</v>
      </c>
      <c r="AA24" s="141" t="e">
        <f>Z24*$Z$12*$C$24%</f>
        <v>#N/A</v>
      </c>
    </row>
    <row r="25" spans="1:27" x14ac:dyDescent="0.2">
      <c r="A25" s="138"/>
      <c r="B25" s="138"/>
      <c r="C25" s="909"/>
      <c r="D25" s="138">
        <v>0.75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>
        <v>6196.11</v>
      </c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40" t="e">
        <f>#N/A</f>
        <v>#N/A</v>
      </c>
      <c r="AA25" s="141" t="e">
        <f>Z25*$Z$12*$C$24%</f>
        <v>#N/A</v>
      </c>
    </row>
    <row r="26" spans="1:27" x14ac:dyDescent="0.2">
      <c r="A26" s="138"/>
      <c r="B26" s="138"/>
      <c r="C26" s="909"/>
      <c r="D26" s="138">
        <v>0.79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>
        <v>1317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40" t="e">
        <f>#N/A</f>
        <v>#N/A</v>
      </c>
      <c r="AA26" s="141" t="e">
        <f>Z26*$Z$12*$C$24%</f>
        <v>#N/A</v>
      </c>
    </row>
    <row r="27" spans="1:27" x14ac:dyDescent="0.2">
      <c r="A27" s="135"/>
      <c r="B27" s="135"/>
      <c r="C27" s="910"/>
      <c r="D27" s="135">
        <v>0.87</v>
      </c>
      <c r="E27" s="135">
        <v>0.87</v>
      </c>
      <c r="F27" s="135">
        <v>0.87</v>
      </c>
      <c r="G27" s="135">
        <v>0.87</v>
      </c>
      <c r="H27" s="135">
        <v>0.87</v>
      </c>
      <c r="I27" s="135">
        <v>0.87</v>
      </c>
      <c r="J27" s="135">
        <v>0.87</v>
      </c>
      <c r="K27" s="135">
        <v>0.87</v>
      </c>
      <c r="L27" s="135">
        <v>0.87</v>
      </c>
      <c r="M27" s="135">
        <v>0.87</v>
      </c>
      <c r="N27" s="135">
        <v>2239.5</v>
      </c>
      <c r="O27" s="136">
        <v>1458.7</v>
      </c>
      <c r="P27" s="136">
        <v>5511.6</v>
      </c>
      <c r="Q27" s="136">
        <v>925</v>
      </c>
      <c r="R27" s="136">
        <v>2114.9</v>
      </c>
      <c r="S27" s="136">
        <v>321.5</v>
      </c>
      <c r="T27" s="136">
        <v>2958.6</v>
      </c>
      <c r="U27" s="136">
        <v>1204.0999999999999</v>
      </c>
      <c r="V27" s="136">
        <v>2655.2</v>
      </c>
      <c r="W27" s="136">
        <v>1133.5999999999999</v>
      </c>
      <c r="X27" s="136">
        <v>222.7</v>
      </c>
      <c r="Y27" s="136">
        <v>2239.5</v>
      </c>
      <c r="Z27" s="137">
        <f>SUM(O27:Y27)</f>
        <v>20745.400000000001</v>
      </c>
      <c r="AA27" s="141">
        <f>Z27*$Z$12*$C$24%</f>
        <v>835184909.51999998</v>
      </c>
    </row>
    <row r="28" spans="1:27" x14ac:dyDescent="0.2">
      <c r="A28" s="142"/>
      <c r="B28" s="142"/>
      <c r="C28" s="911">
        <v>87</v>
      </c>
      <c r="D28" s="142">
        <v>0.96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>
        <v>1474.1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4" t="e">
        <f>#N/A</f>
        <v>#N/A</v>
      </c>
      <c r="AA28" s="141" t="e">
        <f>Z28*$Z$12*$C$28%</f>
        <v>#N/A</v>
      </c>
    </row>
    <row r="29" spans="1:27" x14ac:dyDescent="0.2">
      <c r="A29" s="135"/>
      <c r="B29" s="135"/>
      <c r="C29" s="910"/>
      <c r="D29" s="135">
        <v>0.99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>
        <v>464.4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7" t="e">
        <f>#N/A</f>
        <v>#N/A</v>
      </c>
      <c r="AA29" s="141" t="e">
        <f>Z29*$Z$12*$C$28%</f>
        <v>#N/A</v>
      </c>
    </row>
    <row r="30" spans="1:27" x14ac:dyDescent="0.2">
      <c r="A30" s="142"/>
      <c r="B30" s="142"/>
      <c r="C30" s="911">
        <v>84</v>
      </c>
      <c r="D30" s="142">
        <v>1.03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>
        <v>4027.66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4" t="e">
        <f>#N/A</f>
        <v>#N/A</v>
      </c>
      <c r="AA30" s="141" t="e">
        <f>Z30*$Z$12*$C$30%</f>
        <v>#N/A</v>
      </c>
    </row>
    <row r="31" spans="1:27" x14ac:dyDescent="0.2">
      <c r="A31" s="138"/>
      <c r="B31" s="138"/>
      <c r="C31" s="909"/>
      <c r="D31" s="138">
        <v>1.06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>
        <v>5370.5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40" t="e">
        <f>#N/A</f>
        <v>#N/A</v>
      </c>
      <c r="AA31" s="141" t="e">
        <f>Z31*$Z$12*$C$30%</f>
        <v>#N/A</v>
      </c>
    </row>
    <row r="32" spans="1:27" x14ac:dyDescent="0.2">
      <c r="A32" s="138"/>
      <c r="B32" s="138"/>
      <c r="C32" s="909"/>
      <c r="D32" s="138">
        <v>1.1000000000000001</v>
      </c>
      <c r="E32" s="138">
        <v>1.1000000000000001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9">
        <v>488.4</v>
      </c>
      <c r="P32" s="139">
        <v>804.5</v>
      </c>
      <c r="Q32" s="138"/>
      <c r="R32" s="138"/>
      <c r="S32" s="138"/>
      <c r="T32" s="138"/>
      <c r="U32" s="138"/>
      <c r="V32" s="138"/>
      <c r="W32" s="138"/>
      <c r="X32" s="138"/>
      <c r="Y32" s="138"/>
      <c r="Z32" s="140" t="e">
        <f>#N/A</f>
        <v>#N/A</v>
      </c>
      <c r="AA32" s="141" t="e">
        <f>Z32*$Z$12*$C$30%</f>
        <v>#N/A</v>
      </c>
    </row>
    <row r="33" spans="1:27" x14ac:dyDescent="0.2">
      <c r="A33" s="138"/>
      <c r="B33" s="138"/>
      <c r="C33" s="909"/>
      <c r="D33" s="138">
        <v>1.25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>
        <v>1137.0999999999999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40" t="e">
        <f>#N/A</f>
        <v>#N/A</v>
      </c>
      <c r="AA33" s="141" t="e">
        <f>Z33*$Z$12*$C$30%</f>
        <v>#N/A</v>
      </c>
    </row>
    <row r="34" spans="1:27" x14ac:dyDescent="0.2">
      <c r="A34" s="135"/>
      <c r="B34" s="135"/>
      <c r="C34" s="910"/>
      <c r="D34" s="135">
        <v>2.0699999999999998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>
        <v>713.9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7" t="e">
        <f>#N/A</f>
        <v>#N/A</v>
      </c>
      <c r="AA34" s="141" t="e">
        <f>Z34*$Z$12*$C$30%</f>
        <v>#N/A</v>
      </c>
    </row>
    <row r="37" spans="1:27" x14ac:dyDescent="0.2">
      <c r="Z37" s="132" t="e">
        <f>SUM(Z18:Z36)</f>
        <v>#N/A</v>
      </c>
      <c r="AA37" s="132" t="e">
        <f>SUM(AA18:AA36)</f>
        <v>#N/A</v>
      </c>
    </row>
    <row r="41" spans="1:27" x14ac:dyDescent="0.2">
      <c r="AA41" s="134">
        <v>1372342</v>
      </c>
    </row>
    <row r="42" spans="1:27" x14ac:dyDescent="0.2">
      <c r="AA42" s="134">
        <v>2066466</v>
      </c>
    </row>
    <row r="43" spans="1:27" x14ac:dyDescent="0.2">
      <c r="AA43" s="132">
        <f>AA41+AA42</f>
        <v>3438808</v>
      </c>
    </row>
  </sheetData>
  <mergeCells count="5">
    <mergeCell ref="C18:C20"/>
    <mergeCell ref="C21:C23"/>
    <mergeCell ref="C24:C27"/>
    <mergeCell ref="C28:C29"/>
    <mergeCell ref="C30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Приложение № 1</vt:lpstr>
      <vt:lpstr>Приложение № 2</vt:lpstr>
      <vt:lpstr> Старое</vt:lpstr>
      <vt:lpstr>Приложение № 3 </vt:lpstr>
      <vt:lpstr>Приложение № 3</vt:lpstr>
      <vt:lpstr>приложение 5</vt:lpstr>
      <vt:lpstr>Приложение № 4</vt:lpstr>
      <vt:lpstr>2 этап</vt:lpstr>
      <vt:lpstr>3 этап</vt:lpstr>
      <vt:lpstr>' Старое'!Заголовки_для_печати</vt:lpstr>
      <vt:lpstr>'приложение 5'!Заголовки_для_печати</vt:lpstr>
      <vt:lpstr>'Приложение № 1'!Заголовки_для_печати</vt:lpstr>
      <vt:lpstr>'Приложение № 2'!Заголовки_для_печати</vt:lpstr>
      <vt:lpstr>'Приложение № 3'!Заголовки_для_печати</vt:lpstr>
      <vt:lpstr>'Приложение № 3 '!Заголовки_для_печати</vt:lpstr>
      <vt:lpstr>' Старое'!Область_печати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3 '!Область_печати</vt:lpstr>
      <vt:lpstr>'Приложение № 4'!Область_печати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</dc:creator>
  <dc:description>exif_MSED_88a64656de418b8c650e1158717006c4940dbd11832c42e0f92b3034d3143766</dc:description>
  <cp:lastModifiedBy>User</cp:lastModifiedBy>
  <cp:lastPrinted>2019-04-04T06:53:07Z</cp:lastPrinted>
  <dcterms:created xsi:type="dcterms:W3CDTF">2011-04-12T09:40:05Z</dcterms:created>
  <dcterms:modified xsi:type="dcterms:W3CDTF">2019-07-05T08:13:10Z</dcterms:modified>
</cp:coreProperties>
</file>