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Паспорт программы" sheetId="10" r:id="rId1"/>
    <sheet name="Прил 1 Планируемые результаты" sheetId="1" r:id="rId2"/>
    <sheet name="Прил 2 Паспорт подпр 1" sheetId="3" r:id="rId3"/>
    <sheet name="Прил 3 паспорт подпр 2" sheetId="2" r:id="rId4"/>
    <sheet name="Прил 4 паспорт подпр 3" sheetId="4" r:id="rId5"/>
    <sheet name="Прил 5 паспорт подпр 4" sheetId="5" r:id="rId6"/>
    <sheet name="Прил 6 пасп подпр 5" sheetId="6" r:id="rId7"/>
    <sheet name="Прил 7 пасп подпр 6" sheetId="7" r:id="rId8"/>
    <sheet name="Прил 8 пасп подпр 7" sheetId="8" r:id="rId9"/>
    <sheet name="Прил 9 пасп подпр 8" sheetId="9" r:id="rId10"/>
    <sheet name="Прил 10 Обоснов фин ресурсов" sheetId="12" r:id="rId11"/>
    <sheet name="Прил 11 Перечень мероприятий" sheetId="13" r:id="rId12"/>
    <sheet name="Прил 12 Адресный перечень об" sheetId="14" r:id="rId13"/>
    <sheet name="Прил 13 Адреснперечень объекта" sheetId="15" r:id="rId14"/>
    <sheet name="Прил 14 методика расчета" sheetId="16" r:id="rId15"/>
  </sheets>
  <definedNames>
    <definedName name="_xlnm.Print_Area" localSheetId="1">'Прил 1 Планируемые результаты'!$A$1:$L$66</definedName>
    <definedName name="_xlnm.Print_Area" localSheetId="11">'Прил 11 Перечень мероприятий'!$A$1:$N$286</definedName>
    <definedName name="_xlnm.Print_Area" localSheetId="9">'Прил 9 пасп подпр 8'!$A$1:$K$30</definedName>
  </definedNames>
  <calcPr calcId="152511"/>
</workbook>
</file>

<file path=xl/calcChain.xml><?xml version="1.0" encoding="utf-8"?>
<calcChain xmlns="http://schemas.openxmlformats.org/spreadsheetml/2006/main">
  <c r="J139" i="13" l="1"/>
  <c r="J252" i="13" l="1"/>
  <c r="H195" i="13"/>
  <c r="I195" i="13"/>
  <c r="J195" i="13"/>
  <c r="K195" i="13"/>
  <c r="L195" i="13"/>
  <c r="G203" i="13"/>
  <c r="H203" i="13"/>
  <c r="I203" i="13"/>
  <c r="J203" i="13"/>
  <c r="K203" i="13"/>
  <c r="L203" i="13"/>
  <c r="F203" i="13"/>
  <c r="F204" i="13"/>
  <c r="G204" i="13"/>
  <c r="H204" i="13"/>
  <c r="I204" i="13"/>
  <c r="K204" i="13"/>
  <c r="L204" i="13"/>
  <c r="J204" i="13"/>
  <c r="J196" i="13" s="1"/>
  <c r="J240" i="13" s="1"/>
  <c r="G206" i="13"/>
  <c r="F205" i="13"/>
  <c r="H205" i="13"/>
  <c r="I205" i="13"/>
  <c r="K205" i="13"/>
  <c r="L205" i="13"/>
  <c r="J205" i="13"/>
  <c r="J219" i="13"/>
  <c r="J210" i="13"/>
  <c r="J229" i="13"/>
  <c r="J213" i="13"/>
  <c r="J77" i="13"/>
  <c r="J61" i="13"/>
  <c r="O77" i="13" s="1"/>
  <c r="J23" i="13"/>
  <c r="J32" i="13"/>
  <c r="H146" i="13" l="1"/>
  <c r="I146" i="13"/>
  <c r="J146" i="13"/>
  <c r="K146" i="13"/>
  <c r="L146" i="13"/>
  <c r="G146" i="13"/>
  <c r="H165" i="13"/>
  <c r="I165" i="13"/>
  <c r="J165" i="13"/>
  <c r="K165" i="13"/>
  <c r="L165" i="13"/>
  <c r="G165" i="13"/>
  <c r="G166" i="13"/>
  <c r="J140" i="13"/>
  <c r="H22" i="15" l="1"/>
  <c r="H23" i="15"/>
  <c r="H24" i="15"/>
  <c r="H20" i="15"/>
  <c r="H21" i="15"/>
  <c r="H19" i="15"/>
  <c r="I20" i="15" l="1"/>
  <c r="J20" i="15"/>
  <c r="K20" i="15"/>
  <c r="I21" i="15"/>
  <c r="I20" i="14"/>
  <c r="J20" i="14"/>
  <c r="K20" i="14"/>
  <c r="H20" i="14"/>
  <c r="H19" i="14"/>
  <c r="H18" i="14"/>
  <c r="H202" i="13" l="1"/>
  <c r="I202" i="13"/>
  <c r="J202" i="13"/>
  <c r="J194" i="13" s="1"/>
  <c r="K202" i="13"/>
  <c r="L202" i="13"/>
  <c r="F211" i="13"/>
  <c r="F210" i="13"/>
  <c r="F209" i="13" s="1"/>
  <c r="H209" i="13"/>
  <c r="I209" i="13"/>
  <c r="J209" i="13"/>
  <c r="K209" i="13"/>
  <c r="L209" i="13"/>
  <c r="G210" i="13"/>
  <c r="G209" i="13" s="1"/>
  <c r="G211" i="13"/>
  <c r="F202" i="13" l="1"/>
  <c r="G202" i="13"/>
  <c r="H19" i="13"/>
  <c r="I19" i="13"/>
  <c r="J19" i="13"/>
  <c r="K19" i="13"/>
  <c r="L19" i="13"/>
  <c r="G70" i="12" l="1"/>
  <c r="G69" i="12"/>
  <c r="G68" i="12"/>
  <c r="G67" i="12"/>
  <c r="G66" i="12"/>
  <c r="G65" i="12" l="1"/>
  <c r="G38" i="13" l="1"/>
  <c r="G37" i="13" s="1"/>
  <c r="F38" i="13"/>
  <c r="F37" i="13" s="1"/>
  <c r="L37" i="13"/>
  <c r="K37" i="13"/>
  <c r="J37" i="13"/>
  <c r="I37" i="13"/>
  <c r="H37" i="13"/>
  <c r="J212" i="13" l="1"/>
  <c r="I14" i="13" l="1"/>
  <c r="I42" i="13" s="1"/>
  <c r="J14" i="13"/>
  <c r="J42" i="13" s="1"/>
  <c r="F42" i="13" s="1"/>
  <c r="K14" i="13"/>
  <c r="K42" i="13" s="1"/>
  <c r="L14" i="13"/>
  <c r="L42" i="13" s="1"/>
  <c r="H14" i="13"/>
  <c r="H42" i="13" s="1"/>
  <c r="G182" i="12" l="1"/>
  <c r="G181" i="12"/>
  <c r="G180" i="12"/>
  <c r="G179" i="12"/>
  <c r="G178" i="12"/>
  <c r="G58" i="12"/>
  <c r="G57" i="12"/>
  <c r="G56" i="12"/>
  <c r="G55" i="12"/>
  <c r="G54" i="12"/>
  <c r="G52" i="12"/>
  <c r="G51" i="12"/>
  <c r="G50" i="12"/>
  <c r="G49" i="12"/>
  <c r="G48" i="12"/>
  <c r="H33" i="13"/>
  <c r="I33" i="13"/>
  <c r="J33" i="13"/>
  <c r="K33" i="13"/>
  <c r="L33" i="13"/>
  <c r="F35" i="13"/>
  <c r="G35" i="13"/>
  <c r="G177" i="12" l="1"/>
  <c r="G53" i="12"/>
  <c r="G47" i="12"/>
  <c r="G347" i="12" l="1"/>
  <c r="G346" i="12"/>
  <c r="G345" i="12"/>
  <c r="G344" i="12"/>
  <c r="G343" i="12"/>
  <c r="G341" i="12"/>
  <c r="G340" i="12"/>
  <c r="G339" i="12"/>
  <c r="G338" i="12"/>
  <c r="G337" i="12"/>
  <c r="I194" i="13"/>
  <c r="K194" i="13"/>
  <c r="L194" i="13"/>
  <c r="H194" i="13"/>
  <c r="H234" i="13"/>
  <c r="I234" i="13"/>
  <c r="J234" i="13"/>
  <c r="K234" i="13"/>
  <c r="L234" i="13"/>
  <c r="F235" i="13"/>
  <c r="F195" i="13" s="1"/>
  <c r="G235" i="13"/>
  <c r="F236" i="13"/>
  <c r="G234" i="13" l="1"/>
  <c r="G195" i="13"/>
  <c r="G194" i="13"/>
  <c r="F234" i="13"/>
  <c r="G342" i="12"/>
  <c r="G336" i="12"/>
  <c r="G26" i="13"/>
  <c r="G293" i="12"/>
  <c r="G292" i="12"/>
  <c r="G291" i="12"/>
  <c r="G290" i="12"/>
  <c r="G289" i="12"/>
  <c r="G176" i="12"/>
  <c r="G175" i="12"/>
  <c r="G174" i="12"/>
  <c r="G173" i="12"/>
  <c r="G172" i="12"/>
  <c r="I218" i="13"/>
  <c r="J218" i="13"/>
  <c r="K218" i="13"/>
  <c r="L218" i="13"/>
  <c r="F220" i="13"/>
  <c r="H218" i="13"/>
  <c r="H111" i="13"/>
  <c r="H123" i="13" s="1"/>
  <c r="I111" i="13"/>
  <c r="J111" i="13"/>
  <c r="J123" i="13" s="1"/>
  <c r="K111" i="13"/>
  <c r="L111" i="13"/>
  <c r="L123" i="13" s="1"/>
  <c r="H113" i="13"/>
  <c r="I113" i="13"/>
  <c r="J113" i="13"/>
  <c r="K113" i="13"/>
  <c r="L113" i="13"/>
  <c r="G114" i="13"/>
  <c r="G111" i="13" s="1"/>
  <c r="F114" i="13"/>
  <c r="F111" i="13" s="1"/>
  <c r="F123" i="13" s="1"/>
  <c r="F117" i="13"/>
  <c r="F121" i="13"/>
  <c r="G171" i="12" l="1"/>
  <c r="G123" i="13"/>
  <c r="K123" i="13"/>
  <c r="I123" i="13"/>
  <c r="G288" i="12"/>
  <c r="G220" i="13"/>
  <c r="B37" i="10" l="1"/>
  <c r="B38" i="10"/>
  <c r="B39" i="10"/>
  <c r="B40" i="10"/>
  <c r="B41" i="10"/>
  <c r="B36" i="10"/>
  <c r="C42" i="10"/>
  <c r="D42" i="10"/>
  <c r="E42" i="10"/>
  <c r="F42" i="10"/>
  <c r="G42" i="10"/>
  <c r="B42" i="10" l="1"/>
  <c r="H251" i="13"/>
  <c r="I251" i="13"/>
  <c r="J251" i="13"/>
  <c r="K251" i="13"/>
  <c r="L251" i="13"/>
  <c r="G36" i="13"/>
  <c r="G30" i="13"/>
  <c r="G28" i="13"/>
  <c r="G23" i="13"/>
  <c r="G403" i="12"/>
  <c r="G402" i="12"/>
  <c r="G401" i="12"/>
  <c r="G400" i="12"/>
  <c r="G399" i="12"/>
  <c r="G397" i="12"/>
  <c r="G396" i="12"/>
  <c r="G395" i="12"/>
  <c r="G394" i="12"/>
  <c r="G393" i="12"/>
  <c r="G389" i="12"/>
  <c r="G391" i="12"/>
  <c r="G390" i="12"/>
  <c r="G388" i="12"/>
  <c r="G387" i="12"/>
  <c r="G385" i="12"/>
  <c r="G384" i="12"/>
  <c r="G383" i="12"/>
  <c r="G382" i="12"/>
  <c r="G381" i="12"/>
  <c r="G379" i="12"/>
  <c r="G378" i="12"/>
  <c r="G377" i="12"/>
  <c r="G376" i="12"/>
  <c r="G375" i="12"/>
  <c r="G372" i="12"/>
  <c r="G371" i="12"/>
  <c r="G370" i="12"/>
  <c r="G369" i="12"/>
  <c r="G368" i="12"/>
  <c r="G366" i="12"/>
  <c r="G365" i="12"/>
  <c r="G364" i="12"/>
  <c r="G363" i="12"/>
  <c r="G362" i="12"/>
  <c r="G360" i="12"/>
  <c r="G359" i="12"/>
  <c r="G358" i="12"/>
  <c r="G357" i="12"/>
  <c r="G356" i="12"/>
  <c r="G354" i="12"/>
  <c r="G353" i="12"/>
  <c r="G352" i="12"/>
  <c r="G351" i="12"/>
  <c r="G350" i="12"/>
  <c r="G335" i="12"/>
  <c r="G334" i="12"/>
  <c r="G333" i="12"/>
  <c r="G332" i="12"/>
  <c r="G331" i="12"/>
  <c r="H230" i="13"/>
  <c r="I230" i="13"/>
  <c r="J230" i="13"/>
  <c r="K230" i="13"/>
  <c r="L230" i="13"/>
  <c r="G329" i="12"/>
  <c r="G328" i="12"/>
  <c r="G327" i="12"/>
  <c r="G326" i="12"/>
  <c r="G325" i="12"/>
  <c r="G323" i="12"/>
  <c r="G322" i="12"/>
  <c r="G321" i="12"/>
  <c r="G320" i="12"/>
  <c r="G319" i="12"/>
  <c r="G317" i="12"/>
  <c r="G316" i="12"/>
  <c r="G315" i="12"/>
  <c r="G314" i="12"/>
  <c r="G313" i="12"/>
  <c r="G311" i="12"/>
  <c r="G310" i="12"/>
  <c r="G309" i="12"/>
  <c r="G308" i="12"/>
  <c r="G307" i="12"/>
  <c r="G305" i="12"/>
  <c r="G304" i="12"/>
  <c r="G303" i="12"/>
  <c r="G302" i="12"/>
  <c r="G301" i="12"/>
  <c r="G299" i="12"/>
  <c r="G298" i="12"/>
  <c r="G297" i="12"/>
  <c r="G296" i="12"/>
  <c r="G295" i="12"/>
  <c r="G287" i="12"/>
  <c r="G286" i="12"/>
  <c r="G285" i="12"/>
  <c r="G284" i="12"/>
  <c r="G283" i="12"/>
  <c r="G281" i="12"/>
  <c r="G280" i="12"/>
  <c r="G279" i="12"/>
  <c r="G278" i="12"/>
  <c r="G277" i="12"/>
  <c r="G275" i="12"/>
  <c r="G274" i="12"/>
  <c r="G273" i="12"/>
  <c r="G272" i="12"/>
  <c r="G271" i="12"/>
  <c r="G269" i="12"/>
  <c r="G268" i="12"/>
  <c r="G267" i="12"/>
  <c r="G266" i="12"/>
  <c r="G265" i="12"/>
  <c r="G263" i="12"/>
  <c r="G262" i="12"/>
  <c r="G261" i="12"/>
  <c r="G260" i="12"/>
  <c r="G259" i="12"/>
  <c r="G257" i="12"/>
  <c r="G256" i="12"/>
  <c r="G255" i="12"/>
  <c r="G254" i="12"/>
  <c r="G253" i="12"/>
  <c r="G251" i="12"/>
  <c r="G250" i="12"/>
  <c r="G249" i="12"/>
  <c r="G248" i="12"/>
  <c r="G247" i="12"/>
  <c r="G245" i="12"/>
  <c r="G244" i="12"/>
  <c r="G243" i="12"/>
  <c r="G242" i="12"/>
  <c r="G241" i="12"/>
  <c r="G239" i="12"/>
  <c r="G238" i="12"/>
  <c r="G237" i="12"/>
  <c r="G236" i="12"/>
  <c r="G235" i="12"/>
  <c r="G211" i="12"/>
  <c r="G210" i="12"/>
  <c r="G209" i="12"/>
  <c r="G208" i="12"/>
  <c r="G207" i="12"/>
  <c r="H163" i="13"/>
  <c r="H145" i="13" s="1"/>
  <c r="I163" i="13"/>
  <c r="I145" i="13" s="1"/>
  <c r="J163" i="13"/>
  <c r="J145" i="13" s="1"/>
  <c r="K163" i="13"/>
  <c r="K145" i="13" s="1"/>
  <c r="L163" i="13"/>
  <c r="L145" i="13" s="1"/>
  <c r="G140" i="13"/>
  <c r="G164" i="13"/>
  <c r="G163" i="13" s="1"/>
  <c r="G145" i="13" s="1"/>
  <c r="G204" i="12"/>
  <c r="G203" i="12"/>
  <c r="G202" i="12"/>
  <c r="G201" i="12"/>
  <c r="G200" i="12"/>
  <c r="G194" i="12"/>
  <c r="G193" i="12"/>
  <c r="G192" i="12"/>
  <c r="G191" i="12"/>
  <c r="G190" i="12"/>
  <c r="G185" i="12"/>
  <c r="G184" i="12"/>
  <c r="G170" i="12"/>
  <c r="G169" i="12"/>
  <c r="G168" i="12"/>
  <c r="G167" i="12"/>
  <c r="G166" i="12"/>
  <c r="G161" i="12"/>
  <c r="G160" i="12"/>
  <c r="G159" i="12"/>
  <c r="G158" i="12"/>
  <c r="G157" i="12"/>
  <c r="G152" i="12"/>
  <c r="G151" i="12"/>
  <c r="G146" i="12"/>
  <c r="G145" i="12"/>
  <c r="G143" i="12"/>
  <c r="G142" i="12"/>
  <c r="G141" i="12"/>
  <c r="G140" i="12"/>
  <c r="G139" i="12"/>
  <c r="G137" i="12"/>
  <c r="G136" i="12"/>
  <c r="G135" i="12"/>
  <c r="G134" i="12"/>
  <c r="G133" i="12"/>
  <c r="G131" i="12"/>
  <c r="G130" i="12"/>
  <c r="G129" i="12"/>
  <c r="G128" i="12"/>
  <c r="G127" i="12"/>
  <c r="G110" i="12"/>
  <c r="G109" i="12"/>
  <c r="G104" i="12"/>
  <c r="G103" i="12"/>
  <c r="G101" i="12"/>
  <c r="G100" i="12"/>
  <c r="G99" i="12"/>
  <c r="G98" i="12"/>
  <c r="G97" i="12"/>
  <c r="G95" i="12"/>
  <c r="G94" i="12"/>
  <c r="G93" i="12"/>
  <c r="G92" i="12"/>
  <c r="G91" i="12"/>
  <c r="G64" i="12"/>
  <c r="G63" i="12"/>
  <c r="G62" i="12"/>
  <c r="G61" i="12"/>
  <c r="G60" i="12"/>
  <c r="G46" i="12"/>
  <c r="G45" i="12"/>
  <c r="G44" i="12"/>
  <c r="G43" i="12"/>
  <c r="G42" i="12"/>
  <c r="G40" i="12"/>
  <c r="G39" i="12"/>
  <c r="G38" i="12"/>
  <c r="G37" i="12"/>
  <c r="G36" i="12"/>
  <c r="G34" i="12"/>
  <c r="G33" i="12"/>
  <c r="G32" i="12"/>
  <c r="G31" i="12"/>
  <c r="G30" i="12"/>
  <c r="G28" i="12"/>
  <c r="G27" i="12"/>
  <c r="G26" i="12"/>
  <c r="G25" i="12"/>
  <c r="G24" i="12"/>
  <c r="G22" i="12"/>
  <c r="G21" i="12"/>
  <c r="G20" i="12"/>
  <c r="G19" i="12"/>
  <c r="G18" i="12"/>
  <c r="G25" i="13"/>
  <c r="H25" i="13"/>
  <c r="I25" i="13"/>
  <c r="J25" i="13"/>
  <c r="K25" i="13"/>
  <c r="L25" i="13"/>
  <c r="F26" i="13"/>
  <c r="F25" i="13" s="1"/>
  <c r="G34" i="13"/>
  <c r="G32" i="13"/>
  <c r="G21" i="13"/>
  <c r="G20" i="13"/>
  <c r="G19" i="13" l="1"/>
  <c r="G398" i="12"/>
  <c r="G33" i="13"/>
  <c r="G206" i="12"/>
  <c r="G234" i="12"/>
  <c r="G258" i="12"/>
  <c r="G276" i="12"/>
  <c r="G355" i="12"/>
  <c r="G361" i="12"/>
  <c r="G282" i="12"/>
  <c r="G306" i="12"/>
  <c r="G312" i="12"/>
  <c r="G246" i="12"/>
  <c r="G264" i="12"/>
  <c r="G270" i="12"/>
  <c r="G294" i="12"/>
  <c r="G300" i="12"/>
  <c r="G324" i="12"/>
  <c r="G367" i="12"/>
  <c r="G189" i="12"/>
  <c r="G252" i="12"/>
  <c r="G374" i="12"/>
  <c r="G392" i="12"/>
  <c r="G132" i="12"/>
  <c r="G240" i="12"/>
  <c r="G318" i="12"/>
  <c r="G330" i="12"/>
  <c r="G349" i="12"/>
  <c r="G380" i="12"/>
  <c r="G17" i="13"/>
  <c r="G16" i="13" s="1"/>
  <c r="G386" i="12"/>
  <c r="G17" i="12"/>
  <c r="G23" i="12"/>
  <c r="G41" i="12"/>
  <c r="G59" i="12"/>
  <c r="G90" i="12"/>
  <c r="G138" i="12"/>
  <c r="G156" i="12"/>
  <c r="G165" i="12"/>
  <c r="G96" i="12"/>
  <c r="G29" i="12"/>
  <c r="G35" i="12"/>
  <c r="G126" i="12"/>
  <c r="G199" i="12"/>
  <c r="K18" i="8"/>
  <c r="K16" i="8" s="1"/>
  <c r="H196" i="13"/>
  <c r="H240" i="13" s="1"/>
  <c r="H284" i="13" s="1"/>
  <c r="I196" i="13"/>
  <c r="I240" i="13" s="1"/>
  <c r="I284" i="13" s="1"/>
  <c r="J284" i="13"/>
  <c r="K196" i="13"/>
  <c r="K240" i="13" s="1"/>
  <c r="K284" i="13" s="1"/>
  <c r="L196" i="13"/>
  <c r="L240" i="13" s="1"/>
  <c r="L284" i="13" s="1"/>
  <c r="J12" i="6" l="1"/>
  <c r="I12" i="6"/>
  <c r="K24" i="6"/>
  <c r="K18" i="3"/>
  <c r="L87" i="13"/>
  <c r="K87" i="13"/>
  <c r="J87" i="13"/>
  <c r="I86" i="13"/>
  <c r="H86" i="13"/>
  <c r="G89" i="13"/>
  <c r="G139" i="13"/>
  <c r="H139" i="13"/>
  <c r="I139" i="13"/>
  <c r="K139" i="13"/>
  <c r="L139" i="13"/>
  <c r="L119" i="13"/>
  <c r="G188" i="12" s="1"/>
  <c r="K119" i="13"/>
  <c r="G187" i="12" s="1"/>
  <c r="J119" i="13"/>
  <c r="J78" i="13"/>
  <c r="L85" i="13"/>
  <c r="K85" i="13"/>
  <c r="J85" i="13"/>
  <c r="F89" i="13"/>
  <c r="F88" i="13" s="1"/>
  <c r="L88" i="13"/>
  <c r="K88" i="13"/>
  <c r="J88" i="13"/>
  <c r="I88" i="13"/>
  <c r="H88" i="13"/>
  <c r="G88" i="13"/>
  <c r="F85" i="13"/>
  <c r="F84" i="13" s="1"/>
  <c r="I84" i="13"/>
  <c r="H84" i="13"/>
  <c r="L69" i="13"/>
  <c r="G113" i="12" s="1"/>
  <c r="K69" i="13"/>
  <c r="G112" i="12" s="1"/>
  <c r="J69" i="13"/>
  <c r="G111" i="12" s="1"/>
  <c r="L67" i="13"/>
  <c r="G107" i="12" s="1"/>
  <c r="K67" i="13"/>
  <c r="G106" i="12" s="1"/>
  <c r="J67" i="13"/>
  <c r="G105" i="12" s="1"/>
  <c r="L61" i="13"/>
  <c r="K61" i="13"/>
  <c r="G186" i="12" l="1"/>
  <c r="G183" i="12" s="1"/>
  <c r="F119" i="13"/>
  <c r="G102" i="12"/>
  <c r="J84" i="13"/>
  <c r="G147" i="12"/>
  <c r="K84" i="13"/>
  <c r="G148" i="12"/>
  <c r="K86" i="13"/>
  <c r="G154" i="12"/>
  <c r="F87" i="13"/>
  <c r="F86" i="13" s="1"/>
  <c r="G153" i="12"/>
  <c r="L84" i="13"/>
  <c r="G149" i="12"/>
  <c r="L86" i="13"/>
  <c r="G155" i="12"/>
  <c r="G108" i="12"/>
  <c r="G85" i="13"/>
  <c r="G84" i="13" s="1"/>
  <c r="J86" i="13"/>
  <c r="G87" i="13"/>
  <c r="G86" i="13" s="1"/>
  <c r="G150" i="12" l="1"/>
  <c r="G144" i="12"/>
  <c r="L30" i="15"/>
  <c r="L29" i="15"/>
  <c r="L28" i="15" s="1"/>
  <c r="I30" i="15"/>
  <c r="I29" i="15"/>
  <c r="K29" i="15"/>
  <c r="H30" i="15"/>
  <c r="I25" i="15"/>
  <c r="J25" i="15"/>
  <c r="K25" i="15"/>
  <c r="L25" i="15"/>
  <c r="H25" i="15"/>
  <c r="I22" i="15"/>
  <c r="L22" i="15"/>
  <c r="I25" i="14"/>
  <c r="I24" i="14"/>
  <c r="H25" i="14"/>
  <c r="H24" i="14"/>
  <c r="I17" i="14"/>
  <c r="H17" i="14"/>
  <c r="F275" i="13"/>
  <c r="F274" i="13" s="1"/>
  <c r="F271" i="13"/>
  <c r="F270" i="13"/>
  <c r="F268" i="13"/>
  <c r="F267" i="13"/>
  <c r="F265" i="13"/>
  <c r="F264" i="13" s="1"/>
  <c r="F255" i="13"/>
  <c r="F252" i="13"/>
  <c r="F251" i="13" s="1"/>
  <c r="F250" i="13"/>
  <c r="F248" i="13"/>
  <c r="F246" i="13"/>
  <c r="F233" i="13"/>
  <c r="F232" i="13" s="1"/>
  <c r="F231" i="13"/>
  <c r="F230" i="13" s="1"/>
  <c r="F229" i="13"/>
  <c r="F228" i="13" s="1"/>
  <c r="F227" i="13"/>
  <c r="F226" i="13" s="1"/>
  <c r="F225" i="13"/>
  <c r="F224" i="13" s="1"/>
  <c r="F223" i="13"/>
  <c r="F222" i="13" s="1"/>
  <c r="F221" i="13"/>
  <c r="F219" i="13"/>
  <c r="F217" i="13"/>
  <c r="F216" i="13" s="1"/>
  <c r="F215" i="13"/>
  <c r="F214" i="13" s="1"/>
  <c r="F213" i="13"/>
  <c r="F212" i="13" s="1"/>
  <c r="F208" i="13"/>
  <c r="F207" i="13"/>
  <c r="F196" i="13" s="1"/>
  <c r="F200" i="13"/>
  <c r="F199" i="13"/>
  <c r="F191" i="13"/>
  <c r="F140" i="13"/>
  <c r="F139" i="13" s="1"/>
  <c r="F115" i="13"/>
  <c r="F104" i="13"/>
  <c r="F103" i="13"/>
  <c r="F101" i="13"/>
  <c r="F83" i="13"/>
  <c r="F81" i="13"/>
  <c r="F79" i="13"/>
  <c r="F77" i="13"/>
  <c r="F75" i="13"/>
  <c r="F74" i="13"/>
  <c r="F69" i="13"/>
  <c r="F67" i="13"/>
  <c r="F65" i="13"/>
  <c r="F63" i="13"/>
  <c r="F61" i="13"/>
  <c r="F59" i="13"/>
  <c r="F58" i="13" s="1"/>
  <c r="F57" i="13"/>
  <c r="F56" i="13"/>
  <c r="F34" i="13"/>
  <c r="F33" i="13" s="1"/>
  <c r="F32" i="13"/>
  <c r="F30" i="13"/>
  <c r="F28" i="13"/>
  <c r="F23" i="13"/>
  <c r="F21" i="13"/>
  <c r="F20" i="13"/>
  <c r="F19" i="13" s="1"/>
  <c r="F18" i="13"/>
  <c r="F240" i="13" l="1"/>
  <c r="F284" i="13" s="1"/>
  <c r="H23" i="14"/>
  <c r="I23" i="14"/>
  <c r="I28" i="15"/>
  <c r="I19" i="15"/>
  <c r="J29" i="15"/>
  <c r="H29" i="15"/>
  <c r="H28" i="15" s="1"/>
  <c r="F218" i="13"/>
  <c r="F112" i="13"/>
  <c r="F113" i="13"/>
  <c r="F273" i="13"/>
  <c r="F272" i="13" s="1"/>
  <c r="F269" i="13"/>
  <c r="F266" i="13"/>
  <c r="F201" i="13"/>
  <c r="F198" i="13"/>
  <c r="H263" i="13"/>
  <c r="H278" i="13" s="1"/>
  <c r="H283" i="13" s="1"/>
  <c r="I263" i="13"/>
  <c r="I278" i="13" s="1"/>
  <c r="I283" i="13" s="1"/>
  <c r="J263" i="13"/>
  <c r="K263" i="13"/>
  <c r="K278" i="13" s="1"/>
  <c r="K283" i="13" s="1"/>
  <c r="L263" i="13"/>
  <c r="L278" i="13" s="1"/>
  <c r="L283" i="13" s="1"/>
  <c r="H262" i="13"/>
  <c r="I262" i="13"/>
  <c r="I279" i="13" s="1"/>
  <c r="J262" i="13"/>
  <c r="K262" i="13"/>
  <c r="K279" i="13" s="1"/>
  <c r="L262" i="13"/>
  <c r="L279" i="13" s="1"/>
  <c r="H261" i="13"/>
  <c r="I261" i="13"/>
  <c r="J261" i="13"/>
  <c r="F261" i="13" s="1"/>
  <c r="K261" i="13"/>
  <c r="L261" i="13"/>
  <c r="H273" i="13"/>
  <c r="H272" i="13" s="1"/>
  <c r="I273" i="13"/>
  <c r="I272" i="13" s="1"/>
  <c r="J273" i="13"/>
  <c r="J272" i="13" s="1"/>
  <c r="K273" i="13"/>
  <c r="K272" i="13" s="1"/>
  <c r="L273" i="13"/>
  <c r="L272" i="13" s="1"/>
  <c r="H274" i="13"/>
  <c r="I274" i="13"/>
  <c r="J274" i="13"/>
  <c r="K274" i="13"/>
  <c r="L274" i="13"/>
  <c r="G275" i="13"/>
  <c r="G273" i="13" s="1"/>
  <c r="G272" i="13" s="1"/>
  <c r="H269" i="13"/>
  <c r="I269" i="13"/>
  <c r="J269" i="13"/>
  <c r="K269" i="13"/>
  <c r="L269" i="13"/>
  <c r="G271" i="13"/>
  <c r="G270" i="13"/>
  <c r="G263" i="13" s="1"/>
  <c r="G278" i="13" s="1"/>
  <c r="G283" i="13" s="1"/>
  <c r="H266" i="13"/>
  <c r="I266" i="13"/>
  <c r="J266" i="13"/>
  <c r="K266" i="13"/>
  <c r="L266" i="13"/>
  <c r="G268" i="13"/>
  <c r="G267" i="13"/>
  <c r="H264" i="13"/>
  <c r="I264" i="13"/>
  <c r="J264" i="13"/>
  <c r="K264" i="13"/>
  <c r="L264" i="13"/>
  <c r="G265" i="13"/>
  <c r="G264" i="13" s="1"/>
  <c r="H15" i="13"/>
  <c r="H43" i="13" s="1"/>
  <c r="I15" i="13"/>
  <c r="I43" i="13" s="1"/>
  <c r="J15" i="13"/>
  <c r="J43" i="13" s="1"/>
  <c r="F43" i="13" s="1"/>
  <c r="K15" i="13"/>
  <c r="K43" i="13" s="1"/>
  <c r="L15" i="13"/>
  <c r="L43" i="13" s="1"/>
  <c r="G250" i="13"/>
  <c r="G249" i="13" s="1"/>
  <c r="G252" i="13"/>
  <c r="G251" i="13" s="1"/>
  <c r="H249" i="13"/>
  <c r="I249" i="13"/>
  <c r="J249" i="13"/>
  <c r="K249" i="13"/>
  <c r="L249" i="13"/>
  <c r="F249" i="13"/>
  <c r="H247" i="13"/>
  <c r="I247" i="13"/>
  <c r="J247" i="13"/>
  <c r="K247" i="13"/>
  <c r="L247" i="13"/>
  <c r="F247" i="13"/>
  <c r="G248" i="13"/>
  <c r="G247" i="13" s="1"/>
  <c r="H245" i="13"/>
  <c r="I245" i="13"/>
  <c r="J245" i="13"/>
  <c r="K245" i="13"/>
  <c r="L245" i="13"/>
  <c r="F245" i="13"/>
  <c r="G246" i="13"/>
  <c r="G245" i="13" s="1"/>
  <c r="H244" i="13"/>
  <c r="H257" i="13" s="1"/>
  <c r="H256" i="13" s="1"/>
  <c r="I244" i="13"/>
  <c r="I243" i="13" s="1"/>
  <c r="J244" i="13"/>
  <c r="J257" i="13" s="1"/>
  <c r="J256" i="13" s="1"/>
  <c r="K244" i="13"/>
  <c r="K243" i="13" s="1"/>
  <c r="L244" i="13"/>
  <c r="L243" i="13" s="1"/>
  <c r="F244" i="13"/>
  <c r="F257" i="13" s="1"/>
  <c r="F256" i="13" s="1"/>
  <c r="H197" i="13"/>
  <c r="I197" i="13"/>
  <c r="I241" i="13" s="1"/>
  <c r="J197" i="13"/>
  <c r="K197" i="13"/>
  <c r="K241" i="13" s="1"/>
  <c r="L197" i="13"/>
  <c r="L241" i="13" s="1"/>
  <c r="I239" i="13"/>
  <c r="K239" i="13"/>
  <c r="L239" i="13"/>
  <c r="F277" i="13" l="1"/>
  <c r="F282" i="13" s="1"/>
  <c r="F124" i="13"/>
  <c r="F122" i="13" s="1"/>
  <c r="F110" i="13"/>
  <c r="F14" i="13"/>
  <c r="F15" i="13"/>
  <c r="G15" i="13"/>
  <c r="G43" i="13" s="1"/>
  <c r="H241" i="13"/>
  <c r="G197" i="13"/>
  <c r="G14" i="13"/>
  <c r="G42" i="13" s="1"/>
  <c r="J193" i="13"/>
  <c r="K193" i="13"/>
  <c r="H239" i="13"/>
  <c r="G269" i="13"/>
  <c r="J279" i="13"/>
  <c r="F262" i="13"/>
  <c r="F279" i="13" s="1"/>
  <c r="J278" i="13"/>
  <c r="J283" i="13" s="1"/>
  <c r="F263" i="13"/>
  <c r="F278" i="13" s="1"/>
  <c r="F283" i="13" s="1"/>
  <c r="J241" i="13"/>
  <c r="F197" i="13"/>
  <c r="F241" i="13" s="1"/>
  <c r="J239" i="13"/>
  <c r="F239" i="13"/>
  <c r="F194" i="13"/>
  <c r="K260" i="13"/>
  <c r="G266" i="13"/>
  <c r="L277" i="13"/>
  <c r="I277" i="13"/>
  <c r="H260" i="13"/>
  <c r="H277" i="13"/>
  <c r="G274" i="13"/>
  <c r="J277" i="13"/>
  <c r="G262" i="13"/>
  <c r="G279" i="13" s="1"/>
  <c r="K277" i="13"/>
  <c r="L260" i="13"/>
  <c r="J260" i="13"/>
  <c r="H279" i="13"/>
  <c r="I260" i="13"/>
  <c r="G261" i="13"/>
  <c r="J243" i="13"/>
  <c r="L257" i="13"/>
  <c r="L256" i="13" s="1"/>
  <c r="K257" i="13"/>
  <c r="K256" i="13" s="1"/>
  <c r="I257" i="13"/>
  <c r="I256" i="13" s="1"/>
  <c r="H243" i="13"/>
  <c r="F243" i="13"/>
  <c r="G244" i="13"/>
  <c r="I193" i="13"/>
  <c r="J238" i="13"/>
  <c r="K238" i="13"/>
  <c r="K237" i="13" s="1"/>
  <c r="L193" i="13"/>
  <c r="G231" i="13"/>
  <c r="G230" i="13" s="1"/>
  <c r="H228" i="13"/>
  <c r="I228" i="13"/>
  <c r="J228" i="13"/>
  <c r="K228" i="13"/>
  <c r="L228" i="13"/>
  <c r="G229" i="13"/>
  <c r="G228" i="13" s="1"/>
  <c r="H226" i="13"/>
  <c r="I226" i="13"/>
  <c r="J226" i="13"/>
  <c r="K226" i="13"/>
  <c r="L226" i="13"/>
  <c r="G227" i="13"/>
  <c r="G226" i="13" s="1"/>
  <c r="H224" i="13"/>
  <c r="I224" i="13"/>
  <c r="J224" i="13"/>
  <c r="K224" i="13"/>
  <c r="L224" i="13"/>
  <c r="G225" i="13"/>
  <c r="G224" i="13" s="1"/>
  <c r="H222" i="13"/>
  <c r="I222" i="13"/>
  <c r="J222" i="13"/>
  <c r="K222" i="13"/>
  <c r="L222" i="13"/>
  <c r="G223" i="13"/>
  <c r="G222" i="13" s="1"/>
  <c r="G221" i="13"/>
  <c r="G219" i="13"/>
  <c r="H216" i="13"/>
  <c r="I216" i="13"/>
  <c r="J216" i="13"/>
  <c r="K216" i="13"/>
  <c r="L216" i="13"/>
  <c r="G217" i="13"/>
  <c r="G216" i="13" s="1"/>
  <c r="H214" i="13"/>
  <c r="I214" i="13"/>
  <c r="J214" i="13"/>
  <c r="K214" i="13"/>
  <c r="L214" i="13"/>
  <c r="G215" i="13"/>
  <c r="G214" i="13" s="1"/>
  <c r="H212" i="13"/>
  <c r="I212" i="13"/>
  <c r="K212" i="13"/>
  <c r="L212" i="13"/>
  <c r="G213" i="13"/>
  <c r="G212" i="13" s="1"/>
  <c r="G208" i="13"/>
  <c r="G205" i="13" s="1"/>
  <c r="G207" i="13"/>
  <c r="H201" i="13"/>
  <c r="I201" i="13"/>
  <c r="J201" i="13"/>
  <c r="K201" i="13"/>
  <c r="L201" i="13"/>
  <c r="G196" i="13"/>
  <c r="G240" i="13" s="1"/>
  <c r="G284" i="13" s="1"/>
  <c r="H198" i="13"/>
  <c r="I198" i="13"/>
  <c r="J198" i="13"/>
  <c r="K198" i="13"/>
  <c r="L198" i="13"/>
  <c r="G200" i="13"/>
  <c r="G239" i="13" s="1"/>
  <c r="G199" i="13"/>
  <c r="H179" i="13"/>
  <c r="H178" i="13" s="1"/>
  <c r="I179" i="13"/>
  <c r="I178" i="13" s="1"/>
  <c r="J179" i="13"/>
  <c r="J178" i="13" s="1"/>
  <c r="K179" i="13"/>
  <c r="K178" i="13" s="1"/>
  <c r="L179" i="13"/>
  <c r="L178" i="13" s="1"/>
  <c r="G179" i="13"/>
  <c r="G178" i="13" s="1"/>
  <c r="H128" i="13"/>
  <c r="H190" i="13" s="1"/>
  <c r="I128" i="13"/>
  <c r="I190" i="13" s="1"/>
  <c r="J128" i="13"/>
  <c r="J190" i="13" s="1"/>
  <c r="K128" i="13"/>
  <c r="K190" i="13" s="1"/>
  <c r="L128" i="13"/>
  <c r="L190" i="13" s="1"/>
  <c r="F128" i="13"/>
  <c r="G121" i="13"/>
  <c r="G120" i="13" s="1"/>
  <c r="H120" i="13"/>
  <c r="I120" i="13"/>
  <c r="J120" i="13"/>
  <c r="F120" i="13" s="1"/>
  <c r="K120" i="13"/>
  <c r="L120" i="13"/>
  <c r="G119" i="13"/>
  <c r="G118" i="13" s="1"/>
  <c r="H118" i="13"/>
  <c r="I118" i="13"/>
  <c r="J118" i="13"/>
  <c r="F118" i="13" s="1"/>
  <c r="K118" i="13"/>
  <c r="L118" i="13"/>
  <c r="G117" i="13"/>
  <c r="G116" i="13" s="1"/>
  <c r="H116" i="13"/>
  <c r="I116" i="13"/>
  <c r="J116" i="13"/>
  <c r="F116" i="13" s="1"/>
  <c r="K116" i="13"/>
  <c r="L116" i="13"/>
  <c r="G115" i="13"/>
  <c r="G113" i="13" s="1"/>
  <c r="H112" i="13"/>
  <c r="I112" i="13"/>
  <c r="J112" i="13"/>
  <c r="K112" i="13"/>
  <c r="L112" i="13"/>
  <c r="I52" i="13"/>
  <c r="G74" i="12" s="1"/>
  <c r="H52" i="13"/>
  <c r="G73" i="12" s="1"/>
  <c r="H82" i="13"/>
  <c r="G83" i="13"/>
  <c r="G81" i="13"/>
  <c r="G79" i="13"/>
  <c r="J282" i="13" l="1"/>
  <c r="J276" i="13"/>
  <c r="I282" i="13"/>
  <c r="I276" i="13"/>
  <c r="L282" i="13"/>
  <c r="L276" i="13"/>
  <c r="K282" i="13"/>
  <c r="K276" i="13"/>
  <c r="H282" i="13"/>
  <c r="H276" i="13"/>
  <c r="K124" i="13"/>
  <c r="K122" i="13" s="1"/>
  <c r="K110" i="13"/>
  <c r="I124" i="13"/>
  <c r="I122" i="13" s="1"/>
  <c r="I110" i="13"/>
  <c r="L124" i="13"/>
  <c r="L122" i="13" s="1"/>
  <c r="L110" i="13"/>
  <c r="J124" i="13"/>
  <c r="J122" i="13" s="1"/>
  <c r="J110" i="13"/>
  <c r="H124" i="13"/>
  <c r="H122" i="13" s="1"/>
  <c r="H110" i="13"/>
  <c r="G218" i="13"/>
  <c r="G241" i="13"/>
  <c r="K127" i="13"/>
  <c r="K189" i="13"/>
  <c r="J127" i="13"/>
  <c r="J189" i="13"/>
  <c r="J237" i="13"/>
  <c r="O237" i="13" s="1"/>
  <c r="F276" i="13"/>
  <c r="H127" i="13"/>
  <c r="H189" i="13"/>
  <c r="G128" i="13"/>
  <c r="G190" i="13" s="1"/>
  <c r="H193" i="13"/>
  <c r="G193" i="13"/>
  <c r="F127" i="13"/>
  <c r="F190" i="13"/>
  <c r="F189" i="13" s="1"/>
  <c r="I127" i="13"/>
  <c r="I189" i="13"/>
  <c r="F193" i="13"/>
  <c r="L127" i="13"/>
  <c r="L189" i="13"/>
  <c r="I238" i="13"/>
  <c r="I237" i="13" s="1"/>
  <c r="F260" i="13"/>
  <c r="H238" i="13"/>
  <c r="H237" i="13" s="1"/>
  <c r="L238" i="13"/>
  <c r="L237" i="13" s="1"/>
  <c r="F238" i="13"/>
  <c r="F237" i="13" s="1"/>
  <c r="G277" i="13"/>
  <c r="G260" i="13"/>
  <c r="G201" i="13"/>
  <c r="G243" i="13"/>
  <c r="G257" i="13"/>
  <c r="G256" i="13" s="1"/>
  <c r="G198" i="13"/>
  <c r="G112" i="13"/>
  <c r="G77" i="13"/>
  <c r="G76" i="13" s="1"/>
  <c r="G63" i="13"/>
  <c r="G62" i="13" s="1"/>
  <c r="G65" i="13"/>
  <c r="G64" i="13" s="1"/>
  <c r="G67" i="13"/>
  <c r="G66" i="13" s="1"/>
  <c r="G69" i="13"/>
  <c r="G68" i="13" s="1"/>
  <c r="G75" i="13"/>
  <c r="G72" i="13" s="1"/>
  <c r="G74" i="13"/>
  <c r="G61" i="13"/>
  <c r="G59" i="13"/>
  <c r="G57" i="13"/>
  <c r="G56" i="13"/>
  <c r="H53" i="13"/>
  <c r="G79" i="12" s="1"/>
  <c r="I53" i="13"/>
  <c r="G80" i="12" s="1"/>
  <c r="J53" i="13"/>
  <c r="K53" i="13"/>
  <c r="G82" i="12" s="1"/>
  <c r="L53" i="13"/>
  <c r="G83" i="12" s="1"/>
  <c r="J52" i="13"/>
  <c r="G75" i="12" s="1"/>
  <c r="K52" i="13"/>
  <c r="G76" i="12" s="1"/>
  <c r="L52" i="13"/>
  <c r="G77" i="12" s="1"/>
  <c r="H72" i="13"/>
  <c r="G121" i="12" s="1"/>
  <c r="I72" i="13"/>
  <c r="G122" i="12" s="1"/>
  <c r="J72" i="13"/>
  <c r="K72" i="13"/>
  <c r="G124" i="12" s="1"/>
  <c r="L72" i="13"/>
  <c r="G125" i="12" s="1"/>
  <c r="H71" i="13"/>
  <c r="I71" i="13"/>
  <c r="J71" i="13"/>
  <c r="G117" i="12" s="1"/>
  <c r="K71" i="13"/>
  <c r="G118" i="12" s="1"/>
  <c r="L71" i="13"/>
  <c r="G119" i="12" s="1"/>
  <c r="G82" i="13"/>
  <c r="I82" i="13"/>
  <c r="J82" i="13"/>
  <c r="K82" i="13"/>
  <c r="L82" i="13"/>
  <c r="F82" i="13"/>
  <c r="G80" i="13"/>
  <c r="H80" i="13"/>
  <c r="I80" i="13"/>
  <c r="J80" i="13"/>
  <c r="K80" i="13"/>
  <c r="L80" i="13"/>
  <c r="F80" i="13"/>
  <c r="G78" i="13"/>
  <c r="H78" i="13"/>
  <c r="I78" i="13"/>
  <c r="K78" i="13"/>
  <c r="L78" i="13"/>
  <c r="F78" i="13"/>
  <c r="H76" i="13"/>
  <c r="I76" i="13"/>
  <c r="J76" i="13"/>
  <c r="K76" i="13"/>
  <c r="L76" i="13"/>
  <c r="F76" i="13"/>
  <c r="H73" i="13"/>
  <c r="I73" i="13"/>
  <c r="J73" i="13"/>
  <c r="K73" i="13"/>
  <c r="L73" i="13"/>
  <c r="F73" i="13"/>
  <c r="H68" i="13"/>
  <c r="I68" i="13"/>
  <c r="J68" i="13"/>
  <c r="K68" i="13"/>
  <c r="L68" i="13"/>
  <c r="F68" i="13"/>
  <c r="H66" i="13"/>
  <c r="I66" i="13"/>
  <c r="J66" i="13"/>
  <c r="K66" i="13"/>
  <c r="L66" i="13"/>
  <c r="F66" i="13"/>
  <c r="H64" i="13"/>
  <c r="I64" i="13"/>
  <c r="J64" i="13"/>
  <c r="K64" i="13"/>
  <c r="L64" i="13"/>
  <c r="F64" i="13"/>
  <c r="H62" i="13"/>
  <c r="I62" i="13"/>
  <c r="J62" i="13"/>
  <c r="K62" i="13"/>
  <c r="L62" i="13"/>
  <c r="F62" i="13"/>
  <c r="H55" i="13"/>
  <c r="I55" i="13"/>
  <c r="J55" i="13"/>
  <c r="K55" i="13"/>
  <c r="L55" i="13"/>
  <c r="F55" i="13"/>
  <c r="H17" i="13"/>
  <c r="I17" i="13"/>
  <c r="G13" i="12" s="1"/>
  <c r="J17" i="13"/>
  <c r="J13" i="13" s="1"/>
  <c r="K17" i="13"/>
  <c r="G15" i="12" s="1"/>
  <c r="L17" i="13"/>
  <c r="G16" i="12" s="1"/>
  <c r="G27" i="13"/>
  <c r="H27" i="13"/>
  <c r="I27" i="13"/>
  <c r="J27" i="13"/>
  <c r="K27" i="13"/>
  <c r="L27" i="13"/>
  <c r="F27" i="13"/>
  <c r="G29" i="13"/>
  <c r="H29" i="13"/>
  <c r="I29" i="13"/>
  <c r="J29" i="13"/>
  <c r="K29" i="13"/>
  <c r="L29" i="13"/>
  <c r="F29" i="13"/>
  <c r="G31" i="13"/>
  <c r="H31" i="13"/>
  <c r="I31" i="13"/>
  <c r="J31" i="13"/>
  <c r="K31" i="13"/>
  <c r="L31" i="13"/>
  <c r="F31" i="13"/>
  <c r="G98" i="13"/>
  <c r="G107" i="13" s="1"/>
  <c r="H98" i="13"/>
  <c r="H107" i="13" s="1"/>
  <c r="I98" i="13"/>
  <c r="I107" i="13" s="1"/>
  <c r="J98" i="13"/>
  <c r="K98" i="13"/>
  <c r="K107" i="13" s="1"/>
  <c r="L98" i="13"/>
  <c r="L107" i="13" s="1"/>
  <c r="G282" i="13" l="1"/>
  <c r="G276" i="13"/>
  <c r="G124" i="13"/>
  <c r="G122" i="13" s="1"/>
  <c r="G110" i="13"/>
  <c r="G72" i="12"/>
  <c r="H16" i="13"/>
  <c r="G12" i="12"/>
  <c r="I46" i="13"/>
  <c r="I91" i="13" s="1"/>
  <c r="G116" i="12"/>
  <c r="F72" i="13"/>
  <c r="G123" i="12"/>
  <c r="G120" i="12" s="1"/>
  <c r="F53" i="13"/>
  <c r="G81" i="12"/>
  <c r="G78" i="12" s="1"/>
  <c r="J16" i="13"/>
  <c r="G14" i="12"/>
  <c r="H46" i="13"/>
  <c r="H91" i="13" s="1"/>
  <c r="G115" i="12"/>
  <c r="G114" i="12" s="1"/>
  <c r="K13" i="13"/>
  <c r="K16" i="13"/>
  <c r="I13" i="13"/>
  <c r="I16" i="13"/>
  <c r="L13" i="13"/>
  <c r="L40" i="13" s="1"/>
  <c r="L39" i="13" s="1"/>
  <c r="L16" i="13"/>
  <c r="L46" i="13"/>
  <c r="L91" i="13" s="1"/>
  <c r="H13" i="13"/>
  <c r="H40" i="13" s="1"/>
  <c r="H39" i="13" s="1"/>
  <c r="G189" i="13"/>
  <c r="G127" i="13"/>
  <c r="K46" i="13"/>
  <c r="F52" i="13"/>
  <c r="J46" i="13"/>
  <c r="J107" i="13"/>
  <c r="F98" i="13"/>
  <c r="F107" i="13" s="1"/>
  <c r="G238" i="13"/>
  <c r="G237" i="13" s="1"/>
  <c r="F71" i="13"/>
  <c r="J40" i="13"/>
  <c r="F17" i="13"/>
  <c r="F16" i="13" s="1"/>
  <c r="L70" i="13"/>
  <c r="J48" i="13"/>
  <c r="J93" i="13" s="1"/>
  <c r="J285" i="13" s="1"/>
  <c r="G73" i="13"/>
  <c r="K70" i="13"/>
  <c r="L48" i="13"/>
  <c r="L93" i="13" s="1"/>
  <c r="L285" i="13" s="1"/>
  <c r="G53" i="13"/>
  <c r="G48" i="13" s="1"/>
  <c r="G93" i="13" s="1"/>
  <c r="G71" i="13"/>
  <c r="G70" i="13" s="1"/>
  <c r="H70" i="13"/>
  <c r="K48" i="13"/>
  <c r="K93" i="13" s="1"/>
  <c r="K285" i="13" s="1"/>
  <c r="J70" i="13"/>
  <c r="I48" i="13"/>
  <c r="I93" i="13" s="1"/>
  <c r="I285" i="13" s="1"/>
  <c r="G55" i="13"/>
  <c r="H48" i="13"/>
  <c r="H93" i="13" s="1"/>
  <c r="H285" i="13" s="1"/>
  <c r="G52" i="13"/>
  <c r="I70" i="13"/>
  <c r="H54" i="13"/>
  <c r="G85" i="12" s="1"/>
  <c r="I54" i="13"/>
  <c r="J54" i="13"/>
  <c r="G87" i="12" s="1"/>
  <c r="K54" i="13"/>
  <c r="L54" i="13"/>
  <c r="G60" i="13"/>
  <c r="H60" i="13"/>
  <c r="I60" i="13"/>
  <c r="J60" i="13"/>
  <c r="K60" i="13"/>
  <c r="L60" i="13"/>
  <c r="F60" i="13"/>
  <c r="I12" i="13" l="1"/>
  <c r="I40" i="13"/>
  <c r="I39" i="13" s="1"/>
  <c r="K12" i="13"/>
  <c r="K40" i="13"/>
  <c r="K39" i="13" s="1"/>
  <c r="F40" i="13"/>
  <c r="F39" i="13" s="1"/>
  <c r="J39" i="13"/>
  <c r="F48" i="13"/>
  <c r="F93" i="13" s="1"/>
  <c r="F285" i="13" s="1"/>
  <c r="F70" i="13"/>
  <c r="L12" i="13"/>
  <c r="G11" i="12"/>
  <c r="I49" i="13"/>
  <c r="I95" i="13" s="1"/>
  <c r="I90" i="13" s="1"/>
  <c r="G86" i="12"/>
  <c r="L49" i="13"/>
  <c r="L95" i="13" s="1"/>
  <c r="L90" i="13" s="1"/>
  <c r="G89" i="12"/>
  <c r="K49" i="13"/>
  <c r="K95" i="13" s="1"/>
  <c r="G88" i="12"/>
  <c r="H12" i="13"/>
  <c r="G46" i="13"/>
  <c r="G91" i="13" s="1"/>
  <c r="G13" i="13"/>
  <c r="H49" i="13"/>
  <c r="G54" i="13"/>
  <c r="G49" i="13" s="1"/>
  <c r="G95" i="13" s="1"/>
  <c r="F46" i="13"/>
  <c r="J91" i="13"/>
  <c r="J281" i="13" s="1"/>
  <c r="J49" i="13"/>
  <c r="J45" i="13" s="1"/>
  <c r="F54" i="13"/>
  <c r="F51" i="13" s="1"/>
  <c r="J12" i="13"/>
  <c r="F13" i="13"/>
  <c r="F12" i="13" s="1"/>
  <c r="K51" i="13"/>
  <c r="L51" i="13"/>
  <c r="J51" i="13"/>
  <c r="I51" i="13"/>
  <c r="K91" i="13"/>
  <c r="H51" i="13"/>
  <c r="G12" i="13" l="1"/>
  <c r="G40" i="13"/>
  <c r="G39" i="13" s="1"/>
  <c r="I45" i="13"/>
  <c r="K45" i="13"/>
  <c r="G84" i="12"/>
  <c r="L45" i="13"/>
  <c r="G45" i="13"/>
  <c r="G51" i="13"/>
  <c r="F91" i="13"/>
  <c r="H95" i="13"/>
  <c r="H90" i="13" s="1"/>
  <c r="H45" i="13"/>
  <c r="K90" i="13"/>
  <c r="J95" i="13"/>
  <c r="J90" i="13" s="1"/>
  <c r="F49" i="13"/>
  <c r="F95" i="13" s="1"/>
  <c r="G90" i="13"/>
  <c r="F45" i="13" l="1"/>
  <c r="F90" i="13"/>
  <c r="G58" i="13"/>
  <c r="H58" i="13"/>
  <c r="I58" i="13"/>
  <c r="J58" i="13"/>
  <c r="K58" i="13"/>
  <c r="L58" i="13"/>
  <c r="I281" i="13"/>
  <c r="G281" i="13"/>
  <c r="G286" i="13"/>
  <c r="H286" i="13"/>
  <c r="I286" i="13"/>
  <c r="K286" i="13"/>
  <c r="L286" i="13"/>
  <c r="G285" i="13"/>
  <c r="G280" i="13" l="1"/>
  <c r="I280" i="13"/>
  <c r="F286" i="13"/>
  <c r="J286" i="13"/>
  <c r="K281" i="13"/>
  <c r="K280" i="13" s="1"/>
  <c r="L281" i="13"/>
  <c r="L280" i="13" s="1"/>
  <c r="H281" i="13"/>
  <c r="H280" i="13" s="1"/>
  <c r="G22" i="13"/>
  <c r="H22" i="13"/>
  <c r="I22" i="13"/>
  <c r="J22" i="13"/>
  <c r="K22" i="13"/>
  <c r="L22" i="13"/>
  <c r="F22" i="13"/>
  <c r="J280" i="13" l="1"/>
  <c r="G19" i="9" l="1"/>
  <c r="G12" i="9" s="1"/>
  <c r="H19" i="9"/>
  <c r="H12" i="9" s="1"/>
  <c r="I19" i="9"/>
  <c r="I12" i="9" s="1"/>
  <c r="J19" i="9"/>
  <c r="J12" i="9" s="1"/>
  <c r="F19" i="9"/>
  <c r="F12" i="9" s="1"/>
  <c r="K22" i="9"/>
  <c r="K23" i="9"/>
  <c r="K25" i="9" l="1"/>
  <c r="K24" i="9"/>
  <c r="K21" i="9"/>
  <c r="J15" i="9"/>
  <c r="I15" i="9"/>
  <c r="H15" i="9"/>
  <c r="G15" i="9"/>
  <c r="G16" i="8"/>
  <c r="G12" i="8" s="1"/>
  <c r="H16" i="8"/>
  <c r="H12" i="8" s="1"/>
  <c r="I16" i="8"/>
  <c r="I12" i="8" s="1"/>
  <c r="J16" i="8"/>
  <c r="J12" i="8" s="1"/>
  <c r="F16" i="8"/>
  <c r="F12" i="8" s="1"/>
  <c r="G16" i="7"/>
  <c r="G12" i="7" s="1"/>
  <c r="H16" i="7"/>
  <c r="H12" i="7" s="1"/>
  <c r="I16" i="7"/>
  <c r="I12" i="7" s="1"/>
  <c r="J16" i="7"/>
  <c r="J12" i="7" s="1"/>
  <c r="F16" i="7"/>
  <c r="F12" i="7" s="1"/>
  <c r="K18" i="7"/>
  <c r="K21" i="7"/>
  <c r="K19" i="7"/>
  <c r="J15" i="6"/>
  <c r="I15" i="6"/>
  <c r="G15" i="6"/>
  <c r="K26" i="6"/>
  <c r="K25" i="6"/>
  <c r="J22" i="6"/>
  <c r="I22" i="6"/>
  <c r="H22" i="6"/>
  <c r="G22" i="6"/>
  <c r="F22" i="6"/>
  <c r="K20" i="5"/>
  <c r="K19" i="5"/>
  <c r="K18" i="5"/>
  <c r="J16" i="5"/>
  <c r="J12" i="5" s="1"/>
  <c r="I16" i="5"/>
  <c r="H16" i="5"/>
  <c r="H12" i="5" s="1"/>
  <c r="G16" i="5"/>
  <c r="G12" i="5" s="1"/>
  <c r="F16" i="5"/>
  <c r="F12" i="5" s="1"/>
  <c r="I12" i="5"/>
  <c r="K20" i="4"/>
  <c r="K19" i="4"/>
  <c r="K18" i="4"/>
  <c r="J16" i="4"/>
  <c r="J12" i="4" s="1"/>
  <c r="I16" i="4"/>
  <c r="I12" i="4" s="1"/>
  <c r="H16" i="4"/>
  <c r="H12" i="4" s="1"/>
  <c r="G16" i="4"/>
  <c r="G12" i="4" s="1"/>
  <c r="F16" i="4"/>
  <c r="F12" i="4" s="1"/>
  <c r="K19" i="2"/>
  <c r="K18" i="2"/>
  <c r="K17" i="2"/>
  <c r="J16" i="2"/>
  <c r="J12" i="2" s="1"/>
  <c r="I16" i="2"/>
  <c r="I12" i="2" s="1"/>
  <c r="H16" i="2"/>
  <c r="H12" i="2" s="1"/>
  <c r="G16" i="2"/>
  <c r="G12" i="2" s="1"/>
  <c r="F16" i="2"/>
  <c r="F12" i="2" s="1"/>
  <c r="K22" i="6" l="1"/>
  <c r="K19" i="9"/>
  <c r="K16" i="7"/>
  <c r="K16" i="5"/>
  <c r="K16" i="4"/>
  <c r="K16" i="2"/>
  <c r="K19" i="3"/>
  <c r="K20" i="3"/>
  <c r="G16" i="3"/>
  <c r="G12" i="3" s="1"/>
  <c r="H16" i="3"/>
  <c r="H12" i="3" s="1"/>
  <c r="I16" i="3"/>
  <c r="I12" i="3" s="1"/>
  <c r="J16" i="3"/>
  <c r="J12" i="3" s="1"/>
  <c r="F16" i="3"/>
  <c r="F12" i="3" s="1"/>
  <c r="K16" i="3" l="1"/>
  <c r="F281" i="13" l="1"/>
  <c r="F280" i="13" s="1"/>
  <c r="K22" i="15" l="1"/>
  <c r="K21" i="15"/>
  <c r="K19" i="15" s="1"/>
  <c r="K30" i="15"/>
  <c r="K28" i="15" s="1"/>
  <c r="J22" i="15"/>
  <c r="J21" i="15"/>
  <c r="J30" i="15" s="1"/>
  <c r="J28" i="15" s="1"/>
  <c r="J19" i="15" l="1"/>
</calcChain>
</file>

<file path=xl/sharedStrings.xml><?xml version="1.0" encoding="utf-8"?>
<sst xmlns="http://schemas.openxmlformats.org/spreadsheetml/2006/main" count="2236" uniqueCount="650">
  <si>
    <t>Приложение № 1</t>
  </si>
  <si>
    <t xml:space="preserve"> к муниципальной программе «Развитие культуры </t>
  </si>
  <si>
    <r>
      <t>Рузского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муниципального района» на 2015 – 2019 г.г.»</t>
    </r>
  </si>
  <si>
    <t xml:space="preserve">ПЛАНИРУЕМЫЕ РЕЗУЛЬТАТЫ РЕАЛИЗАЦИИ МУНИЦИПАЛЬНОЙ ПРОГРАММЫ </t>
  </si>
  <si>
    <t>«РАЗВИТИЕ КУЛЬТУРЫ РУЗСКОГО МУНИЦИПАЛЬНОГО РАЙОНА НА  2015-2019 гг.»</t>
  </si>
  <si>
    <t>N п/п</t>
  </si>
  <si>
    <t>Задачи,</t>
  </si>
  <si>
    <t>направленные</t>
  </si>
  <si>
    <t>на достижение</t>
  </si>
  <si>
    <t>цели</t>
  </si>
  <si>
    <t>Планируемый объем финансирования на решение</t>
  </si>
  <si>
    <t>данной задачи (тыс. руб.)</t>
  </si>
  <si>
    <t>Количественные 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</si>
  <si>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</si>
  <si>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</si>
  <si>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по</t>
  </si>
  <si>
    <t>годам реализации</t>
  </si>
  <si>
    <t>2017 год</t>
  </si>
  <si>
    <t>бюджет Рузского муниципального района</t>
  </si>
  <si>
    <t>другие источники</t>
  </si>
  <si>
    <t>Подпрограмма I «Библиотечное обслуживание населения на территории Рузского муниципального района»</t>
  </si>
  <si>
    <t>1.</t>
  </si>
  <si>
    <t>Организация библиотечного обслуживания населения на территории Рузского муниципального района</t>
  </si>
  <si>
    <t>Уровень фактической обеспеченности библиотеками от нормативной потребности, %</t>
  </si>
  <si>
    <t>Процент по отношению к базовому году</t>
  </si>
  <si>
    <t>Увеличение количества предоставляемых муниципальными библиотеками Рузского муниципального района муниципальных услуг в электронном виде, %</t>
  </si>
  <si>
    <t xml:space="preserve">Соотношение средней заработной платы работников муниципальных библиотек за первый квартал 2016 года к аналогичной средней заработной плате за период с 01 сентября по 31 декабря 2016 года </t>
  </si>
  <si>
    <t>коэффициент</t>
  </si>
  <si>
    <t>-</t>
  </si>
  <si>
    <t>Соотношение средней заработной платы работников муниципальных учреждений культуры к средней заработной плате в Московской области, %</t>
  </si>
  <si>
    <t>Процент</t>
  </si>
  <si>
    <r>
      <t xml:space="preserve">Соотношение   средней заработной платы работников </t>
    </r>
    <r>
      <rPr>
        <sz val="10"/>
        <color theme="1"/>
        <rFont val="Times New Roman"/>
        <family val="1"/>
        <charset val="204"/>
      </rPr>
      <t>муниципальных</t>
    </r>
    <r>
      <rPr>
        <sz val="10"/>
        <color rgb="FF000000"/>
        <rFont val="Times New Roman"/>
        <family val="1"/>
        <charset val="204"/>
      </rPr>
      <t xml:space="preserve">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Московской, %</t>
    </r>
  </si>
  <si>
    <t xml:space="preserve">Процент </t>
  </si>
  <si>
    <t>Подпрограмма II «Организация досуга и предоставление услуг организаций культуры доступа к музейным фондам»</t>
  </si>
  <si>
    <t>Организация досуга, предоставление услуг организаций культуры и доступа к музейным фондам</t>
  </si>
  <si>
    <t>Уровень фактической обеспеченности клубами и учреждениями клубного типа от нормативной потребности, %</t>
  </si>
  <si>
    <t>Увеличение посещаемости музейных учреждений (индивидуальных и экскурсионных), посещений на 1 жителя в год, чел</t>
  </si>
  <si>
    <t>Человек</t>
  </si>
  <si>
    <t>Увеличение количества выставочных проектов, % к предыдущему году</t>
  </si>
  <si>
    <t>Количество стипендий выдающимся деятелям культуры и искусства Рузского муниципального района</t>
  </si>
  <si>
    <t>единиц</t>
  </si>
  <si>
    <t xml:space="preserve">Соотношение средней заработной платы работников муниципальных учреждений культуры за первый квартал 2016 года к аналогичной средней заработной плате за период с 01 сентября по 31 декабря 2016 года </t>
  </si>
  <si>
    <t xml:space="preserve">Подпрограмма III «Сохранение, использование, популяризация и охрана объектов культурного наследия </t>
  </si>
  <si>
    <t>(памятников истории и культуры народов Российской Федерации)»</t>
  </si>
  <si>
    <t>Сохранение, использование и популяризация объектов культурного наследия, оформление охранных обязательств, зон охраны, реставрация объектов культурного наследия, находящихся в муниципальной собственности Рузского муниципального района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</si>
  <si>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</si>
  <si>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Количество усадеб, переданных в аренду на условиях восстановления, ед.</t>
  </si>
  <si>
    <t>Единиц</t>
  </si>
  <si>
    <t>Подпрограмма IV «Развитие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творчества»</t>
  </si>
  <si>
    <t>Поддержка традиционного народного художественного творчества, сохранение, возрождение и развитие народных художественных промыслов на территории Рузского муниципального района</t>
  </si>
  <si>
    <t>Количество участников конкурсов, смотров, фестивалей, чел</t>
  </si>
  <si>
    <t>Доля населения, участвующего в коллективах народного творчества и школах искусств</t>
  </si>
  <si>
    <t>Подпрограмма V «Создание условий для развития туризма»</t>
  </si>
  <si>
    <t>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туризма.</t>
  </si>
  <si>
    <t>Объем платных туристских услуг, оказанных населению</t>
  </si>
  <si>
    <t>Млн. руб.</t>
  </si>
  <si>
    <t>Объем платных услуг гостиниц и аналогичных средств размещения туристов</t>
  </si>
  <si>
    <t>2.</t>
  </si>
  <si>
    <t xml:space="preserve">Продвижение туристского продукта, представляемого на территории Рузского муниципального района, на туристском рынке Московской области и РФ. </t>
  </si>
  <si>
    <t>Число граждан, размещенных в коллективных средствах размещения.</t>
  </si>
  <si>
    <t>Тыс. чел.</t>
  </si>
  <si>
    <t>3.</t>
  </si>
  <si>
    <t>Занятость населения  в  туристской сфере (средства размещения, туристско-рекреационные комплексы, туристские фирмы).</t>
  </si>
  <si>
    <t>Подпрограмма VI «Укрепление материально-технической базы муниципальных учреждений культуры»</t>
  </si>
  <si>
    <t>Укрепление и модернизация материально-технической базы муниципальных учреждений  культуры Рузского муниципального района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</si>
  <si>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%</t>
  </si>
  <si>
    <t>Увеличение численности участников культурно-досуговых мероприятий,%</t>
  </si>
  <si>
    <t>Доля учреждений социальной сферы, применивших нормативы коммунальных услуг *) рейтинг с 2015 года</t>
  </si>
  <si>
    <t>Подпрограмма VII «Обеспечивающая подпрограмма»</t>
  </si>
  <si>
    <t>Организация осуществления функций и полномочий по управлению и обслуживанию учреждений в сфере культуры</t>
  </si>
  <si>
    <r>
      <t xml:space="preserve">Доля фактического количества проведенных </t>
    </r>
    <r>
      <rPr>
        <sz val="10"/>
        <color theme="1"/>
        <rFont val="Times New Roman"/>
        <family val="1"/>
        <charset val="204"/>
      </rPr>
      <t xml:space="preserve">Комитетом по культуре </t>
    </r>
    <r>
      <rPr>
        <sz val="10"/>
        <color rgb="FF000000"/>
        <rFont val="Times New Roman"/>
        <family val="1"/>
        <charset val="204"/>
      </rPr>
      <t xml:space="preserve"> процедур закупок в общем количестве запланированных процедур закупок – 100%</t>
    </r>
  </si>
  <si>
    <t>Подпрограмма VIII «Развитие парков культуры и отдыха»</t>
  </si>
  <si>
    <t>Развитие парков культуры и отдыха в Рузском муниципальном районе</t>
  </si>
  <si>
    <t>Уровень фактической обеспеченности парками культуры и отдыха от нормативной потребности, %</t>
  </si>
  <si>
    <t>Количество благоустроенных парков культуры и отдыха в муниципальном образовании, ед.</t>
  </si>
  <si>
    <t>Количество созданных парков культуры и отдыха, ед.</t>
  </si>
  <si>
    <t xml:space="preserve">Осуществление культурно-социальных функций-проведение культурно-массовых мероприятий, праздников, концертов. </t>
  </si>
  <si>
    <t>Увеличение числа посетителей парков, %</t>
  </si>
  <si>
    <t>2015 год</t>
  </si>
  <si>
    <t>2016 год</t>
  </si>
  <si>
    <t>2018 год</t>
  </si>
  <si>
    <t>2019 год</t>
  </si>
  <si>
    <t>Приложение № 2</t>
  </si>
  <si>
    <t>ПАСПОРТ ПОДПРОГРАММЫ I</t>
  </si>
  <si>
    <t>«Библиотечное обслуживание населения на территории Рузского муниципального района</t>
  </si>
  <si>
    <t>На срок с 2015-2019гг.</t>
  </si>
  <si>
    <t xml:space="preserve">Муниципальный заказчик подпрограммы       </t>
  </si>
  <si>
    <t>Муниципальное казенное учреждение Рузского муниципального района «Комитет по культуре»</t>
  </si>
  <si>
    <t xml:space="preserve">Задача 1 подпрограммы             </t>
  </si>
  <si>
    <t>Организация библиотечного обслуживание населения на территории Рузского муниципального района</t>
  </si>
  <si>
    <t>Отчетный (базовый) период</t>
  </si>
  <si>
    <t xml:space="preserve">Расходы (тыс. рублей)                                   </t>
  </si>
  <si>
    <t xml:space="preserve">2015 год       </t>
  </si>
  <si>
    <t xml:space="preserve">2016 год       </t>
  </si>
  <si>
    <t xml:space="preserve">2017 год       </t>
  </si>
  <si>
    <t xml:space="preserve">2018 год       </t>
  </si>
  <si>
    <t xml:space="preserve">2019 год       </t>
  </si>
  <si>
    <t>Итого</t>
  </si>
  <si>
    <t>Библиотечное обслуживание населения на территории Рузского муниципального района</t>
  </si>
  <si>
    <t>МКУ РМР «Комитет по культуре»</t>
  </si>
  <si>
    <t xml:space="preserve">Всего:        </t>
  </si>
  <si>
    <t xml:space="preserve">в том числе:  </t>
  </si>
  <si>
    <t xml:space="preserve">Средства бюджета Рузского муниципального района     </t>
  </si>
  <si>
    <t>Средства бюджета Московской области</t>
  </si>
  <si>
    <t>Средства Федерального бюджета</t>
  </si>
  <si>
    <t xml:space="preserve">Планируемые результаты реализации подпрограммы </t>
  </si>
  <si>
    <r>
      <t xml:space="preserve">Соотношение средней заработной платы работников 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муниципальных учреждений культуры к средней заработной плате в Московской области, %</t>
    </r>
  </si>
  <si>
    <r>
      <t xml:space="preserve">Соотношение   средней заработной платы работников </t>
    </r>
    <r>
      <rPr>
        <sz val="10"/>
        <color theme="1"/>
        <rFont val="Times New Roman"/>
        <family val="1"/>
        <charset val="204"/>
      </rPr>
      <t xml:space="preserve"> муниципальных</t>
    </r>
    <r>
      <rPr>
        <sz val="10"/>
        <color rgb="FF000000"/>
        <rFont val="Times New Roman"/>
        <family val="1"/>
        <charset val="204"/>
      </rPr>
      <t xml:space="preserve">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 %</t>
    </r>
  </si>
  <si>
    <t>Соотношение средней заработной платы работников муниципальных библиотек за первый квартал 2016 года к аналогичной средней заработной плате за период с 01 сентября по 31 декабря 2016 года, коэффициент</t>
  </si>
  <si>
    <t>Наименование подпрограммы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</si>
  <si>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</si>
  <si>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</si>
  <si>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</si>
  <si>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>«Организация досуга и предоставление услуг организаций культуры доступа к музейным фондам»</t>
  </si>
  <si>
    <t>Приложение № 3</t>
  </si>
  <si>
    <t>ПАСПОРТ ПОДПРОГРАММЫ II</t>
  </si>
  <si>
    <t>Приложение № 4</t>
  </si>
  <si>
    <t>«Сохранение, использование, популяризация и охрана объектов культурного наследия (памятников истории и культуры народов Российской Федерации)».</t>
  </si>
  <si>
    <t>Организация досуга и предоставление услуг организаций культуры доступа к музейным фондам</t>
  </si>
  <si>
    <t>Организация досуга и предоставление услуг организаций культуры доступа к музейным фондам.</t>
  </si>
  <si>
    <t xml:space="preserve">Сохранение, использование, популяризация и охрана объектов культурного наследия (памятников истории и культуры народов Российской Федерации)  </t>
  </si>
  <si>
    <t>ПАСПОРТ ПОДПРОГРАММЫ III</t>
  </si>
  <si>
    <t>Приложение № 5</t>
  </si>
  <si>
    <t>ПАСПОРТ ПОДПРОГРАММЫ IV</t>
  </si>
  <si>
    <t>«Развитие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творчества»</t>
  </si>
  <si>
    <t>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</t>
  </si>
  <si>
    <t>Доля населения, участвующего в коллективах народного творчества и школах искусств, %</t>
  </si>
  <si>
    <t>Приложение № 6</t>
  </si>
  <si>
    <t>ПАСПОРТ ПОДПРОГРАММЫ V</t>
  </si>
  <si>
    <t>«Создание условий развития туризма в Рузском муниципальном районе»</t>
  </si>
  <si>
    <t>Увеличение туристического и экскурсионного потока (развитие рынка туристских услуг) в Рузском муниципальном районе</t>
  </si>
  <si>
    <t>Продвижение туристского продукта (информационное сопровождение туристской деятельности), представляемого на территории Рузского муниципального района, на международном и отечественном туристических рынках, в том числе, туристическом рынке Московской области)</t>
  </si>
  <si>
    <t>Развитие туристской инфраструктуры</t>
  </si>
  <si>
    <t>Объем платных туристских услуг, оказанных населению, млн руб.</t>
  </si>
  <si>
    <t>Объем платных услуг гостиниц и аналогичных средств размещения туристов,  млн руб.</t>
  </si>
  <si>
    <t>Число граждан, размещенных в коллективных средствах размещения, тыс. чел.</t>
  </si>
  <si>
    <t>Создание условий развития туризма в Рузском муниципальном районе</t>
  </si>
  <si>
    <t xml:space="preserve">Задача 2 подпрограммы             </t>
  </si>
  <si>
    <t xml:space="preserve">Задача 3 подпрограммы             </t>
  </si>
  <si>
    <t>Приложение № 7</t>
  </si>
  <si>
    <t>ПАСПОРТ ПОДПРОГРАММЫ VI</t>
  </si>
  <si>
    <t>«Укрепление материально-технической базы муниципальных учреждений культуры Рузского муниципального района»</t>
  </si>
  <si>
    <t>Укрепление и модернизация материально-технической базы муниципальных учреждений культуры Рузского муниципального района</t>
  </si>
  <si>
    <t>Укрепление материально-технической базы муниципальных учреждений культуры Рузского муниципального района</t>
  </si>
  <si>
    <t>Средства бюджета Старорузского поселения</t>
  </si>
  <si>
    <t>Приложение № 8</t>
  </si>
  <si>
    <t>«Обеспечивающая подпрограмма»</t>
  </si>
  <si>
    <t>Обеспечивающая подпрограмма</t>
  </si>
  <si>
    <t>ПАСПОРТ ПОДПРОГРАММЫ VII</t>
  </si>
  <si>
    <t>Доля фактического количества проведенных Комитетом по культуре процедур закупок в общем количестве запланированных процедур закупок – 100%</t>
  </si>
  <si>
    <t>Приложение № 9</t>
  </si>
  <si>
    <t>ПАСПОРТ ПОДПРОГРАММЫ VIII</t>
  </si>
  <si>
    <t>«Развитие парков культуры и отдыха»</t>
  </si>
  <si>
    <t xml:space="preserve"> Осуществление культурно-социальных функций - проведение культурно-массовых мероприятий, праздников, концертов</t>
  </si>
  <si>
    <t xml:space="preserve">Развитие парков культуры и отдыха  </t>
  </si>
  <si>
    <t>Средства бюджета городского поселения Руза</t>
  </si>
  <si>
    <t>Средства бюджета городского поселения Тучково</t>
  </si>
  <si>
    <t xml:space="preserve">  </t>
  </si>
  <si>
    <t xml:space="preserve">МУНИЦИПАЛЬНАЯ ПРОГРАММА </t>
  </si>
  <si>
    <t xml:space="preserve">«Развитие культуры Рузского муниципального района» </t>
  </si>
  <si>
    <t>на 2015-2019 годы»</t>
  </si>
  <si>
    <t>ПАСПОРТ МУНИЦИПАЛЬНОЙ ПРОГРАММЫ</t>
  </si>
  <si>
    <t>«РАЗВИТИЕ КУЛЬТУРЫ РУЗСКОГО МУНИЦИПАЛЬНОГО РАЙОНА</t>
  </si>
  <si>
    <t>НА 2015-2019 г.г.»</t>
  </si>
  <si>
    <t>Координатор муниципальной программы</t>
  </si>
  <si>
    <t xml:space="preserve">Заместитель руководителя администрации Рузского муниципального района И.А. Шиломаева </t>
  </si>
  <si>
    <t>Муниципальный заказчик муниципальной программы</t>
  </si>
  <si>
    <t>Цель муниципальной программы</t>
  </si>
  <si>
    <t xml:space="preserve">Повышение качества жизни населения Рузского района путем развития услуг в сфере культуры и туризма </t>
  </si>
  <si>
    <t>Перечень подпрограмм</t>
  </si>
  <si>
    <t xml:space="preserve">Подпрограмма I «Библиотечное обслуживание населения на территории Рузского муниципального района». </t>
  </si>
  <si>
    <t>Подпрограмма II «Организация досуга и предоставление услуг организаций культуры доступа к музейным фондам».</t>
  </si>
  <si>
    <t xml:space="preserve">Подпрограмма III «Сохранение, использование, популяризация и охрана объектов культурного наследия (памятников истории и культуры народов Российской Федерации)».  </t>
  </si>
  <si>
    <t>Подпрограмма IV «Развитие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творчества».</t>
  </si>
  <si>
    <t>Подпрограмма V «Создание условий развития туризма в Рузском муниципальном районе».</t>
  </si>
  <si>
    <t>Подпрограмма VI «Укрепление материально-технической базы муниципальных учреждений культуры Рузского муниципального района».</t>
  </si>
  <si>
    <t xml:space="preserve">Подпрограмма VIII «Развитие парков культуры и отдыха» </t>
  </si>
  <si>
    <t>в том числе по годам:</t>
  </si>
  <si>
    <t>Расходы (тыс. рублей)</t>
  </si>
  <si>
    <t>Всего</t>
  </si>
  <si>
    <t>Средства бюджета Рузского муниципального района</t>
  </si>
  <si>
    <t>Средства бюджета городского поселения Старорузское</t>
  </si>
  <si>
    <t>Планируемые результаты реализации муниципальной программы</t>
  </si>
  <si>
    <t xml:space="preserve">     Соотношение средней заработной платы работников муниципальных учреждений культуры к средней заработной плате в Московской области, %:</t>
  </si>
  <si>
    <t>в 2015г.- 71,7%; в 2016г.-80,2%; в 2017г.-91,1% ; в 2018г.- 90,7%; в 2019г.- 90,9%.</t>
  </si>
  <si>
    <t>в 2016г. – 1,2.</t>
  </si>
  <si>
    <t>в 2015г.- 71,7%; в 2016г.-80,2%; в 2017г.-100% ; в 2018г.- 100%; в 2019г.- 100%.</t>
  </si>
  <si>
    <t xml:space="preserve">     Уровень фактической обеспеченности библиотеками от нормативной потребности:</t>
  </si>
  <si>
    <t xml:space="preserve">     Увеличение количества предоставляемых муниципальными библиотеками Рузского муниципального района муниципальных услуг в электронном виде:</t>
  </si>
  <si>
    <t>в 2015г.- 100%; в 2016г.-100%; в 2017г.-100%; в 2018г.- 100%; в 2019г.- 100%.</t>
  </si>
  <si>
    <t xml:space="preserve">      Соотношение средней заработной платы работников муниципальных учреждений культуры к средней заработной плате в Московской области, %:</t>
  </si>
  <si>
    <t xml:space="preserve"> 2015г.- -%; в 2016г.-80,2%; в 2017г.-100% ; в 2018г.- 100%; в 2019г.- 100%.</t>
  </si>
  <si>
    <t xml:space="preserve">     Увеличение посещаемости музейных учреждений (индивидуальных и экскурсионных), посещений на 1 жителя в год:</t>
  </si>
  <si>
    <t>в 2015г.- 0,46%; в 2016г.-0,48%; в 2017г.-0,50%; в 2018г.- 0,52%; в 2019г.- 0,54%.</t>
  </si>
  <si>
    <t xml:space="preserve">      Увеличение количества выставочных проектов, % к предыдущему году:</t>
  </si>
  <si>
    <t>в 2015г.- 50%; в 2016г.-50%; в 2017г.-100%; в 2018г.- 100%; в 2019г.- 100%.</t>
  </si>
  <si>
    <t xml:space="preserve">      Количество стипендий выдающимся деятелям культуры и искусства Московской области:</t>
  </si>
  <si>
    <t>в 2015г.- 0 ед; в 2016г.- 0 ед; в 2017г.- 1 ед; в 2018г.- 1 ед; в 2019г.- 1 ед.</t>
  </si>
  <si>
    <t xml:space="preserve">      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собственности:</t>
  </si>
  <si>
    <t>в 2015г.- 0%; в 2016г.-0%; в 2017г.-0%; в 2018г.- 0%; в 2019г.- 0%.</t>
  </si>
  <si>
    <t xml:space="preserve">      Количество усадеб, переданных в аренду на условиях восстановления:</t>
  </si>
  <si>
    <t>в 2015г.- 0 ед; в 2016г.-0 ед; в 2017г.-1ед; в 2018г.- 1ед; в 2019г.- 1ед.</t>
  </si>
  <si>
    <r>
      <t xml:space="preserve">     Количество участников конкурсов, смотров, фестивалей, чел</t>
    </r>
    <r>
      <rPr>
        <sz val="12"/>
        <color theme="1"/>
        <rFont val="Times New Roman"/>
        <family val="1"/>
        <charset val="204"/>
      </rPr>
      <t xml:space="preserve"> в 2015г.-12 чел.; в 2016г.- 12 чел.; в 2017г.- 12 чел.; в 2018г.- 12 чел.; в 2019г.- 12чел.</t>
    </r>
  </si>
  <si>
    <t xml:space="preserve">    Доля населения, участвующего в коллективах народного творчества и школах искусств:</t>
  </si>
  <si>
    <t>в 2015г.- 4,99%; в 2016г.-5,57%; в 2017г.-5,56%; в 2018г.- 5,54%; в 2019г.- 5,57%.</t>
  </si>
  <si>
    <t>в 2015г.- 0,30 млн. руб.; в 2016г.- 0,36 млн. руб.; в 2017г.- 0,39 млн. руб.; в 2018г.- 0,44 млн. руб.; в 2019г.- 0,48 млн. руб.</t>
  </si>
  <si>
    <t xml:space="preserve">     Объем платных услуг гостиниц и аналогичных средств размещения туристов:</t>
  </si>
  <si>
    <t>в 2015г.- 307,3 млн. руб.; в 2016г.- 308,7 млн. руб.; в 2017г.- 312,4 млн. руб.; в 2018г.- 320,1 млн. руб.; в 2019г.- 322,8 млн. руб.</t>
  </si>
  <si>
    <t>в 2015г.- 72 тыс. чел.; в 2016г.- 74 тыс. чел.; в 2017г.- 76 тыс. чел.; в 2018г.- 78 тыс. чел.; в 2019г.- 80 тыс. чел.</t>
  </si>
  <si>
    <t xml:space="preserve"> 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культуры:</t>
  </si>
  <si>
    <t xml:space="preserve">     Увеличение численности участников культурно-досуговых мероприятий:</t>
  </si>
  <si>
    <t>в 2015г.- 6,8%; в 2016г.-7%; в 2017г.-7,1%; в 2018г.- 7,2%; в 2019г.- 7,3%.</t>
  </si>
  <si>
    <r>
      <t xml:space="preserve">    </t>
    </r>
    <r>
      <rPr>
        <sz val="12"/>
        <color theme="1"/>
        <rFont val="Times New Roman"/>
        <family val="1"/>
        <charset val="204"/>
      </rPr>
      <t xml:space="preserve">Доля учреждений социальной сферы, применивших нормативы коммунальных услуг *) рейтинг с 2015 года: </t>
    </r>
  </si>
  <si>
    <t>в 2015г.-100%; в 2016г.-100%; в 2017г.-100%; в 2018г.- 100%; в 2019г.- 100%.</t>
  </si>
  <si>
    <r>
      <t xml:space="preserve">   </t>
    </r>
    <r>
      <rPr>
        <b/>
        <sz val="12"/>
        <color theme="1"/>
        <rFont val="Times New Roman"/>
        <family val="1"/>
        <charset val="204"/>
      </rPr>
      <t>Подпрограмма VII «Обеспечивающая подпрограмма»</t>
    </r>
  </si>
  <si>
    <r>
      <t xml:space="preserve">   Доля фактического количества проведенных </t>
    </r>
    <r>
      <rPr>
        <sz val="12"/>
        <color theme="1"/>
        <rFont val="Times New Roman"/>
        <family val="1"/>
        <charset val="204"/>
      </rPr>
      <t xml:space="preserve">Комитетом по культуре </t>
    </r>
    <r>
      <rPr>
        <sz val="12"/>
        <color rgb="FF000000"/>
        <rFont val="Times New Roman"/>
        <family val="1"/>
        <charset val="204"/>
      </rPr>
      <t>процедур закупок в общем количестве запланированных процедур закупок: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</si>
  <si>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в 2015г.- 100%; в 2016г.-100%; в 2017г.-100%; в 2018г.- 100%; в 2019г.- 100%.  </t>
  </si>
  <si>
    <r>
      <t xml:space="preserve">   </t>
    </r>
    <r>
      <rPr>
        <sz val="12"/>
        <color rgb="FF000000"/>
        <rFont val="Times New Roman"/>
        <family val="1"/>
        <charset val="204"/>
      </rPr>
      <t>Уровень фактической обеспеченности парками культуры и отдыха от нормативной потребности:</t>
    </r>
  </si>
  <si>
    <t>Увеличение числа посетителей парков:</t>
  </si>
  <si>
    <t xml:space="preserve">в 2015г.- 110%; в 2016г.-115%; в 2017г.-120%; в 2018г.- 125%; в 2019г.- 130%.  </t>
  </si>
  <si>
    <t>Количество благоустроенных парков культуры и отдыха в муниципальном образовании;</t>
  </si>
  <si>
    <t xml:space="preserve">в 2015г.- 0 ед; в 2016г.- 1 ед; в 2017г.-0 ед; в 2018г.- 0 ед; в 2019г.- 0 ед.  </t>
  </si>
  <si>
    <t>Количество созданных парков культуры и отдыха в муниципальном образовании;</t>
  </si>
  <si>
    <t>Мониторинг туристских ресурсов и объектов туриндустрии</t>
  </si>
  <si>
    <t>Ведение реестра паспортов организаций и предприятий туристской сферы</t>
  </si>
  <si>
    <t xml:space="preserve">Организация участия в обучающих мероприятиях для объектов туристической индустрии </t>
  </si>
  <si>
    <t>Субсидии на иные цели МАУ «ЦЕНТР»</t>
  </si>
  <si>
    <t xml:space="preserve">Разработка туристских маршрутов </t>
  </si>
  <si>
    <t>Содействие в организации и проведении районных мероприятий событийного туризма</t>
  </si>
  <si>
    <t xml:space="preserve">Организация участия в Российских и международных туристических выставках, форумах и т.д. </t>
  </si>
  <si>
    <t>Проведение информационных туров в Рузский район</t>
  </si>
  <si>
    <t>Издание информационных буклетов / флаеров «Туристские событийные мероприятия Рузского района»</t>
  </si>
  <si>
    <t>Издание буклета  «Справочник путешественника по Рузскому району»</t>
  </si>
  <si>
    <t>Издание туристической карты</t>
  </si>
  <si>
    <t xml:space="preserve">Сопровождение районного информационного туристического сайта </t>
  </si>
  <si>
    <t>Создание и размещение на сайте интерактивной карты «Рузский край. Карта путешественника»</t>
  </si>
  <si>
    <t>Информирование потенциальных потребителей муниципальной услуги</t>
  </si>
  <si>
    <t>Создание мобильны рабочих мест туристско-информационного центра «Подмосковье» Руза заповедная</t>
  </si>
  <si>
    <t>Реализация туристических маршрутов</t>
  </si>
  <si>
    <t>Консультационно-методическое сопровождение инвестиционных туристских проектов на территории Рузского муниципального района</t>
  </si>
  <si>
    <t>Приложение № 10</t>
  </si>
  <si>
    <t>ОБОСНОВАНИЯ ФИНАНСОВЫХ РЕСУРСОВ, НЕОБХОДИМЫХ ДЛЯ РЕАЛИЗАЦИИ МЕРОПРИЯТИЙ ПОДПРОГРАММ</t>
  </si>
  <si>
    <t>Эксплуатационные расходы, возникающие в результате реализации мероприятия</t>
  </si>
  <si>
    <t>Финансовое обеспечение выполнения муниципального задания библиотеками</t>
  </si>
  <si>
    <t>Объем финансового обеспечения выполнения муниципального задания муниципальным учреждениям сферы культуры Рузского муниципального района рассчитывается на основании нормативных затрат на оказание муниципальных услуг и нормативных затрат на содержание имущества, необходимого для выполнения установленного муниципального задания</t>
  </si>
  <si>
    <t>Бюджет Московской области</t>
  </si>
  <si>
    <t>Объем финансового обеспечения выполнения муниципального задания муниципальным учреждениям сферы культуры Рузского муниципального района рассчитывается на основании нормативных затрат на оказание муниципальных услуг и нормативных затрат на содержание имущества, необходимого для выполнения установленного муниципального задания.</t>
  </si>
  <si>
    <t>Приобретение работникам сертифицированных средств индивидуальной защиты, а так же смывающих и (или) обеззараживающих средств</t>
  </si>
  <si>
    <t xml:space="preserve">Объем бюджетных ассигнований определяется на основании заявки учреждения культуры Рузского муниципального района </t>
  </si>
  <si>
    <t>Мероприятия по противопожарной безопасности и антитеррористической защищенности библиотеками</t>
  </si>
  <si>
    <t>Подготовка к отопительному сезону библиотеками</t>
  </si>
  <si>
    <t xml:space="preserve">Профессиональная подготовка, переподготовка и повышение квалификации </t>
  </si>
  <si>
    <t>Комплектование книжного фонда</t>
  </si>
  <si>
    <t xml:space="preserve">Федеральный бюджет </t>
  </si>
  <si>
    <t>Финансовое обеспечение выполнения муниципального задания музеями</t>
  </si>
  <si>
    <t>Федеральный бюджет</t>
  </si>
  <si>
    <t>Объем бюджетных ассигнований определяется на основании распоряжения Министерства культуры Московской области  от 26.05.2016 №15 РВ-165 « О результатах конкурса на получение денежного поощрения лучшими муниципальными учреждениями культуры, находящимися на территориях сельских поселений и их работникам в 2016 году»</t>
  </si>
  <si>
    <t xml:space="preserve">Объем бюджетных ассигнований определяется на основании заявки 2 учреждений культуры Рузского муниципального района </t>
  </si>
  <si>
    <t>Приобретение программного обеспечения музеями</t>
  </si>
  <si>
    <t>Объем бюджетных ассигнований определяется на основании заявки 2 муниципальных учреждений сферы культуры Рузского муниципального района</t>
  </si>
  <si>
    <t>Мероприятия по противопожарной безопасности и антитеррористической защищенности музеями</t>
  </si>
  <si>
    <t>Мероприятия по противопожарной безопасности и антитеррористической защищенности</t>
  </si>
  <si>
    <t>Подготовка к отопительному сезону музеями</t>
  </si>
  <si>
    <t>Подготовка к отопительному сезону</t>
  </si>
  <si>
    <t>Финансовое обеспечение выполнения муниципального задания домами культуры</t>
  </si>
  <si>
    <t>Мероприятия по противопожарной безопасности и антитеррористической защищенности домами культуры</t>
  </si>
  <si>
    <t>Подготовка к отопительному сезону домами культуры</t>
  </si>
  <si>
    <t>Приобретение оборудования</t>
  </si>
  <si>
    <t>Подпрограмма III «Сохранение, использование, популяризация и охрана объектов культурного наследия (памятников истории и культуры народов Российской Федерации)»</t>
  </si>
  <si>
    <t>Формирование единого реестра объектов культурного наследия, находящихся на территории Рузского муниципального района</t>
  </si>
  <si>
    <t>не требует финансирования</t>
  </si>
  <si>
    <t>Приобретение костюмов</t>
  </si>
  <si>
    <t>Объем бюджетных ассигнований определяется на основании заявки 3 муниципальных учреждений сферы культуры Рузского муниципального района</t>
  </si>
  <si>
    <t>Организация выставок</t>
  </si>
  <si>
    <t xml:space="preserve">Объем бюджетных ассигнований определяется на основании заявки 3 муниципальных учреждений сферы культуры Рузского муниципального района </t>
  </si>
  <si>
    <t>Поддержка фольклорных, самодеятельных коллективов, мастеров декоративно-прикладного искусства, молодых исполнителей и молодых талантливых авторов, победителей и лауреатов различных конкурсов</t>
  </si>
  <si>
    <t xml:space="preserve">Объем бюджетных ассигнований определяется на основании заявки 9 муниципальных учреждений сферы культуры Рузского муниципального района </t>
  </si>
  <si>
    <t>Подпрограмма V «Создание условий развития туризма в Рузском муниципальном районе»</t>
  </si>
  <si>
    <t>Мониторинг туристских ресурсов и объектов туриндустрии:</t>
  </si>
  <si>
    <t>Не требует финансирования</t>
  </si>
  <si>
    <t xml:space="preserve">Организация участия в обучающих мероприятиях для повышения уровня профессионально подготовки представителей объектов туристической индустрии </t>
  </si>
  <si>
    <t>Оплата услуг преподавателей</t>
  </si>
  <si>
    <t>Субсидии на иные цели МАУ ЦЕНТР»</t>
  </si>
  <si>
    <t>Бюджет Рузского муниципального района</t>
  </si>
  <si>
    <t>Фонд зарплаты и текущие иные платежи</t>
  </si>
  <si>
    <t>Разработка туристских маршрутов, туров, программ</t>
  </si>
  <si>
    <t>Софинансирование</t>
  </si>
  <si>
    <t>Оплата расходов</t>
  </si>
  <si>
    <t>Оплата экспозиционной площадки</t>
  </si>
  <si>
    <t>Оплата транспортных и экскурсионных расходов, питания и размещения</t>
  </si>
  <si>
    <t>Оплата верстки и полиграфических услуг</t>
  </si>
  <si>
    <t>Оплата разработки макетов, вёрстки  и отрисовки, а также оплата печати</t>
  </si>
  <si>
    <t xml:space="preserve">Создание и сопровождение районного информационного туристического сайта </t>
  </si>
  <si>
    <t>Оплата услуг по разработке, сопровождению и наполнению сайта контентом</t>
  </si>
  <si>
    <t>Оплата разработки карты</t>
  </si>
  <si>
    <t>Разработка, выпуск и размещение рекламы</t>
  </si>
  <si>
    <t>Разработка, изготовление оборудования</t>
  </si>
  <si>
    <t>Подпрограмма VI «Укрепление материально-технической базы муниципальных учреждений культуры Рузского муниципального района»</t>
  </si>
  <si>
    <t>Модернизация объектов культуры и дополнительного образования детей в сфере культуры путем проведения капитального ремонта и благоустройства территории**</t>
  </si>
  <si>
    <t xml:space="preserve">Объем бюджетных ассигнований определен исходя из стоимости капитального ремонта и технического переоснащения  объектов культуры, находящихся в собственности Рузского муниципального района, определенной на основании проектно-сметной документации, получившей положительное заключение экспертизы </t>
  </si>
  <si>
    <t>бюджет Рузского муниципального района, Бюджет Московской области</t>
  </si>
  <si>
    <t>бюджет сельского поселения Старорузское</t>
  </si>
  <si>
    <t>бюджет Московской области</t>
  </si>
  <si>
    <t>Текущий ремонт в сфере культуры</t>
  </si>
  <si>
    <t>Объем бюджетных ассигнований определен исходя из стоимости текущего ремонта объектов культуры, находящихся в собственности Рузского муниципального района, определенной на основании проектно-сметной документации, получившей положительное заключение экспертизы</t>
  </si>
  <si>
    <t>Приобретение музыкальных инструментов</t>
  </si>
  <si>
    <t>Объем бюджетных ассигнований определяется на основании заявки 1 муниципального учреждения сферы культуры Рузского муниципального района</t>
  </si>
  <si>
    <t>Приобретение программного обеспечения</t>
  </si>
  <si>
    <t>Объем бюджетных ассигнований определяется на основании заявки 5 муниципальных учреждений сферы культуры Рузского муниципального района</t>
  </si>
  <si>
    <t>Приобретение и установка оборудования, оргтехники, мебели</t>
  </si>
  <si>
    <t>Организация гастролей</t>
  </si>
  <si>
    <t xml:space="preserve">Объем бюджетных ассигнований определяется на основании заявки 5 муниципальных учреждений сферы культуры Рузского муниципального района </t>
  </si>
  <si>
    <t>Проведение мероприятий, связанных с историческими датами, событиями мировой и отечественной культуры</t>
  </si>
  <si>
    <t>Поддержка издательской деятельности учреждений (полиграфическая и мультимедийная продукция)</t>
  </si>
  <si>
    <t>Проведение культурно-массовых мероприятий согласно календарному плану</t>
  </si>
  <si>
    <t>Мероприятия, направленные на снижение потребения теплоэнергии и водоснабжения</t>
  </si>
  <si>
    <t>Софинансирование приобретения микроавтобуса для МБУДО РМР ДХШ «Ружаночка»</t>
  </si>
  <si>
    <t>Финансовое обеспечение выполнения муниципального задания централизованными бухгалтериями</t>
  </si>
  <si>
    <r>
      <t xml:space="preserve">Мероприятия по противопожарной безопасности и антитеррористической защищенности 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централизованными бухгалтериями</t>
    </r>
  </si>
  <si>
    <t>Профессиональная подготовка, переподготовка и повышение квалификации  централизованными бухгалтериями</t>
  </si>
  <si>
    <t>Создание условий для реализации полномочий МКУ РМР «Комитет по культуре»</t>
  </si>
  <si>
    <t>Развитие комплекса инфраструктуры, техническое переоснащение парка. Модернизация парковой территории.</t>
  </si>
  <si>
    <t>Бюджет городского поселения Руза</t>
  </si>
  <si>
    <t>Объем бюджетных ассигнований определяется на основании проектно-сметной документации.</t>
  </si>
  <si>
    <t>Создание новых парков на территории Рузского муниципального района</t>
  </si>
  <si>
    <t>Бюджет городского поселения Тучково</t>
  </si>
  <si>
    <t>Осуществление культурно-социальных функций-проведение культурно-массовых мероприятий, праздников, концертов.</t>
  </si>
  <si>
    <t>Объем бюджетных ассигнований определяется на основании заявки парка Городского поселения Руза</t>
  </si>
  <si>
    <t>Объем финансового обеспечения выполнения муниципального задания муниципальным учреждениям сферы культуры Рузского муниципального района рассчитывается на основании нормативных затрат на оказание муниципальных услуг и нормативных затрат на содержание имущества, необходимого для выполнения установленного муниципального задания. Мероприятия по повышению оплаты труда работников культуры библиотек с 1 сентября 2016 года</t>
  </si>
  <si>
    <t xml:space="preserve">Наименование   мероприятия    
подпрограммы
</t>
  </si>
  <si>
    <t xml:space="preserve">Источник финансирования </t>
  </si>
  <si>
    <t xml:space="preserve">Расчет необходимых финансовых ресурсов на реализацию мероприятия </t>
  </si>
  <si>
    <t xml:space="preserve">Общий объем финансовых  
ресурсов, необходимых   
для реализации мероприятия, в том числе по годам
</t>
  </si>
  <si>
    <t>Объем финансового обеспечения выполнения муниципального задания муниципальным учреждениям сферы культуры Рузского муниципального района рассчитывается на основании нормативных затрат на оказание муниципальных услуг и нормативных затрат на содержание имущества, необходимого для выполнения установленного муниципального задания. Мероприятия по повышению оплаты труда работников культуры музеев с 1 сентября 2016 года</t>
  </si>
  <si>
    <t>Организация участия в Российских и международных туристических выставках, форумах и т.д. (в том числе на стенде Московской области)</t>
  </si>
  <si>
    <t>Объем финансового обеспечения деятельности Комитета по культуре   Ро = Рфот + Рмз, где Ро – прогнозируемые расходы на обеспечение деятельности  Комитета по культуре;Рфот – прогнозируемые расходы на оплату труда работников  Комитета по культуре  и начисления на выплаты по оплате труда;Рмз – прогнозируемые расходы на материально-техническое обеспечение деятельности  Комитета по культуре, включая расходы на уплату налога на имущество организаций, определенные с учетом индексации расходов на оплату коммунальных услуг, расходов на увеличение стоимости материальных запасов</t>
  </si>
  <si>
    <t>Приложение № 11</t>
  </si>
  <si>
    <t>ПЕРЕЧЕНЬ МЕРОПРИЯТИЙ МУНИЦИПАЛЬНОЙ ПРОГРАММЫ РУЗСКОГО МУНИЦИПАЛЬНОГО РАЙОНА</t>
  </si>
  <si>
    <t xml:space="preserve"> «РАЗВИТИЕ КУЛЬТУРЫ РУЗСКОГО МУНИЦИПАЛЬНОГО РАЙОНА НА 2015-2019 ГГ.»</t>
  </si>
  <si>
    <t xml:space="preserve">Итого         </t>
  </si>
  <si>
    <t>Комитет по культуре</t>
  </si>
  <si>
    <t xml:space="preserve">Средства      </t>
  </si>
  <si>
    <t>бюджета Рузского муниципального района</t>
  </si>
  <si>
    <t>2015-2019г</t>
  </si>
  <si>
    <t xml:space="preserve">Средства Федерального бюджета </t>
  </si>
  <si>
    <t>1.1.</t>
  </si>
  <si>
    <t>Формирование муниципального задания на оказание муниципальной услуги (выполнение работы) муниципального учреждения (не позднее одного месяца после официального опубликования закона Московской области о бюджете на очередной финансовый год). Заключение соглашения с муниципальными учреждениями о предоставлении субсидии.</t>
  </si>
  <si>
    <t xml:space="preserve">Мероприятия по повышению оплаты труда работников культуры библиотек с 1 сентября 2016 года </t>
  </si>
  <si>
    <t>Формирование муниципального задания на оказание муниципальной услуги (выполнение работы) муниципального учреждения</t>
  </si>
  <si>
    <t>1.2.</t>
  </si>
  <si>
    <t>Улучшение условий охраны труда в библиотеках-приобретение работникам сертифицированных средств индивидуальной защиты, а так же смывающих и (или) обеззараживающих средств</t>
  </si>
  <si>
    <t>Проведение конкурсов, заключение муниципальных контрактов</t>
  </si>
  <si>
    <t>1.3.</t>
  </si>
  <si>
    <t>1.4.</t>
  </si>
  <si>
    <t>1.5.</t>
  </si>
  <si>
    <t>Профессиональная подготовка, переподготовка и повышение квалификации</t>
  </si>
  <si>
    <t>Итого по подпрограмме:</t>
  </si>
  <si>
    <t>Итого:</t>
  </si>
  <si>
    <t>бюджета Московской области</t>
  </si>
  <si>
    <t xml:space="preserve">Подпрограмма II «Организация досуга и предоставление услуг организаций культуры доступа к музейным фондам» </t>
  </si>
  <si>
    <t xml:space="preserve">Мероприятия по повышению оплаты труда работников культуры музеев с 1 сентября 2016 года </t>
  </si>
  <si>
    <t>Поощрения сотрудникам МБУК РМР ВИМ «Музей Зои Космодемьянской</t>
  </si>
  <si>
    <t>Приобретение программного обеспечения в музях</t>
  </si>
  <si>
    <t xml:space="preserve">Проведение конкурса в I-IV кварталах текущего года и заключение муниципального контракта на поставку программного обеспечения    </t>
  </si>
  <si>
    <t>Мероприятия по противопожарной безопасности и антитеррористической защищенности в музеях</t>
  </si>
  <si>
    <t>Подготовка к отопительному сезону в музеях</t>
  </si>
  <si>
    <t>1.6.</t>
  </si>
  <si>
    <t xml:space="preserve">Мероприятия по повышению оплаты труда работников культуры клубов с 1 сентября 2016 года </t>
  </si>
  <si>
    <t>1.7.</t>
  </si>
  <si>
    <t>Мероприятия по противопожарной безопасности и антитеррористической защищённости в  домах культуры</t>
  </si>
  <si>
    <t>1.8.</t>
  </si>
  <si>
    <t>Подготовка к отопительному сезону в домах культуры</t>
  </si>
  <si>
    <t xml:space="preserve"> Итого по подпрограмме:</t>
  </si>
  <si>
    <t xml:space="preserve">Средства Федерального Бюджета </t>
  </si>
  <si>
    <t>Оформление охранных обязательств, зон охраны объекта культурного наследия</t>
  </si>
  <si>
    <t>Реставрация объектов культурного наследия, находящихся в муниципальной собственности</t>
  </si>
  <si>
    <t>Проведение конкурсов, заключение муниципальных контрактов на проведение реставрации, на разработку проектно-сметной документации и экспертизы</t>
  </si>
  <si>
    <t xml:space="preserve">Проведение конкурса в I-IV кварталах текущего года и заключение муниципального контракта на поставку костюмов    </t>
  </si>
  <si>
    <t xml:space="preserve">Подача заявок на участие в фестивале, конкурсе, смотре, согласно полученного положения. Заключение контракта с единственным поставщиком.   </t>
  </si>
  <si>
    <t xml:space="preserve">Разработка и утверждение положения о стипендиях молодым и талантливым авторам РМР. Подача заявок на участие в фестивале, конкурсе, смотре, согласно полученного положения. Заключение контракта с единственным поставщиком.   </t>
  </si>
  <si>
    <r>
      <t xml:space="preserve">1. </t>
    </r>
    <r>
      <rPr>
        <b/>
        <sz val="10"/>
        <color rgb="FF000000"/>
        <rFont val="Times New Roman"/>
        <family val="1"/>
        <charset val="204"/>
      </rPr>
      <t>Увеличение туристического и экскурсионного потока (развитие рынка туристских услуг) в Рузском муниципальном районе</t>
    </r>
  </si>
  <si>
    <t>Формирование реестров объектов и субъектов туристической индустрии  находящихся на территории Рузского муниципального района</t>
  </si>
  <si>
    <t>Администрация Рузского муниципального района</t>
  </si>
  <si>
    <t>Проведение конкурсов, заключение муниципальных контрактов на оплату рекламы</t>
  </si>
  <si>
    <t>Фонд заработной платы и иные текущие платежи</t>
  </si>
  <si>
    <t xml:space="preserve">Бюджет </t>
  </si>
  <si>
    <t>Рузского муниципального района</t>
  </si>
  <si>
    <t>Проведение конкурсов, заключение муниципальных контрактов по оплате верстки и полиграфических услуг</t>
  </si>
  <si>
    <t>Оплата экспозиционной площадки.</t>
  </si>
  <si>
    <t>Заключение муниципальных контрактов на оплату транспортных и экскурсионных расходов, питания и размещения</t>
  </si>
  <si>
    <t>Заключение муниципальных контрактов по оплате услуг по сопровождению и наполнению контентом сайта</t>
  </si>
  <si>
    <t>Заключение муниципальных контрактов по оплате услуг по созданию и сопровождению электронной туристической карты</t>
  </si>
  <si>
    <t>3. Развитие туристской инфраструктуры</t>
  </si>
  <si>
    <t>Проведение конкурсов, заключение муниципальных контрактов по оплате верстки и изготовления необходимого оборудования</t>
  </si>
  <si>
    <t>Проведение конкурсов, заключение муниципальных контрактов на реализацию туристических маршрутов</t>
  </si>
  <si>
    <t>Средства      бюджета Рузского муниципального района</t>
  </si>
  <si>
    <t>Средства      бюджета Московской области</t>
  </si>
  <si>
    <t>Модернизация объектов культуры и дополнительного образования детей в сфере культуры путем проведения капитального ремонта, технического переоснащения и благоустройства территории**</t>
  </si>
  <si>
    <t xml:space="preserve">Проведение конкурса в I-IV кварталах текущего года и заключение муниципального контракта на проведение работ по проведению работ на разработку проектно-сметной документации и капитального ремонта  </t>
  </si>
  <si>
    <t>Проведение конкурса в I-IV кварталах текущего года и заключение муниципального контракта на проведение работ по разработке проектно-сметной документации и строительства, привязка типового проекта к существующей территории, строительство, технический надзор.</t>
  </si>
  <si>
    <t>Средства     бюджета Рузского муниципального района</t>
  </si>
  <si>
    <t>Средства Бюджета Московской области</t>
  </si>
  <si>
    <t>Администрация, МБУК СП Старорузское</t>
  </si>
  <si>
    <t>Средства бюджета СП Старорузское</t>
  </si>
  <si>
    <t>Подготовка и экспертиза проектно-сметной документации, привязка типового проекта к существующей территории, строительство, технический надзор. Заключение муниципальных контрактов на стоительство</t>
  </si>
  <si>
    <t>Текущий ремонт учреждений в сфере культуры</t>
  </si>
  <si>
    <t>Заключение муниципальных контрактов, договоров на проведение текущего ремонта, на проведение работ на разработку проектно-сметной документации и экспертизы</t>
  </si>
  <si>
    <t xml:space="preserve">Проведение конкурса в I-IV кварталах текущего года и заключение муниципального контракта на поставку музыкальных инструментов    </t>
  </si>
  <si>
    <t xml:space="preserve">Проведение конкурса в I-IV кварталах текущего года и заключение муниципального контракта на поставку необходимого оборудования    </t>
  </si>
  <si>
    <t>Приобретение и установка оборудования, оргтехники, мебели.</t>
  </si>
  <si>
    <t xml:space="preserve">Подача заявки на участие в фестивале, конкурсе, смотре, согласно полученного положения. Заключение контракта с единственным поставщиком.   </t>
  </si>
  <si>
    <t>1.10.</t>
  </si>
  <si>
    <t>Мероприятия по противопожарной безопасности и антитеррористической защищенности централизованными бухгалтериями</t>
  </si>
  <si>
    <t>Профессиональная подготовка, переподготовка и повышение квалификации централизованными бухгалтериями</t>
  </si>
  <si>
    <t xml:space="preserve">Создание условий для реализации полномочий Комитета по культуре </t>
  </si>
  <si>
    <t xml:space="preserve">Обеспечение деятельности Комитета по культуре (оплата труда, услуг связи, канцелярских товаров, заправки картриджей, полиграфических услуг). </t>
  </si>
  <si>
    <t>Реализация «умной социальной политики»</t>
  </si>
  <si>
    <t>Проведение анализа перечня услуг (работ) подведомственных муниципальных учреждений с целью его уточнения и отказа от невостребо-ванных услуг (работ)</t>
  </si>
  <si>
    <t>В пределах средств, выделяемых на содержание органов культуры муниципальных образований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</si>
  <si>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</si>
  <si>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Мероприятие по оптимизации численности административно-управленческого персонала муниципальных учреждений</t>
  </si>
  <si>
    <t>2015-2019гг.</t>
  </si>
  <si>
    <t>Средства городского поселения Руза</t>
  </si>
  <si>
    <t>Городское поселение Руза</t>
  </si>
  <si>
    <t>Средства городского поселения Тучково</t>
  </si>
  <si>
    <t>Разработка проектно-сметной документации по благоустройству и восстановлению объектов культурного наследия на территории городского поселения Руза Рузского муниципального района «Парк культуры и отдыха «Городок»</t>
  </si>
  <si>
    <t>Благоустройство и восстановление объектов культурного наследия на территории городского поселения Руза Рузского муниципального района «Парк культуры и отдыха «Городок»</t>
  </si>
  <si>
    <t>Создание парков культуры и отдыха на территории Рузского муниципального района</t>
  </si>
  <si>
    <t>Городское поселение Тучково</t>
  </si>
  <si>
    <t>Осуществление культурно-социальных функций -проведение культурно-массовых мероприятий, праздников, концертов.</t>
  </si>
  <si>
    <t>1.9</t>
  </si>
  <si>
    <t xml:space="preserve">Перечень      
стандартных   
процедур,     
обеспечивающих
выполнение    
мероприятия, с
указанием     
предельных    
сроков их     
исполнения    
</t>
  </si>
  <si>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</si>
  <si>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</si>
  <si>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</si>
  <si>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</si>
  <si>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</si>
  <si>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2016 год </t>
  </si>
  <si>
    <t xml:space="preserve">2017 год </t>
  </si>
  <si>
    <t xml:space="preserve">Ответственный
за выполнение
мероприятия  
программы (подпрограммы) 
</t>
  </si>
  <si>
    <t xml:space="preserve">Результаты  
выполнения  
мероприятий  программы
(подпрограммы)
</t>
  </si>
  <si>
    <t xml:space="preserve">N  П/П </t>
  </si>
  <si>
    <t>1.1.1</t>
  </si>
  <si>
    <t>1.6</t>
  </si>
  <si>
    <t>1.1.2</t>
  </si>
  <si>
    <t xml:space="preserve">Формирование муниципального задания на оказание муниципальной услуги (выполнение работы) муниципального учреждения </t>
  </si>
  <si>
    <t xml:space="preserve">Средства  бюджета Московской области    </t>
  </si>
  <si>
    <t>1.6.1</t>
  </si>
  <si>
    <t>1.6.2</t>
  </si>
  <si>
    <t>Финансовое обеспечение выполнения муниципального задания домами культуры (заработная плата и текущее содержание имущества)</t>
  </si>
  <si>
    <t>1.1.3</t>
  </si>
  <si>
    <t>Финансовое обеспечение выполнения муниципального задания музеями (заработная плата и текущее содержание умущества учреждений)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</si>
  <si>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</si>
  <si>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</si>
  <si>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</si>
  <si>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</si>
  <si>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</si>
  <si>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</si>
  <si>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</si>
  <si>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</si>
  <si>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</si>
  <si>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</si>
  <si>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</si>
  <si>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</si>
  <si>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</si>
  <si>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 xml:space="preserve">Средства     бюджета Рузского муниципального района </t>
  </si>
  <si>
    <t>1.2.1</t>
  </si>
  <si>
    <t>Средства   бюджета Рузского муниципального района</t>
  </si>
  <si>
    <t>Средства  бюджета Рузского муниципального района</t>
  </si>
  <si>
    <t xml:space="preserve"> Средства бюджета Рузского муниципального района</t>
  </si>
  <si>
    <t xml:space="preserve">Средства    бюджета Рузского муниципального района  </t>
  </si>
  <si>
    <t>Средства   бюджета Московской области</t>
  </si>
  <si>
    <t>1.1</t>
  </si>
  <si>
    <t>Задача 1.</t>
  </si>
  <si>
    <t>Задача 2</t>
  </si>
  <si>
    <t xml:space="preserve"> Развитие туристской инфраструктуры</t>
  </si>
  <si>
    <t>Задача 3</t>
  </si>
  <si>
    <t>1.11</t>
  </si>
  <si>
    <t>1.12</t>
  </si>
  <si>
    <t xml:space="preserve">Задача 1.  </t>
  </si>
  <si>
    <t>Задача1.</t>
  </si>
  <si>
    <r>
      <t>Поддержка традиционного народного художественного творчества, сохранение, возрождение и развитие народных художественных промыслов на территории Рузского муниципального района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</si>
  <si>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Задача 1 </t>
  </si>
  <si>
    <t>Задача 2.</t>
  </si>
  <si>
    <t xml:space="preserve">Средства     бюджета Московской области </t>
  </si>
  <si>
    <t>Приложение № 12</t>
  </si>
  <si>
    <t>Адресный перечень объектов капитального ремонта и технического переоснащения, финансирование которых предусмотрено  за счет субсидии из бюджета Московской области и бюджета Рузского муниципального района</t>
  </si>
  <si>
    <r>
      <t xml:space="preserve">Подпрограммы VI </t>
    </r>
    <r>
      <rPr>
        <b/>
        <sz val="12"/>
        <color theme="1"/>
        <rFont val="Times New Roman"/>
        <family val="1"/>
        <charset val="204"/>
      </rPr>
      <t>«Укрепление материально-технической базы муниципальных учреждений культуры Рузского муниципального района»</t>
    </r>
  </si>
  <si>
    <r>
      <t>Муниципальной программы</t>
    </r>
    <r>
      <rPr>
        <b/>
        <sz val="12"/>
        <color theme="1"/>
        <rFont val="Times New Roman"/>
        <family val="1"/>
        <charset val="204"/>
      </rPr>
      <t xml:space="preserve">  «Развитие культуры Рузского муниципального района на 2015-2019гг.»</t>
    </r>
  </si>
  <si>
    <r>
      <t>Муниципальный заказчик</t>
    </r>
    <r>
      <rPr>
        <sz val="10"/>
        <color theme="1"/>
        <rFont val="Times New Roman"/>
        <family val="1"/>
        <charset val="204"/>
      </rPr>
      <t>:       Муниципальное казенное учреждение Рузского муниципального района «Комитет по культуре»</t>
    </r>
  </si>
  <si>
    <r>
      <t xml:space="preserve">Ответственный за выполнение мероприятия:     </t>
    </r>
    <r>
      <rPr>
        <sz val="10"/>
        <color theme="1"/>
        <rFont val="Times New Roman"/>
        <family val="1"/>
        <charset val="204"/>
      </rPr>
      <t>Муниципальное казенное учреждение Рузского муниципального района «Комитет по культуре»</t>
    </r>
  </si>
  <si>
    <t>Адрес объекта (Наименование объекта)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</si>
  <si>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</si>
  <si>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</si>
  <si>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</si>
  <si>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Профинансировано на 01.01.2016г.***, 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</si>
  <si>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</si>
  <si>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</si>
  <si>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</si>
  <si>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Средства Рузского муниципального района</t>
  </si>
  <si>
    <t>Всего:</t>
  </si>
  <si>
    <t>1</t>
  </si>
  <si>
    <t>2</t>
  </si>
  <si>
    <t xml:space="preserve">2018год </t>
  </si>
  <si>
    <t>Приложение № 13</t>
  </si>
  <si>
    <t>Распределение субсидии из бюджета Московской области и бюджета Рузского муниципального района на капитальный ремонт и техническое переоснащение, финансирование которых предусмотрено:</t>
  </si>
  <si>
    <r>
      <t xml:space="preserve">Мероприятием </t>
    </r>
    <r>
      <rPr>
        <sz val="12"/>
        <color theme="1"/>
        <rFont val="Times New Roman"/>
        <family val="1"/>
        <charset val="204"/>
      </rPr>
      <t>1.1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Модернизация объектов культуры и дополнительного образования детей в сфере культуры путем проведения капитального ремонта и благоустройства территории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</si>
  <si>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Подпрограммы </t>
    </r>
    <r>
      <rPr>
        <b/>
        <sz val="11"/>
        <color theme="1"/>
        <rFont val="Times New Roman"/>
        <family val="1"/>
        <charset val="204"/>
      </rPr>
      <t xml:space="preserve">VI </t>
    </r>
    <r>
      <rPr>
        <b/>
        <sz val="12"/>
        <color theme="1"/>
        <rFont val="Times New Roman"/>
        <family val="1"/>
        <charset val="204"/>
      </rPr>
      <t>«Укрепление материально-технической базы муниципальных учреждений культуры Рузского муниципального района»</t>
    </r>
  </si>
  <si>
    <t>Муниципальной программы «Развитие культуры Рузского муниципального района на 2015-2019гг.»</t>
  </si>
  <si>
    <t>Наименование муниципального образования/Адрес объекта (Наименование объекта)</t>
  </si>
  <si>
    <t>Профинансировано на 01.01.2016год***, тыс. руб.</t>
  </si>
  <si>
    <t>Финансирование, в том числе распределение межбюджетных трансфертов из бюджета Московской области, тыс. рублей</t>
  </si>
  <si>
    <t>Приложение № 14</t>
  </si>
  <si>
    <t>МЕТОДИКА РАСЧЕТА ЗНАЧЕНИЙ ПОКАЗАТЕЛЕЙ</t>
  </si>
  <si>
    <t>ЭФФЕКТИВНОСТИ РЕАЛИЗАЦИИ ПРОГРАММЫ РУЗСКОГО МУНИЦИПАЛЬНОГО РАЙОНА «РАЗВИТИЕ КУЛЬТУРЫ РУЗСКОГО МУНИЦИПАЛЬНОГО РАЙОНА» НА 2014-2016 Г.Г.</t>
  </si>
  <si>
    <t xml:space="preserve"> п/п</t>
  </si>
  <si>
    <t>Наименование показателей</t>
  </si>
  <si>
    <t>Определение</t>
  </si>
  <si>
    <t>Значения базовых показателей</t>
  </si>
  <si>
    <t>Среднемесячная номинальная начисленная заработная плата работников муниципальных учреждений культуры и искусства</t>
  </si>
  <si>
    <t>Форма № ЗП-культура</t>
  </si>
  <si>
    <t>Тыс. руб.</t>
  </si>
  <si>
    <t>4.</t>
  </si>
  <si>
    <t>Отношение 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%</t>
  </si>
  <si>
    <t xml:space="preserve"> Подпрограмма II «Организация досуга и предоставление услуг организаций культуры доступа к музейным фондам»</t>
  </si>
  <si>
    <t>Посещений на 1 жителя в год</t>
  </si>
  <si>
    <t>Процент к 2012 году</t>
  </si>
  <si>
    <t>Количество стипендий, учрежденных (выплаченных) выдающимся деятелям культуры и искусства и молодым талантливым авторам за счет средств муниципальных бюджетов</t>
  </si>
  <si>
    <t>5.</t>
  </si>
  <si>
    <t>Количество усадеб, переданных в аренду на условиях восстановления</t>
  </si>
  <si>
    <t>Количество участников конкурсов, смотров, фестивалей</t>
  </si>
  <si>
    <t>Объем платных туристских услуг, оказанных населению, в том числе  услуг гостиниц и аналогичных средств размещения туристов.</t>
  </si>
  <si>
    <t>Количество туристских маршрутов</t>
  </si>
  <si>
    <t>Количество койко-мест в  коллективных средствах размещения</t>
  </si>
  <si>
    <t>Доля выполнения муниципального задания централизованными бухгалтериями по отношению к утвержденным объемным показателям-100%</t>
  </si>
  <si>
    <t xml:space="preserve">процент </t>
  </si>
  <si>
    <r>
      <t xml:space="preserve">Доля фактического количества проведенных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Комитетом по культуре </t>
    </r>
    <r>
      <rPr>
        <sz val="10"/>
        <color rgb="FF000000"/>
        <rFont val="Times New Roman"/>
        <family val="1"/>
        <charset val="204"/>
      </rPr>
      <t>процедур закупок в общем количестве запланированных процедур закупок – 100%</t>
    </r>
  </si>
  <si>
    <t>Количество созданных парков культуры и отдыха в муниципальном образовании, ед</t>
  </si>
  <si>
    <r>
      <rPr>
        <b/>
        <sz val="10"/>
        <color theme="1"/>
        <rFont val="Times New Roman"/>
        <family val="1"/>
        <charset val="204"/>
      </rPr>
      <t>БС = Н : Нн,</t>
    </r>
    <r>
      <rPr>
        <sz val="10"/>
        <color theme="1"/>
        <rFont val="Times New Roman"/>
        <family val="1"/>
        <charset val="204"/>
      </rPr>
      <t xml:space="preserve">
где:
БС - библиотечная сеть;
Н - численность населения;
Нн - норматив численности жителей на 1 библиотеку.
За сетевую единицу количества библиотек принимаются:
самостоятельные библиотеки - общедоступные универсальные, организующие специализированное обслуживание детей, юношества, инвалидов по зрению и других категорий населения;
универсальные центральные библиотеки;
межмуниципальные и межпоселенческие библиотеки, имеющие филиалы;
библиотеки-филиалы;
поселенческие библиотеки (бывшие филиалы централизованной библиотечной системы), получившие статус отделов межпоселенческой библиотеки и библиотеки поселений (также бывшие филиалы централизованной библиотечной системы), вошедшие в состав культурно-досуговых комплексов (центров).
</t>
    </r>
  </si>
  <si>
    <t xml:space="preserve">Уусэл = Усэлог / Усэлпг х 100%, где:
Усэлог - количество предоставляемых муниципальными библиотеками муниципальных услуг в электронном виде в отчетном году;
Усэлпг - количество предоставляемых муниципальными библиотеками муниципальных услуг в электронном виде в предыдущем году
</t>
  </si>
  <si>
    <t xml:space="preserve">Ск = Зк / Змо х 100%, где:
Ск - Отношение 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области;
Зк - средняя заработная плата работников муниципальных учреждений культуры Московской области;
Змо -  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 в Московской области
</t>
  </si>
  <si>
    <t xml:space="preserve">D = A : H x C,
где:
D - норматив количества зрительских мест культурно-досугового учреждения населенного пункта, входящего в состав сельского или городского поселения;
A - нормативное количество зрительских мест культурно-досугового учреждения сельского или городского поселения;
H - общее количество населения сельского или городского поселения;
C - количество жителей населенного пункта, входящего в состав сельского или городского поселения.
</t>
  </si>
  <si>
    <t xml:space="preserve">I = Nтг / Р, где:
Nтг – количество посещений музейных учреждений в текущем году;
Р – численность населения муниципального образования
(Форма № 8-НК)
</t>
  </si>
  <si>
    <t xml:space="preserve">Увп = ВПо / ВПп х 100%, где:
Увп - количество выставочных проектов, в процентах к 2012 году;
ВПп - количество выставочных проектов в 2012 году, в единицах;
ВПо – количество выставочных проектов в отчетном году, в единицах
</t>
  </si>
  <si>
    <t>Тыс ед.</t>
  </si>
  <si>
    <t xml:space="preserve">Доб = Окр / Окн х 100%, где:
Доб 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собственности;
Окр - объекты культурного наследия, находящиеся в муниципальной собственности и требующие консервации или реставрации;
Окн - общее количество объектов культурного наследия, находящихся в муниципальной собственности
</t>
  </si>
  <si>
    <t xml:space="preserve">             Н + Ш
Дн  =   X 100%
               Чср
Дн - доля населения, участвующего в коллективах народного творчества и школах искусств (процентов);
Н - численность участников в клубных формированиях учреждений культурно-досугового типа (из формы 7-НК (свод), строка 01, гр.35, данные оперативного мониторинга);
Ш - количество учащихся в школах искусств (форма 1-ДМШ, форма 1-ДО (для школ искусств, подведомственных органам управления образованием), данные оперативного мониторинга);
Чср - среднегодовая численность населения в муниципальном образовании (данные Мособлстата).
</t>
  </si>
  <si>
    <t xml:space="preserve">Форма № П-1
объем платных услуг населению по видам в соответствии с действующим Общероссийским классификатором услуг населению (ОКУН), утвержденным постановлением Госстандарта России от 28.06.93 N 163 (с изменениями и дополнениями).
При заполнении строк 001 - 031 формы необходимо руководствоваться Указаниями по заполнению в формах федерального статистического наблюдения показателя "Объем платных услуг населению", размещенными на официальном сайте Росстата www.gks.ru в разделе "Предпринимательство", подраздел "Розничная торговля и услуги населению" в рубрике "Методология".
</t>
  </si>
  <si>
    <t xml:space="preserve">Ам = (А+КР) / Чз х 100%, где:
Ам ¬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культуры;
А – аварийные здания;
Кр – здания, требующие капитального ремонта;
Чз ¬ общее число зданий;
Данные суммируются из Форм: № 7-НК, № 8-НК, 
№ 9-НК, № 12-НК, № 1-ДМШ; Свод годовых сведений об общедоступных (публичных) библиотеках системы Минкультуры России
</t>
  </si>
  <si>
    <t xml:space="preserve">Д = Чд / Чнас х 100%, где:
Д – удельный вес населения. участвующего в работе любительских объединений и культурно-досуговых  мероприятиях;
Чд – численность населения, участвующего в работе любительских объединений и культурно-досуговых мероприятий;
Чнас - среднегодовая численность населения муниципального образования
</t>
  </si>
  <si>
    <t xml:space="preserve">                                 К утв.
Д%= ----------------------- х 100%
                 К факт.
где:
Д%  доля выполнения муниципального задания  централизованной бухгалтерией  по итогам года;
Кутв. – утвержденное значение объемного показателя качества оказания муниципальной услуги;
К факт.-  фактическое значение объемного показателя качества оказания муниципальной услуги;
</t>
  </si>
  <si>
    <t xml:space="preserve"> ДЗ % = З фак/Зпл х 100, %
Где:
ДЗ -  Доля фактического количества проведенных  Комитетом по культуре процедур закупок в общем количестве запланированных процедур закупок;
Зфак- количество фактически проведенных процедур закупок;
Зпл – количество запланированных процедур закупок.
</t>
  </si>
  <si>
    <t xml:space="preserve">Но=Фо/Нп*100%
Но - соответствие нормативной обеспеченности парками культуры и отдыха; 
Нп - нормативная потребность; 
Фо – фактическая обеспеченность парками культуры и отдыха
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
</t>
  </si>
  <si>
    <t xml:space="preserve">Кпп%=Ко/Кп х 100%,
где:
Кпп% - количество посетителей по отношению к базовому году;
Ко – количество посетителей в отчетном году, тыс. человек;
Кп – количество посетителей в базовом году, тыс. человек
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культуры»;
журналы учета работы парков
</t>
  </si>
  <si>
    <t xml:space="preserve">Количество парков, соответствующих требованиям Регионального паркового стандарта
Постановление Правительства Московской области от 23.12.2013 № 1098/55 «Об утверждении «Указания. Региональный парковый стандарт Московской области»,
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
</t>
  </si>
  <si>
    <t>Количество парков, получивших правовой статус юридического лица. 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</si>
  <si>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1.10</t>
  </si>
  <si>
    <t>Повышение квалификации в музеях</t>
  </si>
  <si>
    <t>Повышение квалификации в домах культуры</t>
  </si>
  <si>
    <t>Приобретение оборудования в музеях</t>
  </si>
  <si>
    <t>Средства городского поселения Старая Руза</t>
  </si>
  <si>
    <t>Средства сельского поселения Старая Руза</t>
  </si>
  <si>
    <t xml:space="preserve">2018 год </t>
  </si>
  <si>
    <t xml:space="preserve">2019 год </t>
  </si>
  <si>
    <t xml:space="preserve">Всего </t>
  </si>
  <si>
    <t>2.10</t>
  </si>
  <si>
    <t>Проведение туристических мероприятий согласно календарному плану</t>
  </si>
  <si>
    <t xml:space="preserve">      Соотношение средней заработной платы работников муниципальных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%:</t>
  </si>
  <si>
    <t xml:space="preserve">     Соотношение средней заработной платы работников муниципальных библиотек за первый квартал 2016 года к аналогичной средней заработной плате за период с 01 сентября по 31 декабря 2016 года, коэффициент:</t>
  </si>
  <si>
    <t xml:space="preserve">     Соотношение средней заработной платы работников муниципальных учреждений культуры за первый квартал 2016 года к аналогичной средней заработной плате за период с 01 сентября по 31 декабря 2016 года, коэффициент:</t>
  </si>
  <si>
    <t xml:space="preserve">       Отношение   средней заработной платы работников муниципальных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области, %:</t>
  </si>
  <si>
    <t xml:space="preserve">        Уровень фактической обеспеченности клубами и учреждениями клубного типа от нормативной потребности:</t>
  </si>
  <si>
    <r>
      <t xml:space="preserve">    </t>
    </r>
    <r>
      <rPr>
        <sz val="12"/>
        <color rgb="FF000000"/>
        <rFont val="Times New Roman"/>
        <family val="1"/>
        <charset val="204"/>
      </rPr>
      <t>Объем платных туристских услуг, оказанных населению:</t>
    </r>
  </si>
  <si>
    <t xml:space="preserve">    Число граждан, размещенных в коллективных средствах размещения:</t>
  </si>
  <si>
    <t xml:space="preserve">В усадьбах Любвино и Аннино сохранились Главные дома, но не используются и находятся в неудовлетворительном состоянии: разрушаются снаружи, внутри поражены плесенью и грибком. В усадьбе Любвино до 2012 года располагалась  ГОУ «Санаторно- лесная школа №5», принадлежащая Департаменту имущества г. Москвы. Усадьба Аннино не используется с 2010 года, ранее в ней была база отдыха ОАО «Российская самолетостроительная корпорация «МИГ», которая является собственником объекта. Работает отреставрированная церковь.  
В усадьбе Никольское - Гагарино отреставрирована церковь, усадебные постройки частично сохранились и используются в хозяйственных нуждах. Главный дом и два флигеля отапливаются, внутренние помещения поддерживаются в годном для эксплуатации состоянии, хотя снаружи требуется полный капитальный ремонт или реставрация. Здесь расположена ГБУЗ Московской области «Психиатрическая больница №4», на правах постоянного бессрочного пользования. Той же больнице принадлежит объект «хозяйственный комплекс Бороденки, где сохранился дом управляющего и хозяйственные постройки, используемые в хозяйственных нуждах больницы. Расположенный неподалеку клуб для рабочих  почти полностью разрушен, остались обломки кирпичных стен здания. 
</t>
  </si>
  <si>
    <t xml:space="preserve">Одной из важнейших задач муниципальной программы «Развитие культуры Рузского муниципального района на 2015-2019 гг.» (далее – Программа) является организация мероприятий по инвентаризации объектов культурного наследия на территории района. 
2. В Рузском муниципальном районе функционируют 2 муниципальных музея.
В настоящее время музеи Рузского района включены в туристические маршруты региональных туристических фирм и традиционно принимают участие в региональных и общероссийских туристических выставках. 
Уровень и качество предоставляемых услуг не всегда в полной мере соответствуют потребностям жителей в информационном обеспечении. Спрос на музейные услуги определяется рядом показателей, в числе которых информационная доступность, современность и техническая оснащенность музейных экспозиций, сменяемость выставок, наличие инфраструктуры для приема посетителей, наличие помещений и специального оборудования для организации массовых мероприятий. 
Увеличение спектра услуг, предоставляемых музеями невозможно без принятия комплексных мер, направленных на улучшение материально-технической базы, обновление экспозиций и принятие мер по сохранению музейных предметов. 
В музеях Рузского муниципального района фондовые помещения не соответствуют нормативным требованиям по сохранности предметов Музейного фонда. Отсутствие специально оборудованных помещений фондохранилищ. 
</t>
  </si>
  <si>
    <t xml:space="preserve">Поэтому актуальным становится приобретение специализированного фондового оборудования для фондохранилищ, что в будущем снизит затраты на реставрацию предметов Музейного фонда.  
Современный посетитель требует новых экспозиционных решений с применением современного информационного и технологического оборудования (аудио-, видео-, мультимедиа), поэтому выделение средств на создание экспозиций является необходимым условием для сохранения привлекательности районных музеев.
Недостаточное оснащение современным информационным и технологическим оборудованием: компьютерами, аудио-, видео-, мультимедиа оборудованием не позволяет в настоящее время внедрять современные информационные методы представления музейных предметов в виртуальном пространстве, обеспечивать предоставление электронных услуг в сети Интернет, развивать технологии безбумажного документооборота и прочее. 
Для обеспечения эффективности проведения работ по внесению в Госкаталог сведений о музейных предметах и музейных коллекциях в первую очередь необходимо внести данные из электронного каталога музея, для создания которого необходимо современное программное обеспечение (КАМИС,  АС «Музей»).
3. Основной объем библиотечно-информационных услуг населению Рузского района оказывают общедоступные библиотеки. В настоящее время сеть библиотек Рузского района состоит из 1 районной межпоселенческой библиотеки,  3 поселковых, 1 городской и 22 сельских библиотек.
</t>
  </si>
  <si>
    <t xml:space="preserve">Отсутствует система электронного читательского билета, электронного учета и выдачи книг. 
Все это негативно сказывается на привлечении в библиотеки молодежи, особенно требовательной к современным услугам и сервисам.
Также большинство  муниципальных библиотек требуют капитального ремонта и модернизации. 
</t>
  </si>
  <si>
    <t xml:space="preserve">Со старого городища открывается вид на церковь Покрова Божьей Матери, храм Димитрия Солунского, Воскресенский собор. Сейчас парк культуры и отдыха «Городок» является любимым местом отдыха жителей города и детей. В парке проводят праздничные мероприятия и концерты. Красивые деревянные постройки парка могут быть интересны детям не только чтобы поиграть в них, но и для изучения древних сооружений из дерева. В парке «Городок» летом 2012 года появилась аллея семьи, которую открыли в День семьи, любви и верности, празднуемый в честь святых Петра и Февронии Муромских. 
Инфраструктура парка: дорожно-тропиночная сеть, освещение, малые архитектурные формы, детская площадка, зона тихого отдыха, тревожная кнопка для вызова полиции, вековые зеленые насаждения по всей территории парка; аллеи асфальтированные – 3, оснащены урнами, лавочками и стилизованными фонарными столбами (36 фонарей), деревянные строения: 4 беседки, смотровая башня, 2 смотровые площадки по южному склону, открытая танцплощадка, имеющая декоративное плиточное покрытие, декоративные деревянные ворота с элементами частокола, справа от ворот вниз уходит деревянная лестница с перилами, аттракционы (надувной батут, паровозик, тренажеры).
  Перечень услуг, оказываемых на территории парка: организация проведения досуга; организация и проведение культурно-спортивных мероприятий, соревнований, показательных выступлений, праздников и др. мероприятий, оказание платных услуг.
</t>
  </si>
  <si>
    <t xml:space="preserve">Координатор муниципальной программы организовывает работу, направленную на:
1) координацию деятельности заказчика программы и заказчиков подпрограмм в процессе разработки муниципальной программы, обеспечивает согласование проекта постановления администрации Рузского муниципального района об утверждении муниципальной программы и вносит его в установленном порядке на рассмотрение Главе Рузского муниципального района;
2) организацию управления муниципальной программой;
3) создание при необходимости комиссии (штаба, рабочей группы) по управлению муниципальной программой;
4) реализацию муниципальной программы;
5) достижение целей, задач и конечных результатов муниципальной программы.
Заказчик муниципальной программы:
- разрабатывает муниципальную программу;
- формирует прогноз расходов на реализацию мероприятий муниципальной программы (подпрограммы);
- определяет ответственных за выполнение мероприятий муниципальной программы;
- обеспечивает взаимодействие между ответственными за выполнение отдельных мероприятий муниципальной программы и координацию их действий по реализации муниципальной программы (подпрограммы);
- участвует в обсуждении вопросов, связанных с реализацией и финансированием муниципальной программы;
</t>
  </si>
  <si>
    <t xml:space="preserve">Тучковская детская музыкальная – требуется капитальный ремонт. Главной проблемой школы  является отсутствие концертного зала, что  значительно осложняет  учебный процесс, концертную деятельность и просветительскую работу. В связи  с тем, что здание, в котором  находится  учреждение, не имеет достаточного количества учебных классов и  не приспособлено для профессиональных занятий музыкой, нет возможности развития школы (открытие новых  современных  форм обучения).    </t>
  </si>
  <si>
    <t>Источники финансирования муниципальной программы</t>
  </si>
  <si>
    <r>
      <t xml:space="preserve">
</t>
    </r>
    <r>
      <rPr>
        <b/>
        <sz val="16"/>
        <color theme="1"/>
        <rFont val="Times New Roman"/>
        <family val="1"/>
        <charset val="204"/>
      </rPr>
      <t xml:space="preserve">1. Характеристика ситуации и основных проблем сферы культуры Рузского муниципального района
</t>
    </r>
    <r>
      <rPr>
        <sz val="16"/>
        <color theme="1"/>
        <rFont val="Times New Roman"/>
        <family val="1"/>
        <charset val="204"/>
      </rPr>
      <t xml:space="preserve">
1. На сегодняшний день на территории Рузского муниципального района расположено 10 усадебных комплексов, из них 4 – федерального значения, 4 - регионального, 2 –выявленных.
Два объекта: усадьба «Покровское - Шереметьево» и усадьба «Волынщино» находятся в хорошем состоянии, используются как  объекты учреждений здравоохранения. 
Из оставшихся  8 усадебных комплексов: 1 объект находится в частной собственности (усадьба «Аннино»), 1 объект - в собственности Российской Федерации (усадьба Богородское), 5 - в собственности Московской области (усадьба Никольское- Гагарино, усадьба Поречье, усадьба Любвино, усадьба Васильевское и усадьба Бороденки), 1 объект- дом - музей В.А. Гиляровского в 2002 г. сгорел, его принадлежность устанавливается.
Все 8 усадеб являются проблемными объектами, так как  большинство усадебных построек находятся в разрушенном состоянии или вообще не сохранились. 
Так, в усадьбах Васильевское, Богородское  и Поречье сохранились и функционируют только отреставрированные церкви, принадлежащие местной религиозной организации. В   с. Васильвское и Богородское имеются остатки кирпичных усадебных построек и  оград.
</t>
    </r>
  </si>
  <si>
    <t xml:space="preserve">Показатели библиотечно-информационного обслуживания населения Московской области, в частности, уменьшение числа пользователей на 1,1 процента по сравнению с 2011 годом, числа посещений библиотек на 2,3 процента по сравнению с 2011 годом, объемов книговыдачи на 2,7 процента по сравнению с 2011 годом.
Библиотечно-информационное обслуживание населения Рузского района определяется, в первую очередь, двумя факторами: это новые поступления в библиотеку и информационная доступность.
Проблема комплектования библиотечных фондов стоит особенно остро. Международные стандарты ИФЛА/ЮНЕСКО и российские социальные нормативы в библиотечном деле для обеспечения качественного библиотечно-информационного обслуживания населения рекомендуют объем новых ежегодных поступлений в библиотечные фонды на уровне 250 экземпляров на 1000 жителей.  Слабое ежегодное обновление фондов, отсутствие в сельских библиотеках  мультимедийной продукции приводит к ситуации, когда библиотечный фонд состоит из морально и физически устаревшей литературы, что не способствует полноценному удовлетворению образовательных и культурных запросов пользователей библиотек. </t>
  </si>
  <si>
    <t>Кроме того, здания и помещения библиотек недостаточно оснащены системами охраны и пожарной безопасности. Оборудование для обслуживания инвалидов и других маломобильных категорий населения отсутствует.
Все это не позволяет библиотекам выполнять их социальную функцию общедоступных центров культуры, информации, эстетического и нравственного развития жителей, воспитания детей и молодежи, что и подтверждается отрицательной динамикой таких показателей как количество зарегистрированных читателей и количество посещений общедоступных библиотек. Поэтому задачи по созданию современного, технологичного информационного пространства, формированию эффективной культурно-образовательной, просветительской среды развития населения Рузского района, и в первую очередь детей и молодежи, стоят со всей очевидностью.</t>
  </si>
  <si>
    <t>5.  Развитие мирового туристского рынка способствует повышению интереса к поиску путей эффективного развития туризма в России. Туризм - одна из наиболее динамично развивающихся отраслей экономики. Однако в настоящее время туризм в Московской области и Рузском муниципальном районе не является значительным источником дохода в бюджеты всех уровней.
Туризм играет важную роль в решении социальных проблем, обеспечивая создание дополнительных рабочих мест, рост занятости и повышение благосостояния населения страны. В настоящее время туризм является одним из важных направлений, влияющих на рост экономики, в том числе на развитие таких сфер экономической деятельности, как услуги туристских компаний, коллективные средства размещения, транспорт, связь, торговля, производство сувенирной и иной продукции, питание, сельское хозяйство, строительство и другие отрасли, тем самым выступая катализатором социально-экономического развития региона.</t>
  </si>
  <si>
    <t>Колюбакинская детская художественная школа. При открытии филиала в пос. Тучково контингент учащихся увеличится. В настоящее время существуют проблемы в открытии филиала. Необходимо восстановление водоснабжения, водоотведения и отопления в здании школы, ремонт в здании, ремонт ступенек, коридора школы, установка двери запасного выхода, выкладывание  дорожки из плитки к зданию. Так же территория около школы в п. Колюбакино нуждается в благоустройстве, необходимо: выкорчевать пни, проложить дорожку из плитки, построить беседку для работы на пленэре.</t>
  </si>
  <si>
    <t xml:space="preserve">В районе успешно развивается лечебно-оздоровительный туризм. Бальнеологические санатории-курорты «Дорохово», «Подмосковье», «Русь» используют местные источники минеральной воды и лечебные грязи, предлагают большой комплекс лечебных процедур и  пользуются большой популярностью у москвичей и жителей других регионов. Сохранившиеся детские оздоровительные лагеря «Энергетик», «Березка», «Старая Руза» и другие принимают в летний период более 6000 детей, что  позволяет развивать детский и молодежный туризм и отдых. </t>
  </si>
  <si>
    <t xml:space="preserve">В д. Петрищево Рузского района находится мемориальный музей Героя Советского Союза Зои Космодемьянской. Разработан туристический познавательный маршрут для детей и юношества «Рузские рубежи». 
Развивается в районе и  событийный туризм. Фестивали «Удаль молодецкая», «Гармоника-душа России», (с количеством участников из других регионов от 100 до 300 человек),  турпроект «Православные традиции», включающий в себя народные гулянья и праздники «Спасы на Рузе», «Крещенский вечерок», «Ярмарку на Покрова», на протяжении многих лет привлекают в район туристов. </t>
  </si>
  <si>
    <t>препятствия для привлечения инвестиций в туристскую состоящие в отсутствии готовых инвестиционных площадок, невыгодных условиях аренды земельных участков, наличии административных барьеров;
- сохраняющийся дефицит квалифицированных профессиональных кадров, особенно среднеспециального и среднепрофессионального уровня обучения, что определяет невысокое качество обслуживания в секторах туристской индустрии.
- недостаточная государственная некоммерческая реклама туристских возможностей, как на зарубежных направляющих рынках, так и внутри страны, что связано с ограниченным бюджетным финансированием;
- устаревшая и недостаточно эффективно используемая ресурсная база в сфере санаторно-курортного, оздоровительного и медицинского туризма (пансионаты и санатории);
- неразвитость транспортной инфраструктуры (низкое качество дорог и уровня придорожного обслуживания и т. д.).M126</t>
  </si>
  <si>
    <t>В Рузском районе неравномерно сформирована туристская инфраструктура. Недостаточное количество средств размещения (пансионаты, дома отдыха, гостиницы) класса 2-3 звезды, придорожного  сервиса, подъездных путей к объектам показа, объектов питания, муниципальных зон массового отдыха и др. 
Развитие сферы туризма в районе во многом зависит от эффективности государственного и местного регулирования и поддержки бизнеса. Использование научно обоснованного эффективного потенциала, российских традиций гостеприимства и международного опыта позволит на современном уровне удовлетворять потребности в туристских услугах граждан Российской Федерации и иностранных граждан. Системное развитие туризма позволит значительно увеличить поток туристов в Рузский муниципальный район и, как следствие, обеспечить рост поступлений в бюджет, а с другой стороны, учитывая воздействие туризма на все стороны жизни общества, развитие смежных отраслей экономики и повышение занятости населения.</t>
  </si>
  <si>
    <t xml:space="preserve"> За счет расширения площади учреждений культуры увеличится объем оказываемых услуг, что позволит привлечь большее количество детей и подростков в занятиях в кружках, а также увеличить посещаемость  в музеях и библиотеках. Для повышения качества услуг, увеличения собственных доходов учреждений, получаемых от иной приносящей доход деятельности, повышение конкурентоспособности необходимо укреплять материально-техническую базу учреждений культуры. Концентрация ресурсов Программы направлена на обеспечение жизнедеятельности учреждений культуры и искусства. 
</t>
  </si>
  <si>
    <r>
      <rPr>
        <b/>
        <sz val="16"/>
        <color theme="1"/>
        <rFont val="Times New Roman"/>
        <family val="1"/>
        <charset val="204"/>
      </rPr>
      <t>2. Прогноз развития сферы культуры</t>
    </r>
    <r>
      <rPr>
        <sz val="16"/>
        <color theme="1"/>
        <rFont val="Times New Roman"/>
        <family val="1"/>
        <charset val="204"/>
      </rPr>
      <t xml:space="preserve">
</t>
    </r>
    <r>
      <rPr>
        <b/>
        <sz val="16"/>
        <color theme="1"/>
        <rFont val="Times New Roman"/>
        <family val="1"/>
        <charset val="204"/>
      </rPr>
      <t xml:space="preserve">Инерционный прогноз развития сферы культуры
</t>
    </r>
    <r>
      <rPr>
        <sz val="16"/>
        <color theme="1"/>
        <rFont val="Times New Roman"/>
        <family val="1"/>
        <charset val="204"/>
      </rPr>
      <t xml:space="preserve">
При отсутствии поддержки в сфере культуры продолжится тенденция снижения качества и количества оказываемых услуг, снизится уровень удовлетворенности населения услугами культуры. Продолжится ухудшение состояния материально-технической базы учреждений культуры.
Снизится конкурентоспособность учреждений в сфере культуры ввиду отсутствия обновления репертуара и уменьшения количества гастролей, поддержки фольклорных, самодеятельных коллективов, мастеров декоративно-прикладного искусства, молодых исполнителей и молодых талантливых авторов, победителей и лауреатов различных конкурсов коллективов учреждений культуры, уменьшения количества гастролей и выставок, что приведет к низкому уровню исполнительного мастерства коллективов, ансамблей, по-прежнему значительной останется доля музейных предметов, требующих реставрации, в связи с отсутствием фондового и реставрационного оборудования. 
Отсутствие системы морального и материального стимулирования и благоприятных условий труда для работников в сфере культуры  создаст отток специалистов из отрасли культуры в другие отрасли, это приведет к нехватке специалистов и как следствие уменьшению предметных направлений и количеству занятых детей и молодежи в учреждениях в сфере </t>
    </r>
  </si>
  <si>
    <r>
      <t>культуры.
Будет замедлено развитие культурно-познавательного туризма.</t>
    </r>
    <r>
      <rPr>
        <b/>
        <sz val="16"/>
        <color theme="1"/>
        <rFont val="Times New Roman"/>
        <family val="1"/>
        <charset val="204"/>
      </rPr>
      <t xml:space="preserve">
Прогноз развития сферы культуры с учетом реализации Программы</t>
    </r>
    <r>
      <rPr>
        <sz val="16"/>
        <color theme="1"/>
        <rFont val="Times New Roman"/>
        <family val="1"/>
        <charset val="204"/>
      </rPr>
      <t xml:space="preserve">
Реализация Программы к 2019 году позволит оптимизировать и модернизировать сеть муниципальных учреждений культуры, создать условия, обеспечивающие равный и свободный доступ населения ко всему спектру культурных благ, внедрить современные информационные и творческие технологии в культурную деятельность, создать систему широкой информированности населения о культурной жизни области и установить устойчивую обратную связь.
Это приведет к созданию единого культурного и информационного пространства области; повышению многообразия и богатства творческих процессов в пространстве культуры области; сохранению и популяризации культурно-исторического наследия; модернизации культурного обслуживания жителей села при сохранении историко-культурной среды территорий – мест формирования традиционной культуры.
В результате повысится доступность культурных услуг для всех категорий и групп населения, в том числе путем внедрения дистанционных культурных услуг. Одним из важнейших результатов реализации Программы должно стать доведение размера средней заработной платы работников учреждений культуры до уровня средней заработной платы в Московской области.
</t>
    </r>
  </si>
  <si>
    <r>
      <rPr>
        <b/>
        <sz val="16"/>
        <color theme="1"/>
        <rFont val="Times New Roman"/>
        <family val="1"/>
        <charset val="204"/>
      </rPr>
      <t>3. Цели и задачи Программы</t>
    </r>
    <r>
      <rPr>
        <sz val="16"/>
        <color theme="1"/>
        <rFont val="Times New Roman"/>
        <family val="1"/>
        <charset val="204"/>
      </rPr>
      <t xml:space="preserve">
Цель Программы - повышение качества жизни населения Рузского муниципального района путем развития услуг в сфере культуры и туризма.
Задачи Программы:
 сохранение, использование, популяризация и охрана объектов  культурно-исторического наследия Рузского муниципального района;
поддержка и развитие традиционного народного художественного творчества, сохранение, возрождение и развитие народных художественных промыслов, творчества на территории Рузского муниципального района;
модернизация материально-технической базы муниципальных учреждений культуры;
библиотечное обслуживание население;
организация досуга и предоставление услуг организаций культуры доступа к музейным фондам.
</t>
    </r>
    <r>
      <rPr>
        <sz val="16"/>
        <color theme="1"/>
        <rFont val="Times New Roman"/>
        <family val="1"/>
        <charset val="204"/>
      </rPr>
      <t xml:space="preserve">
</t>
    </r>
  </si>
  <si>
    <t>5. Перечень и краткое описание подпрограмм
Подпрограмма I «Библиотечное обслуживание населения на территории Рузского муниципального района».
 - Финансовое обеспечение выполнения муниципального задания библиотеками. 
 - Приобретение работникам сертифицированных средств индивидуальной защиты, а так же смывающих и (или) обеззараживающих средств.
 - Поддержка кадрового потенциала сферы культуры.
Подпрограмма II «Организация досуга и предоставление услуг организаций культуры доступа к музейным фондам».
 - Финансовое обеспечение выполнения муниципального задания музеями.
 - Приобретение работникам сертифицированных средств индивидуальной защиты, а так же смывающих и (или) обеззараживающих средств.
 - Финансовое обеспечение выполнения муниципального задания домами культуры.
 - Поддержка кадрового потенциала сферы культуры.</t>
  </si>
  <si>
    <t xml:space="preserve"> Подпрограмма VI «Укрепление материально-технической базы муниципальных учреждений культуры Рузского муниципального района».
 - Модернизация объектов культуры путем проведения капитального ремонта и благоустройства территории.
 - Строительство   новых объектов культуры и оформление земельных участков.
 - Текущий ремонт в сфере культуры.
 - Приобретение музыкальных инструментов.
 - Приобретение программного обеспечения.
 - Приобретение оборудования.
 - Организация гастролей.
 - Проведение мероприятий, связанных с историческими датами, событиями мировой и отечественной культуры.
 - Поддержка издательской деятельности учреждений (полиграфическая и мультимедийная продукция).
 - Проведение культурно-массовых мероприятий согласно календарному плану.
</t>
  </si>
  <si>
    <t>Подпрограмма VII «Обеспечивающая подпрограмма»
 - Финансовое обеспечение выполнения муниципального задания централизованными бухгалтериями.
 - Финансовое обеспечение деятельности Отделом культуры Администрации Рузского муниципального района. 
Подпрограмма VIII «Развитие парков культуры и отдыха»
- Развитие парков культуры и отдыха.
- Проведение культурно-массовых мероприятий, праздников, концертов. Осуществление культурно-социальных функций.
6. Характеристика основных мероприятий Программы
Характеристика основных мероприятий Программы приведена в перечнях мероприятий подпрограмм в приложении №11 к Программе. Мероприятия сгруппированы в соответствии с задачами Программы по отраслям деятельности в сфере культуры и туризма.</t>
  </si>
  <si>
    <t xml:space="preserve"> участвует в обсуждении вопросов, связанных с реализацией и финансированием муниципальной программы;
- готовит и представляет координатору муниципальной программы, а также  в Управление экономического развития и АПК отчет о реализации муниципальной программы;
- на основании заключения об оценке эффективности реализации муниципальной программы представляет в установленном порядке координатору муниципальной программы предложения о перераспределении финансовых ресурсов между программными мероприятиями, изменении сроков выполнения мероприятий и корректировке их перечня;
- размещает на официальном сайте Рузского муниципального района в сети Интернет утвержденную муниципальную программу;</t>
  </si>
  <si>
    <t xml:space="preserve">Низкое в материально-техническом отношении состояние общедоступных библиотек по помещениям, оборудованию, мебели, уровню информатизации библиотечно-информационных процессов не соответствует современным требованиям к публичным библиотекам как к информационно-библиотечным центрам городских и сельских поселений.
Компьютерное оборудование муниципальных библиотек Рузского района  частично состоит из устаревшей и изношенной техники,  нет лицензионных программ. На сегодняшний день существует проблема потребности государственных библиотек в лицензионных общесистемных программных продуктах. Отсутствие в сельских библиотеках района лицензионной системы ИРБИС-64 делает невозможным ведение сводного электронного каталога, внедрение электронного читательского билета, оперативного обслуживания пользователей.
</t>
  </si>
  <si>
    <t xml:space="preserve">4. 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творчества.
Для динамичного развития местного традиционного народного художественного творчества, возрождения и развития народных художественных промыслов, народного художественного творчества необходимо уделять большое внимание укреплению материально-технической базы учреждений. Материально-техническая оснащенность учреждений не соответствует современным стандартам, информационным и культурным запросам населения района. Необходимо укрепление ресурсного обеспечения учреждений в сфере культуры, приобретение современного оборудования, учебно-наглядных пособий, сценических костюмов, реквизитов, современного программного обеспечения, компьютерной техники, в результате ожидается повысить удовлетворенность населения качеством предоставляемых услуг дополнительного образования детей в сфере культуры. 
В настоящее время имеются следующие проблемы благоустройства:
</t>
  </si>
  <si>
    <t xml:space="preserve">Детская хореографическая школа «Ружаночка». Основная проблема: требуется отдельное помещение для школы,   на Володарского д.10 -  где сейчас располагается школа не хватает  хореографических залов для занятий учащихся, нет учительской для педагогов. Нет договора аренды с ЦКиИ г. Руза, где школа использует  2 хореографических зала, помещение под костюмерную,  кружковую комнату,  в которой размещается администрация школы в количестве 4 человек.  ЦКиИ  находится из-за школы в стесненных условиях. Необходима более существенная финансовая  и имущественная поддержка школы (обеспечение оплаты на участие в фестивалях и конкурсах, пошив костюмов, обуви, транспортные услуги), усовершенствование учебно-материальной базы школы. В настоящее время нет кабинетов директора школы и заместителей, отсутствуют  кладовые для хранения бытовой техники для содержания территории школы и уборки помещений, а так же архива и реквизитов.
  Дороховская школа искусств. Очень остро стоит вопрос  о нехватке учебных помещений для работы школы. Для полного оснащения школы искусств требуются новые инструменты (фортепиано, хореографические станки и зеркала), косметический ремонт имеющихся школьных помещений. Нужна помощь в предоставлении транспорта для поездок детских коллективов на фестивали и конкурсы. 
</t>
  </si>
  <si>
    <t xml:space="preserve">Важными факторами, оказывающими влияние на доходность туризма, являются природно-климатические и историко-культурные ресурсы, а также политический климат и уровень благоприятствования государственной и муниципальной политики в отношении туризма. Сочетание богатого культурно-исторического наследия Рузского муниципального района с его природно-ресурсными возможностями должно способствовать дальнейшему развитию в районе различных видов туризма - культурно-познавательного, лечебно-оздоровительного, событийного, паломнического, водного, активного, спортивного и других.
Рузский муниципальный район, расположенный на западе Московской области более 50 лет (с 60-х годов)  развивается как  зона отдыха и рекреации. В советское время на территории района располагались ведомственные санатории, дома отдыха, дома творчества композиторов, литераторов, актеров, пионерские лагеря и выездные детские сады. С начала 90х годов количество ведомственных объектов значительно сократилось, но, несмотря на это, район по-прежнему привлекателен для отдыхающих. 
</t>
  </si>
  <si>
    <t xml:space="preserve">Наличие двух водохранилищ Рузского и Озернинского, озер Глубокого и Тростнеского, обширные лесные массивы позволяют развивать  эко-туризм. За последние годы  построены новые базы отдыха «Хуторок» и «Медвежьи озера», отели «Флагман» и «Форвард», охотничий клуб «Фазан-спортинг»,  конный двор «Станица», разработаны и успешно осуществляются проект корпоративного отдыха «Соколиная охота»,  соревнования по подледному лову рыбы «Рузская рыбалка». С развитием фермерского хозяйства на территории района в стадии разработки находятся турпроекты, связанные с агротуризмом.
Особое место занимает культурно-познавательный туризм. Город Руза - старинный русский город, имеет ряд историко-культурных объектов на своей территории – это древнее Городище, в настоящее время используется как парк отдыха и место проведения праздников и фестивалей. Хорошо сохранившаяся старая часть города является объектом показа традиционной архитектуры провинциального города 19 века. В этой части города находится  Рузский краеведческий музей. Удачное месторасположение города Руза на пересечении автомобильных дорог (третьего бетонного кольца, Рижского и Минского шоссе) позволило разработать и осуществить культурно-познавательный турпроект «Перекресток семи дорог», который связал интереснейшие маршруты по Западному Подмосковью (Звенигород, Волоколамск, Можайск и другие старинные города). Проект рассчитан на 3-7 дней с размещением в г. Руза.
</t>
  </si>
  <si>
    <t xml:space="preserve">В связи с вводом в строй Дворца водных видов спорта «Руза», город Руза стал и центром спортивного туризма. За прошедшие четыре года с момента открытия Дворца в нем проведены  Чемпионаты и Кубки России, Кубки европейских чемпионов, многие областные соревнования. Дворец водных видов спорта принимает участников УТС сборных команд Московской области и Москвы. Поток иногородних спортсменов в ДВВС «Руза» составляет около 35000 человек/дней в год.
На территории района находится софтбольный клуб «Карусель», на специализированном стадионе которого проходят игры Чемпионата России, международные встречи по софтболу. В Рузском районе, в 10 км от города в деревне Ватулино, находятся аэродром и авиаклуб, на базе которых в перспективе могут проводиться крупные соревнования по парашютному виду спорта, на проведение таких соревнований есть запрос от Федерации парашютного спорта России.
Основными проблемами в развитии туристско-рекреационного комплекса Рузского муниципального района являются:
- недостаточно развитая туристская инфраструктура, малое количество гостиничных средств размещения с международным уровнем сервиса, предприятий общественного питания, обслуживающих туристов, транспорта туристского класса, что приводит к высокой стоимости услуг, предлагаемых туристам, существенно превышающей среднеевропейский уровень;
</t>
  </si>
  <si>
    <t xml:space="preserve">В настоящее время возможность увеличения числа туристов сдерживается отсутствием гостиницы в городе Руза. На сегодняшний день город Руза испытывает острую необходимость в комфортных средствах размещения в связи с их полным отсутствием. Ресурсные возможности района позволяют при соответствующем уровне развития туристской инфраструктуры, а также строительства гостиниц экономкласса (2-3 звезды) существенно увеличить прием туристов. 
Туристский потенциал Рузского муниципального района используется не в полном объеме, строительство туристских объектов осуществляется хаотично. В связи с этим возникла необходимость комплексного и системного подхода к развитию внутреннего и въездного туризма в Московской области и в Рузском районе, в частности. Дальнейшее развитие туристских объектов и комплексов невозможно без создания необходимой обеспечивающей инфраструктуры.
</t>
  </si>
  <si>
    <t>Необходимость устранения выявленных проблем развития туризма в Рузском муниципальном районе требует системного подхода к решению сформулированных задач развития туризма,  скоординированных действий органов исполнительной власти Московской области и органов местного самоуправления, привлечения финансовых средств из различных источников и использования специальных инструментов контроля и повышения эффективности бюджетных расходов, а значит, требует более высокого в целом уровня управления деятельностью по развитию туризма в  Рузском муниципальном районе
6. Для динамичного развития народного творчества, культурно-досуговой деятельности, библиотечного и музейного дела необходимо уделять большое внимание укреплению материально-технической учреждений. Материально-техническая оснащенность учреждений культуры не соответствует современным стандартам, информационным и культурным запросам населения района. Необходимо укрепление ресурсного обеспечения учреждений в сфере культуры, приобретение современного оборудования, лицензионных программ, учебно-наглядных пособий, сценических костюмов, реквизитов, современного программного обеспечения, звукового и светового оборудования, компьютерной техника, видеопроекторов в результате ожидается повысить удовлетворенность населения качеством предоставляемых услуг в сфере культуры.  Капитальный ремонт и строительство в сфере культуры - позволит создать привлекательный вид учреждений сферы культуры и благоприятные условия для труда.</t>
  </si>
  <si>
    <t>7. На территории Рузского муниципального района в городском поселении Руза находится Парк культуры и отдыха «Городок», который является археологическим памятником XVI века федерального значения. Площадь 6,3 га. Благодаря укрепленному Городку, в 1618 году Руза смогла устоять во время осады польского королевича Владислава. В 1905 году в юго-западной части городка над обрывом к реке на средства комитета трезвости было построено уникальное здание городской библиотеки - читальни. Вдоль валов были проложены дорожки и посажены деревья, В 1906 году при библиотеке возник музей местного края. В 1911 году при библиотеке - музее впервые в Московской губернии был создан "Музей быта" со специально построенной "местной этнографической избой" и предметами уходящего крестьянского быта. В Великую Отечественную войну ( 1941-1942 гг.) фашисты при отступлении из города Рузы безжалостно сожгли все, что было на территории городища. Краеведческий Музей на древнем городке был восстановлен в 1970-х г по рисункам здания библиотеки братьев Елагиных. Уникальность парка состоит в том, что он является ботаническим садом. Здесь произрастают более 70 видов деревьев и 40 видов кустарника, среди которых встречаются редкие для этих мест.</t>
  </si>
  <si>
    <r>
      <rPr>
        <b/>
        <sz val="16"/>
        <color theme="1"/>
        <rFont val="Times New Roman"/>
        <family val="1"/>
        <charset val="204"/>
      </rPr>
      <t>4. Оценка результатов реализации Программы</t>
    </r>
    <r>
      <rPr>
        <sz val="16"/>
        <color theme="1"/>
        <rFont val="Times New Roman"/>
        <family val="1"/>
        <charset val="204"/>
      </rPr>
      <t xml:space="preserve">
Система  целевых показателей эффективности реализации Программы приведена в приложении №1 к Программе.
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2019 года.
</t>
    </r>
  </si>
  <si>
    <t xml:space="preserve">Подпрограмма III «Сохранение, использование, популяризация и охрана объектов культурного наследия (памятников истории и культуры народов Российской Федерации)». 
 - Формирование единого реестра объектов культурного наследия, находящихся на территории Рузского муниципального района. 
Подпрограмма IV «Развитие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творчества».
 - Приобретение костюмов.
 - Развитие культурно-досуговой деятельности и народного художественного творчества.
 - Организация выставок.
 - Поддержка фольклорных, самодеятельных коллективов, мастеров декоративно-прикладного искусства, молодых исполнителей и молодых талантливых авторов, победителей и лауреатов различных конкурсов.
</t>
  </si>
  <si>
    <r>
      <t xml:space="preserve">- обеспечивает эффективность и результативность реализации муниципальной программы.
Заказчик муниципальной программы несет ответственность за подготовку и реализацию муниципальной программы, а также обеспечение достижения количественных и/или качественных показателей эффективности реализации муниципальной программы в целом.
Ответственный за выполнение мероприятия муниципальной программы (подпрограммы):
- формирует прогноз расходов на реализацию мероприятия муниципальной программы (подпрограммы) и направляет его заказчику муниципальной программы (подпрограммы);
- участвует в обсуждении вопросов, связанных с реализацией и финансированием муниципальной программы (подпрограммы) в части соответствующего мероприятия;
- готовит и представляет заказчику муниципальной программы (подпрограммы) отчет о реализации мероприятия.
9. Методика расчета значений показателей эффективности реализации Программы
Методика расчета значений показателей эффективности реализации Программы указана в  приложение №12  к муниципальной Программе «Развитие культуры Рузского муниципального  района на 2015 – 2019 г.г.»
</t>
    </r>
    <r>
      <rPr>
        <b/>
        <sz val="16"/>
        <color theme="1"/>
        <rFont val="Times New Roman"/>
        <family val="1"/>
        <charset val="204"/>
      </rPr>
      <t>10. Состав, форма и сроки представления отчетности о ходе реализации мероприятий Программы (подпрограммы)</t>
    </r>
  </si>
  <si>
    <t xml:space="preserve">1) оперативный отчет о реализации мероприятий муниципальной программы  по формам согласно приложениям № 9 и № 10 к Порядку;
2) оперативный (годовой) отчет о выполнении муниципальной программы по объектам строительства, реконструкции и капитального ремонта по форме согласно приложения №11к  Порядку.
Комитет по культуре ежегодно готовит годовой отчет о реализации муниципальной программы и до 1 марта года, следующего за отчетным, представляет его в Управление экономического развития и АПК для оценки эффективности реализации муниципальной программы.
После окончания срока реализации муниципальной программы заказчик представляет в Управление экономического развития и АПК Рузского муниципального района на утверждение не позднее 1 июня года, следующего за последним годом реализации муниципальной программы, итоговый отчет о ее реализации.
 Оперативный, годовой и итоговый отчеты о реализации муниципальной программы должны содержать:
1) аналитическую записку, в которой указываются:
- степень достижения запланированных результатов и намеченных целей муниципальной программы и подпрограмм;
- общий объем фактически произведенных расходов, всего и в том числе по источникам финансирования;
</t>
  </si>
  <si>
    <t xml:space="preserve">2) таблицу, в которой указываются:
- данные об использовании средств бюджета Рузского муниципального района и средств иных привлекаемых для реализации муниципальной программы источников по каждому программному мероприятию и в целом по муниципальной программе;
-по мероприятиям, не завершенным в утвержденные сроки, - причины их невыполнения и предложения по дальнейшей реализации.
По показателям, не достигшим запланированного уровня, приводятся причины невыполнения и предложения по их дальнейшему достижению.
Годовой отчет о реализации муниципальной программы представляется по формам согласно приложениям № 9 и № 10 к Порядку.
Итоговый отчет о реализации муниципальной программы представляется по формам согласно приложениям № 9 и № 10 к Порядку.
Итоговый отчет о реализации муниципальной программы подлежит опубликованию в СМИ и размещению на официальном сайте Рузского муниципального района.
Отчетность в Министерство Культуры Московской области предоставляется Комитетом по культуре ежеквартально, не позднее 20 числа месяца, следующего за отчетным (отчет за 1 квартал, 1 полугодие, 9 месяцев, год).
</t>
  </si>
  <si>
    <t xml:space="preserve">Контроль за реализацией Программы осуществляется координатором муниципальной программы.
С целью контроля за реализацией муниципальной программы Комитет по культуре ежеквартально до 20 числа месяца, следующего за отчетным кварталом, направляет в Управление экономического развития и АПК оперативный отчет, который содержит:
- перечень выполненных мероприятий муниципальной программы с указанием объемов и источников финансирования и результатов выполнения мероприятий;
- анализ причин несвоевременного выполнения программных мероприятий.
Оперативный отчет о реализации мероприятий муниципальной программы представляется по форме согласно приложению № 9 к «Порядку разработки и  реализации муниципальных программ Рузского муниципального района», утвержденному Постановлением администрации Рузского муниципального района от 24.12.2014 г. №3285 (с изменениями от 03.11.2015 №2077) (далее - Порядок).
Отчет направляется в печатном и электронном виде на электронный адрес Управления экономического развития и АПК.
Так же с целью контроля за реализацией муниципальной программы Комитет по культуре ежеквартально до 15 числа месяца, следующего за отчётным кварталом, формирует в подсистеме ГАСУ:
</t>
  </si>
  <si>
    <t xml:space="preserve">Всего, в том числе:        </t>
  </si>
  <si>
    <t>в 2015г.- 113,51%; в 2016г.-288,89%; в 2017г.-288,89%; в 2018г.- 288,89%; в 2019г.- 288,89%.</t>
  </si>
  <si>
    <t>в 2015г.- 66,7%; в 2016г.-81,25%; в 2017г.-81,25%; в 2018г.- 81,25%; в 2019г.- 81,25%.</t>
  </si>
  <si>
    <t>в 2015г.- 9,84%; в 2016г.-7,02%; в 2017г.-7,02%; в 2018г.- 7,02%; в 2019г.- 7,02%.</t>
  </si>
  <si>
    <t>Пост. Адм. 1159 от 11.04.2017г. Ружаночка- приобретение сценических костюмов.</t>
  </si>
  <si>
    <t>Пост. Адм. 1159 от 11.04.2017г. РРКМ-приобретение компьютеров, оргтехники, стендового оборудования</t>
  </si>
  <si>
    <t xml:space="preserve">Подпрограмма V «Создание условий развития туризма в Рузском муниципальном районе».  • Мониторинг туристских ресурсов и объектов туриндустрии:
• Ведение реестра паспортов организаций и предприятий туристской сферы
• Организация участия в обучающих мероприятиях для повышения уровня профессионально подготовки представителей объектов туристической индустрии
• Субсидии на иные цели МАУ ЦЕНТР»
• Разработка туристских маршрутов, туров, программ
• Содействие в организации и проведении районных мероприятий событийного туризма
• Организация участия в Российских и международных туристических выставках, форумах и т.д.
• Проведение информационных туров в Рузский район
</t>
  </si>
  <si>
    <t xml:space="preserve">
• Издание информационных буклетов / флаеров «Туристские событийные мероприятия Рузского района»
• Издание буклета  «Справочник путешественника по Рузскому району»
• Проведение туристических мероприятий согласно календарному плану
• Издание туристической карты
• Создание и сопровождение районного информационного туристического сайта
• Создание и размещение на сайте интерактивной карты «Рузский край. Карта путешественника»
• Информирование потенциальных потребителей муниципальной услуги
• Создание мобильны рабочих мест туристско-информационного центра «Подмосковье» Руза заповедная
• Реализация туристических маршрутов
• Консультационно-методическое сопровождение инвестиционных туристских проектов на территории Рузского муниципального района
</t>
  </si>
  <si>
    <r>
      <rPr>
        <b/>
        <sz val="16"/>
        <color theme="1"/>
        <rFont val="Times New Roman"/>
        <family val="1"/>
        <charset val="204"/>
      </rPr>
      <t>7. Финансовое обеспечение Программы</t>
    </r>
    <r>
      <rPr>
        <sz val="16"/>
        <color theme="1"/>
        <rFont val="Times New Roman"/>
        <family val="1"/>
        <charset val="204"/>
      </rPr>
      <t xml:space="preserve">
Финансирование Программы будет осуществляться из бюджета Рузского муниципального района, бюджета Московской области.
Обоснование объемов финансирования Программы приведено в приложении №10 к Программе. 
</t>
    </r>
    <r>
      <rPr>
        <b/>
        <sz val="16"/>
        <color theme="1"/>
        <rFont val="Times New Roman"/>
        <family val="1"/>
        <charset val="204"/>
      </rPr>
      <t xml:space="preserve">8. Порядок взаимодействия исполнителей мероприятий Программы, ответственных за выполнение мероприятий Программы и Муниципального заказчика Программы, механизм реализации Программы
</t>
    </r>
    <r>
      <rPr>
        <sz val="16"/>
        <color theme="1"/>
        <rFont val="Times New Roman"/>
        <family val="1"/>
        <charset val="204"/>
      </rPr>
      <t xml:space="preserve">Координатор Программы - заместитель руководителя администрации Рузского муниципального района И.А. Шиломаева.  Ответственный за подпрограмму "Создание условий развития туризма в Рузском муниципальном районе" - заместитель руководителя администрации Рузского муниципального района Е.А. Назарьева.
Заказчик Программы (подпрограммы) – МКУ Рузского муниципального района «Комитет по культуре» (далее - Комитет по культуре).
Ответственный за выполнение мероприятия муниципальной программы (подпрограммы) – Комитет по культуре.
Проект муниципальной программы согласовывается с Отделом правового обеспечения, Финансовым Управлением, Управлением экономического развития и АПК, Сформированный проект утверждается Постановлением администрации Рузского муниципального района.
</t>
    </r>
  </si>
  <si>
    <t>1.13</t>
  </si>
  <si>
    <t>"Приобретение RFID-оборудования, программного обеспечения и бесконтактной смарт-карты с RFID-чипом для идентификации читателя для МБУК РМР "Рузская районная межпоселенческая библиотека", имеющей статус центральной</t>
  </si>
  <si>
    <t>Бюджет московской области</t>
  </si>
  <si>
    <t>Развитие культурно-досуговой деятельности и народного художественного творчества. Проведение мероприятий</t>
  </si>
  <si>
    <t>Экспертиза строительства здания Музей Зои</t>
  </si>
  <si>
    <t>Количество посещений библиотек (на 1 жителя в год), посещений</t>
  </si>
  <si>
    <t>Посещения</t>
  </si>
  <si>
    <t xml:space="preserve">           Количество посещений библиотек (на 1 жителя в год), посещений:</t>
  </si>
  <si>
    <t xml:space="preserve"> </t>
  </si>
  <si>
    <t xml:space="preserve">в 2015г.- 0 ед; в 2016г.- 0 ед; в 2017г.-0 ед; в 2018г.- 0 ед; в 2019г.- 1 ед.                                                                                                           </t>
  </si>
  <si>
    <t xml:space="preserve">в 2015г.- 50%; в 2016г.-50%; в 2017г.-50%; в 2018г.- 50%; в 2019г.- 100%.  </t>
  </si>
  <si>
    <r>
      <t xml:space="preserve">Строительство   </t>
    </r>
    <r>
      <rPr>
        <sz val="10"/>
        <color rgb="FF000000"/>
        <rFont val="Times New Roman"/>
        <family val="1"/>
        <charset val="204"/>
      </rPr>
      <t xml:space="preserve">новых объектов культуры, реконструкция и оформление земельных участков </t>
    </r>
  </si>
  <si>
    <t>1.2.2.</t>
  </si>
  <si>
    <t>Подготовка и экспертиза проектно-сметной документации, привязка типового проекта к существующей территории, реконструкция, технический надзор. Заключение муниципальных контрактов на реконструкцию.</t>
  </si>
  <si>
    <t>Комитет по культуре,Администрация, МБУК СП Старорузское</t>
  </si>
  <si>
    <t xml:space="preserve">Строительство   новых объектов культуры, реконструкция и оформление земельных участков 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</si>
  <si>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работы). 143160, Московская область, Рузский район, д. Петрищево, д.89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</si>
  <si>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</si>
  <si>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2017-2019гг</t>
  </si>
  <si>
    <t>Рузский городской округ</t>
  </si>
  <si>
    <t>е</t>
  </si>
  <si>
    <r>
      <t xml:space="preserve">Адресный перечень объектов </t>
    </r>
    <r>
      <rPr>
        <sz val="12"/>
        <color theme="1"/>
        <rFont val="Times New Roman"/>
        <family val="1"/>
        <charset val="204"/>
      </rPr>
      <t>Муниципальное бюджетное учреждение культуры "Военно-исторический музей "Музей Зои Космодемьянской"</t>
    </r>
  </si>
  <si>
    <t>2017-2019гг.</t>
  </si>
  <si>
    <t>в 2015г.- 0%; в 2016г.-0%; в 2017г.-4,1 %; в 2018г.- 0%; в 2019г.- 0%.</t>
  </si>
  <si>
    <t>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</si>
  <si>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2. Продвижение туристского продукта (информационное сопровождение туристской деятельности), представляемого на территории Рузского муниципального района, на международном и отечественном туристических рынках, в том числе, туристическом рынке Московской области)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</si>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</sst>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95">
    <xf numFmtId="0" fontId="0" fillId="0" borderId="0" xfId="0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justify" vertical="center" wrapText="1"/>
    </xf>
    <xf numFmtId="2" fontId="0" fillId="0" borderId="0" xfId="0" applyNumberFormat="1" applyBorder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 wrapText="1"/>
    </xf>
    <xf numFmtId="0" fontId="31" fillId="0" borderId="0" xfId="0" applyFont="1"/>
    <xf numFmtId="0" fontId="30" fillId="0" borderId="0" xfId="0" applyFont="1"/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164" fontId="1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164" fontId="16" fillId="2" borderId="1" xfId="0" applyNumberFormat="1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164" fontId="6" fillId="8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20" fillId="0" borderId="1" xfId="0" applyFont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7" fillId="4" borderId="1" xfId="0" applyNumberFormat="1" applyFont="1" applyFill="1" applyBorder="1" applyAlignment="1" applyProtection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0" xfId="0" applyFont="1" applyFill="1" applyAlignment="1">
      <alignment horizontal="left" vertical="center" indent="15"/>
    </xf>
    <xf numFmtId="0" fontId="4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2" fillId="4" borderId="0" xfId="0" applyFont="1" applyFill="1"/>
    <xf numFmtId="0" fontId="30" fillId="4" borderId="0" xfId="0" applyFont="1" applyFill="1"/>
    <xf numFmtId="0" fontId="6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horizontal="right" vertical="center"/>
    </xf>
    <xf numFmtId="0" fontId="3" fillId="4" borderId="0" xfId="0" applyFont="1" applyFill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6" fillId="9" borderId="1" xfId="0" applyNumberFormat="1" applyFont="1" applyFill="1" applyBorder="1" applyAlignment="1">
      <alignment vertical="center" wrapText="1"/>
    </xf>
    <xf numFmtId="164" fontId="4" fillId="9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164" fontId="6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vertical="center" wrapText="1"/>
    </xf>
    <xf numFmtId="0" fontId="36" fillId="4" borderId="0" xfId="0" applyFont="1" applyFill="1" applyBorder="1" applyAlignment="1">
      <alignment horizontal="left" vertical="top" wrapText="1"/>
    </xf>
    <xf numFmtId="49" fontId="36" fillId="4" borderId="0" xfId="0" applyNumberFormat="1" applyFont="1" applyFill="1" applyBorder="1" applyAlignment="1">
      <alignment horizontal="left" vertical="top" wrapText="1"/>
    </xf>
    <xf numFmtId="0" fontId="36" fillId="4" borderId="0" xfId="0" applyFont="1" applyFill="1" applyBorder="1" applyAlignment="1">
      <alignment horizontal="left" vertical="top"/>
    </xf>
    <xf numFmtId="49" fontId="36" fillId="4" borderId="0" xfId="0" applyNumberFormat="1" applyFont="1" applyFill="1" applyBorder="1" applyAlignment="1">
      <alignment horizontal="left" vertical="top"/>
    </xf>
    <xf numFmtId="0" fontId="36" fillId="4" borderId="0" xfId="0" applyFont="1" applyFill="1" applyBorder="1" applyAlignment="1">
      <alignment horizontal="left" wrapText="1"/>
    </xf>
    <xf numFmtId="0" fontId="36" fillId="4" borderId="0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4" fillId="9" borderId="1" xfId="0" applyNumberFormat="1" applyFont="1" applyFill="1" applyBorder="1" applyAlignment="1">
      <alignment vertical="center" wrapText="1"/>
    </xf>
    <xf numFmtId="0" fontId="27" fillId="0" borderId="1" xfId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consultantplus://offline/ref=6D47B5E2BE400C3F429808C81F2B613AC560C036D9F88548D2F820740E671CDC998E3A1EC2CB2B67P7U3O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view="pageBreakPreview" zoomScale="60" zoomScaleNormal="100" workbookViewId="0">
      <selection activeCell="D9" sqref="D9"/>
    </sheetView>
  </sheetViews>
  <sheetFormatPr defaultRowHeight="15" x14ac:dyDescent="0.25"/>
  <cols>
    <col min="1" max="1" width="25.7109375" customWidth="1"/>
    <col min="2" max="2" width="15.85546875" customWidth="1"/>
    <col min="3" max="3" width="16.28515625" customWidth="1"/>
    <col min="4" max="4" width="17" customWidth="1"/>
    <col min="5" max="5" width="16.7109375" customWidth="1"/>
    <col min="6" max="6" width="17.140625" customWidth="1"/>
    <col min="7" max="7" width="17.42578125" customWidth="1"/>
  </cols>
  <sheetData>
    <row r="1" spans="1:7" ht="15.75" x14ac:dyDescent="0.25">
      <c r="A1" s="11" t="s">
        <v>157</v>
      </c>
    </row>
    <row r="2" spans="1:7" ht="15.75" x14ac:dyDescent="0.25">
      <c r="A2" s="11"/>
    </row>
    <row r="3" spans="1:7" ht="15.75" x14ac:dyDescent="0.25">
      <c r="A3" s="11"/>
    </row>
    <row r="4" spans="1:7" ht="15.75" x14ac:dyDescent="0.25">
      <c r="A4" s="12"/>
    </row>
    <row r="5" spans="1:7" ht="15.75" x14ac:dyDescent="0.25">
      <c r="A5" s="11"/>
    </row>
    <row r="6" spans="1:7" ht="15.75" x14ac:dyDescent="0.25">
      <c r="A6" s="11"/>
    </row>
    <row r="7" spans="1:7" ht="15.75" x14ac:dyDescent="0.25">
      <c r="A7" s="11"/>
    </row>
    <row r="8" spans="1:7" ht="142.5" customHeight="1" x14ac:dyDescent="0.25">
      <c r="A8" s="174" t="s">
        <v>649</v>
      </c>
      <c r="B8" s="174"/>
      <c r="C8" s="174"/>
      <c r="D8" s="174"/>
      <c r="E8" s="174"/>
      <c r="F8" s="174"/>
      <c r="G8" s="174"/>
    </row>
    <row r="9" spans="1:7" ht="129.75" customHeight="1" x14ac:dyDescent="0.25">
      <c r="A9" s="13"/>
    </row>
    <row r="10" spans="1:7" ht="15.75" x14ac:dyDescent="0.25">
      <c r="A10" s="11"/>
    </row>
    <row r="11" spans="1:7" ht="15.75" x14ac:dyDescent="0.25">
      <c r="A11" s="11"/>
    </row>
    <row r="12" spans="1:7" ht="25.5" x14ac:dyDescent="0.25">
      <c r="A12" s="175" t="s">
        <v>158</v>
      </c>
      <c r="B12" s="175"/>
      <c r="C12" s="175"/>
      <c r="D12" s="175"/>
      <c r="E12" s="175"/>
      <c r="F12" s="175"/>
      <c r="G12" s="175"/>
    </row>
    <row r="13" spans="1:7" ht="48.75" customHeight="1" x14ac:dyDescent="0.25">
      <c r="A13" s="176" t="s">
        <v>159</v>
      </c>
      <c r="B13" s="176"/>
      <c r="C13" s="176"/>
      <c r="D13" s="176"/>
      <c r="E13" s="176"/>
      <c r="F13" s="176"/>
      <c r="G13" s="176"/>
    </row>
    <row r="14" spans="1:7" ht="52.5" customHeight="1" x14ac:dyDescent="0.25">
      <c r="A14" s="176" t="s">
        <v>160</v>
      </c>
      <c r="B14" s="176"/>
      <c r="C14" s="176"/>
      <c r="D14" s="176"/>
      <c r="E14" s="176"/>
      <c r="F14" s="176"/>
      <c r="G14" s="176"/>
    </row>
    <row r="15" spans="1:7" ht="86.25" hidden="1" customHeight="1" x14ac:dyDescent="0.25">
      <c r="A15" s="103"/>
      <c r="B15" s="103"/>
      <c r="C15" s="103"/>
      <c r="D15" s="103"/>
      <c r="E15" s="103"/>
      <c r="F15" s="103"/>
      <c r="G15" s="103"/>
    </row>
    <row r="16" spans="1:7" hidden="1" x14ac:dyDescent="0.25">
      <c r="A16" s="109"/>
      <c r="B16" s="103"/>
      <c r="C16" s="103"/>
      <c r="D16" s="103"/>
      <c r="E16" s="103"/>
      <c r="F16" s="103"/>
      <c r="G16" s="103"/>
    </row>
    <row r="17" spans="1:7" ht="409.6" customHeight="1" x14ac:dyDescent="0.25">
      <c r="A17" s="104"/>
      <c r="B17" s="103"/>
      <c r="C17" s="103"/>
      <c r="D17" s="103"/>
      <c r="E17" s="103"/>
      <c r="F17" s="103"/>
      <c r="G17" s="103"/>
    </row>
    <row r="18" spans="1:7" ht="239.25" customHeight="1" x14ac:dyDescent="0.25">
      <c r="A18" s="104"/>
      <c r="B18" s="103"/>
      <c r="C18" s="103"/>
      <c r="D18" s="103"/>
      <c r="E18" s="103"/>
      <c r="F18" s="103"/>
      <c r="G18" s="103"/>
    </row>
    <row r="19" spans="1:7" ht="15.75" x14ac:dyDescent="0.25">
      <c r="A19" s="177" t="s">
        <v>161</v>
      </c>
      <c r="B19" s="177"/>
      <c r="C19" s="177"/>
      <c r="D19" s="177"/>
      <c r="E19" s="177"/>
      <c r="F19" s="177"/>
      <c r="G19" s="177"/>
    </row>
    <row r="20" spans="1:7" ht="15.75" x14ac:dyDescent="0.25">
      <c r="A20" s="177" t="s">
        <v>162</v>
      </c>
      <c r="B20" s="177"/>
      <c r="C20" s="177"/>
      <c r="D20" s="177"/>
      <c r="E20" s="177"/>
      <c r="F20" s="177"/>
      <c r="G20" s="177"/>
    </row>
    <row r="21" spans="1:7" ht="15.75" x14ac:dyDescent="0.25">
      <c r="A21" s="177" t="s">
        <v>163</v>
      </c>
      <c r="B21" s="177"/>
      <c r="C21" s="177"/>
      <c r="D21" s="177"/>
      <c r="E21" s="177"/>
      <c r="F21" s="177"/>
      <c r="G21" s="177"/>
    </row>
    <row r="22" spans="1:7" ht="15.75" x14ac:dyDescent="0.25">
      <c r="A22" s="110"/>
      <c r="B22" s="103"/>
      <c r="C22" s="103"/>
      <c r="D22" s="103"/>
      <c r="E22" s="103"/>
      <c r="F22" s="103"/>
      <c r="G22" s="103"/>
    </row>
    <row r="23" spans="1:7" ht="63" customHeight="1" x14ac:dyDescent="0.25">
      <c r="A23" s="111" t="s">
        <v>164</v>
      </c>
      <c r="B23" s="167" t="s">
        <v>165</v>
      </c>
      <c r="C23" s="167"/>
      <c r="D23" s="167"/>
      <c r="E23" s="167"/>
      <c r="F23" s="167"/>
      <c r="G23" s="167"/>
    </row>
    <row r="24" spans="1:7" ht="76.5" customHeight="1" x14ac:dyDescent="0.25">
      <c r="A24" s="111" t="s">
        <v>166</v>
      </c>
      <c r="B24" s="167" t="s">
        <v>87</v>
      </c>
      <c r="C24" s="167"/>
      <c r="D24" s="167"/>
      <c r="E24" s="167"/>
      <c r="F24" s="167"/>
      <c r="G24" s="167"/>
    </row>
    <row r="25" spans="1:7" ht="48.75" customHeight="1" x14ac:dyDescent="0.25">
      <c r="A25" s="111" t="s">
        <v>167</v>
      </c>
      <c r="B25" s="167" t="s">
        <v>168</v>
      </c>
      <c r="C25" s="167"/>
      <c r="D25" s="167"/>
      <c r="E25" s="167"/>
      <c r="F25" s="167"/>
      <c r="G25" s="167"/>
    </row>
    <row r="26" spans="1:7" ht="39.75" customHeight="1" x14ac:dyDescent="0.25">
      <c r="A26" s="168" t="s">
        <v>169</v>
      </c>
      <c r="B26" s="167" t="s">
        <v>170</v>
      </c>
      <c r="C26" s="167"/>
      <c r="D26" s="167"/>
      <c r="E26" s="167"/>
      <c r="F26" s="167"/>
      <c r="G26" s="167"/>
    </row>
    <row r="27" spans="1:7" ht="39" customHeight="1" x14ac:dyDescent="0.25">
      <c r="A27" s="168"/>
      <c r="B27" s="167" t="s">
        <v>171</v>
      </c>
      <c r="C27" s="167"/>
      <c r="D27" s="167"/>
      <c r="E27" s="167"/>
      <c r="F27" s="167"/>
      <c r="G27" s="167"/>
    </row>
    <row r="28" spans="1:7" ht="55.5" customHeight="1" x14ac:dyDescent="0.25">
      <c r="A28" s="168"/>
      <c r="B28" s="167" t="s">
        <v>172</v>
      </c>
      <c r="C28" s="167"/>
      <c r="D28" s="167"/>
      <c r="E28" s="167"/>
      <c r="F28" s="167"/>
      <c r="G28" s="167"/>
    </row>
    <row r="29" spans="1:7" ht="57" customHeight="1" x14ac:dyDescent="0.25">
      <c r="A29" s="168"/>
      <c r="B29" s="167" t="s">
        <v>173</v>
      </c>
      <c r="C29" s="167"/>
      <c r="D29" s="167"/>
      <c r="E29" s="167"/>
      <c r="F29" s="167"/>
      <c r="G29" s="167"/>
    </row>
    <row r="30" spans="1:7" ht="44.25" customHeight="1" x14ac:dyDescent="0.25">
      <c r="A30" s="168"/>
      <c r="B30" s="167" t="s">
        <v>174</v>
      </c>
      <c r="C30" s="167"/>
      <c r="D30" s="167"/>
      <c r="E30" s="167"/>
      <c r="F30" s="167"/>
      <c r="G30" s="167"/>
    </row>
    <row r="31" spans="1:7" ht="40.5" customHeight="1" x14ac:dyDescent="0.25">
      <c r="A31" s="168"/>
      <c r="B31" s="167" t="s">
        <v>175</v>
      </c>
      <c r="C31" s="167"/>
      <c r="D31" s="167"/>
      <c r="E31" s="167"/>
      <c r="F31" s="167"/>
      <c r="G31" s="167"/>
    </row>
    <row r="32" spans="1:7" ht="21.75" customHeight="1" x14ac:dyDescent="0.25">
      <c r="A32" s="168"/>
      <c r="B32" s="167" t="s">
        <v>68</v>
      </c>
      <c r="C32" s="167"/>
      <c r="D32" s="167"/>
      <c r="E32" s="167"/>
      <c r="F32" s="167"/>
      <c r="G32" s="167"/>
    </row>
    <row r="33" spans="1:7" ht="21" customHeight="1" x14ac:dyDescent="0.25">
      <c r="A33" s="168"/>
      <c r="B33" s="167" t="s">
        <v>176</v>
      </c>
      <c r="C33" s="167"/>
      <c r="D33" s="167"/>
      <c r="E33" s="167"/>
      <c r="F33" s="167"/>
      <c r="G33" s="167"/>
    </row>
    <row r="34" spans="1:7" ht="67.5" customHeight="1" x14ac:dyDescent="0.25">
      <c r="A34" s="111" t="s">
        <v>581</v>
      </c>
      <c r="B34" s="169" t="s">
        <v>178</v>
      </c>
      <c r="C34" s="169"/>
      <c r="D34" s="169"/>
      <c r="E34" s="169"/>
      <c r="F34" s="169"/>
      <c r="G34" s="169"/>
    </row>
    <row r="35" spans="1:7" ht="21.75" customHeight="1" x14ac:dyDescent="0.25">
      <c r="A35" s="111" t="s">
        <v>177</v>
      </c>
      <c r="B35" s="112" t="s">
        <v>179</v>
      </c>
      <c r="C35" s="112" t="s">
        <v>78</v>
      </c>
      <c r="D35" s="112" t="s">
        <v>79</v>
      </c>
      <c r="E35" s="112" t="s">
        <v>17</v>
      </c>
      <c r="F35" s="112" t="s">
        <v>80</v>
      </c>
      <c r="G35" s="112" t="s">
        <v>81</v>
      </c>
    </row>
    <row r="36" spans="1:7" ht="75.75" customHeight="1" x14ac:dyDescent="0.25">
      <c r="A36" s="111" t="s">
        <v>180</v>
      </c>
      <c r="B36" s="133">
        <f>C36+D36+E36+F36+G36</f>
        <v>383383.4</v>
      </c>
      <c r="C36" s="133">
        <v>77355.100000000006</v>
      </c>
      <c r="D36" s="133">
        <v>70154.600000000006</v>
      </c>
      <c r="E36" s="148">
        <v>79291.100000000006</v>
      </c>
      <c r="F36" s="133">
        <v>77791.3</v>
      </c>
      <c r="G36" s="133">
        <v>78791.3</v>
      </c>
    </row>
    <row r="37" spans="1:7" ht="48" customHeight="1" x14ac:dyDescent="0.25">
      <c r="A37" s="111" t="s">
        <v>103</v>
      </c>
      <c r="B37" s="133">
        <f t="shared" ref="B37:B41" si="0">C37+D37+E37+F37+G37</f>
        <v>445974.3</v>
      </c>
      <c r="C37" s="133">
        <v>0</v>
      </c>
      <c r="D37" s="133">
        <v>23065</v>
      </c>
      <c r="E37" s="148">
        <v>12992.5</v>
      </c>
      <c r="F37" s="133">
        <v>255267.8</v>
      </c>
      <c r="G37" s="133">
        <v>154649</v>
      </c>
    </row>
    <row r="38" spans="1:7" ht="61.5" customHeight="1" x14ac:dyDescent="0.25">
      <c r="A38" s="111" t="s">
        <v>155</v>
      </c>
      <c r="B38" s="133">
        <f t="shared" si="0"/>
        <v>11480</v>
      </c>
      <c r="C38" s="133">
        <v>0</v>
      </c>
      <c r="D38" s="133">
        <v>11480</v>
      </c>
      <c r="E38" s="148">
        <v>0</v>
      </c>
      <c r="F38" s="133">
        <v>0</v>
      </c>
      <c r="G38" s="133">
        <v>0</v>
      </c>
    </row>
    <row r="39" spans="1:7" ht="51.75" customHeight="1" x14ac:dyDescent="0.25">
      <c r="A39" s="111" t="s">
        <v>156</v>
      </c>
      <c r="B39" s="133">
        <f t="shared" si="0"/>
        <v>0</v>
      </c>
      <c r="C39" s="133">
        <v>0</v>
      </c>
      <c r="D39" s="133">
        <v>0</v>
      </c>
      <c r="E39" s="148">
        <v>0</v>
      </c>
      <c r="F39" s="133">
        <v>0</v>
      </c>
      <c r="G39" s="133">
        <v>0</v>
      </c>
    </row>
    <row r="40" spans="1:7" ht="50.25" customHeight="1" x14ac:dyDescent="0.25">
      <c r="A40" s="111" t="s">
        <v>181</v>
      </c>
      <c r="B40" s="133">
        <f t="shared" si="0"/>
        <v>2552.5</v>
      </c>
      <c r="C40" s="133">
        <v>0</v>
      </c>
      <c r="D40" s="133">
        <v>0</v>
      </c>
      <c r="E40" s="148">
        <v>162.5</v>
      </c>
      <c r="F40" s="133">
        <v>2390</v>
      </c>
      <c r="G40" s="133">
        <v>0</v>
      </c>
    </row>
    <row r="41" spans="1:7" ht="38.25" customHeight="1" x14ac:dyDescent="0.25">
      <c r="A41" s="111" t="s">
        <v>104</v>
      </c>
      <c r="B41" s="133">
        <f t="shared" si="0"/>
        <v>324.7</v>
      </c>
      <c r="C41" s="133">
        <v>0</v>
      </c>
      <c r="D41" s="133">
        <v>287.39999999999998</v>
      </c>
      <c r="E41" s="148">
        <v>37.299999999999997</v>
      </c>
      <c r="F41" s="133">
        <v>0</v>
      </c>
      <c r="G41" s="133">
        <v>0</v>
      </c>
    </row>
    <row r="42" spans="1:7" ht="15.75" x14ac:dyDescent="0.25">
      <c r="A42" s="111" t="s">
        <v>97</v>
      </c>
      <c r="B42" s="47">
        <f>B36+B37+B38+B39+B40+B41</f>
        <v>843714.89999999991</v>
      </c>
      <c r="C42" s="47">
        <f t="shared" ref="C42:G42" si="1">C36+C37+C38+C39+C40+C41</f>
        <v>77355.100000000006</v>
      </c>
      <c r="D42" s="47">
        <f t="shared" si="1"/>
        <v>104987</v>
      </c>
      <c r="E42" s="47">
        <f t="shared" si="1"/>
        <v>92483.400000000009</v>
      </c>
      <c r="F42" s="47">
        <f t="shared" si="1"/>
        <v>335449.09999999998</v>
      </c>
      <c r="G42" s="47">
        <f t="shared" si="1"/>
        <v>233440.3</v>
      </c>
    </row>
    <row r="43" spans="1:7" ht="34.5" customHeight="1" x14ac:dyDescent="0.25">
      <c r="A43" s="170" t="s">
        <v>182</v>
      </c>
      <c r="B43" s="169" t="s">
        <v>20</v>
      </c>
      <c r="C43" s="169"/>
      <c r="D43" s="169"/>
      <c r="E43" s="169"/>
      <c r="F43" s="169"/>
      <c r="G43" s="169"/>
    </row>
    <row r="44" spans="1:7" ht="39" customHeight="1" x14ac:dyDescent="0.25">
      <c r="A44" s="170"/>
      <c r="B44" s="170" t="s">
        <v>183</v>
      </c>
      <c r="C44" s="170"/>
      <c r="D44" s="170"/>
      <c r="E44" s="170"/>
      <c r="F44" s="170"/>
      <c r="G44" s="170"/>
    </row>
    <row r="45" spans="1:7" ht="15.75" x14ac:dyDescent="0.25">
      <c r="A45" s="170"/>
      <c r="B45" s="170" t="s">
        <v>184</v>
      </c>
      <c r="C45" s="170"/>
      <c r="D45" s="170"/>
      <c r="E45" s="170"/>
      <c r="F45" s="170"/>
      <c r="G45" s="170"/>
    </row>
    <row r="46" spans="1:7" ht="60.75" customHeight="1" x14ac:dyDescent="0.25">
      <c r="A46" s="170"/>
      <c r="B46" s="170" t="s">
        <v>568</v>
      </c>
      <c r="C46" s="170"/>
      <c r="D46" s="170"/>
      <c r="E46" s="170"/>
      <c r="F46" s="170"/>
      <c r="G46" s="170"/>
    </row>
    <row r="47" spans="1:7" ht="15.75" customHeight="1" x14ac:dyDescent="0.25">
      <c r="A47" s="170"/>
      <c r="B47" s="170" t="s">
        <v>185</v>
      </c>
      <c r="C47" s="170"/>
      <c r="D47" s="170"/>
      <c r="E47" s="170"/>
      <c r="F47" s="170"/>
      <c r="G47" s="170"/>
    </row>
    <row r="48" spans="1:7" ht="73.5" customHeight="1" x14ac:dyDescent="0.25">
      <c r="A48" s="170"/>
      <c r="B48" s="170" t="s">
        <v>567</v>
      </c>
      <c r="C48" s="170"/>
      <c r="D48" s="170"/>
      <c r="E48" s="170"/>
      <c r="F48" s="170"/>
      <c r="G48" s="170"/>
    </row>
    <row r="49" spans="1:7" ht="15.75" x14ac:dyDescent="0.25">
      <c r="A49" s="170"/>
      <c r="B49" s="170" t="s">
        <v>186</v>
      </c>
      <c r="C49" s="170"/>
      <c r="D49" s="170"/>
      <c r="E49" s="170"/>
      <c r="F49" s="170"/>
      <c r="G49" s="170"/>
    </row>
    <row r="50" spans="1:7" ht="25.5" customHeight="1" x14ac:dyDescent="0.25">
      <c r="A50" s="170"/>
      <c r="B50" s="170" t="s">
        <v>187</v>
      </c>
      <c r="C50" s="170"/>
      <c r="D50" s="170"/>
      <c r="E50" s="170"/>
      <c r="F50" s="170"/>
      <c r="G50" s="170"/>
    </row>
    <row r="51" spans="1:7" ht="15.75" x14ac:dyDescent="0.25">
      <c r="A51" s="170"/>
      <c r="B51" s="170" t="s">
        <v>616</v>
      </c>
      <c r="C51" s="170"/>
      <c r="D51" s="170"/>
      <c r="E51" s="170"/>
      <c r="F51" s="170"/>
      <c r="G51" s="170"/>
    </row>
    <row r="52" spans="1:7" ht="30.75" customHeight="1" x14ac:dyDescent="0.25">
      <c r="A52" s="170"/>
      <c r="B52" s="170" t="s">
        <v>188</v>
      </c>
      <c r="C52" s="170"/>
      <c r="D52" s="170"/>
      <c r="E52" s="170"/>
      <c r="F52" s="170"/>
      <c r="G52" s="170"/>
    </row>
    <row r="53" spans="1:7" ht="15.75" x14ac:dyDescent="0.25">
      <c r="A53" s="170"/>
      <c r="B53" s="170" t="s">
        <v>189</v>
      </c>
      <c r="C53" s="170"/>
      <c r="D53" s="170"/>
      <c r="E53" s="170"/>
      <c r="F53" s="170"/>
      <c r="G53" s="170"/>
    </row>
    <row r="54" spans="1:7" ht="15.75" x14ac:dyDescent="0.25">
      <c r="A54" s="170"/>
      <c r="B54" s="171" t="s">
        <v>630</v>
      </c>
      <c r="C54" s="172"/>
      <c r="D54" s="172"/>
      <c r="E54" s="172"/>
      <c r="F54" s="172"/>
      <c r="G54" s="173"/>
    </row>
    <row r="55" spans="1:7" ht="15.75" x14ac:dyDescent="0.25">
      <c r="A55" s="170"/>
      <c r="B55" s="171" t="s">
        <v>646</v>
      </c>
      <c r="C55" s="172"/>
      <c r="D55" s="172"/>
      <c r="E55" s="172"/>
      <c r="F55" s="172"/>
      <c r="G55" s="173"/>
    </row>
    <row r="56" spans="1:7" ht="38.25" customHeight="1" x14ac:dyDescent="0.25">
      <c r="A56" s="170"/>
      <c r="B56" s="169" t="s">
        <v>33</v>
      </c>
      <c r="C56" s="169"/>
      <c r="D56" s="169"/>
      <c r="E56" s="169"/>
      <c r="F56" s="169"/>
      <c r="G56" s="169"/>
    </row>
    <row r="57" spans="1:7" ht="35.25" customHeight="1" x14ac:dyDescent="0.25">
      <c r="A57" s="170"/>
      <c r="B57" s="170" t="s">
        <v>190</v>
      </c>
      <c r="C57" s="170"/>
      <c r="D57" s="170"/>
      <c r="E57" s="170"/>
      <c r="F57" s="170"/>
      <c r="G57" s="170"/>
    </row>
    <row r="58" spans="1:7" ht="24" customHeight="1" x14ac:dyDescent="0.25">
      <c r="A58" s="170"/>
      <c r="B58" s="170" t="s">
        <v>184</v>
      </c>
      <c r="C58" s="170"/>
      <c r="D58" s="170"/>
      <c r="E58" s="170"/>
      <c r="F58" s="170"/>
      <c r="G58" s="170"/>
    </row>
    <row r="59" spans="1:7" ht="51.75" customHeight="1" x14ac:dyDescent="0.25">
      <c r="A59" s="170"/>
      <c r="B59" s="170" t="s">
        <v>569</v>
      </c>
      <c r="C59" s="170"/>
      <c r="D59" s="170"/>
      <c r="E59" s="170"/>
      <c r="F59" s="170"/>
      <c r="G59" s="170"/>
    </row>
    <row r="60" spans="1:7" ht="15.75" customHeight="1" x14ac:dyDescent="0.25">
      <c r="A60" s="170"/>
      <c r="B60" s="170" t="s">
        <v>185</v>
      </c>
      <c r="C60" s="170"/>
      <c r="D60" s="170"/>
      <c r="E60" s="170"/>
      <c r="F60" s="170"/>
      <c r="G60" s="170"/>
    </row>
    <row r="61" spans="1:7" ht="65.25" customHeight="1" x14ac:dyDescent="0.25">
      <c r="A61" s="170"/>
      <c r="B61" s="170" t="s">
        <v>570</v>
      </c>
      <c r="C61" s="170"/>
      <c r="D61" s="170"/>
      <c r="E61" s="170"/>
      <c r="F61" s="170"/>
      <c r="G61" s="170"/>
    </row>
    <row r="62" spans="1:7" ht="31.5" customHeight="1" x14ac:dyDescent="0.25">
      <c r="A62" s="170"/>
      <c r="B62" s="170" t="s">
        <v>191</v>
      </c>
      <c r="C62" s="170"/>
      <c r="D62" s="170"/>
      <c r="E62" s="170"/>
      <c r="F62" s="170"/>
      <c r="G62" s="170"/>
    </row>
    <row r="63" spans="1:7" ht="39" customHeight="1" x14ac:dyDescent="0.25">
      <c r="A63" s="170"/>
      <c r="B63" s="170" t="s">
        <v>571</v>
      </c>
      <c r="C63" s="170"/>
      <c r="D63" s="170"/>
      <c r="E63" s="170"/>
      <c r="F63" s="170"/>
      <c r="G63" s="170"/>
    </row>
    <row r="64" spans="1:7" ht="28.5" customHeight="1" x14ac:dyDescent="0.25">
      <c r="A64" s="170"/>
      <c r="B64" s="170" t="s">
        <v>615</v>
      </c>
      <c r="C64" s="170"/>
      <c r="D64" s="170"/>
      <c r="E64" s="170"/>
      <c r="F64" s="170"/>
      <c r="G64" s="170"/>
    </row>
    <row r="65" spans="1:7" ht="39.75" customHeight="1" x14ac:dyDescent="0.25">
      <c r="A65" s="170"/>
      <c r="B65" s="170" t="s">
        <v>192</v>
      </c>
      <c r="C65" s="170"/>
      <c r="D65" s="170"/>
      <c r="E65" s="170"/>
      <c r="F65" s="170"/>
      <c r="G65" s="170"/>
    </row>
    <row r="66" spans="1:7" ht="31.5" customHeight="1" x14ac:dyDescent="0.25">
      <c r="A66" s="170"/>
      <c r="B66" s="170" t="s">
        <v>193</v>
      </c>
      <c r="C66" s="170"/>
      <c r="D66" s="170"/>
      <c r="E66" s="170"/>
      <c r="F66" s="170"/>
      <c r="G66" s="170"/>
    </row>
    <row r="67" spans="1:7" ht="27" customHeight="1" x14ac:dyDescent="0.25">
      <c r="A67" s="170"/>
      <c r="B67" s="170" t="s">
        <v>194</v>
      </c>
      <c r="C67" s="170"/>
      <c r="D67" s="170"/>
      <c r="E67" s="170"/>
      <c r="F67" s="170"/>
      <c r="G67" s="170"/>
    </row>
    <row r="68" spans="1:7" ht="24.75" customHeight="1" x14ac:dyDescent="0.25">
      <c r="A68" s="170"/>
      <c r="B68" s="170" t="s">
        <v>195</v>
      </c>
      <c r="C68" s="170"/>
      <c r="D68" s="170"/>
      <c r="E68" s="170"/>
      <c r="F68" s="170"/>
      <c r="G68" s="170"/>
    </row>
    <row r="69" spans="1:7" ht="25.5" customHeight="1" x14ac:dyDescent="0.25">
      <c r="A69" s="170"/>
      <c r="B69" s="170" t="s">
        <v>196</v>
      </c>
      <c r="C69" s="170"/>
      <c r="D69" s="170"/>
      <c r="E69" s="170"/>
      <c r="F69" s="170"/>
      <c r="G69" s="170"/>
    </row>
    <row r="70" spans="1:7" ht="30.75" customHeight="1" x14ac:dyDescent="0.25">
      <c r="A70" s="170"/>
      <c r="B70" s="170" t="s">
        <v>197</v>
      </c>
      <c r="C70" s="170"/>
      <c r="D70" s="170"/>
      <c r="E70" s="170"/>
      <c r="F70" s="170"/>
      <c r="G70" s="170"/>
    </row>
    <row r="71" spans="1:7" ht="47.25" customHeight="1" x14ac:dyDescent="0.25">
      <c r="A71" s="170"/>
      <c r="B71" s="169" t="s">
        <v>268</v>
      </c>
      <c r="C71" s="169"/>
      <c r="D71" s="169"/>
      <c r="E71" s="169"/>
      <c r="F71" s="169"/>
      <c r="G71" s="169"/>
    </row>
    <row r="72" spans="1:7" ht="52.5" customHeight="1" x14ac:dyDescent="0.25">
      <c r="A72" s="170"/>
      <c r="B72" s="170" t="s">
        <v>198</v>
      </c>
      <c r="C72" s="170"/>
      <c r="D72" s="170"/>
      <c r="E72" s="170"/>
      <c r="F72" s="170"/>
      <c r="G72" s="170"/>
    </row>
    <row r="73" spans="1:7" ht="25.5" customHeight="1" x14ac:dyDescent="0.25">
      <c r="A73" s="170"/>
      <c r="B73" s="170" t="s">
        <v>199</v>
      </c>
      <c r="C73" s="170"/>
      <c r="D73" s="170"/>
      <c r="E73" s="170"/>
      <c r="F73" s="170"/>
      <c r="G73" s="170"/>
    </row>
    <row r="74" spans="1:7" ht="21.75" customHeight="1" x14ac:dyDescent="0.25">
      <c r="A74" s="170"/>
      <c r="B74" s="181" t="s">
        <v>200</v>
      </c>
      <c r="C74" s="181"/>
      <c r="D74" s="181"/>
      <c r="E74" s="181"/>
      <c r="F74" s="181"/>
      <c r="G74" s="181"/>
    </row>
    <row r="75" spans="1:7" ht="27" customHeight="1" x14ac:dyDescent="0.25">
      <c r="A75" s="170"/>
      <c r="B75" s="180" t="s">
        <v>201</v>
      </c>
      <c r="C75" s="180"/>
      <c r="D75" s="180"/>
      <c r="E75" s="180"/>
      <c r="F75" s="180"/>
      <c r="G75" s="180"/>
    </row>
    <row r="76" spans="1:7" ht="59.25" customHeight="1" x14ac:dyDescent="0.25">
      <c r="A76" s="170"/>
      <c r="B76" s="169" t="s">
        <v>48</v>
      </c>
      <c r="C76" s="169"/>
      <c r="D76" s="169"/>
      <c r="E76" s="169"/>
      <c r="F76" s="169"/>
      <c r="G76" s="169"/>
    </row>
    <row r="77" spans="1:7" ht="39.75" customHeight="1" x14ac:dyDescent="0.25">
      <c r="A77" s="170"/>
      <c r="B77" s="178" t="s">
        <v>202</v>
      </c>
      <c r="C77" s="178"/>
      <c r="D77" s="178"/>
      <c r="E77" s="178"/>
      <c r="F77" s="178"/>
      <c r="G77" s="178"/>
    </row>
    <row r="78" spans="1:7" ht="24" customHeight="1" x14ac:dyDescent="0.25">
      <c r="A78" s="170"/>
      <c r="B78" s="183" t="s">
        <v>203</v>
      </c>
      <c r="C78" s="183"/>
      <c r="D78" s="183"/>
      <c r="E78" s="183"/>
      <c r="F78" s="183"/>
      <c r="G78" s="183"/>
    </row>
    <row r="79" spans="1:7" ht="24" customHeight="1" x14ac:dyDescent="0.25">
      <c r="A79" s="170"/>
      <c r="B79" s="180" t="s">
        <v>204</v>
      </c>
      <c r="C79" s="180"/>
      <c r="D79" s="180"/>
      <c r="E79" s="180"/>
      <c r="F79" s="180"/>
      <c r="G79" s="180"/>
    </row>
    <row r="80" spans="1:7" ht="23.25" customHeight="1" x14ac:dyDescent="0.25">
      <c r="A80" s="170"/>
      <c r="B80" s="169" t="s">
        <v>52</v>
      </c>
      <c r="C80" s="169"/>
      <c r="D80" s="169"/>
      <c r="E80" s="169"/>
      <c r="F80" s="169"/>
      <c r="G80" s="169"/>
    </row>
    <row r="81" spans="1:7" ht="27" customHeight="1" x14ac:dyDescent="0.25">
      <c r="A81" s="170"/>
      <c r="B81" s="170" t="s">
        <v>572</v>
      </c>
      <c r="C81" s="170"/>
      <c r="D81" s="170"/>
      <c r="E81" s="170"/>
      <c r="F81" s="170"/>
      <c r="G81" s="170"/>
    </row>
    <row r="82" spans="1:7" ht="38.25" customHeight="1" x14ac:dyDescent="0.25">
      <c r="A82" s="170"/>
      <c r="B82" s="170" t="s">
        <v>205</v>
      </c>
      <c r="C82" s="170"/>
      <c r="D82" s="170"/>
      <c r="E82" s="170"/>
      <c r="F82" s="170"/>
      <c r="G82" s="170"/>
    </row>
    <row r="83" spans="1:7" ht="27.75" customHeight="1" x14ac:dyDescent="0.25">
      <c r="A83" s="170"/>
      <c r="B83" s="178" t="s">
        <v>206</v>
      </c>
      <c r="C83" s="178"/>
      <c r="D83" s="178"/>
      <c r="E83" s="178"/>
      <c r="F83" s="178"/>
      <c r="G83" s="178"/>
    </row>
    <row r="84" spans="1:7" ht="42.75" customHeight="1" x14ac:dyDescent="0.25">
      <c r="A84" s="170"/>
      <c r="B84" s="170" t="s">
        <v>207</v>
      </c>
      <c r="C84" s="170"/>
      <c r="D84" s="170"/>
      <c r="E84" s="170"/>
      <c r="F84" s="170"/>
      <c r="G84" s="170"/>
    </row>
    <row r="85" spans="1:7" ht="31.5" customHeight="1" x14ac:dyDescent="0.25">
      <c r="A85" s="170"/>
      <c r="B85" s="170" t="s">
        <v>573</v>
      </c>
      <c r="C85" s="170"/>
      <c r="D85" s="170"/>
      <c r="E85" s="170"/>
      <c r="F85" s="170"/>
      <c r="G85" s="170"/>
    </row>
    <row r="86" spans="1:7" ht="39" customHeight="1" x14ac:dyDescent="0.25">
      <c r="A86" s="170"/>
      <c r="B86" s="170" t="s">
        <v>208</v>
      </c>
      <c r="C86" s="170"/>
      <c r="D86" s="170"/>
      <c r="E86" s="170"/>
      <c r="F86" s="170"/>
      <c r="G86" s="170"/>
    </row>
    <row r="87" spans="1:7" ht="36" customHeight="1" x14ac:dyDescent="0.25">
      <c r="A87" s="170"/>
      <c r="B87" s="169" t="s">
        <v>63</v>
      </c>
      <c r="C87" s="169"/>
      <c r="D87" s="169"/>
      <c r="E87" s="169"/>
      <c r="F87" s="169"/>
      <c r="G87" s="169"/>
    </row>
    <row r="88" spans="1:7" ht="44.25" customHeight="1" x14ac:dyDescent="0.25">
      <c r="A88" s="170"/>
      <c r="B88" s="178" t="s">
        <v>209</v>
      </c>
      <c r="C88" s="178"/>
      <c r="D88" s="178"/>
      <c r="E88" s="178"/>
      <c r="F88" s="178"/>
      <c r="G88" s="178"/>
    </row>
    <row r="89" spans="1:7" ht="23.25" customHeight="1" x14ac:dyDescent="0.25">
      <c r="A89" s="170"/>
      <c r="B89" s="170" t="s">
        <v>617</v>
      </c>
      <c r="C89" s="170"/>
      <c r="D89" s="170"/>
      <c r="E89" s="170"/>
      <c r="F89" s="170"/>
      <c r="G89" s="170"/>
    </row>
    <row r="90" spans="1:7" ht="21" customHeight="1" x14ac:dyDescent="0.25">
      <c r="A90" s="170"/>
      <c r="B90" s="178" t="s">
        <v>210</v>
      </c>
      <c r="C90" s="178"/>
      <c r="D90" s="178"/>
      <c r="E90" s="178"/>
      <c r="F90" s="178"/>
      <c r="G90" s="178"/>
    </row>
    <row r="91" spans="1:7" ht="24" customHeight="1" x14ac:dyDescent="0.25">
      <c r="A91" s="170"/>
      <c r="B91" s="170" t="s">
        <v>211</v>
      </c>
      <c r="C91" s="170"/>
      <c r="D91" s="170"/>
      <c r="E91" s="170"/>
      <c r="F91" s="170"/>
      <c r="G91" s="170"/>
    </row>
    <row r="92" spans="1:7" ht="31.5" customHeight="1" x14ac:dyDescent="0.25">
      <c r="A92" s="170"/>
      <c r="B92" s="182" t="s">
        <v>212</v>
      </c>
      <c r="C92" s="182"/>
      <c r="D92" s="182"/>
      <c r="E92" s="182"/>
      <c r="F92" s="182"/>
      <c r="G92" s="182"/>
    </row>
    <row r="93" spans="1:7" ht="27" customHeight="1" x14ac:dyDescent="0.25">
      <c r="A93" s="170"/>
      <c r="B93" s="180" t="s">
        <v>213</v>
      </c>
      <c r="C93" s="180"/>
      <c r="D93" s="180"/>
      <c r="E93" s="180"/>
      <c r="F93" s="180"/>
      <c r="G93" s="180"/>
    </row>
    <row r="94" spans="1:7" ht="26.25" customHeight="1" x14ac:dyDescent="0.25">
      <c r="A94" s="170"/>
      <c r="B94" s="179" t="s">
        <v>214</v>
      </c>
      <c r="C94" s="179"/>
      <c r="D94" s="179"/>
      <c r="E94" s="179"/>
      <c r="F94" s="179"/>
      <c r="G94" s="179"/>
    </row>
    <row r="95" spans="1:7" ht="37.5" customHeight="1" x14ac:dyDescent="0.25">
      <c r="A95" s="170"/>
      <c r="B95" s="178" t="s">
        <v>215</v>
      </c>
      <c r="C95" s="178"/>
      <c r="D95" s="178"/>
      <c r="E95" s="178"/>
      <c r="F95" s="178"/>
      <c r="G95" s="178"/>
    </row>
    <row r="96" spans="1:7" ht="27" customHeight="1" x14ac:dyDescent="0.25">
      <c r="A96" s="170"/>
      <c r="B96" s="170" t="s">
        <v>216</v>
      </c>
      <c r="C96" s="170"/>
      <c r="D96" s="170"/>
      <c r="E96" s="170"/>
      <c r="F96" s="170"/>
      <c r="G96" s="170"/>
    </row>
    <row r="97" spans="1:13" ht="24.75" customHeight="1" x14ac:dyDescent="0.25">
      <c r="A97" s="170"/>
      <c r="B97" s="169" t="s">
        <v>71</v>
      </c>
      <c r="C97" s="169"/>
      <c r="D97" s="169"/>
      <c r="E97" s="169"/>
      <c r="F97" s="169"/>
      <c r="G97" s="169"/>
    </row>
    <row r="98" spans="1:13" ht="24" customHeight="1" x14ac:dyDescent="0.25">
      <c r="A98" s="170"/>
      <c r="B98" s="170" t="s">
        <v>217</v>
      </c>
      <c r="C98" s="170"/>
      <c r="D98" s="170"/>
      <c r="E98" s="170"/>
      <c r="F98" s="170"/>
      <c r="G98" s="170"/>
    </row>
    <row r="99" spans="1:13" ht="26.25" customHeight="1" x14ac:dyDescent="0.25">
      <c r="A99" s="170"/>
      <c r="B99" s="170" t="s">
        <v>633</v>
      </c>
      <c r="C99" s="170"/>
      <c r="D99" s="170"/>
      <c r="E99" s="170"/>
      <c r="F99" s="170"/>
      <c r="G99" s="170"/>
    </row>
    <row r="100" spans="1:13" ht="15.75" customHeight="1" x14ac:dyDescent="0.25">
      <c r="A100" s="170"/>
      <c r="B100" s="178" t="s">
        <v>218</v>
      </c>
      <c r="C100" s="178"/>
      <c r="D100" s="178"/>
      <c r="E100" s="178"/>
      <c r="F100" s="178"/>
      <c r="G100" s="178"/>
    </row>
    <row r="101" spans="1:13" ht="26.25" customHeight="1" x14ac:dyDescent="0.25">
      <c r="A101" s="170"/>
      <c r="B101" s="170" t="s">
        <v>219</v>
      </c>
      <c r="C101" s="170"/>
      <c r="D101" s="170"/>
      <c r="E101" s="170"/>
      <c r="F101" s="170"/>
      <c r="G101" s="170"/>
    </row>
    <row r="102" spans="1:13" ht="24.75" customHeight="1" x14ac:dyDescent="0.25">
      <c r="A102" s="170"/>
      <c r="B102" s="170" t="s">
        <v>220</v>
      </c>
      <c r="C102" s="170"/>
      <c r="D102" s="170"/>
      <c r="E102" s="170"/>
      <c r="F102" s="170"/>
      <c r="G102" s="170"/>
    </row>
    <row r="103" spans="1:13" ht="24.75" customHeight="1" x14ac:dyDescent="0.25">
      <c r="A103" s="170"/>
      <c r="B103" s="170" t="s">
        <v>221</v>
      </c>
      <c r="C103" s="170"/>
      <c r="D103" s="170"/>
      <c r="E103" s="170"/>
      <c r="F103" s="170"/>
      <c r="G103" s="170"/>
    </row>
    <row r="104" spans="1:13" ht="27" customHeight="1" x14ac:dyDescent="0.25">
      <c r="A104" s="170"/>
      <c r="B104" s="170" t="s">
        <v>222</v>
      </c>
      <c r="C104" s="170"/>
      <c r="D104" s="170"/>
      <c r="E104" s="170"/>
      <c r="F104" s="170"/>
      <c r="G104" s="170"/>
    </row>
    <row r="105" spans="1:13" ht="28.5" customHeight="1" x14ac:dyDescent="0.25">
      <c r="A105" s="170"/>
      <c r="B105" s="170" t="s">
        <v>632</v>
      </c>
      <c r="C105" s="170"/>
      <c r="D105" s="170"/>
      <c r="E105" s="170"/>
      <c r="F105" s="170"/>
      <c r="G105" s="170"/>
    </row>
    <row r="106" spans="1:13" ht="368.25" customHeight="1" x14ac:dyDescent="0.3">
      <c r="A106" s="165" t="s">
        <v>582</v>
      </c>
      <c r="B106" s="165"/>
      <c r="C106" s="165"/>
      <c r="D106" s="165"/>
      <c r="E106" s="165"/>
      <c r="F106" s="165"/>
      <c r="G106" s="165"/>
    </row>
    <row r="107" spans="1:13" ht="327.75" customHeight="1" x14ac:dyDescent="0.25">
      <c r="A107" s="161" t="s">
        <v>574</v>
      </c>
      <c r="B107" s="161"/>
      <c r="C107" s="161"/>
      <c r="D107" s="161"/>
      <c r="E107" s="161"/>
      <c r="F107" s="161"/>
      <c r="G107" s="161"/>
    </row>
    <row r="108" spans="1:13" ht="400.9" customHeight="1" x14ac:dyDescent="0.25">
      <c r="A108" s="161" t="s">
        <v>575</v>
      </c>
      <c r="B108" s="161"/>
      <c r="C108" s="161"/>
      <c r="D108" s="161"/>
      <c r="E108" s="161"/>
      <c r="F108" s="161"/>
      <c r="G108" s="161"/>
    </row>
    <row r="109" spans="1:13" ht="409.6" customHeight="1" x14ac:dyDescent="0.25">
      <c r="A109" s="161" t="s">
        <v>576</v>
      </c>
      <c r="B109" s="163"/>
      <c r="C109" s="163"/>
      <c r="D109" s="163"/>
      <c r="E109" s="163"/>
      <c r="F109" s="163"/>
      <c r="G109" s="163"/>
    </row>
    <row r="110" spans="1:13" ht="328.5" customHeight="1" x14ac:dyDescent="0.25">
      <c r="A110" s="161" t="s">
        <v>583</v>
      </c>
      <c r="B110" s="161"/>
      <c r="C110" s="161"/>
      <c r="D110" s="161"/>
      <c r="E110" s="161"/>
      <c r="F110" s="161"/>
      <c r="G110" s="161"/>
    </row>
    <row r="111" spans="1:13" ht="227.25" customHeight="1" x14ac:dyDescent="0.25">
      <c r="A111" s="161" t="s">
        <v>599</v>
      </c>
      <c r="B111" s="163"/>
      <c r="C111" s="163"/>
      <c r="D111" s="163"/>
      <c r="E111" s="163"/>
      <c r="F111" s="163"/>
      <c r="G111" s="163"/>
    </row>
    <row r="112" spans="1:13" ht="106.5" customHeight="1" x14ac:dyDescent="0.25">
      <c r="A112" s="161" t="s">
        <v>577</v>
      </c>
      <c r="B112" s="163"/>
      <c r="C112" s="163"/>
      <c r="D112" s="163"/>
      <c r="E112" s="163"/>
      <c r="F112" s="163"/>
      <c r="G112" s="163"/>
      <c r="M112" s="27"/>
    </row>
    <row r="113" spans="1:13" ht="228" customHeight="1" x14ac:dyDescent="0.25">
      <c r="A113" s="161" t="s">
        <v>584</v>
      </c>
      <c r="B113" s="161"/>
      <c r="C113" s="161"/>
      <c r="D113" s="161"/>
      <c r="E113" s="161"/>
      <c r="F113" s="161"/>
      <c r="G113" s="161"/>
      <c r="M113" s="27"/>
    </row>
    <row r="114" spans="1:13" ht="301.89999999999998" customHeight="1" x14ac:dyDescent="0.25">
      <c r="A114" s="161" t="s">
        <v>600</v>
      </c>
      <c r="B114" s="163"/>
      <c r="C114" s="163"/>
      <c r="D114" s="163"/>
      <c r="E114" s="163"/>
      <c r="F114" s="163"/>
      <c r="G114" s="163"/>
    </row>
    <row r="115" spans="1:13" ht="125.25" customHeight="1" x14ac:dyDescent="0.25">
      <c r="A115" s="161" t="s">
        <v>580</v>
      </c>
      <c r="B115" s="161"/>
      <c r="C115" s="161"/>
      <c r="D115" s="161"/>
      <c r="E115" s="161"/>
      <c r="F115" s="161"/>
      <c r="G115" s="161"/>
    </row>
    <row r="116" spans="1:13" ht="153" customHeight="1" x14ac:dyDescent="0.25">
      <c r="A116" s="161" t="s">
        <v>586</v>
      </c>
      <c r="B116" s="161"/>
      <c r="C116" s="161"/>
      <c r="D116" s="161"/>
      <c r="E116" s="161"/>
      <c r="F116" s="161"/>
      <c r="G116" s="161"/>
    </row>
    <row r="117" spans="1:13" ht="353.45" customHeight="1" x14ac:dyDescent="0.3">
      <c r="A117" s="165" t="s">
        <v>601</v>
      </c>
      <c r="B117" s="166"/>
      <c r="C117" s="166"/>
      <c r="D117" s="166"/>
      <c r="E117" s="166"/>
      <c r="F117" s="166"/>
      <c r="G117" s="166"/>
    </row>
    <row r="118" spans="1:13" ht="279" customHeight="1" x14ac:dyDescent="0.25">
      <c r="A118" s="161" t="s">
        <v>585</v>
      </c>
      <c r="B118" s="161"/>
      <c r="C118" s="161"/>
      <c r="D118" s="161"/>
      <c r="E118" s="161"/>
      <c r="F118" s="161"/>
      <c r="G118" s="161"/>
    </row>
    <row r="119" spans="1:13" ht="281.25" customHeight="1" x14ac:dyDescent="0.25">
      <c r="A119" s="161" t="s">
        <v>602</v>
      </c>
      <c r="B119" s="163"/>
      <c r="C119" s="163"/>
      <c r="D119" s="163"/>
      <c r="E119" s="163"/>
      <c r="F119" s="163"/>
      <c r="G119" s="163"/>
    </row>
    <row r="120" spans="1:13" ht="156.75" customHeight="1" x14ac:dyDescent="0.25">
      <c r="A120" s="161" t="s">
        <v>587</v>
      </c>
      <c r="B120" s="161"/>
      <c r="C120" s="161"/>
      <c r="D120" s="161"/>
      <c r="E120" s="161"/>
      <c r="F120" s="161"/>
      <c r="G120" s="161"/>
    </row>
    <row r="121" spans="1:13" ht="372" customHeight="1" x14ac:dyDescent="0.25">
      <c r="A121" s="161" t="s">
        <v>603</v>
      </c>
      <c r="B121" s="163"/>
      <c r="C121" s="163"/>
      <c r="D121" s="163"/>
      <c r="E121" s="163"/>
      <c r="F121" s="163"/>
      <c r="G121" s="163"/>
    </row>
    <row r="122" spans="1:13" ht="175.5" customHeight="1" x14ac:dyDescent="0.25">
      <c r="A122" s="161" t="s">
        <v>588</v>
      </c>
      <c r="B122" s="161"/>
      <c r="C122" s="161"/>
      <c r="D122" s="161"/>
      <c r="E122" s="161"/>
      <c r="F122" s="161"/>
      <c r="G122" s="161"/>
    </row>
    <row r="123" spans="1:13" ht="383.25" customHeight="1" x14ac:dyDescent="0.25">
      <c r="A123" s="161" t="s">
        <v>604</v>
      </c>
      <c r="B123" s="163"/>
      <c r="C123" s="163"/>
      <c r="D123" s="163"/>
      <c r="E123" s="163"/>
      <c r="F123" s="163"/>
      <c r="G123" s="163"/>
    </row>
    <row r="124" spans="1:13" ht="276" customHeight="1" x14ac:dyDescent="0.25">
      <c r="A124" s="161" t="s">
        <v>589</v>
      </c>
      <c r="B124" s="161"/>
      <c r="C124" s="161"/>
      <c r="D124" s="161"/>
      <c r="E124" s="161"/>
      <c r="F124" s="161"/>
      <c r="G124" s="161"/>
    </row>
    <row r="125" spans="1:13" ht="254.25" customHeight="1" x14ac:dyDescent="0.25">
      <c r="A125" s="162" t="s">
        <v>605</v>
      </c>
      <c r="B125" s="164"/>
      <c r="C125" s="164"/>
      <c r="D125" s="164"/>
      <c r="E125" s="164"/>
      <c r="F125" s="164"/>
      <c r="G125" s="164"/>
    </row>
    <row r="126" spans="1:13" ht="270" customHeight="1" x14ac:dyDescent="0.25">
      <c r="A126" s="162" t="s">
        <v>590</v>
      </c>
      <c r="B126" s="162"/>
      <c r="C126" s="162"/>
      <c r="D126" s="162"/>
      <c r="E126" s="162"/>
      <c r="F126" s="162"/>
      <c r="G126" s="162"/>
    </row>
    <row r="127" spans="1:13" ht="400.5" customHeight="1" x14ac:dyDescent="0.25">
      <c r="A127" s="161" t="s">
        <v>606</v>
      </c>
      <c r="B127" s="163"/>
      <c r="C127" s="163"/>
      <c r="D127" s="163"/>
      <c r="E127" s="163"/>
      <c r="F127" s="163"/>
      <c r="G127" s="163"/>
    </row>
    <row r="128" spans="1:13" ht="164.25" customHeight="1" x14ac:dyDescent="0.25">
      <c r="A128" s="161" t="s">
        <v>591</v>
      </c>
      <c r="B128" s="161"/>
      <c r="C128" s="161"/>
      <c r="D128" s="161"/>
      <c r="E128" s="161"/>
      <c r="F128" s="161"/>
      <c r="G128" s="161"/>
    </row>
    <row r="129" spans="1:7" ht="323.25" customHeight="1" x14ac:dyDescent="0.25">
      <c r="A129" s="161" t="s">
        <v>607</v>
      </c>
      <c r="B129" s="163"/>
      <c r="C129" s="163"/>
      <c r="D129" s="163"/>
      <c r="E129" s="163"/>
      <c r="F129" s="163"/>
      <c r="G129" s="163"/>
    </row>
    <row r="130" spans="1:7" ht="375" customHeight="1" x14ac:dyDescent="0.25">
      <c r="A130" s="161" t="s">
        <v>578</v>
      </c>
      <c r="B130" s="163"/>
      <c r="C130" s="163"/>
      <c r="D130" s="163"/>
      <c r="E130" s="163"/>
      <c r="F130" s="163"/>
      <c r="G130" s="163"/>
    </row>
    <row r="131" spans="1:7" ht="409.6" customHeight="1" x14ac:dyDescent="0.25">
      <c r="A131" s="161" t="s">
        <v>592</v>
      </c>
      <c r="B131" s="163"/>
      <c r="C131" s="163"/>
      <c r="D131" s="163"/>
      <c r="E131" s="163"/>
      <c r="F131" s="163"/>
      <c r="G131" s="163"/>
    </row>
    <row r="132" spans="1:7" ht="409.5" customHeight="1" x14ac:dyDescent="0.25">
      <c r="A132" s="161" t="s">
        <v>593</v>
      </c>
      <c r="B132" s="163"/>
      <c r="C132" s="163"/>
      <c r="D132" s="163"/>
      <c r="E132" s="163"/>
      <c r="F132" s="163"/>
      <c r="G132" s="163"/>
    </row>
    <row r="133" spans="1:7" ht="294.75" customHeight="1" x14ac:dyDescent="0.25">
      <c r="A133" s="161" t="s">
        <v>594</v>
      </c>
      <c r="B133" s="163"/>
      <c r="C133" s="163"/>
      <c r="D133" s="163"/>
      <c r="E133" s="163"/>
      <c r="F133" s="163"/>
      <c r="G133" s="163"/>
    </row>
    <row r="134" spans="1:7" ht="160.5" customHeight="1" x14ac:dyDescent="0.25">
      <c r="A134" s="161" t="s">
        <v>608</v>
      </c>
      <c r="B134" s="161"/>
      <c r="C134" s="161"/>
      <c r="D134" s="161"/>
      <c r="E134" s="161"/>
      <c r="F134" s="161"/>
      <c r="G134" s="161"/>
    </row>
    <row r="135" spans="1:7" ht="315.75" customHeight="1" x14ac:dyDescent="0.25">
      <c r="A135" s="161" t="s">
        <v>595</v>
      </c>
      <c r="B135" s="161"/>
      <c r="C135" s="161"/>
      <c r="D135" s="161"/>
      <c r="E135" s="161"/>
      <c r="F135" s="161"/>
      <c r="G135" s="161"/>
    </row>
    <row r="136" spans="1:7" ht="272.25" customHeight="1" x14ac:dyDescent="0.25">
      <c r="A136" s="161" t="s">
        <v>609</v>
      </c>
      <c r="B136" s="163"/>
      <c r="C136" s="163"/>
      <c r="D136" s="163"/>
      <c r="E136" s="163"/>
      <c r="F136" s="163"/>
      <c r="G136" s="163"/>
    </row>
    <row r="137" spans="1:7" ht="226.15" customHeight="1" x14ac:dyDescent="0.25">
      <c r="A137" s="161" t="s">
        <v>620</v>
      </c>
      <c r="B137" s="161"/>
      <c r="C137" s="161"/>
      <c r="D137" s="161"/>
      <c r="E137" s="161"/>
      <c r="F137" s="161"/>
      <c r="G137" s="161"/>
    </row>
    <row r="138" spans="1:7" ht="316.89999999999998" customHeight="1" x14ac:dyDescent="0.25">
      <c r="A138" s="161" t="s">
        <v>621</v>
      </c>
      <c r="B138" s="163"/>
      <c r="C138" s="163"/>
      <c r="D138" s="163"/>
      <c r="E138" s="163"/>
      <c r="F138" s="163"/>
      <c r="G138" s="163"/>
    </row>
    <row r="139" spans="1:7" ht="312" customHeight="1" x14ac:dyDescent="0.25">
      <c r="A139" s="161" t="s">
        <v>596</v>
      </c>
      <c r="B139" s="163"/>
      <c r="C139" s="163"/>
      <c r="D139" s="163"/>
      <c r="E139" s="163"/>
      <c r="F139" s="163"/>
      <c r="G139" s="163"/>
    </row>
    <row r="140" spans="1:7" ht="291" customHeight="1" x14ac:dyDescent="0.25">
      <c r="A140" s="161" t="s">
        <v>597</v>
      </c>
      <c r="B140" s="161"/>
      <c r="C140" s="161"/>
      <c r="D140" s="161"/>
      <c r="E140" s="161"/>
      <c r="F140" s="161"/>
      <c r="G140" s="161"/>
    </row>
    <row r="141" spans="1:7" ht="409.6" customHeight="1" x14ac:dyDescent="0.25">
      <c r="A141" s="161" t="s">
        <v>622</v>
      </c>
      <c r="B141" s="163"/>
      <c r="C141" s="163"/>
      <c r="D141" s="163"/>
      <c r="E141" s="163"/>
      <c r="F141" s="163"/>
      <c r="G141" s="163"/>
    </row>
    <row r="142" spans="1:7" ht="409.6" customHeight="1" x14ac:dyDescent="0.25">
      <c r="A142" s="161" t="s">
        <v>579</v>
      </c>
      <c r="B142" s="163"/>
      <c r="C142" s="163"/>
      <c r="D142" s="163"/>
      <c r="E142" s="163"/>
      <c r="F142" s="163"/>
      <c r="G142" s="163"/>
    </row>
    <row r="143" spans="1:7" ht="237.75" customHeight="1" x14ac:dyDescent="0.25">
      <c r="A143" s="161" t="s">
        <v>598</v>
      </c>
      <c r="B143" s="161"/>
      <c r="C143" s="161"/>
      <c r="D143" s="161"/>
      <c r="E143" s="161"/>
      <c r="F143" s="161"/>
      <c r="G143" s="161"/>
    </row>
    <row r="144" spans="1:7" ht="378" customHeight="1" x14ac:dyDescent="0.25">
      <c r="A144" s="162" t="s">
        <v>610</v>
      </c>
      <c r="B144" s="164"/>
      <c r="C144" s="164"/>
      <c r="D144" s="164"/>
      <c r="E144" s="164"/>
      <c r="F144" s="164"/>
      <c r="G144" s="164"/>
    </row>
    <row r="145" spans="1:7" ht="390.75" customHeight="1" x14ac:dyDescent="0.3">
      <c r="A145" s="165" t="s">
        <v>613</v>
      </c>
      <c r="B145" s="166"/>
      <c r="C145" s="166"/>
      <c r="D145" s="166"/>
      <c r="E145" s="166"/>
      <c r="F145" s="166"/>
      <c r="G145" s="166"/>
    </row>
    <row r="146" spans="1:7" ht="409.6" customHeight="1" x14ac:dyDescent="0.25">
      <c r="A146" s="161" t="s">
        <v>611</v>
      </c>
      <c r="B146" s="163"/>
      <c r="C146" s="163"/>
      <c r="D146" s="163"/>
      <c r="E146" s="163"/>
      <c r="F146" s="163"/>
      <c r="G146" s="163"/>
    </row>
    <row r="147" spans="1:7" ht="351" customHeight="1" x14ac:dyDescent="0.25">
      <c r="A147" s="161" t="s">
        <v>612</v>
      </c>
      <c r="B147" s="163"/>
      <c r="C147" s="163"/>
      <c r="D147" s="163"/>
      <c r="E147" s="163"/>
      <c r="F147" s="163"/>
      <c r="G147" s="163"/>
    </row>
    <row r="148" spans="1:7" ht="17.25" x14ac:dyDescent="0.3">
      <c r="A148" s="113"/>
      <c r="B148" s="113"/>
      <c r="C148" s="113"/>
      <c r="D148" s="113"/>
      <c r="E148" s="113"/>
      <c r="F148" s="113"/>
      <c r="G148" s="113"/>
    </row>
    <row r="149" spans="1:7" ht="17.25" x14ac:dyDescent="0.3">
      <c r="A149" s="113"/>
      <c r="B149" s="113"/>
      <c r="C149" s="113"/>
      <c r="D149" s="113"/>
      <c r="E149" s="113"/>
      <c r="F149" s="113"/>
      <c r="G149" s="113"/>
    </row>
    <row r="150" spans="1:7" ht="15.75" x14ac:dyDescent="0.25">
      <c r="A150" s="114"/>
      <c r="B150" s="114"/>
      <c r="C150" s="114"/>
      <c r="D150" s="114"/>
      <c r="E150" s="114"/>
      <c r="F150" s="114"/>
      <c r="G150" s="114"/>
    </row>
    <row r="151" spans="1:7" ht="15.75" x14ac:dyDescent="0.25">
      <c r="A151" s="114"/>
      <c r="B151" s="114"/>
      <c r="C151" s="114"/>
      <c r="D151" s="114"/>
      <c r="E151" s="114"/>
      <c r="F151" s="114"/>
      <c r="G151" s="114"/>
    </row>
    <row r="152" spans="1:7" ht="15.75" x14ac:dyDescent="0.25">
      <c r="A152" s="30"/>
      <c r="B152" s="30"/>
      <c r="C152" s="30"/>
      <c r="D152" s="30"/>
      <c r="E152" s="30"/>
      <c r="F152" s="30"/>
      <c r="G152" s="30"/>
    </row>
    <row r="153" spans="1:7" ht="15.75" x14ac:dyDescent="0.25">
      <c r="A153" s="30"/>
      <c r="B153" s="30"/>
      <c r="C153" s="30"/>
      <c r="D153" s="30"/>
      <c r="E153" s="30"/>
      <c r="F153" s="30"/>
      <c r="G153" s="30"/>
    </row>
    <row r="154" spans="1:7" ht="15.75" x14ac:dyDescent="0.25">
      <c r="A154" s="30"/>
      <c r="B154" s="30"/>
      <c r="C154" s="30"/>
      <c r="D154" s="30"/>
      <c r="E154" s="30"/>
      <c r="F154" s="30"/>
      <c r="G154" s="30"/>
    </row>
    <row r="155" spans="1:7" ht="15.75" x14ac:dyDescent="0.25">
      <c r="A155" s="30"/>
      <c r="B155" s="30"/>
      <c r="C155" s="30"/>
      <c r="D155" s="30"/>
      <c r="E155" s="30"/>
      <c r="F155" s="30"/>
      <c r="G155" s="30"/>
    </row>
    <row r="156" spans="1:7" ht="15.75" x14ac:dyDescent="0.25">
      <c r="A156" s="30"/>
      <c r="B156" s="30"/>
      <c r="C156" s="30"/>
      <c r="D156" s="30"/>
      <c r="E156" s="30"/>
      <c r="F156" s="30"/>
      <c r="G156" s="30"/>
    </row>
    <row r="157" spans="1:7" ht="15.75" x14ac:dyDescent="0.25">
      <c r="A157" s="30"/>
      <c r="B157" s="30"/>
      <c r="C157" s="30"/>
      <c r="D157" s="30"/>
      <c r="E157" s="30"/>
      <c r="F157" s="30"/>
      <c r="G157" s="30"/>
    </row>
    <row r="158" spans="1:7" ht="18.75" x14ac:dyDescent="0.3">
      <c r="A158" s="29"/>
      <c r="B158" s="29"/>
      <c r="C158" s="29"/>
      <c r="D158" s="29"/>
      <c r="E158" s="29"/>
      <c r="F158" s="29"/>
      <c r="G158" s="29"/>
    </row>
    <row r="159" spans="1:7" ht="18.75" x14ac:dyDescent="0.3">
      <c r="A159" s="29"/>
      <c r="B159" s="29"/>
      <c r="C159" s="29"/>
      <c r="D159" s="29"/>
      <c r="E159" s="29"/>
      <c r="F159" s="29"/>
      <c r="G159" s="29"/>
    </row>
    <row r="160" spans="1:7" ht="18.75" x14ac:dyDescent="0.3">
      <c r="A160" s="29"/>
      <c r="B160" s="29"/>
      <c r="C160" s="29"/>
      <c r="D160" s="29"/>
      <c r="E160" s="29"/>
      <c r="F160" s="29"/>
      <c r="G160" s="29"/>
    </row>
    <row r="161" spans="1:7" ht="18.75" x14ac:dyDescent="0.3">
      <c r="A161" s="29"/>
      <c r="B161" s="29"/>
      <c r="C161" s="29"/>
      <c r="D161" s="29"/>
      <c r="E161" s="29"/>
      <c r="F161" s="29"/>
      <c r="G161" s="29"/>
    </row>
    <row r="162" spans="1:7" ht="18.75" x14ac:dyDescent="0.3">
      <c r="A162" s="29"/>
      <c r="B162" s="29"/>
      <c r="C162" s="29"/>
      <c r="D162" s="29"/>
      <c r="E162" s="29"/>
      <c r="F162" s="29"/>
      <c r="G162" s="29"/>
    </row>
    <row r="163" spans="1:7" ht="18.75" x14ac:dyDescent="0.3">
      <c r="A163" s="29"/>
      <c r="B163" s="29"/>
      <c r="C163" s="29"/>
      <c r="D163" s="29"/>
      <c r="E163" s="29"/>
      <c r="F163" s="29"/>
      <c r="G163" s="29"/>
    </row>
    <row r="164" spans="1:7" ht="18.75" x14ac:dyDescent="0.3">
      <c r="A164" s="29"/>
      <c r="B164" s="29"/>
      <c r="C164" s="29"/>
      <c r="D164" s="29"/>
      <c r="E164" s="29"/>
      <c r="F164" s="29"/>
      <c r="G164" s="29"/>
    </row>
    <row r="165" spans="1:7" ht="18.75" x14ac:dyDescent="0.3">
      <c r="A165" s="29"/>
      <c r="B165" s="29"/>
      <c r="C165" s="29"/>
      <c r="D165" s="29"/>
      <c r="E165" s="29"/>
      <c r="F165" s="29"/>
      <c r="G165" s="29"/>
    </row>
    <row r="166" spans="1:7" ht="18.75" x14ac:dyDescent="0.3">
      <c r="A166" s="29"/>
      <c r="B166" s="29"/>
      <c r="C166" s="29"/>
      <c r="D166" s="29"/>
      <c r="E166" s="29"/>
      <c r="F166" s="29"/>
      <c r="G166" s="29"/>
    </row>
    <row r="167" spans="1:7" ht="18.75" x14ac:dyDescent="0.3">
      <c r="A167" s="29"/>
      <c r="B167" s="29"/>
      <c r="C167" s="29"/>
      <c r="D167" s="29"/>
      <c r="E167" s="29"/>
      <c r="F167" s="29"/>
      <c r="G167" s="29"/>
    </row>
    <row r="168" spans="1:7" ht="18.75" x14ac:dyDescent="0.3">
      <c r="A168" s="29"/>
      <c r="B168" s="29"/>
      <c r="C168" s="29"/>
      <c r="D168" s="29"/>
      <c r="E168" s="29"/>
      <c r="F168" s="29"/>
      <c r="G168" s="29"/>
    </row>
    <row r="169" spans="1:7" ht="18.75" x14ac:dyDescent="0.3">
      <c r="A169" s="29"/>
      <c r="B169" s="29"/>
      <c r="C169" s="29"/>
      <c r="D169" s="29"/>
      <c r="E169" s="29"/>
      <c r="F169" s="29"/>
      <c r="G169" s="29"/>
    </row>
    <row r="170" spans="1:7" ht="18.75" x14ac:dyDescent="0.3">
      <c r="A170" s="29"/>
      <c r="B170" s="29"/>
      <c r="C170" s="29"/>
      <c r="D170" s="29"/>
      <c r="E170" s="29"/>
      <c r="F170" s="29"/>
      <c r="G170" s="29"/>
    </row>
    <row r="171" spans="1:7" ht="18.75" x14ac:dyDescent="0.3">
      <c r="A171" s="29"/>
      <c r="B171" s="29"/>
      <c r="C171" s="29"/>
      <c r="D171" s="29"/>
      <c r="E171" s="29"/>
      <c r="F171" s="29"/>
      <c r="G171" s="29"/>
    </row>
    <row r="172" spans="1:7" ht="18.75" x14ac:dyDescent="0.3">
      <c r="A172" s="29"/>
      <c r="B172" s="29"/>
      <c r="C172" s="29"/>
      <c r="D172" s="29"/>
      <c r="E172" s="29"/>
      <c r="F172" s="29"/>
      <c r="G172" s="29"/>
    </row>
    <row r="173" spans="1:7" ht="18.75" x14ac:dyDescent="0.3">
      <c r="A173" s="29"/>
      <c r="B173" s="29"/>
      <c r="C173" s="29"/>
      <c r="D173" s="29"/>
      <c r="E173" s="29"/>
      <c r="F173" s="29"/>
      <c r="G173" s="29"/>
    </row>
  </sheetData>
  <mergeCells count="126">
    <mergeCell ref="B82:G82"/>
    <mergeCell ref="B83:G83"/>
    <mergeCell ref="B95:G95"/>
    <mergeCell ref="B96:G96"/>
    <mergeCell ref="B97:G97"/>
    <mergeCell ref="B98:G98"/>
    <mergeCell ref="A21:G21"/>
    <mergeCell ref="B92:G92"/>
    <mergeCell ref="B66:G66"/>
    <mergeCell ref="B67:G67"/>
    <mergeCell ref="B68:G68"/>
    <mergeCell ref="B69:G69"/>
    <mergeCell ref="B70:G70"/>
    <mergeCell ref="B71:G71"/>
    <mergeCell ref="B72:G72"/>
    <mergeCell ref="B73:G73"/>
    <mergeCell ref="B84:G84"/>
    <mergeCell ref="B75:G75"/>
    <mergeCell ref="B76:G76"/>
    <mergeCell ref="B77:G77"/>
    <mergeCell ref="B78:G78"/>
    <mergeCell ref="B79:G79"/>
    <mergeCell ref="B34:G34"/>
    <mergeCell ref="A43:A105"/>
    <mergeCell ref="B105:G105"/>
    <mergeCell ref="A8:G8"/>
    <mergeCell ref="A12:G12"/>
    <mergeCell ref="A13:G13"/>
    <mergeCell ref="A14:G14"/>
    <mergeCell ref="A19:G19"/>
    <mergeCell ref="A20:G20"/>
    <mergeCell ref="B99:G99"/>
    <mergeCell ref="B100:G100"/>
    <mergeCell ref="B101:G101"/>
    <mergeCell ref="B102:G102"/>
    <mergeCell ref="B103:G103"/>
    <mergeCell ref="B104:G104"/>
    <mergeCell ref="B94:G94"/>
    <mergeCell ref="B93:G93"/>
    <mergeCell ref="B85:G85"/>
    <mergeCell ref="B86:G86"/>
    <mergeCell ref="B74:G74"/>
    <mergeCell ref="B65:G65"/>
    <mergeCell ref="B87:G87"/>
    <mergeCell ref="B88:G88"/>
    <mergeCell ref="B89:G89"/>
    <mergeCell ref="B90:G90"/>
    <mergeCell ref="B91:G91"/>
    <mergeCell ref="B43:G43"/>
    <mergeCell ref="B44:G44"/>
    <mergeCell ref="B45:G45"/>
    <mergeCell ref="B46:G46"/>
    <mergeCell ref="B80:G80"/>
    <mergeCell ref="B81:G81"/>
    <mergeCell ref="B47:G47"/>
    <mergeCell ref="B48:G48"/>
    <mergeCell ref="B49:G49"/>
    <mergeCell ref="B50:G50"/>
    <mergeCell ref="B51:G51"/>
    <mergeCell ref="B64:G64"/>
    <mergeCell ref="B52:G52"/>
    <mergeCell ref="B53:G53"/>
    <mergeCell ref="B56:G56"/>
    <mergeCell ref="B57:G57"/>
    <mergeCell ref="B58:G58"/>
    <mergeCell ref="B59:G59"/>
    <mergeCell ref="B60:G60"/>
    <mergeCell ref="B61:G61"/>
    <mergeCell ref="B62:G62"/>
    <mergeCell ref="B63:G63"/>
    <mergeCell ref="B54:G54"/>
    <mergeCell ref="B55:G55"/>
    <mergeCell ref="B23:G23"/>
    <mergeCell ref="B24:G24"/>
    <mergeCell ref="B25:G25"/>
    <mergeCell ref="A26:A33"/>
    <mergeCell ref="B26:G26"/>
    <mergeCell ref="B27:G27"/>
    <mergeCell ref="B28:G28"/>
    <mergeCell ref="B29:G29"/>
    <mergeCell ref="B30:G30"/>
    <mergeCell ref="B31:G31"/>
    <mergeCell ref="B32:G32"/>
    <mergeCell ref="B33:G33"/>
    <mergeCell ref="A106:G106"/>
    <mergeCell ref="A107:G107"/>
    <mergeCell ref="A108:G108"/>
    <mergeCell ref="A109:G109"/>
    <mergeCell ref="A111:G111"/>
    <mergeCell ref="A112:G112"/>
    <mergeCell ref="A114:G114"/>
    <mergeCell ref="A117:G117"/>
    <mergeCell ref="A119:G119"/>
    <mergeCell ref="A110:G110"/>
    <mergeCell ref="A113:G113"/>
    <mergeCell ref="A118:G118"/>
    <mergeCell ref="A116:G116"/>
    <mergeCell ref="A115:G115"/>
    <mergeCell ref="A145:G145"/>
    <mergeCell ref="A146:G146"/>
    <mergeCell ref="A147:G147"/>
    <mergeCell ref="A138:G138"/>
    <mergeCell ref="A139:G139"/>
    <mergeCell ref="A141:G141"/>
    <mergeCell ref="A142:G142"/>
    <mergeCell ref="A144:G144"/>
    <mergeCell ref="A130:G130"/>
    <mergeCell ref="A131:G131"/>
    <mergeCell ref="A132:G132"/>
    <mergeCell ref="A133:G133"/>
    <mergeCell ref="A136:G136"/>
    <mergeCell ref="A143:G143"/>
    <mergeCell ref="A120:G120"/>
    <mergeCell ref="A122:G122"/>
    <mergeCell ref="A124:G124"/>
    <mergeCell ref="A126:G126"/>
    <mergeCell ref="A128:G128"/>
    <mergeCell ref="A134:G134"/>
    <mergeCell ref="A135:G135"/>
    <mergeCell ref="A137:G137"/>
    <mergeCell ref="A140:G140"/>
    <mergeCell ref="A121:G121"/>
    <mergeCell ref="A123:G123"/>
    <mergeCell ref="A125:G125"/>
    <mergeCell ref="A127:G127"/>
    <mergeCell ref="A129:G129"/>
  </mergeCells>
  <pageMargins left="0.98425196850393704" right="0.51181102362204722" top="0.35433070866141736" bottom="0.55118110236220474" header="0.31496062992125984" footer="0.31496062992125984"/>
  <pageSetup paperSize="9" scale="67" orientation="portrait" r:id="rId1"/>
  <rowBreaks count="2" manualBreakCount="2">
    <brk id="122" max="6" man="1"/>
    <brk id="1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4" zoomScaleNormal="100" workbookViewId="0">
      <selection activeCell="Q20" sqref="Q20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3" max="13" width="9.42578125" bestFit="1" customWidth="1"/>
  </cols>
  <sheetData>
    <row r="1" spans="1:20" x14ac:dyDescent="0.25">
      <c r="A1" s="223" t="s">
        <v>150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20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20" ht="15.75" x14ac:dyDescent="0.2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20" x14ac:dyDescent="0.25">
      <c r="A4" s="4"/>
    </row>
    <row r="5" spans="1:20" x14ac:dyDescent="0.25">
      <c r="A5" s="222" t="s">
        <v>151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20" x14ac:dyDescent="0.25">
      <c r="A6" s="225" t="s">
        <v>152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20" x14ac:dyDescent="0.25">
      <c r="A7" s="222" t="s">
        <v>85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20" x14ac:dyDescent="0.25">
      <c r="A8" s="3"/>
    </row>
    <row r="9" spans="1:20" ht="38.25" customHeight="1" x14ac:dyDescent="0.25">
      <c r="A9" s="214" t="s">
        <v>86</v>
      </c>
      <c r="B9" s="214"/>
      <c r="C9" s="217" t="s">
        <v>87</v>
      </c>
      <c r="D9" s="217"/>
      <c r="E9" s="217"/>
      <c r="F9" s="217"/>
      <c r="G9" s="217"/>
      <c r="H9" s="217"/>
      <c r="I9" s="217"/>
      <c r="J9" s="217"/>
      <c r="K9" s="217"/>
    </row>
    <row r="10" spans="1:20" ht="30.75" customHeight="1" x14ac:dyDescent="0.25">
      <c r="A10" s="214" t="s">
        <v>88</v>
      </c>
      <c r="B10" s="214"/>
      <c r="C10" s="219" t="s">
        <v>72</v>
      </c>
      <c r="D10" s="219"/>
      <c r="E10" s="219"/>
      <c r="F10" s="219"/>
      <c r="G10" s="219"/>
      <c r="H10" s="219"/>
      <c r="I10" s="219"/>
      <c r="J10" s="219"/>
      <c r="K10" s="219"/>
    </row>
    <row r="11" spans="1:20" x14ac:dyDescent="0.25">
      <c r="A11" s="214"/>
      <c r="B11" s="214"/>
      <c r="C11" s="213" t="s">
        <v>90</v>
      </c>
      <c r="D11" s="213"/>
      <c r="E11" s="213"/>
      <c r="F11" s="36" t="s">
        <v>78</v>
      </c>
      <c r="G11" s="36" t="s">
        <v>79</v>
      </c>
      <c r="H11" s="36" t="s">
        <v>17</v>
      </c>
      <c r="I11" s="36" t="s">
        <v>80</v>
      </c>
      <c r="J11" s="216" t="s">
        <v>81</v>
      </c>
      <c r="K11" s="216"/>
    </row>
    <row r="12" spans="1:20" x14ac:dyDescent="0.25">
      <c r="A12" s="214"/>
      <c r="B12" s="214"/>
      <c r="C12" s="220">
        <v>0</v>
      </c>
      <c r="D12" s="220"/>
      <c r="E12" s="220"/>
      <c r="F12" s="37">
        <f>F19</f>
        <v>0</v>
      </c>
      <c r="G12" s="37">
        <f t="shared" ref="G12:I12" si="0">G19</f>
        <v>21480</v>
      </c>
      <c r="H12" s="37">
        <f t="shared" si="0"/>
        <v>0</v>
      </c>
      <c r="I12" s="37">
        <f t="shared" si="0"/>
        <v>0</v>
      </c>
      <c r="J12" s="221">
        <f>J19</f>
        <v>0</v>
      </c>
      <c r="K12" s="221"/>
    </row>
    <row r="13" spans="1:20" ht="38.25" customHeight="1" x14ac:dyDescent="0.25">
      <c r="A13" s="214" t="s">
        <v>137</v>
      </c>
      <c r="B13" s="214"/>
      <c r="C13" s="219" t="s">
        <v>153</v>
      </c>
      <c r="D13" s="219"/>
      <c r="E13" s="219"/>
      <c r="F13" s="219"/>
      <c r="G13" s="219"/>
      <c r="H13" s="219"/>
      <c r="I13" s="219"/>
      <c r="J13" s="219"/>
      <c r="K13" s="219"/>
    </row>
    <row r="14" spans="1:20" x14ac:dyDescent="0.25">
      <c r="A14" s="214"/>
      <c r="B14" s="214"/>
      <c r="C14" s="213" t="s">
        <v>90</v>
      </c>
      <c r="D14" s="213"/>
      <c r="E14" s="213"/>
      <c r="F14" s="36" t="s">
        <v>78</v>
      </c>
      <c r="G14" s="36" t="s">
        <v>79</v>
      </c>
      <c r="H14" s="36" t="s">
        <v>17</v>
      </c>
      <c r="I14" s="36" t="s">
        <v>80</v>
      </c>
      <c r="J14" s="216" t="s">
        <v>81</v>
      </c>
      <c r="K14" s="216"/>
      <c r="M14" s="6"/>
      <c r="N14" s="7"/>
      <c r="O14" s="6"/>
      <c r="P14" s="6"/>
      <c r="Q14" s="8"/>
      <c r="R14" s="6"/>
      <c r="S14" s="6"/>
      <c r="T14" s="6"/>
    </row>
    <row r="15" spans="1:20" x14ac:dyDescent="0.25">
      <c r="A15" s="214"/>
      <c r="B15" s="214"/>
      <c r="C15" s="220">
        <v>0</v>
      </c>
      <c r="D15" s="220"/>
      <c r="E15" s="220"/>
      <c r="F15" s="37">
        <v>0</v>
      </c>
      <c r="G15" s="37">
        <f>G16</f>
        <v>0</v>
      </c>
      <c r="H15" s="37">
        <f>H16</f>
        <v>0</v>
      </c>
      <c r="I15" s="37">
        <f t="shared" ref="I15" si="1">I16</f>
        <v>0</v>
      </c>
      <c r="J15" s="221">
        <f>J16</f>
        <v>0</v>
      </c>
      <c r="K15" s="221"/>
      <c r="M15" s="6"/>
      <c r="N15" s="7"/>
      <c r="O15" s="6"/>
      <c r="P15" s="6"/>
      <c r="Q15" s="8"/>
      <c r="R15" s="6"/>
      <c r="S15" s="6"/>
      <c r="T15" s="6"/>
    </row>
    <row r="16" spans="1:20" ht="27.75" customHeight="1" x14ac:dyDescent="0.25">
      <c r="A16" s="203" t="s">
        <v>112</v>
      </c>
      <c r="B16" s="203" t="s">
        <v>109</v>
      </c>
      <c r="C16" s="203" t="s">
        <v>110</v>
      </c>
      <c r="D16" s="203" t="s">
        <v>111</v>
      </c>
      <c r="E16" s="203"/>
      <c r="F16" s="189" t="s">
        <v>91</v>
      </c>
      <c r="G16" s="189"/>
      <c r="H16" s="189"/>
      <c r="I16" s="189"/>
      <c r="J16" s="189"/>
      <c r="K16" s="189"/>
      <c r="M16" s="6"/>
      <c r="N16" s="7"/>
      <c r="O16" s="6"/>
      <c r="P16" s="6"/>
      <c r="Q16" s="8"/>
      <c r="R16" s="6"/>
      <c r="S16" s="6"/>
      <c r="T16" s="6"/>
    </row>
    <row r="17" spans="1:20" ht="31.5" hidden="1" customHeight="1" x14ac:dyDescent="0.25">
      <c r="A17" s="203"/>
      <c r="B17" s="203"/>
      <c r="C17" s="203"/>
      <c r="D17" s="203"/>
      <c r="E17" s="203"/>
      <c r="F17" s="189"/>
      <c r="G17" s="189"/>
      <c r="H17" s="189"/>
      <c r="I17" s="189"/>
      <c r="J17" s="189"/>
      <c r="K17" s="189"/>
      <c r="M17" s="6"/>
      <c r="N17" s="7"/>
      <c r="O17" s="6"/>
      <c r="P17" s="6"/>
      <c r="Q17" s="8"/>
      <c r="R17" s="6"/>
      <c r="S17" s="6"/>
      <c r="T17" s="6"/>
    </row>
    <row r="18" spans="1:20" ht="27.75" customHeight="1" x14ac:dyDescent="0.25">
      <c r="A18" s="203"/>
      <c r="B18" s="203"/>
      <c r="C18" s="203"/>
      <c r="D18" s="203"/>
      <c r="E18" s="203"/>
      <c r="F18" s="128" t="s">
        <v>92</v>
      </c>
      <c r="G18" s="128" t="s">
        <v>93</v>
      </c>
      <c r="H18" s="128" t="s">
        <v>94</v>
      </c>
      <c r="I18" s="128" t="s">
        <v>95</v>
      </c>
      <c r="J18" s="128" t="s">
        <v>96</v>
      </c>
      <c r="K18" s="128" t="s">
        <v>97</v>
      </c>
      <c r="M18" s="6"/>
      <c r="N18" s="7"/>
      <c r="O18" s="6"/>
      <c r="P18" s="6"/>
      <c r="Q18" s="8"/>
      <c r="R18" s="6"/>
      <c r="S18" s="6"/>
      <c r="T18" s="6"/>
    </row>
    <row r="19" spans="1:20" ht="20.25" customHeight="1" x14ac:dyDescent="0.25">
      <c r="A19" s="203"/>
      <c r="B19" s="203" t="s">
        <v>154</v>
      </c>
      <c r="C19" s="203" t="s">
        <v>99</v>
      </c>
      <c r="D19" s="187" t="s">
        <v>100</v>
      </c>
      <c r="E19" s="187"/>
      <c r="F19" s="129">
        <f>F21+F22+F23+F24+F25</f>
        <v>0</v>
      </c>
      <c r="G19" s="129">
        <f t="shared" ref="G19:K19" si="2">G21+G22+G23+G24+G25</f>
        <v>21480</v>
      </c>
      <c r="H19" s="129">
        <f t="shared" si="2"/>
        <v>0</v>
      </c>
      <c r="I19" s="129">
        <f t="shared" si="2"/>
        <v>0</v>
      </c>
      <c r="J19" s="129">
        <f t="shared" si="2"/>
        <v>0</v>
      </c>
      <c r="K19" s="129">
        <f t="shared" si="2"/>
        <v>21480</v>
      </c>
      <c r="M19" s="6"/>
      <c r="N19" s="7"/>
      <c r="O19" s="6"/>
      <c r="P19" s="6"/>
      <c r="Q19" s="8"/>
      <c r="R19" s="6"/>
      <c r="S19" s="6"/>
      <c r="T19" s="6"/>
    </row>
    <row r="20" spans="1:20" ht="16.5" customHeight="1" x14ac:dyDescent="0.25">
      <c r="A20" s="203"/>
      <c r="B20" s="203"/>
      <c r="C20" s="203"/>
      <c r="D20" s="187" t="s">
        <v>101</v>
      </c>
      <c r="E20" s="187"/>
      <c r="F20" s="129"/>
      <c r="G20" s="129"/>
      <c r="H20" s="129"/>
      <c r="I20" s="129"/>
      <c r="J20" s="129"/>
      <c r="K20" s="129"/>
      <c r="M20" s="6"/>
      <c r="N20" s="7"/>
      <c r="O20" s="6"/>
      <c r="P20" s="6"/>
      <c r="Q20" s="8"/>
      <c r="R20" s="6"/>
      <c r="S20" s="6"/>
      <c r="T20" s="6"/>
    </row>
    <row r="21" spans="1:20" ht="51" customHeight="1" x14ac:dyDescent="0.25">
      <c r="A21" s="203"/>
      <c r="B21" s="203"/>
      <c r="C21" s="203"/>
      <c r="D21" s="187" t="s">
        <v>102</v>
      </c>
      <c r="E21" s="187"/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f>F21+G21+H21+I21+J21</f>
        <v>0</v>
      </c>
      <c r="M21" s="6"/>
      <c r="N21" s="7"/>
      <c r="O21" s="6"/>
      <c r="P21" s="6"/>
      <c r="Q21" s="8"/>
      <c r="R21" s="6"/>
      <c r="S21" s="6"/>
      <c r="T21" s="6"/>
    </row>
    <row r="22" spans="1:20" ht="36.75" customHeight="1" x14ac:dyDescent="0.25">
      <c r="A22" s="203"/>
      <c r="B22" s="203"/>
      <c r="C22" s="203"/>
      <c r="D22" s="189" t="s">
        <v>155</v>
      </c>
      <c r="E22" s="189"/>
      <c r="F22" s="129">
        <v>0</v>
      </c>
      <c r="G22" s="129">
        <v>11480</v>
      </c>
      <c r="H22" s="129">
        <v>0</v>
      </c>
      <c r="I22" s="129">
        <v>0</v>
      </c>
      <c r="J22" s="129">
        <v>0</v>
      </c>
      <c r="K22" s="129">
        <f t="shared" ref="K22:K23" si="3">F22+G22+H22+I22+J22</f>
        <v>11480</v>
      </c>
      <c r="M22" s="6"/>
      <c r="N22" s="7"/>
      <c r="O22" s="6"/>
      <c r="P22" s="6"/>
      <c r="Q22" s="8"/>
      <c r="R22" s="6"/>
      <c r="S22" s="6"/>
      <c r="T22" s="6"/>
    </row>
    <row r="23" spans="1:20" ht="39.75" customHeight="1" x14ac:dyDescent="0.25">
      <c r="A23" s="203"/>
      <c r="B23" s="203"/>
      <c r="C23" s="203"/>
      <c r="D23" s="189" t="s">
        <v>156</v>
      </c>
      <c r="E23" s="189"/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f t="shared" si="3"/>
        <v>0</v>
      </c>
      <c r="M23" s="6"/>
      <c r="N23" s="7"/>
      <c r="O23" s="6"/>
      <c r="P23" s="6"/>
      <c r="Q23" s="8"/>
      <c r="R23" s="6"/>
      <c r="S23" s="6"/>
      <c r="T23" s="6"/>
    </row>
    <row r="24" spans="1:20" ht="25.5" customHeight="1" x14ac:dyDescent="0.25">
      <c r="A24" s="203"/>
      <c r="B24" s="203"/>
      <c r="C24" s="203"/>
      <c r="D24" s="187" t="s">
        <v>103</v>
      </c>
      <c r="E24" s="187"/>
      <c r="F24" s="129">
        <v>0</v>
      </c>
      <c r="G24" s="129">
        <v>10000</v>
      </c>
      <c r="H24" s="129">
        <v>0</v>
      </c>
      <c r="I24" s="129">
        <v>0</v>
      </c>
      <c r="J24" s="129">
        <v>0</v>
      </c>
      <c r="K24" s="129">
        <f t="shared" ref="K24:K25" si="4">F24+G24+H24+I24+J24</f>
        <v>10000</v>
      </c>
      <c r="M24" s="6"/>
      <c r="N24" s="7"/>
      <c r="O24" s="6"/>
      <c r="P24" s="6"/>
      <c r="Q24" s="8"/>
      <c r="R24" s="6"/>
      <c r="S24" s="6"/>
      <c r="T24" s="6"/>
    </row>
    <row r="25" spans="1:20" ht="38.25" customHeight="1" x14ac:dyDescent="0.25">
      <c r="A25" s="203"/>
      <c r="B25" s="203"/>
      <c r="C25" s="203"/>
      <c r="D25" s="187" t="s">
        <v>104</v>
      </c>
      <c r="E25" s="187"/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f t="shared" si="4"/>
        <v>0</v>
      </c>
      <c r="M25" s="6"/>
      <c r="N25" s="6"/>
      <c r="O25" s="6"/>
      <c r="P25" s="6"/>
      <c r="Q25" s="8"/>
      <c r="R25" s="6"/>
      <c r="S25" s="6"/>
      <c r="T25" s="6"/>
    </row>
    <row r="26" spans="1:20" ht="24.75" customHeight="1" x14ac:dyDescent="0.25">
      <c r="A26" s="204" t="s">
        <v>105</v>
      </c>
      <c r="B26" s="204"/>
      <c r="C26" s="204"/>
      <c r="D26" s="204"/>
      <c r="E26" s="204"/>
      <c r="F26" s="128" t="s">
        <v>78</v>
      </c>
      <c r="G26" s="128" t="s">
        <v>79</v>
      </c>
      <c r="H26" s="128" t="s">
        <v>17</v>
      </c>
      <c r="I26" s="128" t="s">
        <v>80</v>
      </c>
      <c r="J26" s="209" t="s">
        <v>81</v>
      </c>
      <c r="K26" s="209"/>
      <c r="M26" s="6"/>
      <c r="N26" s="6"/>
      <c r="O26" s="6"/>
      <c r="P26" s="6"/>
      <c r="Q26" s="8"/>
      <c r="R26" s="6"/>
      <c r="S26" s="6"/>
      <c r="T26" s="6"/>
    </row>
    <row r="27" spans="1:20" ht="30.75" customHeight="1" x14ac:dyDescent="0.25">
      <c r="A27" s="207" t="s">
        <v>73</v>
      </c>
      <c r="B27" s="207"/>
      <c r="C27" s="207"/>
      <c r="D27" s="207"/>
      <c r="E27" s="207"/>
      <c r="F27" s="126">
        <v>50</v>
      </c>
      <c r="G27" s="126">
        <v>50</v>
      </c>
      <c r="H27" s="126">
        <v>50</v>
      </c>
      <c r="I27" s="126">
        <v>50</v>
      </c>
      <c r="J27" s="189">
        <v>100</v>
      </c>
      <c r="K27" s="189"/>
      <c r="M27" s="6"/>
      <c r="N27" s="6"/>
      <c r="O27" s="6"/>
      <c r="P27" s="6"/>
      <c r="Q27" s="8"/>
      <c r="R27" s="6"/>
      <c r="S27" s="6"/>
      <c r="T27" s="6"/>
    </row>
    <row r="28" spans="1:20" ht="24.75" customHeight="1" x14ac:dyDescent="0.25">
      <c r="A28" s="207" t="s">
        <v>74</v>
      </c>
      <c r="B28" s="207"/>
      <c r="C28" s="207"/>
      <c r="D28" s="207"/>
      <c r="E28" s="207"/>
      <c r="F28" s="126">
        <v>0</v>
      </c>
      <c r="G28" s="126">
        <v>1</v>
      </c>
      <c r="H28" s="126">
        <v>0</v>
      </c>
      <c r="I28" s="126">
        <v>0</v>
      </c>
      <c r="J28" s="189">
        <v>0</v>
      </c>
      <c r="K28" s="189"/>
      <c r="M28" s="6"/>
      <c r="N28" s="6"/>
      <c r="O28" s="6"/>
      <c r="P28" s="6"/>
      <c r="Q28" s="8"/>
      <c r="R28" s="6"/>
      <c r="S28" s="6"/>
      <c r="T28" s="6"/>
    </row>
    <row r="29" spans="1:20" ht="20.25" customHeight="1" x14ac:dyDescent="0.25">
      <c r="A29" s="208" t="s">
        <v>75</v>
      </c>
      <c r="B29" s="208"/>
      <c r="C29" s="208"/>
      <c r="D29" s="208"/>
      <c r="E29" s="208"/>
      <c r="F29" s="126">
        <v>0</v>
      </c>
      <c r="G29" s="126">
        <v>0</v>
      </c>
      <c r="H29" s="126">
        <v>0</v>
      </c>
      <c r="I29" s="126">
        <v>0</v>
      </c>
      <c r="J29" s="189">
        <v>1</v>
      </c>
      <c r="K29" s="189"/>
      <c r="M29" s="6"/>
      <c r="N29" s="6"/>
      <c r="O29" s="6"/>
      <c r="P29" s="6"/>
      <c r="Q29" s="9"/>
      <c r="R29" s="6"/>
      <c r="S29" s="6"/>
      <c r="T29" s="6"/>
    </row>
    <row r="30" spans="1:20" ht="21" customHeight="1" x14ac:dyDescent="0.25">
      <c r="A30" s="188" t="s">
        <v>77</v>
      </c>
      <c r="B30" s="188"/>
      <c r="C30" s="188"/>
      <c r="D30" s="188"/>
      <c r="E30" s="188"/>
      <c r="F30" s="126">
        <v>110</v>
      </c>
      <c r="G30" s="126">
        <v>115</v>
      </c>
      <c r="H30" s="126">
        <v>120</v>
      </c>
      <c r="I30" s="126">
        <v>125</v>
      </c>
      <c r="J30" s="189">
        <v>130</v>
      </c>
      <c r="K30" s="189"/>
      <c r="M30" s="226"/>
      <c r="N30" s="226"/>
      <c r="O30" s="226"/>
      <c r="P30" s="226"/>
      <c r="Q30" s="226"/>
      <c r="R30" s="226"/>
      <c r="S30" s="6"/>
      <c r="T30" s="6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20" x14ac:dyDescent="0.25">
      <c r="A32" s="4"/>
    </row>
  </sheetData>
  <mergeCells count="45">
    <mergeCell ref="A7:K7"/>
    <mergeCell ref="M30:R30"/>
    <mergeCell ref="D23:E23"/>
    <mergeCell ref="D22:E22"/>
    <mergeCell ref="A1:K1"/>
    <mergeCell ref="A2:K2"/>
    <mergeCell ref="A3:K3"/>
    <mergeCell ref="A5:K5"/>
    <mergeCell ref="A6:K6"/>
    <mergeCell ref="A9:B9"/>
    <mergeCell ref="C9:K9"/>
    <mergeCell ref="A10:B12"/>
    <mergeCell ref="C10:K10"/>
    <mergeCell ref="C11:E11"/>
    <mergeCell ref="J11:K11"/>
    <mergeCell ref="C12:E12"/>
    <mergeCell ref="J12:K12"/>
    <mergeCell ref="A13:B15"/>
    <mergeCell ref="C13:K13"/>
    <mergeCell ref="C14:E14"/>
    <mergeCell ref="J14:K14"/>
    <mergeCell ref="C15:E15"/>
    <mergeCell ref="J15:K15"/>
    <mergeCell ref="D24:E24"/>
    <mergeCell ref="D25:E25"/>
    <mergeCell ref="A26:E26"/>
    <mergeCell ref="J26:K26"/>
    <mergeCell ref="A27:E27"/>
    <mergeCell ref="J27:K27"/>
    <mergeCell ref="A16:A25"/>
    <mergeCell ref="B16:B18"/>
    <mergeCell ref="C16:C18"/>
    <mergeCell ref="D16:E18"/>
    <mergeCell ref="F16:K17"/>
    <mergeCell ref="B19:B25"/>
    <mergeCell ref="C19:C25"/>
    <mergeCell ref="D19:E19"/>
    <mergeCell ref="D20:E20"/>
    <mergeCell ref="D21:E21"/>
    <mergeCell ref="A28:E28"/>
    <mergeCell ref="J28:K28"/>
    <mergeCell ref="A29:E29"/>
    <mergeCell ref="J29:K29"/>
    <mergeCell ref="A30:E30"/>
    <mergeCell ref="J30:K30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3"/>
  <sheetViews>
    <sheetView view="pageBreakPreview" topLeftCell="A368" zoomScale="60" zoomScaleNormal="100" workbookViewId="0">
      <selection activeCell="Q412" sqref="Q412"/>
    </sheetView>
  </sheetViews>
  <sheetFormatPr defaultRowHeight="15" x14ac:dyDescent="0.25"/>
  <cols>
    <col min="1" max="1" width="37" customWidth="1"/>
    <col min="2" max="2" width="2.85546875" customWidth="1"/>
    <col min="3" max="3" width="15.5703125" customWidth="1"/>
    <col min="4" max="4" width="15.85546875" hidden="1" customWidth="1"/>
    <col min="5" max="5" width="48.5703125" customWidth="1"/>
    <col min="6" max="7" width="15.42578125" customWidth="1"/>
    <col min="8" max="8" width="24.42578125" customWidth="1"/>
  </cols>
  <sheetData>
    <row r="1" spans="1:8" x14ac:dyDescent="0.25">
      <c r="A1" s="185" t="s">
        <v>240</v>
      </c>
      <c r="B1" s="185"/>
      <c r="C1" s="185"/>
      <c r="D1" s="185"/>
      <c r="E1" s="185"/>
      <c r="F1" s="185"/>
      <c r="G1" s="185"/>
      <c r="H1" s="185"/>
    </row>
    <row r="2" spans="1:8" x14ac:dyDescent="0.25">
      <c r="A2" s="185" t="s">
        <v>1</v>
      </c>
      <c r="B2" s="185"/>
      <c r="C2" s="185"/>
      <c r="D2" s="185"/>
      <c r="E2" s="185"/>
      <c r="F2" s="185"/>
      <c r="G2" s="185"/>
      <c r="H2" s="185"/>
    </row>
    <row r="3" spans="1:8" ht="15.75" x14ac:dyDescent="0.25">
      <c r="A3" s="185" t="s">
        <v>2</v>
      </c>
      <c r="B3" s="185"/>
      <c r="C3" s="185"/>
      <c r="D3" s="185"/>
      <c r="E3" s="185"/>
      <c r="F3" s="185"/>
      <c r="G3" s="185"/>
      <c r="H3" s="185"/>
    </row>
    <row r="4" spans="1:8" x14ac:dyDescent="0.25">
      <c r="A4" s="102"/>
      <c r="B4" s="103"/>
      <c r="C4" s="103"/>
      <c r="D4" s="103"/>
      <c r="E4" s="103"/>
      <c r="F4" s="103"/>
      <c r="G4" s="103"/>
      <c r="H4" s="103"/>
    </row>
    <row r="5" spans="1:8" ht="15.75" x14ac:dyDescent="0.25">
      <c r="A5" s="104"/>
      <c r="B5" s="103"/>
      <c r="C5" s="103"/>
      <c r="D5" s="103"/>
      <c r="E5" s="103"/>
      <c r="F5" s="103"/>
      <c r="G5" s="103"/>
      <c r="H5" s="103"/>
    </row>
    <row r="6" spans="1:8" x14ac:dyDescent="0.25">
      <c r="A6" s="184" t="s">
        <v>241</v>
      </c>
      <c r="B6" s="184"/>
      <c r="C6" s="184"/>
      <c r="D6" s="184"/>
      <c r="E6" s="184"/>
      <c r="F6" s="184"/>
      <c r="G6" s="184"/>
      <c r="H6" s="184"/>
    </row>
    <row r="7" spans="1:8" ht="8.25" customHeight="1" x14ac:dyDescent="0.25">
      <c r="A7" s="123"/>
      <c r="B7" s="103"/>
      <c r="C7" s="103"/>
      <c r="D7" s="103"/>
      <c r="E7" s="103"/>
      <c r="F7" s="103"/>
      <c r="G7" s="103"/>
      <c r="H7" s="103"/>
    </row>
    <row r="8" spans="1:8" ht="95.25" customHeight="1" x14ac:dyDescent="0.25">
      <c r="A8" s="126" t="s">
        <v>329</v>
      </c>
      <c r="B8" s="189" t="s">
        <v>330</v>
      </c>
      <c r="C8" s="189"/>
      <c r="D8" s="189" t="s">
        <v>331</v>
      </c>
      <c r="E8" s="189"/>
      <c r="F8" s="189" t="s">
        <v>332</v>
      </c>
      <c r="G8" s="189"/>
      <c r="H8" s="124" t="s">
        <v>242</v>
      </c>
    </row>
    <row r="9" spans="1:8" x14ac:dyDescent="0.25">
      <c r="A9" s="126">
        <v>1</v>
      </c>
      <c r="B9" s="189">
        <v>2</v>
      </c>
      <c r="C9" s="189"/>
      <c r="D9" s="189">
        <v>3</v>
      </c>
      <c r="E9" s="189"/>
      <c r="F9" s="189">
        <v>4</v>
      </c>
      <c r="G9" s="189"/>
      <c r="H9" s="126">
        <v>5</v>
      </c>
    </row>
    <row r="10" spans="1:8" ht="25.5" customHeight="1" x14ac:dyDescent="0.25">
      <c r="A10" s="209" t="s">
        <v>20</v>
      </c>
      <c r="B10" s="209"/>
      <c r="C10" s="209"/>
      <c r="D10" s="209"/>
      <c r="E10" s="209"/>
      <c r="F10" s="209"/>
      <c r="G10" s="209"/>
      <c r="H10" s="209"/>
    </row>
    <row r="11" spans="1:8" ht="15" customHeight="1" x14ac:dyDescent="0.25">
      <c r="A11" s="187" t="s">
        <v>243</v>
      </c>
      <c r="B11" s="189" t="s">
        <v>18</v>
      </c>
      <c r="C11" s="189"/>
      <c r="D11" s="188" t="s">
        <v>244</v>
      </c>
      <c r="E11" s="188"/>
      <c r="F11" s="128" t="s">
        <v>564</v>
      </c>
      <c r="G11" s="106">
        <f>G12+G13+G14+G15+G16</f>
        <v>165757.70000000001</v>
      </c>
      <c r="H11" s="187"/>
    </row>
    <row r="12" spans="1:8" x14ac:dyDescent="0.25">
      <c r="A12" s="187"/>
      <c r="B12" s="189"/>
      <c r="C12" s="189"/>
      <c r="D12" s="188"/>
      <c r="E12" s="188"/>
      <c r="F12" s="126" t="s">
        <v>78</v>
      </c>
      <c r="G12" s="129">
        <f>'Прил 11 Перечень мероприятий'!H17</f>
        <v>31655.7</v>
      </c>
      <c r="H12" s="187"/>
    </row>
    <row r="13" spans="1:8" x14ac:dyDescent="0.25">
      <c r="A13" s="187"/>
      <c r="B13" s="189"/>
      <c r="C13" s="189"/>
      <c r="D13" s="188"/>
      <c r="E13" s="188"/>
      <c r="F13" s="126" t="s">
        <v>437</v>
      </c>
      <c r="G13" s="129">
        <f>'Прил 11 Перечень мероприятий'!I17</f>
        <v>30432.6</v>
      </c>
      <c r="H13" s="187"/>
    </row>
    <row r="14" spans="1:8" x14ac:dyDescent="0.25">
      <c r="A14" s="187"/>
      <c r="B14" s="189"/>
      <c r="C14" s="189"/>
      <c r="D14" s="188"/>
      <c r="E14" s="188"/>
      <c r="F14" s="126" t="s">
        <v>438</v>
      </c>
      <c r="G14" s="129">
        <f>'Прил 11 Перечень мероприятий'!J17</f>
        <v>34302.999999999993</v>
      </c>
      <c r="H14" s="187"/>
    </row>
    <row r="15" spans="1:8" ht="21" customHeight="1" x14ac:dyDescent="0.25">
      <c r="A15" s="187"/>
      <c r="B15" s="189"/>
      <c r="C15" s="189"/>
      <c r="D15" s="188"/>
      <c r="E15" s="188"/>
      <c r="F15" s="126" t="s">
        <v>562</v>
      </c>
      <c r="G15" s="129">
        <f>'Прил 11 Перечень мероприятий'!K17</f>
        <v>34683.199999999997</v>
      </c>
      <c r="H15" s="187"/>
    </row>
    <row r="16" spans="1:8" x14ac:dyDescent="0.25">
      <c r="A16" s="187"/>
      <c r="B16" s="189"/>
      <c r="C16" s="189"/>
      <c r="D16" s="188"/>
      <c r="E16" s="188"/>
      <c r="F16" s="126" t="s">
        <v>563</v>
      </c>
      <c r="G16" s="129">
        <f>'Прил 11 Перечень мероприятий'!L17</f>
        <v>34683.199999999997</v>
      </c>
      <c r="H16" s="187"/>
    </row>
    <row r="17" spans="1:8" ht="21" customHeight="1" x14ac:dyDescent="0.25">
      <c r="A17" s="187"/>
      <c r="B17" s="189" t="s">
        <v>245</v>
      </c>
      <c r="C17" s="189"/>
      <c r="D17" s="210" t="s">
        <v>328</v>
      </c>
      <c r="E17" s="210"/>
      <c r="F17" s="128" t="s">
        <v>564</v>
      </c>
      <c r="G17" s="107">
        <f>G18+G19+G20+G21+G22</f>
        <v>1039.8</v>
      </c>
      <c r="H17" s="187"/>
    </row>
    <row r="18" spans="1:8" x14ac:dyDescent="0.25">
      <c r="A18" s="187"/>
      <c r="B18" s="189"/>
      <c r="C18" s="189"/>
      <c r="D18" s="210"/>
      <c r="E18" s="210"/>
      <c r="F18" s="126" t="s">
        <v>78</v>
      </c>
      <c r="G18" s="129">
        <f>'Прил 11 Перечень мероприятий'!H18</f>
        <v>0</v>
      </c>
      <c r="H18" s="187"/>
    </row>
    <row r="19" spans="1:8" x14ac:dyDescent="0.25">
      <c r="A19" s="187"/>
      <c r="B19" s="189"/>
      <c r="C19" s="189"/>
      <c r="D19" s="210"/>
      <c r="E19" s="210"/>
      <c r="F19" s="126" t="s">
        <v>437</v>
      </c>
      <c r="G19" s="129">
        <f>'Прил 11 Перечень мероприятий'!I18</f>
        <v>1039.8</v>
      </c>
      <c r="H19" s="187"/>
    </row>
    <row r="20" spans="1:8" ht="18" customHeight="1" x14ac:dyDescent="0.25">
      <c r="A20" s="187"/>
      <c r="B20" s="189"/>
      <c r="C20" s="189"/>
      <c r="D20" s="210"/>
      <c r="E20" s="210"/>
      <c r="F20" s="126" t="s">
        <v>438</v>
      </c>
      <c r="G20" s="129">
        <f>'Прил 11 Перечень мероприятий'!J18</f>
        <v>0</v>
      </c>
      <c r="H20" s="187"/>
    </row>
    <row r="21" spans="1:8" ht="22.5" customHeight="1" x14ac:dyDescent="0.25">
      <c r="A21" s="187"/>
      <c r="B21" s="189"/>
      <c r="C21" s="189"/>
      <c r="D21" s="210"/>
      <c r="E21" s="210"/>
      <c r="F21" s="126" t="s">
        <v>562</v>
      </c>
      <c r="G21" s="129">
        <f>'Прил 11 Перечень мероприятий'!K18</f>
        <v>0</v>
      </c>
      <c r="H21" s="187"/>
    </row>
    <row r="22" spans="1:8" ht="31.5" customHeight="1" x14ac:dyDescent="0.25">
      <c r="A22" s="187"/>
      <c r="B22" s="189"/>
      <c r="C22" s="189"/>
      <c r="D22" s="210"/>
      <c r="E22" s="210"/>
      <c r="F22" s="126" t="s">
        <v>563</v>
      </c>
      <c r="G22" s="129">
        <f>'Прил 11 Перечень мероприятий'!L18</f>
        <v>0</v>
      </c>
      <c r="H22" s="187"/>
    </row>
    <row r="23" spans="1:8" x14ac:dyDescent="0.25">
      <c r="A23" s="187" t="s">
        <v>247</v>
      </c>
      <c r="B23" s="189" t="s">
        <v>18</v>
      </c>
      <c r="C23" s="189"/>
      <c r="D23" s="187" t="s">
        <v>248</v>
      </c>
      <c r="E23" s="187"/>
      <c r="F23" s="128" t="s">
        <v>564</v>
      </c>
      <c r="G23" s="107">
        <f>G24+G25+G26+G27+G28</f>
        <v>8.4</v>
      </c>
      <c r="H23" s="187"/>
    </row>
    <row r="24" spans="1:8" x14ac:dyDescent="0.25">
      <c r="A24" s="187"/>
      <c r="B24" s="189"/>
      <c r="C24" s="189"/>
      <c r="D24" s="187"/>
      <c r="E24" s="187"/>
      <c r="F24" s="126" t="s">
        <v>78</v>
      </c>
      <c r="G24" s="129">
        <f>'Прил 11 Перечень мероприятий'!H26</f>
        <v>0</v>
      </c>
      <c r="H24" s="187"/>
    </row>
    <row r="25" spans="1:8" x14ac:dyDescent="0.25">
      <c r="A25" s="187"/>
      <c r="B25" s="189"/>
      <c r="C25" s="189"/>
      <c r="D25" s="187"/>
      <c r="E25" s="187"/>
      <c r="F25" s="126" t="s">
        <v>437</v>
      </c>
      <c r="G25" s="129">
        <f>'Прил 11 Перечень мероприятий'!I26</f>
        <v>0</v>
      </c>
      <c r="H25" s="187"/>
    </row>
    <row r="26" spans="1:8" x14ac:dyDescent="0.25">
      <c r="A26" s="187"/>
      <c r="B26" s="189"/>
      <c r="C26" s="189"/>
      <c r="D26" s="187"/>
      <c r="E26" s="187"/>
      <c r="F26" s="126" t="s">
        <v>438</v>
      </c>
      <c r="G26" s="129">
        <f>'Прил 11 Перечень мероприятий'!J26</f>
        <v>8.4</v>
      </c>
      <c r="H26" s="187"/>
    </row>
    <row r="27" spans="1:8" x14ac:dyDescent="0.25">
      <c r="A27" s="187"/>
      <c r="B27" s="189"/>
      <c r="C27" s="189"/>
      <c r="D27" s="187"/>
      <c r="E27" s="187"/>
      <c r="F27" s="126" t="s">
        <v>562</v>
      </c>
      <c r="G27" s="129">
        <f>'Прил 11 Перечень мероприятий'!K26</f>
        <v>0</v>
      </c>
      <c r="H27" s="187"/>
    </row>
    <row r="28" spans="1:8" x14ac:dyDescent="0.25">
      <c r="A28" s="187"/>
      <c r="B28" s="189"/>
      <c r="C28" s="189"/>
      <c r="D28" s="187"/>
      <c r="E28" s="187"/>
      <c r="F28" s="126" t="s">
        <v>563</v>
      </c>
      <c r="G28" s="129">
        <f>'Прил 11 Перечень мероприятий'!L26</f>
        <v>0</v>
      </c>
      <c r="H28" s="187"/>
    </row>
    <row r="29" spans="1:8" x14ac:dyDescent="0.25">
      <c r="A29" s="187" t="s">
        <v>249</v>
      </c>
      <c r="B29" s="189" t="s">
        <v>18</v>
      </c>
      <c r="C29" s="189"/>
      <c r="D29" s="187"/>
      <c r="E29" s="187"/>
      <c r="F29" s="128" t="s">
        <v>564</v>
      </c>
      <c r="G29" s="107">
        <f>G30+G31+G32+G33+G34</f>
        <v>634.29999999999995</v>
      </c>
      <c r="H29" s="187"/>
    </row>
    <row r="30" spans="1:8" x14ac:dyDescent="0.25">
      <c r="A30" s="187"/>
      <c r="B30" s="189"/>
      <c r="C30" s="189"/>
      <c r="D30" s="187"/>
      <c r="E30" s="187"/>
      <c r="F30" s="126" t="s">
        <v>78</v>
      </c>
      <c r="G30" s="129">
        <f>'Прил 11 Перечень мероприятий'!H28</f>
        <v>119.3</v>
      </c>
      <c r="H30" s="187"/>
    </row>
    <row r="31" spans="1:8" x14ac:dyDescent="0.25">
      <c r="A31" s="187"/>
      <c r="B31" s="189"/>
      <c r="C31" s="189"/>
      <c r="D31" s="187"/>
      <c r="E31" s="187"/>
      <c r="F31" s="126" t="s">
        <v>437</v>
      </c>
      <c r="G31" s="129">
        <f>'Прил 11 Перечень мероприятий'!I28</f>
        <v>115</v>
      </c>
      <c r="H31" s="187"/>
    </row>
    <row r="32" spans="1:8" x14ac:dyDescent="0.25">
      <c r="A32" s="187"/>
      <c r="B32" s="189"/>
      <c r="C32" s="189"/>
      <c r="D32" s="187"/>
      <c r="E32" s="187"/>
      <c r="F32" s="126" t="s">
        <v>438</v>
      </c>
      <c r="G32" s="129">
        <f>'Прил 11 Перечень мероприятий'!J28</f>
        <v>100</v>
      </c>
      <c r="H32" s="187"/>
    </row>
    <row r="33" spans="1:8" x14ac:dyDescent="0.25">
      <c r="A33" s="187"/>
      <c r="B33" s="189"/>
      <c r="C33" s="189"/>
      <c r="D33" s="187"/>
      <c r="E33" s="187"/>
      <c r="F33" s="126" t="s">
        <v>562</v>
      </c>
      <c r="G33" s="129">
        <f>'Прил 11 Перечень мероприятий'!K28</f>
        <v>150</v>
      </c>
      <c r="H33" s="187"/>
    </row>
    <row r="34" spans="1:8" x14ac:dyDescent="0.25">
      <c r="A34" s="187"/>
      <c r="B34" s="189"/>
      <c r="C34" s="189"/>
      <c r="D34" s="187"/>
      <c r="E34" s="187"/>
      <c r="F34" s="126" t="s">
        <v>563</v>
      </c>
      <c r="G34" s="129">
        <f>'Прил 11 Перечень мероприятий'!L28</f>
        <v>150</v>
      </c>
      <c r="H34" s="187"/>
    </row>
    <row r="35" spans="1:8" x14ac:dyDescent="0.25">
      <c r="A35" s="187" t="s">
        <v>250</v>
      </c>
      <c r="B35" s="189" t="s">
        <v>18</v>
      </c>
      <c r="C35" s="189"/>
      <c r="D35" s="187"/>
      <c r="E35" s="187"/>
      <c r="F35" s="128" t="s">
        <v>564</v>
      </c>
      <c r="G35" s="107">
        <f>G36+G37+G38+G39+G40</f>
        <v>1570</v>
      </c>
      <c r="H35" s="187"/>
    </row>
    <row r="36" spans="1:8" x14ac:dyDescent="0.25">
      <c r="A36" s="187"/>
      <c r="B36" s="189"/>
      <c r="C36" s="189"/>
      <c r="D36" s="187"/>
      <c r="E36" s="187"/>
      <c r="F36" s="126" t="s">
        <v>78</v>
      </c>
      <c r="G36" s="129">
        <f>'Прил 11 Перечень мероприятий'!H30</f>
        <v>120</v>
      </c>
      <c r="H36" s="187"/>
    </row>
    <row r="37" spans="1:8" x14ac:dyDescent="0.25">
      <c r="A37" s="187"/>
      <c r="B37" s="189"/>
      <c r="C37" s="189"/>
      <c r="D37" s="187"/>
      <c r="E37" s="187"/>
      <c r="F37" s="126" t="s">
        <v>437</v>
      </c>
      <c r="G37" s="129">
        <f>'Прил 11 Перечень мероприятий'!I30</f>
        <v>100</v>
      </c>
      <c r="H37" s="187"/>
    </row>
    <row r="38" spans="1:8" x14ac:dyDescent="0.25">
      <c r="A38" s="187"/>
      <c r="B38" s="189"/>
      <c r="C38" s="189"/>
      <c r="D38" s="187"/>
      <c r="E38" s="187"/>
      <c r="F38" s="126" t="s">
        <v>438</v>
      </c>
      <c r="G38" s="129">
        <f>'Прил 11 Перечень мероприятий'!J30</f>
        <v>450</v>
      </c>
      <c r="H38" s="187"/>
    </row>
    <row r="39" spans="1:8" x14ac:dyDescent="0.25">
      <c r="A39" s="187"/>
      <c r="B39" s="189"/>
      <c r="C39" s="189"/>
      <c r="D39" s="187"/>
      <c r="E39" s="187"/>
      <c r="F39" s="126" t="s">
        <v>562</v>
      </c>
      <c r="G39" s="129">
        <f>'Прил 11 Перечень мероприятий'!K30</f>
        <v>450</v>
      </c>
      <c r="H39" s="187"/>
    </row>
    <row r="40" spans="1:8" x14ac:dyDescent="0.25">
      <c r="A40" s="187"/>
      <c r="B40" s="189"/>
      <c r="C40" s="189"/>
      <c r="D40" s="187"/>
      <c r="E40" s="187"/>
      <c r="F40" s="126" t="s">
        <v>563</v>
      </c>
      <c r="G40" s="129">
        <f>'Прил 11 Перечень мероприятий'!L30</f>
        <v>450</v>
      </c>
      <c r="H40" s="187"/>
    </row>
    <row r="41" spans="1:8" x14ac:dyDescent="0.25">
      <c r="A41" s="187" t="s">
        <v>251</v>
      </c>
      <c r="B41" s="189" t="s">
        <v>18</v>
      </c>
      <c r="C41" s="189"/>
      <c r="D41" s="187"/>
      <c r="E41" s="187"/>
      <c r="F41" s="128" t="s">
        <v>564</v>
      </c>
      <c r="G41" s="107">
        <f>G42+G43+G44+G45+G46</f>
        <v>128</v>
      </c>
      <c r="H41" s="187"/>
    </row>
    <row r="42" spans="1:8" x14ac:dyDescent="0.25">
      <c r="A42" s="187"/>
      <c r="B42" s="189"/>
      <c r="C42" s="189"/>
      <c r="D42" s="187"/>
      <c r="E42" s="187"/>
      <c r="F42" s="126" t="s">
        <v>78</v>
      </c>
      <c r="G42" s="129">
        <f>'Прил 11 Перечень мероприятий'!H32</f>
        <v>16</v>
      </c>
      <c r="H42" s="187"/>
    </row>
    <row r="43" spans="1:8" x14ac:dyDescent="0.25">
      <c r="A43" s="187"/>
      <c r="B43" s="189"/>
      <c r="C43" s="189"/>
      <c r="D43" s="187"/>
      <c r="E43" s="187"/>
      <c r="F43" s="126" t="s">
        <v>437</v>
      </c>
      <c r="G43" s="129">
        <f>'Прил 11 Перечень мероприятий'!I32</f>
        <v>0</v>
      </c>
      <c r="H43" s="187"/>
    </row>
    <row r="44" spans="1:8" x14ac:dyDescent="0.25">
      <c r="A44" s="187"/>
      <c r="B44" s="189"/>
      <c r="C44" s="189"/>
      <c r="D44" s="187"/>
      <c r="E44" s="187"/>
      <c r="F44" s="126" t="s">
        <v>438</v>
      </c>
      <c r="G44" s="129">
        <f>'Прил 11 Перечень мероприятий'!J32</f>
        <v>11.999999999999993</v>
      </c>
      <c r="H44" s="187"/>
    </row>
    <row r="45" spans="1:8" x14ac:dyDescent="0.25">
      <c r="A45" s="187"/>
      <c r="B45" s="189"/>
      <c r="C45" s="189"/>
      <c r="D45" s="187"/>
      <c r="E45" s="187"/>
      <c r="F45" s="126" t="s">
        <v>562</v>
      </c>
      <c r="G45" s="129">
        <f>'Прил 11 Перечень мероприятий'!K32</f>
        <v>50</v>
      </c>
      <c r="H45" s="187"/>
    </row>
    <row r="46" spans="1:8" x14ac:dyDescent="0.25">
      <c r="A46" s="187"/>
      <c r="B46" s="189"/>
      <c r="C46" s="189"/>
      <c r="D46" s="187"/>
      <c r="E46" s="187"/>
      <c r="F46" s="126" t="s">
        <v>563</v>
      </c>
      <c r="G46" s="129">
        <f>'Прил 11 Перечень мероприятий'!L32</f>
        <v>50</v>
      </c>
      <c r="H46" s="187"/>
    </row>
    <row r="47" spans="1:8" ht="14.45" customHeight="1" x14ac:dyDescent="0.25">
      <c r="A47" s="187" t="s">
        <v>252</v>
      </c>
      <c r="B47" s="189" t="s">
        <v>18</v>
      </c>
      <c r="C47" s="189"/>
      <c r="D47" s="187"/>
      <c r="E47" s="187"/>
      <c r="F47" s="128" t="s">
        <v>564</v>
      </c>
      <c r="G47" s="107">
        <f>G48+G49+G50+G51+G52</f>
        <v>26.4</v>
      </c>
      <c r="H47" s="187"/>
    </row>
    <row r="48" spans="1:8" x14ac:dyDescent="0.25">
      <c r="A48" s="187"/>
      <c r="B48" s="189"/>
      <c r="C48" s="189"/>
      <c r="D48" s="187"/>
      <c r="E48" s="187"/>
      <c r="F48" s="126" t="s">
        <v>78</v>
      </c>
      <c r="G48" s="129">
        <f>'Прил 11 Перечень мероприятий'!H34</f>
        <v>0</v>
      </c>
      <c r="H48" s="187"/>
    </row>
    <row r="49" spans="1:8" x14ac:dyDescent="0.25">
      <c r="A49" s="187"/>
      <c r="B49" s="189"/>
      <c r="C49" s="189"/>
      <c r="D49" s="187"/>
      <c r="E49" s="187"/>
      <c r="F49" s="126" t="s">
        <v>437</v>
      </c>
      <c r="G49" s="129">
        <f>'Прил 11 Перечень мероприятий'!I34</f>
        <v>0</v>
      </c>
      <c r="H49" s="187"/>
    </row>
    <row r="50" spans="1:8" x14ac:dyDescent="0.25">
      <c r="A50" s="187"/>
      <c r="B50" s="189"/>
      <c r="C50" s="189"/>
      <c r="D50" s="187"/>
      <c r="E50" s="187"/>
      <c r="F50" s="126" t="s">
        <v>438</v>
      </c>
      <c r="G50" s="129">
        <f>'Прил 11 Перечень мероприятий'!J34</f>
        <v>26.4</v>
      </c>
      <c r="H50" s="187"/>
    </row>
    <row r="51" spans="1:8" x14ac:dyDescent="0.25">
      <c r="A51" s="187"/>
      <c r="B51" s="189"/>
      <c r="C51" s="189"/>
      <c r="D51" s="187"/>
      <c r="E51" s="187"/>
      <c r="F51" s="126" t="s">
        <v>562</v>
      </c>
      <c r="G51" s="129">
        <f>'Прил 11 Перечень мероприятий'!K34</f>
        <v>0</v>
      </c>
      <c r="H51" s="187"/>
    </row>
    <row r="52" spans="1:8" x14ac:dyDescent="0.25">
      <c r="A52" s="187"/>
      <c r="B52" s="189"/>
      <c r="C52" s="189"/>
      <c r="D52" s="187"/>
      <c r="E52" s="187"/>
      <c r="F52" s="126" t="s">
        <v>563</v>
      </c>
      <c r="G52" s="129">
        <f>'Прил 11 Перечень мероприятий'!L34</f>
        <v>0</v>
      </c>
      <c r="H52" s="187"/>
    </row>
    <row r="53" spans="1:8" ht="14.45" customHeight="1" x14ac:dyDescent="0.25">
      <c r="A53" s="187" t="s">
        <v>252</v>
      </c>
      <c r="B53" s="189" t="s">
        <v>245</v>
      </c>
      <c r="C53" s="189"/>
      <c r="D53" s="187"/>
      <c r="E53" s="187"/>
      <c r="F53" s="128" t="s">
        <v>564</v>
      </c>
      <c r="G53" s="107">
        <f>G54+G55+G56+G57+G58</f>
        <v>199.7</v>
      </c>
      <c r="H53" s="187"/>
    </row>
    <row r="54" spans="1:8" x14ac:dyDescent="0.25">
      <c r="A54" s="187"/>
      <c r="B54" s="189"/>
      <c r="C54" s="189"/>
      <c r="D54" s="187"/>
      <c r="E54" s="187"/>
      <c r="F54" s="126" t="s">
        <v>78</v>
      </c>
      <c r="G54" s="129">
        <f>'Прил 11 Перечень мероприятий'!H35</f>
        <v>0</v>
      </c>
      <c r="H54" s="187"/>
    </row>
    <row r="55" spans="1:8" x14ac:dyDescent="0.25">
      <c r="A55" s="187"/>
      <c r="B55" s="189"/>
      <c r="C55" s="189"/>
      <c r="D55" s="187"/>
      <c r="E55" s="187"/>
      <c r="F55" s="126" t="s">
        <v>437</v>
      </c>
      <c r="G55" s="129">
        <f>'Прил 11 Перечень мероприятий'!I35</f>
        <v>0</v>
      </c>
      <c r="H55" s="187"/>
    </row>
    <row r="56" spans="1:8" x14ac:dyDescent="0.25">
      <c r="A56" s="187"/>
      <c r="B56" s="189"/>
      <c r="C56" s="189"/>
      <c r="D56" s="187"/>
      <c r="E56" s="187"/>
      <c r="F56" s="126" t="s">
        <v>438</v>
      </c>
      <c r="G56" s="129">
        <f>'Прил 11 Перечень мероприятий'!J35</f>
        <v>199.7</v>
      </c>
      <c r="H56" s="187"/>
    </row>
    <row r="57" spans="1:8" x14ac:dyDescent="0.25">
      <c r="A57" s="187"/>
      <c r="B57" s="189"/>
      <c r="C57" s="189"/>
      <c r="D57" s="187"/>
      <c r="E57" s="187"/>
      <c r="F57" s="126" t="s">
        <v>562</v>
      </c>
      <c r="G57" s="129">
        <f>'Прил 11 Перечень мероприятий'!K35</f>
        <v>0</v>
      </c>
      <c r="H57" s="187"/>
    </row>
    <row r="58" spans="1:8" x14ac:dyDescent="0.25">
      <c r="A58" s="187"/>
      <c r="B58" s="189"/>
      <c r="C58" s="189"/>
      <c r="D58" s="187"/>
      <c r="E58" s="187"/>
      <c r="F58" s="126" t="s">
        <v>563</v>
      </c>
      <c r="G58" s="129">
        <f>'Прил 11 Перечень мероприятий'!L35</f>
        <v>0</v>
      </c>
      <c r="H58" s="187"/>
    </row>
    <row r="59" spans="1:8" x14ac:dyDescent="0.25">
      <c r="A59" s="187" t="s">
        <v>252</v>
      </c>
      <c r="B59" s="189" t="s">
        <v>253</v>
      </c>
      <c r="C59" s="189"/>
      <c r="D59" s="187"/>
      <c r="E59" s="187"/>
      <c r="F59" s="128" t="s">
        <v>564</v>
      </c>
      <c r="G59" s="107">
        <f>G60+G61+G62+G63+G64</f>
        <v>74.699999999999989</v>
      </c>
      <c r="H59" s="187"/>
    </row>
    <row r="60" spans="1:8" x14ac:dyDescent="0.25">
      <c r="A60" s="187"/>
      <c r="B60" s="189"/>
      <c r="C60" s="189"/>
      <c r="D60" s="187"/>
      <c r="E60" s="187"/>
      <c r="F60" s="126" t="s">
        <v>78</v>
      </c>
      <c r="G60" s="129">
        <f>'Прил 11 Перечень мероприятий'!H36</f>
        <v>0</v>
      </c>
      <c r="H60" s="187"/>
    </row>
    <row r="61" spans="1:8" x14ac:dyDescent="0.25">
      <c r="A61" s="187"/>
      <c r="B61" s="189"/>
      <c r="C61" s="189"/>
      <c r="D61" s="187"/>
      <c r="E61" s="187"/>
      <c r="F61" s="126" t="s">
        <v>437</v>
      </c>
      <c r="G61" s="129">
        <f>'Прил 11 Перечень мероприятий'!I36</f>
        <v>37.4</v>
      </c>
      <c r="H61" s="187"/>
    </row>
    <row r="62" spans="1:8" x14ac:dyDescent="0.25">
      <c r="A62" s="187"/>
      <c r="B62" s="189"/>
      <c r="C62" s="189"/>
      <c r="D62" s="187"/>
      <c r="E62" s="187"/>
      <c r="F62" s="126" t="s">
        <v>438</v>
      </c>
      <c r="G62" s="129">
        <f>'Прил 11 Перечень мероприятий'!J36</f>
        <v>37.299999999999997</v>
      </c>
      <c r="H62" s="187"/>
    </row>
    <row r="63" spans="1:8" x14ac:dyDescent="0.25">
      <c r="A63" s="187"/>
      <c r="B63" s="189"/>
      <c r="C63" s="189"/>
      <c r="D63" s="187"/>
      <c r="E63" s="187"/>
      <c r="F63" s="126" t="s">
        <v>562</v>
      </c>
      <c r="G63" s="129">
        <f>'Прил 11 Перечень мероприятий'!K36</f>
        <v>0</v>
      </c>
      <c r="H63" s="187"/>
    </row>
    <row r="64" spans="1:8" x14ac:dyDescent="0.25">
      <c r="A64" s="187"/>
      <c r="B64" s="189"/>
      <c r="C64" s="189"/>
      <c r="D64" s="187"/>
      <c r="E64" s="187"/>
      <c r="F64" s="126" t="s">
        <v>563</v>
      </c>
      <c r="G64" s="129">
        <f>'Прил 11 Перечень мероприятий'!L36</f>
        <v>0</v>
      </c>
      <c r="H64" s="187"/>
    </row>
    <row r="65" spans="1:8" x14ac:dyDescent="0.25">
      <c r="A65" s="233" t="s">
        <v>409</v>
      </c>
      <c r="B65" s="227" t="s">
        <v>18</v>
      </c>
      <c r="C65" s="228"/>
      <c r="D65" s="124"/>
      <c r="E65" s="233"/>
      <c r="F65" s="128" t="s">
        <v>564</v>
      </c>
      <c r="G65" s="107">
        <f>G66+G67+G68+G69+G70</f>
        <v>150</v>
      </c>
      <c r="H65" s="233"/>
    </row>
    <row r="66" spans="1:8" ht="15" customHeight="1" x14ac:dyDescent="0.25">
      <c r="A66" s="234"/>
      <c r="B66" s="229"/>
      <c r="C66" s="230"/>
      <c r="D66" s="124"/>
      <c r="E66" s="234"/>
      <c r="F66" s="126" t="s">
        <v>78</v>
      </c>
      <c r="G66" s="129">
        <f>'Прил 11 Перечень мероприятий'!H38</f>
        <v>0</v>
      </c>
      <c r="H66" s="234"/>
    </row>
    <row r="67" spans="1:8" x14ac:dyDescent="0.25">
      <c r="A67" s="234"/>
      <c r="B67" s="229"/>
      <c r="C67" s="230"/>
      <c r="D67" s="124"/>
      <c r="E67" s="234"/>
      <c r="F67" s="126" t="s">
        <v>437</v>
      </c>
      <c r="G67" s="129">
        <f>'Прил 11 Перечень мероприятий'!I38</f>
        <v>0</v>
      </c>
      <c r="H67" s="234"/>
    </row>
    <row r="68" spans="1:8" x14ac:dyDescent="0.25">
      <c r="A68" s="234"/>
      <c r="B68" s="229"/>
      <c r="C68" s="230"/>
      <c r="D68" s="124"/>
      <c r="E68" s="234"/>
      <c r="F68" s="126" t="s">
        <v>438</v>
      </c>
      <c r="G68" s="129">
        <f>'Прил 11 Перечень мероприятий'!J38</f>
        <v>150</v>
      </c>
      <c r="H68" s="234"/>
    </row>
    <row r="69" spans="1:8" x14ac:dyDescent="0.25">
      <c r="A69" s="234"/>
      <c r="B69" s="229"/>
      <c r="C69" s="230"/>
      <c r="D69" s="124"/>
      <c r="E69" s="234"/>
      <c r="F69" s="126" t="s">
        <v>562</v>
      </c>
      <c r="G69" s="129">
        <f>'Прил 11 Перечень мероприятий'!K38</f>
        <v>0</v>
      </c>
      <c r="H69" s="234"/>
    </row>
    <row r="70" spans="1:8" ht="15.75" customHeight="1" x14ac:dyDescent="0.25">
      <c r="A70" s="235"/>
      <c r="B70" s="231"/>
      <c r="C70" s="232"/>
      <c r="D70" s="124"/>
      <c r="E70" s="235"/>
      <c r="F70" s="126" t="s">
        <v>563</v>
      </c>
      <c r="G70" s="129">
        <f>'Прил 11 Перечень мероприятий'!L38</f>
        <v>0</v>
      </c>
      <c r="H70" s="235"/>
    </row>
    <row r="71" spans="1:8" ht="25.5" customHeight="1" x14ac:dyDescent="0.25">
      <c r="A71" s="209" t="s">
        <v>33</v>
      </c>
      <c r="B71" s="209"/>
      <c r="C71" s="209"/>
      <c r="D71" s="209"/>
      <c r="E71" s="209"/>
      <c r="F71" s="209"/>
      <c r="G71" s="209"/>
      <c r="H71" s="209"/>
    </row>
    <row r="72" spans="1:8" x14ac:dyDescent="0.25">
      <c r="A72" s="187" t="s">
        <v>254</v>
      </c>
      <c r="B72" s="189" t="s">
        <v>18</v>
      </c>
      <c r="C72" s="189"/>
      <c r="D72" s="188" t="s">
        <v>246</v>
      </c>
      <c r="E72" s="188"/>
      <c r="F72" s="128" t="s">
        <v>564</v>
      </c>
      <c r="G72" s="107">
        <f>G73+G74+G75+G76+G77</f>
        <v>77873.570000000007</v>
      </c>
      <c r="H72" s="187"/>
    </row>
    <row r="73" spans="1:8" x14ac:dyDescent="0.25">
      <c r="A73" s="187"/>
      <c r="B73" s="189"/>
      <c r="C73" s="189"/>
      <c r="D73" s="188"/>
      <c r="E73" s="188"/>
      <c r="F73" s="126" t="s">
        <v>78</v>
      </c>
      <c r="G73" s="129">
        <f>'Прил 11 Перечень мероприятий'!H52</f>
        <v>14750.67</v>
      </c>
      <c r="H73" s="187"/>
    </row>
    <row r="74" spans="1:8" x14ac:dyDescent="0.25">
      <c r="A74" s="187"/>
      <c r="B74" s="189"/>
      <c r="C74" s="189"/>
      <c r="D74" s="188"/>
      <c r="E74" s="188"/>
      <c r="F74" s="126" t="s">
        <v>437</v>
      </c>
      <c r="G74" s="129">
        <f>'Прил 11 Перечень мероприятий'!I52</f>
        <v>14429.4</v>
      </c>
      <c r="H74" s="187"/>
    </row>
    <row r="75" spans="1:8" x14ac:dyDescent="0.25">
      <c r="A75" s="187"/>
      <c r="B75" s="189"/>
      <c r="C75" s="189"/>
      <c r="D75" s="188"/>
      <c r="E75" s="188"/>
      <c r="F75" s="126" t="s">
        <v>438</v>
      </c>
      <c r="G75" s="129">
        <f>'Прил 11 Перечень мероприятий'!J52</f>
        <v>16488.900000000001</v>
      </c>
      <c r="H75" s="187"/>
    </row>
    <row r="76" spans="1:8" x14ac:dyDescent="0.25">
      <c r="A76" s="187"/>
      <c r="B76" s="189"/>
      <c r="C76" s="189"/>
      <c r="D76" s="188"/>
      <c r="E76" s="188"/>
      <c r="F76" s="126" t="s">
        <v>562</v>
      </c>
      <c r="G76" s="129">
        <f>'Прил 11 Перечень мероприятий'!K52</f>
        <v>16102.300000000001</v>
      </c>
      <c r="H76" s="187"/>
    </row>
    <row r="77" spans="1:8" ht="19.149999999999999" customHeight="1" x14ac:dyDescent="0.25">
      <c r="A77" s="187"/>
      <c r="B77" s="189"/>
      <c r="C77" s="189"/>
      <c r="D77" s="188"/>
      <c r="E77" s="188"/>
      <c r="F77" s="126" t="s">
        <v>563</v>
      </c>
      <c r="G77" s="129">
        <f>'Прил 11 Перечень мероприятий'!L52</f>
        <v>16102.300000000001</v>
      </c>
      <c r="H77" s="187"/>
    </row>
    <row r="78" spans="1:8" x14ac:dyDescent="0.25">
      <c r="A78" s="187"/>
      <c r="B78" s="189" t="s">
        <v>245</v>
      </c>
      <c r="C78" s="189"/>
      <c r="D78" s="242" t="s">
        <v>333</v>
      </c>
      <c r="E78" s="242"/>
      <c r="F78" s="128" t="s">
        <v>564</v>
      </c>
      <c r="G78" s="107">
        <f>G79+G80+G81+G82+G83</f>
        <v>701.3</v>
      </c>
      <c r="H78" s="187"/>
    </row>
    <row r="79" spans="1:8" x14ac:dyDescent="0.25">
      <c r="A79" s="187"/>
      <c r="B79" s="189"/>
      <c r="C79" s="189"/>
      <c r="D79" s="242"/>
      <c r="E79" s="242"/>
      <c r="F79" s="126" t="s">
        <v>78</v>
      </c>
      <c r="G79" s="129">
        <f>'Прил 11 Перечень мероприятий'!H53</f>
        <v>0</v>
      </c>
      <c r="H79" s="187"/>
    </row>
    <row r="80" spans="1:8" x14ac:dyDescent="0.25">
      <c r="A80" s="187"/>
      <c r="B80" s="189"/>
      <c r="C80" s="189"/>
      <c r="D80" s="242"/>
      <c r="E80" s="242"/>
      <c r="F80" s="126" t="s">
        <v>437</v>
      </c>
      <c r="G80" s="129">
        <f>'Прил 11 Перечень мероприятий'!I53</f>
        <v>542.29999999999995</v>
      </c>
      <c r="H80" s="187"/>
    </row>
    <row r="81" spans="1:8" x14ac:dyDescent="0.25">
      <c r="A81" s="187"/>
      <c r="B81" s="189"/>
      <c r="C81" s="189"/>
      <c r="D81" s="242"/>
      <c r="E81" s="242"/>
      <c r="F81" s="126" t="s">
        <v>438</v>
      </c>
      <c r="G81" s="129">
        <f>'Прил 11 Перечень мероприятий'!J53</f>
        <v>159</v>
      </c>
      <c r="H81" s="187"/>
    </row>
    <row r="82" spans="1:8" x14ac:dyDescent="0.25">
      <c r="A82" s="187"/>
      <c r="B82" s="189"/>
      <c r="C82" s="189"/>
      <c r="D82" s="242"/>
      <c r="E82" s="242"/>
      <c r="F82" s="126" t="s">
        <v>562</v>
      </c>
      <c r="G82" s="129">
        <f>'Прил 11 Перечень мероприятий'!K53</f>
        <v>0</v>
      </c>
      <c r="H82" s="187"/>
    </row>
    <row r="83" spans="1:8" ht="52.15" customHeight="1" x14ac:dyDescent="0.25">
      <c r="A83" s="187"/>
      <c r="B83" s="189"/>
      <c r="C83" s="189"/>
      <c r="D83" s="242"/>
      <c r="E83" s="242"/>
      <c r="F83" s="126" t="s">
        <v>563</v>
      </c>
      <c r="G83" s="129">
        <f>'Прил 11 Перечень мероприятий'!L53</f>
        <v>0</v>
      </c>
      <c r="H83" s="187"/>
    </row>
    <row r="84" spans="1:8" x14ac:dyDescent="0.25">
      <c r="A84" s="187"/>
      <c r="B84" s="189" t="s">
        <v>255</v>
      </c>
      <c r="C84" s="189"/>
      <c r="D84" s="187" t="s">
        <v>256</v>
      </c>
      <c r="E84" s="187"/>
      <c r="F84" s="128" t="s">
        <v>564</v>
      </c>
      <c r="G84" s="107">
        <f>G85+G86+G87+G88+G89</f>
        <v>150</v>
      </c>
      <c r="H84" s="187"/>
    </row>
    <row r="85" spans="1:8" x14ac:dyDescent="0.25">
      <c r="A85" s="187"/>
      <c r="B85" s="189"/>
      <c r="C85" s="189"/>
      <c r="D85" s="187"/>
      <c r="E85" s="187"/>
      <c r="F85" s="126" t="s">
        <v>78</v>
      </c>
      <c r="G85" s="129">
        <f>'Прил 11 Перечень мероприятий'!H54</f>
        <v>0</v>
      </c>
      <c r="H85" s="187"/>
    </row>
    <row r="86" spans="1:8" x14ac:dyDescent="0.25">
      <c r="A86" s="187"/>
      <c r="B86" s="189"/>
      <c r="C86" s="189"/>
      <c r="D86" s="187"/>
      <c r="E86" s="187"/>
      <c r="F86" s="126" t="s">
        <v>437</v>
      </c>
      <c r="G86" s="129">
        <f>'Прил 11 Перечень мероприятий'!I54</f>
        <v>150</v>
      </c>
      <c r="H86" s="187"/>
    </row>
    <row r="87" spans="1:8" x14ac:dyDescent="0.25">
      <c r="A87" s="187"/>
      <c r="B87" s="189"/>
      <c r="C87" s="189"/>
      <c r="D87" s="187"/>
      <c r="E87" s="187"/>
      <c r="F87" s="126" t="s">
        <v>438</v>
      </c>
      <c r="G87" s="129">
        <f>'Прил 11 Перечень мероприятий'!J54</f>
        <v>0</v>
      </c>
      <c r="H87" s="187"/>
    </row>
    <row r="88" spans="1:8" x14ac:dyDescent="0.25">
      <c r="A88" s="187"/>
      <c r="B88" s="189"/>
      <c r="C88" s="189"/>
      <c r="D88" s="187"/>
      <c r="E88" s="187"/>
      <c r="F88" s="126" t="s">
        <v>562</v>
      </c>
      <c r="G88" s="129">
        <f>'Прил 11 Перечень мероприятий'!K54</f>
        <v>0</v>
      </c>
      <c r="H88" s="187"/>
    </row>
    <row r="89" spans="1:8" ht="21" customHeight="1" x14ac:dyDescent="0.25">
      <c r="A89" s="187"/>
      <c r="B89" s="189"/>
      <c r="C89" s="189"/>
      <c r="D89" s="187"/>
      <c r="E89" s="187"/>
      <c r="F89" s="126" t="s">
        <v>563</v>
      </c>
      <c r="G89" s="129">
        <f>'Прил 11 Перечень мероприятий'!L54</f>
        <v>0</v>
      </c>
      <c r="H89" s="187"/>
    </row>
    <row r="90" spans="1:8" x14ac:dyDescent="0.25">
      <c r="A90" s="187" t="s">
        <v>247</v>
      </c>
      <c r="B90" s="189" t="s">
        <v>18</v>
      </c>
      <c r="C90" s="189"/>
      <c r="D90" s="187" t="s">
        <v>257</v>
      </c>
      <c r="E90" s="187"/>
      <c r="F90" s="128" t="s">
        <v>564</v>
      </c>
      <c r="G90" s="107">
        <f>G91+G92+G93+G94+G95</f>
        <v>0</v>
      </c>
      <c r="H90" s="187"/>
    </row>
    <row r="91" spans="1:8" x14ac:dyDescent="0.25">
      <c r="A91" s="187"/>
      <c r="B91" s="189"/>
      <c r="C91" s="189"/>
      <c r="D91" s="187"/>
      <c r="E91" s="187"/>
      <c r="F91" s="126" t="s">
        <v>78</v>
      </c>
      <c r="G91" s="129">
        <f>'Прил 11 Перечень мероприятий'!H63</f>
        <v>0</v>
      </c>
      <c r="H91" s="187"/>
    </row>
    <row r="92" spans="1:8" ht="22.5" customHeight="1" x14ac:dyDescent="0.25">
      <c r="A92" s="187"/>
      <c r="B92" s="189"/>
      <c r="C92" s="189"/>
      <c r="D92" s="187"/>
      <c r="E92" s="187"/>
      <c r="F92" s="126" t="s">
        <v>437</v>
      </c>
      <c r="G92" s="129">
        <f>'Прил 11 Перечень мероприятий'!I63</f>
        <v>0</v>
      </c>
      <c r="H92" s="187"/>
    </row>
    <row r="93" spans="1:8" x14ac:dyDescent="0.25">
      <c r="A93" s="187"/>
      <c r="B93" s="189"/>
      <c r="C93" s="189"/>
      <c r="D93" s="187"/>
      <c r="E93" s="187"/>
      <c r="F93" s="126" t="s">
        <v>438</v>
      </c>
      <c r="G93" s="129">
        <f>'Прил 11 Перечень мероприятий'!J63</f>
        <v>0</v>
      </c>
      <c r="H93" s="187"/>
    </row>
    <row r="94" spans="1:8" x14ac:dyDescent="0.25">
      <c r="A94" s="187"/>
      <c r="B94" s="189"/>
      <c r="C94" s="189"/>
      <c r="D94" s="187"/>
      <c r="E94" s="187"/>
      <c r="F94" s="126" t="s">
        <v>562</v>
      </c>
      <c r="G94" s="129">
        <f>'Прил 11 Перечень мероприятий'!K63</f>
        <v>0</v>
      </c>
      <c r="H94" s="187"/>
    </row>
    <row r="95" spans="1:8" x14ac:dyDescent="0.25">
      <c r="A95" s="187"/>
      <c r="B95" s="189"/>
      <c r="C95" s="189"/>
      <c r="D95" s="187"/>
      <c r="E95" s="187"/>
      <c r="F95" s="126" t="s">
        <v>563</v>
      </c>
      <c r="G95" s="129">
        <f>'Прил 11 Перечень мероприятий'!L63</f>
        <v>0</v>
      </c>
      <c r="H95" s="187"/>
    </row>
    <row r="96" spans="1:8" x14ac:dyDescent="0.25">
      <c r="A96" s="187" t="s">
        <v>258</v>
      </c>
      <c r="B96" s="189" t="s">
        <v>18</v>
      </c>
      <c r="C96" s="189"/>
      <c r="D96" s="187" t="s">
        <v>259</v>
      </c>
      <c r="E96" s="187"/>
      <c r="F96" s="128" t="s">
        <v>564</v>
      </c>
      <c r="G96" s="107">
        <f>G97+G98+G99+G100+G101</f>
        <v>80</v>
      </c>
      <c r="H96" s="187"/>
    </row>
    <row r="97" spans="1:8" x14ac:dyDescent="0.25">
      <c r="A97" s="187"/>
      <c r="B97" s="189"/>
      <c r="C97" s="189"/>
      <c r="D97" s="187"/>
      <c r="E97" s="187"/>
      <c r="F97" s="126" t="s">
        <v>78</v>
      </c>
      <c r="G97" s="129">
        <f>'Прил 11 Перечень мероприятий'!H65</f>
        <v>80</v>
      </c>
      <c r="H97" s="187"/>
    </row>
    <row r="98" spans="1:8" x14ac:dyDescent="0.25">
      <c r="A98" s="187"/>
      <c r="B98" s="189"/>
      <c r="C98" s="189"/>
      <c r="D98" s="187"/>
      <c r="E98" s="187"/>
      <c r="F98" s="126" t="s">
        <v>437</v>
      </c>
      <c r="G98" s="129">
        <f>'Прил 11 Перечень мероприятий'!I65</f>
        <v>0</v>
      </c>
      <c r="H98" s="187"/>
    </row>
    <row r="99" spans="1:8" x14ac:dyDescent="0.25">
      <c r="A99" s="187"/>
      <c r="B99" s="189"/>
      <c r="C99" s="189"/>
      <c r="D99" s="187"/>
      <c r="E99" s="187"/>
      <c r="F99" s="126" t="s">
        <v>438</v>
      </c>
      <c r="G99" s="129">
        <f>'Прил 11 Перечень мероприятий'!J65</f>
        <v>0</v>
      </c>
      <c r="H99" s="187"/>
    </row>
    <row r="100" spans="1:8" x14ac:dyDescent="0.25">
      <c r="A100" s="187"/>
      <c r="B100" s="189"/>
      <c r="C100" s="189"/>
      <c r="D100" s="187"/>
      <c r="E100" s="187"/>
      <c r="F100" s="126" t="s">
        <v>562</v>
      </c>
      <c r="G100" s="129">
        <f>'Прил 11 Перечень мероприятий'!K65</f>
        <v>0</v>
      </c>
      <c r="H100" s="187"/>
    </row>
    <row r="101" spans="1:8" x14ac:dyDescent="0.25">
      <c r="A101" s="187"/>
      <c r="B101" s="189"/>
      <c r="C101" s="189"/>
      <c r="D101" s="187"/>
      <c r="E101" s="187"/>
      <c r="F101" s="126" t="s">
        <v>563</v>
      </c>
      <c r="G101" s="129">
        <f>'Прил 11 Перечень мероприятий'!L65</f>
        <v>0</v>
      </c>
      <c r="H101" s="187"/>
    </row>
    <row r="102" spans="1:8" x14ac:dyDescent="0.25">
      <c r="A102" s="187" t="s">
        <v>260</v>
      </c>
      <c r="B102" s="189" t="s">
        <v>18</v>
      </c>
      <c r="C102" s="189"/>
      <c r="D102" s="187"/>
      <c r="E102" s="187"/>
      <c r="F102" s="128" t="s">
        <v>564</v>
      </c>
      <c r="G102" s="107">
        <f>G103+G104+G105+G106+G107</f>
        <v>521.45000000000005</v>
      </c>
      <c r="H102" s="187" t="s">
        <v>261</v>
      </c>
    </row>
    <row r="103" spans="1:8" x14ac:dyDescent="0.25">
      <c r="A103" s="187"/>
      <c r="B103" s="189"/>
      <c r="C103" s="189"/>
      <c r="D103" s="187"/>
      <c r="E103" s="187"/>
      <c r="F103" s="126" t="s">
        <v>78</v>
      </c>
      <c r="G103" s="129">
        <f>'Прил 11 Перечень мероприятий'!H67</f>
        <v>98.45</v>
      </c>
      <c r="H103" s="187"/>
    </row>
    <row r="104" spans="1:8" x14ac:dyDescent="0.25">
      <c r="A104" s="187"/>
      <c r="B104" s="189"/>
      <c r="C104" s="189"/>
      <c r="D104" s="187"/>
      <c r="E104" s="187"/>
      <c r="F104" s="126" t="s">
        <v>437</v>
      </c>
      <c r="G104" s="129">
        <f>'Прил 11 Перечень мероприятий'!I67</f>
        <v>30</v>
      </c>
      <c r="H104" s="187"/>
    </row>
    <row r="105" spans="1:8" x14ac:dyDescent="0.25">
      <c r="A105" s="187"/>
      <c r="B105" s="189"/>
      <c r="C105" s="189"/>
      <c r="D105" s="187"/>
      <c r="E105" s="187"/>
      <c r="F105" s="126" t="s">
        <v>438</v>
      </c>
      <c r="G105" s="129">
        <f>'Прил 11 Перечень мероприятий'!J67</f>
        <v>131</v>
      </c>
      <c r="H105" s="187"/>
    </row>
    <row r="106" spans="1:8" x14ac:dyDescent="0.25">
      <c r="A106" s="187"/>
      <c r="B106" s="189"/>
      <c r="C106" s="189"/>
      <c r="D106" s="187"/>
      <c r="E106" s="187"/>
      <c r="F106" s="126" t="s">
        <v>562</v>
      </c>
      <c r="G106" s="129">
        <f>'Прил 11 Перечень мероприятий'!K67</f>
        <v>131</v>
      </c>
      <c r="H106" s="187"/>
    </row>
    <row r="107" spans="1:8" x14ac:dyDescent="0.25">
      <c r="A107" s="187"/>
      <c r="B107" s="189"/>
      <c r="C107" s="189"/>
      <c r="D107" s="187"/>
      <c r="E107" s="187"/>
      <c r="F107" s="126" t="s">
        <v>563</v>
      </c>
      <c r="G107" s="129">
        <f>'Прил 11 Перечень мероприятий'!L67</f>
        <v>131</v>
      </c>
      <c r="H107" s="187"/>
    </row>
    <row r="108" spans="1:8" x14ac:dyDescent="0.25">
      <c r="A108" s="187" t="s">
        <v>262</v>
      </c>
      <c r="B108" s="189" t="s">
        <v>18</v>
      </c>
      <c r="C108" s="189"/>
      <c r="D108" s="187"/>
      <c r="E108" s="187"/>
      <c r="F108" s="128" t="s">
        <v>564</v>
      </c>
      <c r="G108" s="107">
        <f>G109+G110+G111+G112+G113</f>
        <v>521</v>
      </c>
      <c r="H108" s="187" t="s">
        <v>263</v>
      </c>
    </row>
    <row r="109" spans="1:8" x14ac:dyDescent="0.25">
      <c r="A109" s="187"/>
      <c r="B109" s="189"/>
      <c r="C109" s="189"/>
      <c r="D109" s="187"/>
      <c r="E109" s="187"/>
      <c r="F109" s="126" t="s">
        <v>78</v>
      </c>
      <c r="G109" s="129">
        <f>'Прил 11 Перечень мероприятий'!H69</f>
        <v>74</v>
      </c>
      <c r="H109" s="187"/>
    </row>
    <row r="110" spans="1:8" x14ac:dyDescent="0.25">
      <c r="A110" s="187"/>
      <c r="B110" s="189"/>
      <c r="C110" s="189"/>
      <c r="D110" s="187"/>
      <c r="E110" s="187"/>
      <c r="F110" s="126" t="s">
        <v>437</v>
      </c>
      <c r="G110" s="129">
        <f>'Прил 11 Перечень мероприятий'!I69</f>
        <v>0</v>
      </c>
      <c r="H110" s="187"/>
    </row>
    <row r="111" spans="1:8" x14ac:dyDescent="0.25">
      <c r="A111" s="187"/>
      <c r="B111" s="189"/>
      <c r="C111" s="189"/>
      <c r="D111" s="187"/>
      <c r="E111" s="187"/>
      <c r="F111" s="126" t="s">
        <v>438</v>
      </c>
      <c r="G111" s="129">
        <f>'Прил 11 Перечень мероприятий'!J69</f>
        <v>149</v>
      </c>
      <c r="H111" s="187"/>
    </row>
    <row r="112" spans="1:8" x14ac:dyDescent="0.25">
      <c r="A112" s="187"/>
      <c r="B112" s="189"/>
      <c r="C112" s="189"/>
      <c r="D112" s="187"/>
      <c r="E112" s="187"/>
      <c r="F112" s="126" t="s">
        <v>562</v>
      </c>
      <c r="G112" s="129">
        <f>'Прил 11 Перечень мероприятий'!K69</f>
        <v>149</v>
      </c>
      <c r="H112" s="187"/>
    </row>
    <row r="113" spans="1:8" x14ac:dyDescent="0.25">
      <c r="A113" s="187"/>
      <c r="B113" s="189"/>
      <c r="C113" s="189"/>
      <c r="D113" s="187"/>
      <c r="E113" s="187"/>
      <c r="F113" s="126" t="s">
        <v>563</v>
      </c>
      <c r="G113" s="129">
        <f>'Прил 11 Перечень мероприятий'!L69</f>
        <v>149</v>
      </c>
      <c r="H113" s="187"/>
    </row>
    <row r="114" spans="1:8" x14ac:dyDescent="0.25">
      <c r="A114" s="187" t="s">
        <v>264</v>
      </c>
      <c r="B114" s="189" t="s">
        <v>18</v>
      </c>
      <c r="C114" s="189"/>
      <c r="D114" s="188" t="s">
        <v>246</v>
      </c>
      <c r="E114" s="188"/>
      <c r="F114" s="128" t="s">
        <v>564</v>
      </c>
      <c r="G114" s="107">
        <f>G115+G116+G117+G118+G119</f>
        <v>56649.85</v>
      </c>
      <c r="H114" s="187"/>
    </row>
    <row r="115" spans="1:8" x14ac:dyDescent="0.25">
      <c r="A115" s="187"/>
      <c r="B115" s="189"/>
      <c r="C115" s="189"/>
      <c r="D115" s="188"/>
      <c r="E115" s="188"/>
      <c r="F115" s="126" t="s">
        <v>78</v>
      </c>
      <c r="G115" s="129">
        <f>'Прил 11 Перечень мероприятий'!H71</f>
        <v>10187.85</v>
      </c>
      <c r="H115" s="187"/>
    </row>
    <row r="116" spans="1:8" x14ac:dyDescent="0.25">
      <c r="A116" s="187"/>
      <c r="B116" s="189"/>
      <c r="C116" s="189"/>
      <c r="D116" s="188"/>
      <c r="E116" s="188"/>
      <c r="F116" s="126" t="s">
        <v>437</v>
      </c>
      <c r="G116" s="129">
        <f>'Прил 11 Перечень мероприятий'!I71</f>
        <v>10371.9</v>
      </c>
      <c r="H116" s="187"/>
    </row>
    <row r="117" spans="1:8" x14ac:dyDescent="0.25">
      <c r="A117" s="187"/>
      <c r="B117" s="189"/>
      <c r="C117" s="189"/>
      <c r="D117" s="188"/>
      <c r="E117" s="188"/>
      <c r="F117" s="126" t="s">
        <v>438</v>
      </c>
      <c r="G117" s="129">
        <f>'Прил 11 Перечень мероприятий'!J71</f>
        <v>12925.9</v>
      </c>
      <c r="H117" s="187"/>
    </row>
    <row r="118" spans="1:8" x14ac:dyDescent="0.25">
      <c r="A118" s="187"/>
      <c r="B118" s="189"/>
      <c r="C118" s="189"/>
      <c r="D118" s="188"/>
      <c r="E118" s="188"/>
      <c r="F118" s="126" t="s">
        <v>562</v>
      </c>
      <c r="G118" s="129">
        <f>'Прил 11 Перечень мероприятий'!K71</f>
        <v>11582.1</v>
      </c>
      <c r="H118" s="187"/>
    </row>
    <row r="119" spans="1:8" ht="27" customHeight="1" x14ac:dyDescent="0.25">
      <c r="A119" s="187"/>
      <c r="B119" s="189"/>
      <c r="C119" s="189"/>
      <c r="D119" s="188"/>
      <c r="E119" s="188"/>
      <c r="F119" s="126" t="s">
        <v>563</v>
      </c>
      <c r="G119" s="129">
        <f>'Прил 11 Перечень мероприятий'!L71</f>
        <v>11582.1</v>
      </c>
      <c r="H119" s="187"/>
    </row>
    <row r="120" spans="1:8" ht="27.75" customHeight="1" x14ac:dyDescent="0.25">
      <c r="A120" s="187"/>
      <c r="B120" s="189" t="s">
        <v>245</v>
      </c>
      <c r="C120" s="189"/>
      <c r="D120" s="236"/>
      <c r="E120" s="237"/>
      <c r="F120" s="128" t="s">
        <v>564</v>
      </c>
      <c r="G120" s="107">
        <f>G121+G122+G123+G124+G125</f>
        <v>456.5</v>
      </c>
      <c r="H120" s="187"/>
    </row>
    <row r="121" spans="1:8" x14ac:dyDescent="0.25">
      <c r="A121" s="187"/>
      <c r="B121" s="189"/>
      <c r="C121" s="189"/>
      <c r="D121" s="238"/>
      <c r="E121" s="239"/>
      <c r="F121" s="126" t="s">
        <v>78</v>
      </c>
      <c r="G121" s="129">
        <f>'Прил 11 Перечень мероприятий'!H72</f>
        <v>0</v>
      </c>
      <c r="H121" s="187"/>
    </row>
    <row r="122" spans="1:8" x14ac:dyDescent="0.25">
      <c r="A122" s="187"/>
      <c r="B122" s="189"/>
      <c r="C122" s="189"/>
      <c r="D122" s="238"/>
      <c r="E122" s="239"/>
      <c r="F122" s="126" t="s">
        <v>437</v>
      </c>
      <c r="G122" s="129">
        <f>'Прил 11 Перечень мероприятий'!I72</f>
        <v>342.9</v>
      </c>
      <c r="H122" s="187"/>
    </row>
    <row r="123" spans="1:8" x14ac:dyDescent="0.25">
      <c r="A123" s="187"/>
      <c r="B123" s="189"/>
      <c r="C123" s="189"/>
      <c r="D123" s="238"/>
      <c r="E123" s="239"/>
      <c r="F123" s="126" t="s">
        <v>438</v>
      </c>
      <c r="G123" s="129">
        <f>'Прил 11 Перечень мероприятий'!J72</f>
        <v>113.6</v>
      </c>
      <c r="H123" s="187"/>
    </row>
    <row r="124" spans="1:8" x14ac:dyDescent="0.25">
      <c r="A124" s="187"/>
      <c r="B124" s="189"/>
      <c r="C124" s="189"/>
      <c r="D124" s="238"/>
      <c r="E124" s="239"/>
      <c r="F124" s="126" t="s">
        <v>562</v>
      </c>
      <c r="G124" s="129">
        <f>'Прил 11 Перечень мероприятий'!K72</f>
        <v>0</v>
      </c>
      <c r="H124" s="187"/>
    </row>
    <row r="125" spans="1:8" ht="31.9" customHeight="1" x14ac:dyDescent="0.25">
      <c r="A125" s="187"/>
      <c r="B125" s="189"/>
      <c r="C125" s="189"/>
      <c r="D125" s="240"/>
      <c r="E125" s="241"/>
      <c r="F125" s="126" t="s">
        <v>563</v>
      </c>
      <c r="G125" s="129">
        <f>'Прил 11 Перечень мероприятий'!L72</f>
        <v>0</v>
      </c>
      <c r="H125" s="187"/>
    </row>
    <row r="126" spans="1:8" x14ac:dyDescent="0.25">
      <c r="A126" s="187" t="s">
        <v>265</v>
      </c>
      <c r="B126" s="189" t="s">
        <v>18</v>
      </c>
      <c r="C126" s="189"/>
      <c r="D126" s="187"/>
      <c r="E126" s="187"/>
      <c r="F126" s="128" t="s">
        <v>564</v>
      </c>
      <c r="G126" s="107">
        <f>G127+G128+G129+G130+G131</f>
        <v>487</v>
      </c>
      <c r="H126" s="187" t="s">
        <v>261</v>
      </c>
    </row>
    <row r="127" spans="1:8" x14ac:dyDescent="0.25">
      <c r="A127" s="187"/>
      <c r="B127" s="189"/>
      <c r="C127" s="189"/>
      <c r="D127" s="187"/>
      <c r="E127" s="187"/>
      <c r="F127" s="126" t="s">
        <v>78</v>
      </c>
      <c r="G127" s="129">
        <f>'Прил 11 Перечень мероприятий'!H79</f>
        <v>88.5</v>
      </c>
      <c r="H127" s="187"/>
    </row>
    <row r="128" spans="1:8" x14ac:dyDescent="0.25">
      <c r="A128" s="187"/>
      <c r="B128" s="189"/>
      <c r="C128" s="189"/>
      <c r="D128" s="187"/>
      <c r="E128" s="187"/>
      <c r="F128" s="126" t="s">
        <v>437</v>
      </c>
      <c r="G128" s="129">
        <f>'Прил 11 Перечень мероприятий'!I79</f>
        <v>98.5</v>
      </c>
      <c r="H128" s="187"/>
    </row>
    <row r="129" spans="1:8" x14ac:dyDescent="0.25">
      <c r="A129" s="187"/>
      <c r="B129" s="189"/>
      <c r="C129" s="189"/>
      <c r="D129" s="187"/>
      <c r="E129" s="187"/>
      <c r="F129" s="126" t="s">
        <v>438</v>
      </c>
      <c r="G129" s="129">
        <f>'Прил 11 Перечень мероприятий'!J79</f>
        <v>100</v>
      </c>
      <c r="H129" s="187"/>
    </row>
    <row r="130" spans="1:8" x14ac:dyDescent="0.25">
      <c r="A130" s="187"/>
      <c r="B130" s="189"/>
      <c r="C130" s="189"/>
      <c r="D130" s="187"/>
      <c r="E130" s="187"/>
      <c r="F130" s="126" t="s">
        <v>562</v>
      </c>
      <c r="G130" s="129">
        <f>'Прил 11 Перечень мероприятий'!K79</f>
        <v>100</v>
      </c>
      <c r="H130" s="187"/>
    </row>
    <row r="131" spans="1:8" x14ac:dyDescent="0.25">
      <c r="A131" s="187"/>
      <c r="B131" s="189"/>
      <c r="C131" s="189"/>
      <c r="D131" s="187"/>
      <c r="E131" s="187"/>
      <c r="F131" s="126" t="s">
        <v>563</v>
      </c>
      <c r="G131" s="129">
        <f>'Прил 11 Перечень мероприятий'!L79</f>
        <v>100</v>
      </c>
      <c r="H131" s="187"/>
    </row>
    <row r="132" spans="1:8" x14ac:dyDescent="0.25">
      <c r="A132" s="187" t="s">
        <v>266</v>
      </c>
      <c r="B132" s="189" t="s">
        <v>18</v>
      </c>
      <c r="C132" s="189"/>
      <c r="D132" s="187"/>
      <c r="E132" s="187"/>
      <c r="F132" s="128" t="s">
        <v>564</v>
      </c>
      <c r="G132" s="107">
        <f>G133+G134+G135+G136+G137</f>
        <v>479</v>
      </c>
      <c r="H132" s="187" t="s">
        <v>263</v>
      </c>
    </row>
    <row r="133" spans="1:8" x14ac:dyDescent="0.25">
      <c r="A133" s="187"/>
      <c r="B133" s="189"/>
      <c r="C133" s="189"/>
      <c r="D133" s="187"/>
      <c r="E133" s="187"/>
      <c r="F133" s="126" t="s">
        <v>78</v>
      </c>
      <c r="G133" s="129">
        <f>'Прил 11 Перечень мероприятий'!H81</f>
        <v>89.5</v>
      </c>
      <c r="H133" s="187"/>
    </row>
    <row r="134" spans="1:8" x14ac:dyDescent="0.25">
      <c r="A134" s="187"/>
      <c r="B134" s="189"/>
      <c r="C134" s="189"/>
      <c r="D134" s="187"/>
      <c r="E134" s="187"/>
      <c r="F134" s="126" t="s">
        <v>437</v>
      </c>
      <c r="G134" s="129">
        <f>'Прил 11 Перечень мероприятий'!I81</f>
        <v>89.5</v>
      </c>
      <c r="H134" s="187"/>
    </row>
    <row r="135" spans="1:8" x14ac:dyDescent="0.25">
      <c r="A135" s="187"/>
      <c r="B135" s="189"/>
      <c r="C135" s="189"/>
      <c r="D135" s="187"/>
      <c r="E135" s="187"/>
      <c r="F135" s="126" t="s">
        <v>438</v>
      </c>
      <c r="G135" s="129">
        <f>'Прил 11 Перечень мероприятий'!J81</f>
        <v>100</v>
      </c>
      <c r="H135" s="187"/>
    </row>
    <row r="136" spans="1:8" x14ac:dyDescent="0.25">
      <c r="A136" s="187"/>
      <c r="B136" s="189"/>
      <c r="C136" s="189"/>
      <c r="D136" s="187"/>
      <c r="E136" s="187"/>
      <c r="F136" s="126" t="s">
        <v>562</v>
      </c>
      <c r="G136" s="129">
        <f>'Прил 11 Перечень мероприятий'!K81</f>
        <v>100</v>
      </c>
      <c r="H136" s="187"/>
    </row>
    <row r="137" spans="1:8" x14ac:dyDescent="0.25">
      <c r="A137" s="187"/>
      <c r="B137" s="189"/>
      <c r="C137" s="189"/>
      <c r="D137" s="187"/>
      <c r="E137" s="187"/>
      <c r="F137" s="126" t="s">
        <v>563</v>
      </c>
      <c r="G137" s="129">
        <f>'Прил 11 Перечень мероприятий'!L81</f>
        <v>100</v>
      </c>
      <c r="H137" s="187"/>
    </row>
    <row r="138" spans="1:8" x14ac:dyDescent="0.25">
      <c r="A138" s="187" t="s">
        <v>267</v>
      </c>
      <c r="B138" s="189" t="s">
        <v>18</v>
      </c>
      <c r="C138" s="189"/>
      <c r="D138" s="187"/>
      <c r="E138" s="187"/>
      <c r="F138" s="128" t="s">
        <v>564</v>
      </c>
      <c r="G138" s="107">
        <f>G139+G140+G141+G142+G143</f>
        <v>437.03</v>
      </c>
      <c r="H138" s="187"/>
    </row>
    <row r="139" spans="1:8" x14ac:dyDescent="0.25">
      <c r="A139" s="187"/>
      <c r="B139" s="189"/>
      <c r="C139" s="189"/>
      <c r="D139" s="187"/>
      <c r="E139" s="187"/>
      <c r="F139" s="126" t="s">
        <v>78</v>
      </c>
      <c r="G139" s="129">
        <f>'Прил 11 Перечень мероприятий'!H83</f>
        <v>47.03</v>
      </c>
      <c r="H139" s="187"/>
    </row>
    <row r="140" spans="1:8" x14ac:dyDescent="0.25">
      <c r="A140" s="187"/>
      <c r="B140" s="189"/>
      <c r="C140" s="189"/>
      <c r="D140" s="187"/>
      <c r="E140" s="187"/>
      <c r="F140" s="126" t="s">
        <v>437</v>
      </c>
      <c r="G140" s="129">
        <f>'Прил 11 Перечень мероприятий'!I83</f>
        <v>0</v>
      </c>
      <c r="H140" s="187"/>
    </row>
    <row r="141" spans="1:8" x14ac:dyDescent="0.25">
      <c r="A141" s="187"/>
      <c r="B141" s="189"/>
      <c r="C141" s="189"/>
      <c r="D141" s="187"/>
      <c r="E141" s="187"/>
      <c r="F141" s="126" t="s">
        <v>438</v>
      </c>
      <c r="G141" s="129">
        <f>'Прил 11 Перечень мероприятий'!J83</f>
        <v>130</v>
      </c>
      <c r="H141" s="187"/>
    </row>
    <row r="142" spans="1:8" x14ac:dyDescent="0.25">
      <c r="A142" s="187"/>
      <c r="B142" s="189"/>
      <c r="C142" s="189"/>
      <c r="D142" s="187"/>
      <c r="E142" s="187"/>
      <c r="F142" s="126" t="s">
        <v>562</v>
      </c>
      <c r="G142" s="129">
        <f>'Прил 11 Перечень мероприятий'!K83</f>
        <v>130</v>
      </c>
      <c r="H142" s="187"/>
    </row>
    <row r="143" spans="1:8" x14ac:dyDescent="0.25">
      <c r="A143" s="187"/>
      <c r="B143" s="189"/>
      <c r="C143" s="189"/>
      <c r="D143" s="187"/>
      <c r="E143" s="187"/>
      <c r="F143" s="126" t="s">
        <v>563</v>
      </c>
      <c r="G143" s="129">
        <f>'Прил 11 Перечень мероприятий'!L83</f>
        <v>130</v>
      </c>
      <c r="H143" s="187"/>
    </row>
    <row r="144" spans="1:8" x14ac:dyDescent="0.25">
      <c r="A144" s="187" t="s">
        <v>557</v>
      </c>
      <c r="B144" s="189" t="s">
        <v>18</v>
      </c>
      <c r="C144" s="189"/>
      <c r="D144" s="187"/>
      <c r="E144" s="187"/>
      <c r="F144" s="128" t="s">
        <v>564</v>
      </c>
      <c r="G144" s="107">
        <f>G145+G146+G147+G148+G149</f>
        <v>300</v>
      </c>
      <c r="H144" s="187"/>
    </row>
    <row r="145" spans="1:8" x14ac:dyDescent="0.25">
      <c r="A145" s="187"/>
      <c r="B145" s="189"/>
      <c r="C145" s="189"/>
      <c r="D145" s="187"/>
      <c r="E145" s="187"/>
      <c r="F145" s="126" t="s">
        <v>78</v>
      </c>
      <c r="G145" s="129">
        <f>'Прил 11 Перечень мероприятий'!H85</f>
        <v>0</v>
      </c>
      <c r="H145" s="187"/>
    </row>
    <row r="146" spans="1:8" x14ac:dyDescent="0.25">
      <c r="A146" s="187"/>
      <c r="B146" s="189"/>
      <c r="C146" s="189"/>
      <c r="D146" s="187"/>
      <c r="E146" s="187"/>
      <c r="F146" s="126" t="s">
        <v>437</v>
      </c>
      <c r="G146" s="129">
        <f>'Прил 11 Перечень мероприятий'!I85</f>
        <v>0</v>
      </c>
      <c r="H146" s="187"/>
    </row>
    <row r="147" spans="1:8" x14ac:dyDescent="0.25">
      <c r="A147" s="187"/>
      <c r="B147" s="189"/>
      <c r="C147" s="189"/>
      <c r="D147" s="187"/>
      <c r="E147" s="187"/>
      <c r="F147" s="126" t="s">
        <v>438</v>
      </c>
      <c r="G147" s="129">
        <f>'Прил 11 Перечень мероприятий'!J85</f>
        <v>100</v>
      </c>
      <c r="H147" s="187"/>
    </row>
    <row r="148" spans="1:8" x14ac:dyDescent="0.25">
      <c r="A148" s="187"/>
      <c r="B148" s="189"/>
      <c r="C148" s="189"/>
      <c r="D148" s="187"/>
      <c r="E148" s="187"/>
      <c r="F148" s="126" t="s">
        <v>562</v>
      </c>
      <c r="G148" s="129">
        <f>'Прил 11 Перечень мероприятий'!K85</f>
        <v>100</v>
      </c>
      <c r="H148" s="187"/>
    </row>
    <row r="149" spans="1:8" x14ac:dyDescent="0.25">
      <c r="A149" s="187"/>
      <c r="B149" s="189"/>
      <c r="C149" s="189"/>
      <c r="D149" s="187"/>
      <c r="E149" s="187"/>
      <c r="F149" s="126" t="s">
        <v>563</v>
      </c>
      <c r="G149" s="129">
        <f>'Прил 11 Перечень мероприятий'!L85</f>
        <v>100</v>
      </c>
      <c r="H149" s="187"/>
    </row>
    <row r="150" spans="1:8" x14ac:dyDescent="0.25">
      <c r="A150" s="187" t="s">
        <v>559</v>
      </c>
      <c r="B150" s="189" t="s">
        <v>18</v>
      </c>
      <c r="C150" s="189"/>
      <c r="D150" s="187"/>
      <c r="E150" s="187"/>
      <c r="F150" s="128" t="s">
        <v>564</v>
      </c>
      <c r="G150" s="107">
        <f>G151+G152+G153+G154+G155</f>
        <v>300</v>
      </c>
      <c r="H150" s="187"/>
    </row>
    <row r="151" spans="1:8" x14ac:dyDescent="0.25">
      <c r="A151" s="187"/>
      <c r="B151" s="189"/>
      <c r="C151" s="189"/>
      <c r="D151" s="187"/>
      <c r="E151" s="187"/>
      <c r="F151" s="126" t="s">
        <v>78</v>
      </c>
      <c r="G151" s="129">
        <f>'Прил 11 Перечень мероприятий'!H87</f>
        <v>0</v>
      </c>
      <c r="H151" s="187"/>
    </row>
    <row r="152" spans="1:8" x14ac:dyDescent="0.25">
      <c r="A152" s="187"/>
      <c r="B152" s="189"/>
      <c r="C152" s="189"/>
      <c r="D152" s="187"/>
      <c r="E152" s="187"/>
      <c r="F152" s="126" t="s">
        <v>437</v>
      </c>
      <c r="G152" s="129">
        <f>'Прил 11 Перечень мероприятий'!I87</f>
        <v>0</v>
      </c>
      <c r="H152" s="187"/>
    </row>
    <row r="153" spans="1:8" x14ac:dyDescent="0.25">
      <c r="A153" s="187"/>
      <c r="B153" s="189"/>
      <c r="C153" s="189"/>
      <c r="D153" s="187"/>
      <c r="E153" s="187"/>
      <c r="F153" s="126" t="s">
        <v>438</v>
      </c>
      <c r="G153" s="129">
        <f>'Прил 11 Перечень мероприятий'!J87</f>
        <v>100</v>
      </c>
      <c r="H153" s="187"/>
    </row>
    <row r="154" spans="1:8" x14ac:dyDescent="0.25">
      <c r="A154" s="187"/>
      <c r="B154" s="189"/>
      <c r="C154" s="189"/>
      <c r="D154" s="187"/>
      <c r="E154" s="187"/>
      <c r="F154" s="126" t="s">
        <v>562</v>
      </c>
      <c r="G154" s="129">
        <f>'Прил 11 Перечень мероприятий'!K87</f>
        <v>100</v>
      </c>
      <c r="H154" s="187"/>
    </row>
    <row r="155" spans="1:8" x14ac:dyDescent="0.25">
      <c r="A155" s="187"/>
      <c r="B155" s="189"/>
      <c r="C155" s="189"/>
      <c r="D155" s="187"/>
      <c r="E155" s="187"/>
      <c r="F155" s="126" t="s">
        <v>563</v>
      </c>
      <c r="G155" s="129">
        <f>'Прил 11 Перечень мероприятий'!L87</f>
        <v>100</v>
      </c>
      <c r="H155" s="187"/>
    </row>
    <row r="156" spans="1:8" x14ac:dyDescent="0.25">
      <c r="A156" s="187" t="s">
        <v>558</v>
      </c>
      <c r="B156" s="189" t="s">
        <v>18</v>
      </c>
      <c r="C156" s="189"/>
      <c r="D156" s="187"/>
      <c r="E156" s="187"/>
      <c r="F156" s="128" t="s">
        <v>564</v>
      </c>
      <c r="G156" s="107">
        <f>G157+G158+G159+G160+G161+H13</f>
        <v>150</v>
      </c>
      <c r="H156" s="187"/>
    </row>
    <row r="157" spans="1:8" x14ac:dyDescent="0.25">
      <c r="A157" s="187"/>
      <c r="B157" s="189"/>
      <c r="C157" s="189"/>
      <c r="D157" s="187"/>
      <c r="E157" s="187"/>
      <c r="F157" s="126" t="s">
        <v>78</v>
      </c>
      <c r="G157" s="129">
        <f>'Прил 11 Перечень мероприятий'!H89</f>
        <v>0</v>
      </c>
      <c r="H157" s="187"/>
    </row>
    <row r="158" spans="1:8" x14ac:dyDescent="0.25">
      <c r="A158" s="187"/>
      <c r="B158" s="189"/>
      <c r="C158" s="189"/>
      <c r="D158" s="187"/>
      <c r="E158" s="187"/>
      <c r="F158" s="126" t="s">
        <v>437</v>
      </c>
      <c r="G158" s="129">
        <f>'Прил 11 Перечень мероприятий'!I89</f>
        <v>0</v>
      </c>
      <c r="H158" s="187"/>
    </row>
    <row r="159" spans="1:8" x14ac:dyDescent="0.25">
      <c r="A159" s="187"/>
      <c r="B159" s="189"/>
      <c r="C159" s="189"/>
      <c r="D159" s="187"/>
      <c r="E159" s="187"/>
      <c r="F159" s="126" t="s">
        <v>438</v>
      </c>
      <c r="G159" s="129">
        <f>'Прил 11 Перечень мероприятий'!J89</f>
        <v>50</v>
      </c>
      <c r="H159" s="187"/>
    </row>
    <row r="160" spans="1:8" x14ac:dyDescent="0.25">
      <c r="A160" s="187"/>
      <c r="B160" s="189"/>
      <c r="C160" s="189"/>
      <c r="D160" s="187"/>
      <c r="E160" s="187"/>
      <c r="F160" s="126" t="s">
        <v>562</v>
      </c>
      <c r="G160" s="129">
        <f>'Прил 11 Перечень мероприятий'!K89</f>
        <v>50</v>
      </c>
      <c r="H160" s="187"/>
    </row>
    <row r="161" spans="1:8" x14ac:dyDescent="0.25">
      <c r="A161" s="187"/>
      <c r="B161" s="189"/>
      <c r="C161" s="189"/>
      <c r="D161" s="187"/>
      <c r="E161" s="187"/>
      <c r="F161" s="126" t="s">
        <v>563</v>
      </c>
      <c r="G161" s="129">
        <f>'Прил 11 Перечень мероприятий'!L89</f>
        <v>50</v>
      </c>
      <c r="H161" s="187"/>
    </row>
    <row r="162" spans="1:8" ht="38.25" customHeight="1" x14ac:dyDescent="0.25">
      <c r="A162" s="209" t="s">
        <v>268</v>
      </c>
      <c r="B162" s="209"/>
      <c r="C162" s="209"/>
      <c r="D162" s="209"/>
      <c r="E162" s="209"/>
      <c r="F162" s="209"/>
      <c r="G162" s="209"/>
      <c r="H162" s="209"/>
    </row>
    <row r="163" spans="1:8" ht="51.75" customHeight="1" x14ac:dyDescent="0.25">
      <c r="A163" s="124" t="s">
        <v>269</v>
      </c>
      <c r="B163" s="189" t="s">
        <v>18</v>
      </c>
      <c r="C163" s="189"/>
      <c r="D163" s="189" t="s">
        <v>270</v>
      </c>
      <c r="E163" s="189"/>
      <c r="F163" s="124"/>
      <c r="G163" s="124"/>
      <c r="H163" s="124"/>
    </row>
    <row r="164" spans="1:8" ht="45.75" customHeight="1" x14ac:dyDescent="0.25">
      <c r="A164" s="209" t="s">
        <v>48</v>
      </c>
      <c r="B164" s="209"/>
      <c r="C164" s="209"/>
      <c r="D164" s="209"/>
      <c r="E164" s="209"/>
      <c r="F164" s="209"/>
      <c r="G164" s="209"/>
      <c r="H164" s="209"/>
    </row>
    <row r="165" spans="1:8" x14ac:dyDescent="0.25">
      <c r="A165" s="233" t="s">
        <v>271</v>
      </c>
      <c r="B165" s="189" t="s">
        <v>18</v>
      </c>
      <c r="C165" s="189"/>
      <c r="D165" s="187" t="s">
        <v>272</v>
      </c>
      <c r="E165" s="187"/>
      <c r="F165" s="128" t="s">
        <v>564</v>
      </c>
      <c r="G165" s="107">
        <f>G166+G167+G168+G169+G170</f>
        <v>1200</v>
      </c>
      <c r="H165" s="187"/>
    </row>
    <row r="166" spans="1:8" x14ac:dyDescent="0.25">
      <c r="A166" s="234"/>
      <c r="B166" s="189"/>
      <c r="C166" s="189"/>
      <c r="D166" s="187"/>
      <c r="E166" s="187"/>
      <c r="F166" s="126" t="s">
        <v>78</v>
      </c>
      <c r="G166" s="129">
        <f>'Прил 11 Перечень мероприятий'!H115</f>
        <v>0</v>
      </c>
      <c r="H166" s="187"/>
    </row>
    <row r="167" spans="1:8" ht="9.75" customHeight="1" x14ac:dyDescent="0.25">
      <c r="A167" s="234"/>
      <c r="B167" s="189"/>
      <c r="C167" s="189"/>
      <c r="D167" s="187"/>
      <c r="E167" s="187"/>
      <c r="F167" s="126" t="s">
        <v>437</v>
      </c>
      <c r="G167" s="129">
        <f>'Прил 11 Перечень мероприятий'!I115</f>
        <v>0</v>
      </c>
      <c r="H167" s="187"/>
    </row>
    <row r="168" spans="1:8" x14ac:dyDescent="0.25">
      <c r="A168" s="234"/>
      <c r="B168" s="189"/>
      <c r="C168" s="189"/>
      <c r="D168" s="187"/>
      <c r="E168" s="187"/>
      <c r="F168" s="126" t="s">
        <v>438</v>
      </c>
      <c r="G168" s="129">
        <f>'Прил 11 Перечень мероприятий'!J115</f>
        <v>400</v>
      </c>
      <c r="H168" s="187"/>
    </row>
    <row r="169" spans="1:8" x14ac:dyDescent="0.25">
      <c r="A169" s="234"/>
      <c r="B169" s="189"/>
      <c r="C169" s="189"/>
      <c r="D169" s="187"/>
      <c r="E169" s="187"/>
      <c r="F169" s="126" t="s">
        <v>562</v>
      </c>
      <c r="G169" s="129">
        <f>'Прил 11 Перечень мероприятий'!K115</f>
        <v>400</v>
      </c>
      <c r="H169" s="187"/>
    </row>
    <row r="170" spans="1:8" x14ac:dyDescent="0.25">
      <c r="A170" s="234"/>
      <c r="B170" s="189"/>
      <c r="C170" s="189"/>
      <c r="D170" s="187"/>
      <c r="E170" s="187"/>
      <c r="F170" s="126" t="s">
        <v>563</v>
      </c>
      <c r="G170" s="129">
        <f>'Прил 11 Перечень мероприятий'!L115</f>
        <v>400</v>
      </c>
      <c r="H170" s="187"/>
    </row>
    <row r="171" spans="1:8" x14ac:dyDescent="0.25">
      <c r="A171" s="234"/>
      <c r="B171" s="227" t="s">
        <v>245</v>
      </c>
      <c r="C171" s="228"/>
      <c r="D171" s="124"/>
      <c r="E171" s="233" t="s">
        <v>272</v>
      </c>
      <c r="F171" s="128" t="s">
        <v>564</v>
      </c>
      <c r="G171" s="107">
        <f>G172+G173+G174+G175+G176</f>
        <v>100</v>
      </c>
      <c r="H171" s="233"/>
    </row>
    <row r="172" spans="1:8" x14ac:dyDescent="0.25">
      <c r="A172" s="234"/>
      <c r="B172" s="229"/>
      <c r="C172" s="230"/>
      <c r="D172" s="124"/>
      <c r="E172" s="234"/>
      <c r="F172" s="126" t="s">
        <v>78</v>
      </c>
      <c r="G172" s="129">
        <f>'Прил 11 Перечень мероприятий'!H114</f>
        <v>0</v>
      </c>
      <c r="H172" s="234"/>
    </row>
    <row r="173" spans="1:8" x14ac:dyDescent="0.25">
      <c r="A173" s="234"/>
      <c r="B173" s="229"/>
      <c r="C173" s="230"/>
      <c r="D173" s="124"/>
      <c r="E173" s="234"/>
      <c r="F173" s="126" t="s">
        <v>437</v>
      </c>
      <c r="G173" s="129">
        <f>'Прил 11 Перечень мероприятий'!I114</f>
        <v>0</v>
      </c>
      <c r="H173" s="234"/>
    </row>
    <row r="174" spans="1:8" x14ac:dyDescent="0.25">
      <c r="A174" s="234"/>
      <c r="B174" s="229"/>
      <c r="C174" s="230"/>
      <c r="D174" s="124"/>
      <c r="E174" s="234"/>
      <c r="F174" s="126" t="s">
        <v>438</v>
      </c>
      <c r="G174" s="129">
        <f>'Прил 11 Перечень мероприятий'!J114</f>
        <v>100</v>
      </c>
      <c r="H174" s="234"/>
    </row>
    <row r="175" spans="1:8" x14ac:dyDescent="0.25">
      <c r="A175" s="234"/>
      <c r="B175" s="229"/>
      <c r="C175" s="230"/>
      <c r="D175" s="124"/>
      <c r="E175" s="234"/>
      <c r="F175" s="126" t="s">
        <v>562</v>
      </c>
      <c r="G175" s="129">
        <f>'Прил 11 Перечень мероприятий'!K114</f>
        <v>0</v>
      </c>
      <c r="H175" s="234"/>
    </row>
    <row r="176" spans="1:8" x14ac:dyDescent="0.25">
      <c r="A176" s="235"/>
      <c r="B176" s="231"/>
      <c r="C176" s="232"/>
      <c r="D176" s="124"/>
      <c r="E176" s="235"/>
      <c r="F176" s="126" t="s">
        <v>563</v>
      </c>
      <c r="G176" s="129">
        <f>'Прил 11 Перечень мероприятий'!L114</f>
        <v>0</v>
      </c>
      <c r="H176" s="235"/>
    </row>
    <row r="177" spans="1:8" x14ac:dyDescent="0.25">
      <c r="A177" s="187" t="s">
        <v>626</v>
      </c>
      <c r="B177" s="189" t="s">
        <v>18</v>
      </c>
      <c r="C177" s="189"/>
      <c r="D177" s="187" t="s">
        <v>274</v>
      </c>
      <c r="E177" s="187"/>
      <c r="F177" s="128" t="s">
        <v>564</v>
      </c>
      <c r="G177" s="107">
        <f>G178+G179+G180+G181+G182</f>
        <v>149.80000000000001</v>
      </c>
      <c r="H177" s="130"/>
    </row>
    <row r="178" spans="1:8" x14ac:dyDescent="0.25">
      <c r="A178" s="187"/>
      <c r="B178" s="189"/>
      <c r="C178" s="189"/>
      <c r="D178" s="187"/>
      <c r="E178" s="187"/>
      <c r="F178" s="126" t="s">
        <v>78</v>
      </c>
      <c r="G178" s="129">
        <f>'Прил 11 Перечень мероприятий'!H117</f>
        <v>0</v>
      </c>
      <c r="H178" s="130"/>
    </row>
    <row r="179" spans="1:8" x14ac:dyDescent="0.25">
      <c r="A179" s="187"/>
      <c r="B179" s="189"/>
      <c r="C179" s="189"/>
      <c r="D179" s="187"/>
      <c r="E179" s="187"/>
      <c r="F179" s="126" t="s">
        <v>437</v>
      </c>
      <c r="G179" s="129">
        <f>'Прил 11 Перечень мероприятий'!I117</f>
        <v>0</v>
      </c>
      <c r="H179" s="130"/>
    </row>
    <row r="180" spans="1:8" x14ac:dyDescent="0.25">
      <c r="A180" s="187"/>
      <c r="B180" s="189"/>
      <c r="C180" s="189"/>
      <c r="D180" s="187"/>
      <c r="E180" s="187"/>
      <c r="F180" s="126" t="s">
        <v>438</v>
      </c>
      <c r="G180" s="129">
        <f>'Прил 11 Перечень мероприятий'!J117</f>
        <v>149.80000000000001</v>
      </c>
      <c r="H180" s="130"/>
    </row>
    <row r="181" spans="1:8" x14ac:dyDescent="0.25">
      <c r="A181" s="187"/>
      <c r="B181" s="189"/>
      <c r="C181" s="189"/>
      <c r="D181" s="187"/>
      <c r="E181" s="187"/>
      <c r="F181" s="126" t="s">
        <v>562</v>
      </c>
      <c r="G181" s="129">
        <f>'Прил 11 Перечень мероприятий'!K117</f>
        <v>0</v>
      </c>
      <c r="H181" s="130"/>
    </row>
    <row r="182" spans="1:8" x14ac:dyDescent="0.25">
      <c r="A182" s="187"/>
      <c r="B182" s="189"/>
      <c r="C182" s="189"/>
      <c r="D182" s="187"/>
      <c r="E182" s="187"/>
      <c r="F182" s="126" t="s">
        <v>563</v>
      </c>
      <c r="G182" s="129">
        <f>'Прил 11 Перечень мероприятий'!L117</f>
        <v>0</v>
      </c>
      <c r="H182" s="130"/>
    </row>
    <row r="183" spans="1:8" x14ac:dyDescent="0.25">
      <c r="A183" s="187" t="s">
        <v>273</v>
      </c>
      <c r="B183" s="189" t="s">
        <v>18</v>
      </c>
      <c r="C183" s="189"/>
      <c r="D183" s="187" t="s">
        <v>274</v>
      </c>
      <c r="E183" s="187"/>
      <c r="F183" s="128" t="s">
        <v>564</v>
      </c>
      <c r="G183" s="107">
        <f>G184+G185+G186+G187+G188</f>
        <v>360</v>
      </c>
      <c r="H183" s="187"/>
    </row>
    <row r="184" spans="1:8" x14ac:dyDescent="0.25">
      <c r="A184" s="187"/>
      <c r="B184" s="189"/>
      <c r="C184" s="189"/>
      <c r="D184" s="187"/>
      <c r="E184" s="187"/>
      <c r="F184" s="126" t="s">
        <v>78</v>
      </c>
      <c r="G184" s="129">
        <f>'Прил 11 Перечень мероприятий'!H119</f>
        <v>120</v>
      </c>
      <c r="H184" s="187"/>
    </row>
    <row r="185" spans="1:8" x14ac:dyDescent="0.25">
      <c r="A185" s="187"/>
      <c r="B185" s="189"/>
      <c r="C185" s="189"/>
      <c r="D185" s="187"/>
      <c r="E185" s="187"/>
      <c r="F185" s="126" t="s">
        <v>437</v>
      </c>
      <c r="G185" s="129">
        <f>'Прил 11 Перечень мероприятий'!I119</f>
        <v>0</v>
      </c>
      <c r="H185" s="187"/>
    </row>
    <row r="186" spans="1:8" x14ac:dyDescent="0.25">
      <c r="A186" s="187"/>
      <c r="B186" s="189"/>
      <c r="C186" s="189"/>
      <c r="D186" s="187"/>
      <c r="E186" s="187"/>
      <c r="F186" s="126" t="s">
        <v>438</v>
      </c>
      <c r="G186" s="129">
        <f>'Прил 11 Перечень мероприятий'!J119</f>
        <v>80</v>
      </c>
      <c r="H186" s="187"/>
    </row>
    <row r="187" spans="1:8" x14ac:dyDescent="0.25">
      <c r="A187" s="187"/>
      <c r="B187" s="189"/>
      <c r="C187" s="189"/>
      <c r="D187" s="187"/>
      <c r="E187" s="187"/>
      <c r="F187" s="126" t="s">
        <v>562</v>
      </c>
      <c r="G187" s="129">
        <f>'Прил 11 Перечень мероприятий'!K119</f>
        <v>80</v>
      </c>
      <c r="H187" s="187"/>
    </row>
    <row r="188" spans="1:8" x14ac:dyDescent="0.25">
      <c r="A188" s="187"/>
      <c r="B188" s="189"/>
      <c r="C188" s="189"/>
      <c r="D188" s="187"/>
      <c r="E188" s="187"/>
      <c r="F188" s="126" t="s">
        <v>563</v>
      </c>
      <c r="G188" s="129">
        <f>'Прил 11 Перечень мероприятий'!L119</f>
        <v>80</v>
      </c>
      <c r="H188" s="187"/>
    </row>
    <row r="189" spans="1:8" x14ac:dyDescent="0.25">
      <c r="A189" s="187" t="s">
        <v>275</v>
      </c>
      <c r="B189" s="189" t="s">
        <v>18</v>
      </c>
      <c r="C189" s="189"/>
      <c r="D189" s="187" t="s">
        <v>276</v>
      </c>
      <c r="E189" s="187"/>
      <c r="F189" s="128" t="s">
        <v>564</v>
      </c>
      <c r="G189" s="107">
        <f>G190+G191+G192+G193+G194</f>
        <v>22.4</v>
      </c>
      <c r="H189" s="187"/>
    </row>
    <row r="190" spans="1:8" x14ac:dyDescent="0.25">
      <c r="A190" s="187"/>
      <c r="B190" s="189"/>
      <c r="C190" s="189"/>
      <c r="D190" s="187"/>
      <c r="E190" s="187"/>
      <c r="F190" s="126" t="s">
        <v>78</v>
      </c>
      <c r="G190" s="129">
        <f>'Прил 11 Перечень мероприятий'!H121</f>
        <v>22.4</v>
      </c>
      <c r="H190" s="187"/>
    </row>
    <row r="191" spans="1:8" x14ac:dyDescent="0.25">
      <c r="A191" s="187"/>
      <c r="B191" s="189"/>
      <c r="C191" s="189"/>
      <c r="D191" s="187"/>
      <c r="E191" s="187"/>
      <c r="F191" s="126" t="s">
        <v>437</v>
      </c>
      <c r="G191" s="129">
        <f>'Прил 11 Перечень мероприятий'!I121</f>
        <v>0</v>
      </c>
      <c r="H191" s="187"/>
    </row>
    <row r="192" spans="1:8" x14ac:dyDescent="0.25">
      <c r="A192" s="187"/>
      <c r="B192" s="189"/>
      <c r="C192" s="189"/>
      <c r="D192" s="187"/>
      <c r="E192" s="187"/>
      <c r="F192" s="126" t="s">
        <v>438</v>
      </c>
      <c r="G192" s="129">
        <f>'Прил 11 Перечень мероприятий'!J121</f>
        <v>0</v>
      </c>
      <c r="H192" s="187"/>
    </row>
    <row r="193" spans="1:8" x14ac:dyDescent="0.25">
      <c r="A193" s="187"/>
      <c r="B193" s="189"/>
      <c r="C193" s="189"/>
      <c r="D193" s="187"/>
      <c r="E193" s="187"/>
      <c r="F193" s="126" t="s">
        <v>562</v>
      </c>
      <c r="G193" s="129">
        <f>'Прил 11 Перечень мероприятий'!K121</f>
        <v>0</v>
      </c>
      <c r="H193" s="187"/>
    </row>
    <row r="194" spans="1:8" x14ac:dyDescent="0.25">
      <c r="A194" s="187"/>
      <c r="B194" s="189"/>
      <c r="C194" s="189"/>
      <c r="D194" s="187"/>
      <c r="E194" s="187"/>
      <c r="F194" s="126" t="s">
        <v>563</v>
      </c>
      <c r="G194" s="129">
        <f>'Прил 11 Перечень мероприятий'!L121</f>
        <v>0</v>
      </c>
      <c r="H194" s="187"/>
    </row>
    <row r="195" spans="1:8" ht="36" customHeight="1" x14ac:dyDescent="0.25">
      <c r="A195" s="209" t="s">
        <v>277</v>
      </c>
      <c r="B195" s="209"/>
      <c r="C195" s="209"/>
      <c r="D195" s="209"/>
      <c r="E195" s="209"/>
      <c r="F195" s="209"/>
      <c r="G195" s="209"/>
      <c r="H195" s="209"/>
    </row>
    <row r="196" spans="1:8" ht="26.25" customHeight="1" x14ac:dyDescent="0.25">
      <c r="A196" s="108" t="s">
        <v>278</v>
      </c>
      <c r="B196" s="189" t="s">
        <v>18</v>
      </c>
      <c r="C196" s="189"/>
      <c r="D196" s="189" t="s">
        <v>279</v>
      </c>
      <c r="E196" s="189"/>
      <c r="F196" s="126">
        <v>0</v>
      </c>
      <c r="G196" s="126"/>
      <c r="H196" s="126">
        <v>0</v>
      </c>
    </row>
    <row r="197" spans="1:8" ht="26.25" customHeight="1" x14ac:dyDescent="0.25">
      <c r="A197" s="124" t="s">
        <v>224</v>
      </c>
      <c r="B197" s="189" t="s">
        <v>18</v>
      </c>
      <c r="C197" s="189"/>
      <c r="D197" s="189" t="s">
        <v>279</v>
      </c>
      <c r="E197" s="189"/>
      <c r="F197" s="126">
        <v>0</v>
      </c>
      <c r="G197" s="126"/>
      <c r="H197" s="126">
        <v>0</v>
      </c>
    </row>
    <row r="198" spans="1:8" ht="64.5" customHeight="1" x14ac:dyDescent="0.25">
      <c r="A198" s="124" t="s">
        <v>280</v>
      </c>
      <c r="B198" s="189" t="s">
        <v>18</v>
      </c>
      <c r="C198" s="189"/>
      <c r="D198" s="189" t="s">
        <v>281</v>
      </c>
      <c r="E198" s="189"/>
      <c r="F198" s="126">
        <v>0</v>
      </c>
      <c r="G198" s="126"/>
      <c r="H198" s="126">
        <v>0</v>
      </c>
    </row>
    <row r="199" spans="1:8" x14ac:dyDescent="0.25">
      <c r="A199" s="187" t="s">
        <v>282</v>
      </c>
      <c r="B199" s="189" t="s">
        <v>283</v>
      </c>
      <c r="C199" s="189"/>
      <c r="D199" s="189" t="s">
        <v>284</v>
      </c>
      <c r="E199" s="189"/>
      <c r="F199" s="128" t="s">
        <v>564</v>
      </c>
      <c r="G199" s="107">
        <f>G200+G201+G202+G203+G204</f>
        <v>7801.7999999999993</v>
      </c>
      <c r="H199" s="189">
        <v>0</v>
      </c>
    </row>
    <row r="200" spans="1:8" x14ac:dyDescent="0.25">
      <c r="A200" s="187"/>
      <c r="B200" s="189"/>
      <c r="C200" s="189"/>
      <c r="D200" s="189"/>
      <c r="E200" s="189"/>
      <c r="F200" s="126" t="s">
        <v>78</v>
      </c>
      <c r="G200" s="129">
        <f>'Прил 11 Перечень мероприятий'!H140</f>
        <v>1110.9000000000001</v>
      </c>
      <c r="H200" s="189"/>
    </row>
    <row r="201" spans="1:8" x14ac:dyDescent="0.25">
      <c r="A201" s="187"/>
      <c r="B201" s="189"/>
      <c r="C201" s="189"/>
      <c r="D201" s="189"/>
      <c r="E201" s="189"/>
      <c r="F201" s="126" t="s">
        <v>437</v>
      </c>
      <c r="G201" s="129">
        <f>'Прил 11 Перечень мероприятий'!I140</f>
        <v>1920.7</v>
      </c>
      <c r="H201" s="189"/>
    </row>
    <row r="202" spans="1:8" x14ac:dyDescent="0.25">
      <c r="A202" s="187"/>
      <c r="B202" s="189"/>
      <c r="C202" s="189"/>
      <c r="D202" s="189"/>
      <c r="E202" s="189"/>
      <c r="F202" s="126" t="s">
        <v>438</v>
      </c>
      <c r="G202" s="129">
        <f>'Прил 11 Перечень мероприятий'!J140</f>
        <v>1383.4</v>
      </c>
      <c r="H202" s="189"/>
    </row>
    <row r="203" spans="1:8" x14ac:dyDescent="0.25">
      <c r="A203" s="187"/>
      <c r="B203" s="189"/>
      <c r="C203" s="189"/>
      <c r="D203" s="189"/>
      <c r="E203" s="189"/>
      <c r="F203" s="126" t="s">
        <v>562</v>
      </c>
      <c r="G203" s="129">
        <f>'Прил 11 Перечень мероприятий'!K140</f>
        <v>1693.4</v>
      </c>
      <c r="H203" s="189"/>
    </row>
    <row r="204" spans="1:8" x14ac:dyDescent="0.25">
      <c r="A204" s="187"/>
      <c r="B204" s="189"/>
      <c r="C204" s="189"/>
      <c r="D204" s="189"/>
      <c r="E204" s="189"/>
      <c r="F204" s="126" t="s">
        <v>563</v>
      </c>
      <c r="G204" s="129">
        <f>'Прил 11 Перечень мероприятий'!L140</f>
        <v>1693.4</v>
      </c>
      <c r="H204" s="189"/>
    </row>
    <row r="205" spans="1:8" ht="26.25" customHeight="1" x14ac:dyDescent="0.25">
      <c r="A205" s="124" t="s">
        <v>285</v>
      </c>
      <c r="B205" s="189" t="s">
        <v>283</v>
      </c>
      <c r="C205" s="189"/>
      <c r="D205" s="189" t="s">
        <v>286</v>
      </c>
      <c r="E205" s="189"/>
      <c r="F205" s="126">
        <v>0</v>
      </c>
      <c r="G205" s="129"/>
      <c r="H205" s="126">
        <v>0</v>
      </c>
    </row>
    <row r="206" spans="1:8" x14ac:dyDescent="0.25">
      <c r="A206" s="187" t="s">
        <v>566</v>
      </c>
      <c r="B206" s="189" t="s">
        <v>283</v>
      </c>
      <c r="C206" s="189"/>
      <c r="D206" s="189" t="s">
        <v>287</v>
      </c>
      <c r="E206" s="189"/>
      <c r="F206" s="128" t="s">
        <v>564</v>
      </c>
      <c r="G206" s="107">
        <f>G207+G208+G209+G210+G211</f>
        <v>60</v>
      </c>
      <c r="H206" s="189">
        <v>0</v>
      </c>
    </row>
    <row r="207" spans="1:8" x14ac:dyDescent="0.25">
      <c r="A207" s="187"/>
      <c r="B207" s="189"/>
      <c r="C207" s="189"/>
      <c r="D207" s="189"/>
      <c r="E207" s="189"/>
      <c r="F207" s="126" t="s">
        <v>78</v>
      </c>
      <c r="G207" s="129">
        <f>'Прил 11 Перечень мероприятий'!H164:H164</f>
        <v>60</v>
      </c>
      <c r="H207" s="189"/>
    </row>
    <row r="208" spans="1:8" x14ac:dyDescent="0.25">
      <c r="A208" s="187"/>
      <c r="B208" s="189"/>
      <c r="C208" s="189"/>
      <c r="D208" s="189"/>
      <c r="E208" s="189"/>
      <c r="F208" s="126" t="s">
        <v>437</v>
      </c>
      <c r="G208" s="129">
        <f>'Прил 11 Перечень мероприятий'!I164</f>
        <v>0</v>
      </c>
      <c r="H208" s="189"/>
    </row>
    <row r="209" spans="1:11" x14ac:dyDescent="0.25">
      <c r="A209" s="187"/>
      <c r="B209" s="189"/>
      <c r="C209" s="189"/>
      <c r="D209" s="189"/>
      <c r="E209" s="189"/>
      <c r="F209" s="126" t="s">
        <v>438</v>
      </c>
      <c r="G209" s="129">
        <f>'Прил 11 Перечень мероприятий'!J164</f>
        <v>0</v>
      </c>
      <c r="H209" s="189"/>
    </row>
    <row r="210" spans="1:11" x14ac:dyDescent="0.25">
      <c r="A210" s="187"/>
      <c r="B210" s="189"/>
      <c r="C210" s="189"/>
      <c r="D210" s="189"/>
      <c r="E210" s="189"/>
      <c r="F210" s="126" t="s">
        <v>562</v>
      </c>
      <c r="G210" s="129">
        <f>'Прил 11 Перечень мероприятий'!K164</f>
        <v>0</v>
      </c>
      <c r="H210" s="189"/>
    </row>
    <row r="211" spans="1:11" x14ac:dyDescent="0.25">
      <c r="A211" s="187"/>
      <c r="B211" s="189"/>
      <c r="C211" s="189"/>
      <c r="D211" s="189"/>
      <c r="E211" s="189"/>
      <c r="F211" s="126" t="s">
        <v>563</v>
      </c>
      <c r="G211" s="129">
        <f>'Прил 11 Перечень мероприятий'!L164</f>
        <v>0</v>
      </c>
      <c r="H211" s="189"/>
    </row>
    <row r="212" spans="1:11" ht="51.75" customHeight="1" x14ac:dyDescent="0.25">
      <c r="A212" s="124" t="s">
        <v>334</v>
      </c>
      <c r="B212" s="189" t="s">
        <v>283</v>
      </c>
      <c r="C212" s="189"/>
      <c r="D212" s="189" t="s">
        <v>288</v>
      </c>
      <c r="E212" s="189"/>
      <c r="F212" s="126">
        <v>0</v>
      </c>
      <c r="G212" s="126"/>
      <c r="H212" s="126">
        <v>0</v>
      </c>
    </row>
    <row r="213" spans="1:11" ht="26.25" customHeight="1" x14ac:dyDescent="0.25">
      <c r="A213" s="124" t="s">
        <v>230</v>
      </c>
      <c r="B213" s="189" t="s">
        <v>283</v>
      </c>
      <c r="C213" s="189"/>
      <c r="D213" s="189" t="s">
        <v>289</v>
      </c>
      <c r="E213" s="189"/>
      <c r="F213" s="126">
        <v>0</v>
      </c>
      <c r="G213" s="126"/>
      <c r="H213" s="126">
        <v>0</v>
      </c>
      <c r="I213" s="6"/>
      <c r="J213" s="6"/>
      <c r="K213" s="6"/>
    </row>
    <row r="214" spans="1:11" ht="39" customHeight="1" x14ac:dyDescent="0.25">
      <c r="A214" s="124" t="s">
        <v>231</v>
      </c>
      <c r="B214" s="189" t="s">
        <v>283</v>
      </c>
      <c r="C214" s="189"/>
      <c r="D214" s="189" t="s">
        <v>290</v>
      </c>
      <c r="E214" s="189"/>
      <c r="F214" s="126">
        <v>0</v>
      </c>
      <c r="G214" s="126"/>
      <c r="H214" s="126">
        <v>0</v>
      </c>
    </row>
    <row r="215" spans="1:11" ht="26.25" customHeight="1" x14ac:dyDescent="0.25">
      <c r="A215" s="124" t="s">
        <v>232</v>
      </c>
      <c r="B215" s="189" t="s">
        <v>18</v>
      </c>
      <c r="C215" s="189"/>
      <c r="D215" s="189" t="s">
        <v>290</v>
      </c>
      <c r="E215" s="189"/>
      <c r="F215" s="126">
        <v>0</v>
      </c>
      <c r="G215" s="126"/>
      <c r="H215" s="126">
        <v>0</v>
      </c>
    </row>
    <row r="216" spans="1:11" ht="27" customHeight="1" x14ac:dyDescent="0.25">
      <c r="A216" s="124" t="s">
        <v>233</v>
      </c>
      <c r="B216" s="189" t="s">
        <v>18</v>
      </c>
      <c r="C216" s="189"/>
      <c r="D216" s="189" t="s">
        <v>291</v>
      </c>
      <c r="E216" s="189"/>
      <c r="F216" s="126">
        <v>0</v>
      </c>
      <c r="G216" s="126"/>
      <c r="H216" s="126">
        <v>0</v>
      </c>
    </row>
    <row r="217" spans="1:11" x14ac:dyDescent="0.25">
      <c r="A217" s="187" t="s">
        <v>292</v>
      </c>
      <c r="B217" s="189" t="s">
        <v>283</v>
      </c>
      <c r="C217" s="189"/>
      <c r="D217" s="189" t="s">
        <v>293</v>
      </c>
      <c r="E217" s="189"/>
      <c r="F217" s="128" t="s">
        <v>564</v>
      </c>
      <c r="G217" s="128"/>
      <c r="H217" s="189">
        <v>0</v>
      </c>
    </row>
    <row r="218" spans="1:11" x14ac:dyDescent="0.25">
      <c r="A218" s="187"/>
      <c r="B218" s="189"/>
      <c r="C218" s="189"/>
      <c r="D218" s="189"/>
      <c r="E218" s="189"/>
      <c r="F218" s="126" t="s">
        <v>78</v>
      </c>
      <c r="G218" s="126"/>
      <c r="H218" s="189"/>
    </row>
    <row r="219" spans="1:11" x14ac:dyDescent="0.25">
      <c r="A219" s="187"/>
      <c r="B219" s="189"/>
      <c r="C219" s="189"/>
      <c r="D219" s="189"/>
      <c r="E219" s="189"/>
      <c r="F219" s="126" t="s">
        <v>437</v>
      </c>
      <c r="G219" s="126"/>
      <c r="H219" s="189"/>
    </row>
    <row r="220" spans="1:11" x14ac:dyDescent="0.25">
      <c r="A220" s="187"/>
      <c r="B220" s="189"/>
      <c r="C220" s="189"/>
      <c r="D220" s="189"/>
      <c r="E220" s="189"/>
      <c r="F220" s="126" t="s">
        <v>438</v>
      </c>
      <c r="G220" s="126"/>
      <c r="H220" s="189"/>
    </row>
    <row r="221" spans="1:11" x14ac:dyDescent="0.25">
      <c r="A221" s="187"/>
      <c r="B221" s="189"/>
      <c r="C221" s="189"/>
      <c r="D221" s="189"/>
      <c r="E221" s="189"/>
      <c r="F221" s="126" t="s">
        <v>562</v>
      </c>
      <c r="G221" s="126"/>
      <c r="H221" s="189"/>
    </row>
    <row r="222" spans="1:11" x14ac:dyDescent="0.25">
      <c r="A222" s="187"/>
      <c r="B222" s="189"/>
      <c r="C222" s="189"/>
      <c r="D222" s="189"/>
      <c r="E222" s="189"/>
      <c r="F222" s="126" t="s">
        <v>563</v>
      </c>
      <c r="G222" s="126"/>
      <c r="H222" s="189"/>
    </row>
    <row r="223" spans="1:11" x14ac:dyDescent="0.25">
      <c r="A223" s="187" t="s">
        <v>235</v>
      </c>
      <c r="B223" s="189" t="s">
        <v>283</v>
      </c>
      <c r="C223" s="189"/>
      <c r="D223" s="189" t="s">
        <v>294</v>
      </c>
      <c r="E223" s="189"/>
      <c r="F223" s="128" t="s">
        <v>564</v>
      </c>
      <c r="G223" s="128"/>
      <c r="H223" s="189">
        <v>0</v>
      </c>
    </row>
    <row r="224" spans="1:11" x14ac:dyDescent="0.25">
      <c r="A224" s="187"/>
      <c r="B224" s="189"/>
      <c r="C224" s="189"/>
      <c r="D224" s="189"/>
      <c r="E224" s="189"/>
      <c r="F224" s="126" t="s">
        <v>78</v>
      </c>
      <c r="G224" s="126"/>
      <c r="H224" s="189"/>
    </row>
    <row r="225" spans="1:8" x14ac:dyDescent="0.25">
      <c r="A225" s="187"/>
      <c r="B225" s="189"/>
      <c r="C225" s="189"/>
      <c r="D225" s="189"/>
      <c r="E225" s="189"/>
      <c r="F225" s="126" t="s">
        <v>437</v>
      </c>
      <c r="G225" s="126"/>
      <c r="H225" s="189"/>
    </row>
    <row r="226" spans="1:8" x14ac:dyDescent="0.25">
      <c r="A226" s="187"/>
      <c r="B226" s="189"/>
      <c r="C226" s="189"/>
      <c r="D226" s="189"/>
      <c r="E226" s="189"/>
      <c r="F226" s="126" t="s">
        <v>438</v>
      </c>
      <c r="G226" s="126"/>
      <c r="H226" s="189"/>
    </row>
    <row r="227" spans="1:8" x14ac:dyDescent="0.25">
      <c r="A227" s="187"/>
      <c r="B227" s="189"/>
      <c r="C227" s="189"/>
      <c r="D227" s="189"/>
      <c r="E227" s="189"/>
      <c r="F227" s="126" t="s">
        <v>562</v>
      </c>
      <c r="G227" s="126"/>
      <c r="H227" s="189"/>
    </row>
    <row r="228" spans="1:8" x14ac:dyDescent="0.25">
      <c r="A228" s="187"/>
      <c r="B228" s="189"/>
      <c r="C228" s="189"/>
      <c r="D228" s="189"/>
      <c r="E228" s="189"/>
      <c r="F228" s="126" t="s">
        <v>563</v>
      </c>
      <c r="G228" s="126"/>
      <c r="H228" s="189"/>
    </row>
    <row r="229" spans="1:8" ht="39.75" customHeight="1" x14ac:dyDescent="0.25">
      <c r="A229" s="124" t="s">
        <v>236</v>
      </c>
      <c r="B229" s="189" t="s">
        <v>283</v>
      </c>
      <c r="C229" s="189"/>
      <c r="D229" s="189" t="s">
        <v>295</v>
      </c>
      <c r="E229" s="189"/>
      <c r="F229" s="126">
        <v>0</v>
      </c>
      <c r="G229" s="126"/>
      <c r="H229" s="126">
        <v>0</v>
      </c>
    </row>
    <row r="230" spans="1:8" ht="39" customHeight="1" x14ac:dyDescent="0.25">
      <c r="A230" s="124" t="s">
        <v>237</v>
      </c>
      <c r="B230" s="189" t="s">
        <v>283</v>
      </c>
      <c r="C230" s="189"/>
      <c r="D230" s="189" t="s">
        <v>296</v>
      </c>
      <c r="E230" s="189"/>
      <c r="F230" s="126">
        <v>0</v>
      </c>
      <c r="G230" s="126"/>
      <c r="H230" s="126">
        <v>0</v>
      </c>
    </row>
    <row r="231" spans="1:8" ht="52.5" customHeight="1" x14ac:dyDescent="0.25">
      <c r="A231" s="124" t="s">
        <v>238</v>
      </c>
      <c r="B231" s="189" t="s">
        <v>283</v>
      </c>
      <c r="C231" s="189"/>
      <c r="D231" s="189" t="s">
        <v>287</v>
      </c>
      <c r="E231" s="189"/>
      <c r="F231" s="126">
        <v>0</v>
      </c>
      <c r="G231" s="126"/>
      <c r="H231" s="126">
        <v>0</v>
      </c>
    </row>
    <row r="232" spans="1:8" ht="51.75" customHeight="1" x14ac:dyDescent="0.25">
      <c r="A232" s="124" t="s">
        <v>239</v>
      </c>
      <c r="B232" s="189" t="s">
        <v>18</v>
      </c>
      <c r="C232" s="189"/>
      <c r="D232" s="189" t="s">
        <v>270</v>
      </c>
      <c r="E232" s="189"/>
      <c r="F232" s="126">
        <v>0</v>
      </c>
      <c r="G232" s="126"/>
      <c r="H232" s="126">
        <v>0</v>
      </c>
    </row>
    <row r="233" spans="1:8" ht="25.5" customHeight="1" x14ac:dyDescent="0.25">
      <c r="A233" s="209" t="s">
        <v>297</v>
      </c>
      <c r="B233" s="209"/>
      <c r="C233" s="209"/>
      <c r="D233" s="209"/>
      <c r="E233" s="209"/>
      <c r="F233" s="209"/>
      <c r="G233" s="209"/>
      <c r="H233" s="209"/>
    </row>
    <row r="234" spans="1:8" x14ac:dyDescent="0.25">
      <c r="A234" s="187" t="s">
        <v>298</v>
      </c>
      <c r="B234" s="189" t="s">
        <v>103</v>
      </c>
      <c r="C234" s="189"/>
      <c r="D234" s="187" t="s">
        <v>299</v>
      </c>
      <c r="E234" s="187"/>
      <c r="F234" s="128" t="s">
        <v>564</v>
      </c>
      <c r="G234" s="107">
        <f>G235+G236+G237+G238+G239</f>
        <v>11140</v>
      </c>
      <c r="H234" s="187"/>
    </row>
    <row r="235" spans="1:8" x14ac:dyDescent="0.25">
      <c r="A235" s="187"/>
      <c r="B235" s="189"/>
      <c r="C235" s="189"/>
      <c r="D235" s="187"/>
      <c r="E235" s="187"/>
      <c r="F235" s="126" t="s">
        <v>78</v>
      </c>
      <c r="G235" s="129">
        <f>'Прил 11 Перечень мероприятий'!H200</f>
        <v>0</v>
      </c>
      <c r="H235" s="187"/>
    </row>
    <row r="236" spans="1:8" x14ac:dyDescent="0.25">
      <c r="A236" s="187"/>
      <c r="B236" s="189"/>
      <c r="C236" s="189"/>
      <c r="D236" s="187"/>
      <c r="E236" s="187"/>
      <c r="F236" s="126" t="s">
        <v>437</v>
      </c>
      <c r="G236" s="129">
        <f>'Прил 11 Перечень мероприятий'!I200</f>
        <v>11140</v>
      </c>
      <c r="H236" s="187"/>
    </row>
    <row r="237" spans="1:8" x14ac:dyDescent="0.25">
      <c r="A237" s="187"/>
      <c r="B237" s="189"/>
      <c r="C237" s="189"/>
      <c r="D237" s="187"/>
      <c r="E237" s="187"/>
      <c r="F237" s="126" t="s">
        <v>438</v>
      </c>
      <c r="G237" s="129">
        <f>'Прил 11 Перечень мероприятий'!J200</f>
        <v>0</v>
      </c>
      <c r="H237" s="187"/>
    </row>
    <row r="238" spans="1:8" x14ac:dyDescent="0.25">
      <c r="A238" s="187"/>
      <c r="B238" s="189"/>
      <c r="C238" s="189"/>
      <c r="D238" s="187"/>
      <c r="E238" s="187"/>
      <c r="F238" s="126" t="s">
        <v>562</v>
      </c>
      <c r="G238" s="129">
        <f>'Прил 11 Перечень мероприятий'!K200</f>
        <v>0</v>
      </c>
      <c r="H238" s="187"/>
    </row>
    <row r="239" spans="1:8" x14ac:dyDescent="0.25">
      <c r="A239" s="187"/>
      <c r="B239" s="189"/>
      <c r="C239" s="189"/>
      <c r="D239" s="187"/>
      <c r="E239" s="187"/>
      <c r="F239" s="126" t="s">
        <v>563</v>
      </c>
      <c r="G239" s="129">
        <f>'Прил 11 Перечень мероприятий'!L200</f>
        <v>0</v>
      </c>
      <c r="H239" s="187"/>
    </row>
    <row r="240" spans="1:8" x14ac:dyDescent="0.25">
      <c r="A240" s="187"/>
      <c r="B240" s="189" t="s">
        <v>300</v>
      </c>
      <c r="C240" s="189"/>
      <c r="D240" s="187"/>
      <c r="E240" s="187"/>
      <c r="F240" s="128" t="s">
        <v>564</v>
      </c>
      <c r="G240" s="107">
        <f>G241+G242+G243+G244+G245</f>
        <v>15241.8</v>
      </c>
      <c r="H240" s="187"/>
    </row>
    <row r="241" spans="1:8" x14ac:dyDescent="0.25">
      <c r="A241" s="187"/>
      <c r="B241" s="189"/>
      <c r="C241" s="189"/>
      <c r="D241" s="187"/>
      <c r="E241" s="187"/>
      <c r="F241" s="126" t="s">
        <v>78</v>
      </c>
      <c r="G241" s="129">
        <f>'Прил 11 Перечень мероприятий'!H199</f>
        <v>0</v>
      </c>
      <c r="H241" s="187"/>
    </row>
    <row r="242" spans="1:8" x14ac:dyDescent="0.25">
      <c r="A242" s="187"/>
      <c r="B242" s="189"/>
      <c r="C242" s="189"/>
      <c r="D242" s="187"/>
      <c r="E242" s="187"/>
      <c r="F242" s="126" t="s">
        <v>437</v>
      </c>
      <c r="G242" s="129">
        <f>'Прил 11 Перечень мероприятий'!I199</f>
        <v>4241.8</v>
      </c>
      <c r="H242" s="187"/>
    </row>
    <row r="243" spans="1:8" x14ac:dyDescent="0.25">
      <c r="A243" s="187"/>
      <c r="B243" s="189"/>
      <c r="C243" s="189"/>
      <c r="D243" s="187"/>
      <c r="E243" s="187"/>
      <c r="F243" s="126" t="s">
        <v>438</v>
      </c>
      <c r="G243" s="129">
        <f>'Прил 11 Перечень мероприятий'!J199</f>
        <v>0</v>
      </c>
      <c r="H243" s="187"/>
    </row>
    <row r="244" spans="1:8" x14ac:dyDescent="0.25">
      <c r="A244" s="187"/>
      <c r="B244" s="189"/>
      <c r="C244" s="189"/>
      <c r="D244" s="187"/>
      <c r="E244" s="187"/>
      <c r="F244" s="126" t="s">
        <v>562</v>
      </c>
      <c r="G244" s="129">
        <f>'Прил 11 Перечень мероприятий'!K199</f>
        <v>5000</v>
      </c>
      <c r="H244" s="187"/>
    </row>
    <row r="245" spans="1:8" x14ac:dyDescent="0.25">
      <c r="A245" s="187"/>
      <c r="B245" s="189"/>
      <c r="C245" s="189"/>
      <c r="D245" s="187"/>
      <c r="E245" s="187"/>
      <c r="F245" s="126" t="s">
        <v>563</v>
      </c>
      <c r="G245" s="129">
        <f>'Прил 11 Перечень мероприятий'!L199</f>
        <v>6000</v>
      </c>
      <c r="H245" s="187"/>
    </row>
    <row r="246" spans="1:8" x14ac:dyDescent="0.25">
      <c r="A246" s="187" t="s">
        <v>638</v>
      </c>
      <c r="B246" s="189" t="s">
        <v>18</v>
      </c>
      <c r="C246" s="189"/>
      <c r="D246" s="187" t="s">
        <v>299</v>
      </c>
      <c r="E246" s="187"/>
      <c r="F246" s="128" t="s">
        <v>564</v>
      </c>
      <c r="G246" s="107">
        <f>G247+G248+G249+G250+G251</f>
        <v>3669</v>
      </c>
      <c r="H246" s="187"/>
    </row>
    <row r="247" spans="1:8" x14ac:dyDescent="0.25">
      <c r="A247" s="187"/>
      <c r="B247" s="189"/>
      <c r="C247" s="189"/>
      <c r="D247" s="187"/>
      <c r="E247" s="187"/>
      <c r="F247" s="126" t="s">
        <v>78</v>
      </c>
      <c r="G247" s="129">
        <f>'Прил 11 Перечень мероприятий'!H202</f>
        <v>0</v>
      </c>
      <c r="H247" s="187"/>
    </row>
    <row r="248" spans="1:8" x14ac:dyDescent="0.25">
      <c r="A248" s="187"/>
      <c r="B248" s="189"/>
      <c r="C248" s="189"/>
      <c r="D248" s="187"/>
      <c r="E248" s="187"/>
      <c r="F248" s="126" t="s">
        <v>437</v>
      </c>
      <c r="G248" s="129">
        <f>'Прил 11 Перечень мероприятий'!I202</f>
        <v>0</v>
      </c>
      <c r="H248" s="187"/>
    </row>
    <row r="249" spans="1:8" x14ac:dyDescent="0.25">
      <c r="A249" s="187"/>
      <c r="B249" s="189"/>
      <c r="C249" s="189"/>
      <c r="D249" s="187"/>
      <c r="E249" s="187"/>
      <c r="F249" s="126" t="s">
        <v>438</v>
      </c>
      <c r="G249" s="129">
        <f>'Прил 11 Перечень мероприятий'!J202</f>
        <v>3669</v>
      </c>
      <c r="H249" s="187"/>
    </row>
    <row r="250" spans="1:8" x14ac:dyDescent="0.25">
      <c r="A250" s="187"/>
      <c r="B250" s="189"/>
      <c r="C250" s="189"/>
      <c r="D250" s="187"/>
      <c r="E250" s="187"/>
      <c r="F250" s="126" t="s">
        <v>562</v>
      </c>
      <c r="G250" s="129">
        <f>'Прил 11 Перечень мероприятий'!K202</f>
        <v>0</v>
      </c>
      <c r="H250" s="187"/>
    </row>
    <row r="251" spans="1:8" x14ac:dyDescent="0.25">
      <c r="A251" s="187"/>
      <c r="B251" s="189"/>
      <c r="C251" s="189"/>
      <c r="D251" s="187"/>
      <c r="E251" s="187"/>
      <c r="F251" s="126" t="s">
        <v>563</v>
      </c>
      <c r="G251" s="129">
        <f>'Прил 11 Перечень мероприятий'!L202</f>
        <v>0</v>
      </c>
      <c r="H251" s="187"/>
    </row>
    <row r="252" spans="1:8" x14ac:dyDescent="0.25">
      <c r="A252" s="187"/>
      <c r="B252" s="189" t="s">
        <v>301</v>
      </c>
      <c r="C252" s="189"/>
      <c r="D252" s="187" t="s">
        <v>299</v>
      </c>
      <c r="E252" s="187"/>
      <c r="F252" s="128" t="s">
        <v>564</v>
      </c>
      <c r="G252" s="107">
        <f>G253+G254+G255+G256+G257</f>
        <v>2552.5</v>
      </c>
      <c r="H252" s="187"/>
    </row>
    <row r="253" spans="1:8" x14ac:dyDescent="0.25">
      <c r="A253" s="187"/>
      <c r="B253" s="189"/>
      <c r="C253" s="189"/>
      <c r="D253" s="187"/>
      <c r="E253" s="187"/>
      <c r="F253" s="126" t="s">
        <v>78</v>
      </c>
      <c r="G253" s="129">
        <f>'Прил 11 Перечень мероприятий'!H204</f>
        <v>0</v>
      </c>
      <c r="H253" s="187"/>
    </row>
    <row r="254" spans="1:8" x14ac:dyDescent="0.25">
      <c r="A254" s="187"/>
      <c r="B254" s="189"/>
      <c r="C254" s="189"/>
      <c r="D254" s="187"/>
      <c r="E254" s="187"/>
      <c r="F254" s="126" t="s">
        <v>437</v>
      </c>
      <c r="G254" s="129">
        <f>'Прил 11 Перечень мероприятий'!I204</f>
        <v>0</v>
      </c>
      <c r="H254" s="187"/>
    </row>
    <row r="255" spans="1:8" x14ac:dyDescent="0.25">
      <c r="A255" s="187"/>
      <c r="B255" s="189"/>
      <c r="C255" s="189"/>
      <c r="D255" s="187"/>
      <c r="E255" s="187"/>
      <c r="F255" s="126" t="s">
        <v>438</v>
      </c>
      <c r="G255" s="129">
        <f>'Прил 11 Перечень мероприятий'!J204</f>
        <v>162.5</v>
      </c>
      <c r="H255" s="187"/>
    </row>
    <row r="256" spans="1:8" x14ac:dyDescent="0.25">
      <c r="A256" s="187"/>
      <c r="B256" s="189"/>
      <c r="C256" s="189"/>
      <c r="D256" s="187"/>
      <c r="E256" s="187"/>
      <c r="F256" s="126" t="s">
        <v>562</v>
      </c>
      <c r="G256" s="129">
        <f>'Прил 11 Перечень мероприятий'!K204</f>
        <v>2390</v>
      </c>
      <c r="H256" s="187"/>
    </row>
    <row r="257" spans="1:8" x14ac:dyDescent="0.25">
      <c r="A257" s="187"/>
      <c r="B257" s="189"/>
      <c r="C257" s="189"/>
      <c r="D257" s="187"/>
      <c r="E257" s="187"/>
      <c r="F257" s="126" t="s">
        <v>563</v>
      </c>
      <c r="G257" s="129">
        <f>'Прил 11 Перечень мероприятий'!L204</f>
        <v>0</v>
      </c>
      <c r="H257" s="187"/>
    </row>
    <row r="258" spans="1:8" x14ac:dyDescent="0.25">
      <c r="A258" s="187"/>
      <c r="B258" s="189" t="s">
        <v>302</v>
      </c>
      <c r="C258" s="189"/>
      <c r="D258" s="187" t="s">
        <v>299</v>
      </c>
      <c r="E258" s="187"/>
      <c r="F258" s="128" t="s">
        <v>564</v>
      </c>
      <c r="G258" s="107">
        <f>G259+G260+G261+G262+G263</f>
        <v>421734.48</v>
      </c>
      <c r="H258" s="187"/>
    </row>
    <row r="259" spans="1:8" x14ac:dyDescent="0.25">
      <c r="A259" s="187"/>
      <c r="B259" s="189"/>
      <c r="C259" s="189"/>
      <c r="D259" s="187"/>
      <c r="E259" s="187"/>
      <c r="F259" s="126" t="s">
        <v>78</v>
      </c>
      <c r="G259" s="129">
        <f>'Прил 11 Перечень мероприятий'!H203</f>
        <v>0</v>
      </c>
      <c r="H259" s="187"/>
    </row>
    <row r="260" spans="1:8" x14ac:dyDescent="0.25">
      <c r="A260" s="187"/>
      <c r="B260" s="189"/>
      <c r="C260" s="189"/>
      <c r="D260" s="187"/>
      <c r="E260" s="187"/>
      <c r="F260" s="126" t="s">
        <v>437</v>
      </c>
      <c r="G260" s="129">
        <f>'Прил 11 Перечень мероприятий'!I203</f>
        <v>0</v>
      </c>
      <c r="H260" s="187"/>
    </row>
    <row r="261" spans="1:8" x14ac:dyDescent="0.25">
      <c r="A261" s="187"/>
      <c r="B261" s="189"/>
      <c r="C261" s="189"/>
      <c r="D261" s="187"/>
      <c r="E261" s="187"/>
      <c r="F261" s="126" t="s">
        <v>438</v>
      </c>
      <c r="G261" s="129">
        <f>'Прил 11 Перечень мероприятий'!J203</f>
        <v>11817.7</v>
      </c>
      <c r="H261" s="187"/>
    </row>
    <row r="262" spans="1:8" x14ac:dyDescent="0.25">
      <c r="A262" s="187"/>
      <c r="B262" s="189"/>
      <c r="C262" s="189"/>
      <c r="D262" s="187"/>
      <c r="E262" s="187"/>
      <c r="F262" s="126" t="s">
        <v>562</v>
      </c>
      <c r="G262" s="129">
        <f>'Прил 11 Перечень мероприятий'!K203</f>
        <v>255267.77999999997</v>
      </c>
      <c r="H262" s="187"/>
    </row>
    <row r="263" spans="1:8" x14ac:dyDescent="0.25">
      <c r="A263" s="187"/>
      <c r="B263" s="189"/>
      <c r="C263" s="189"/>
      <c r="D263" s="187"/>
      <c r="E263" s="187"/>
      <c r="F263" s="126" t="s">
        <v>563</v>
      </c>
      <c r="G263" s="129">
        <f>'Прил 11 Перечень мероприятий'!L203</f>
        <v>154649</v>
      </c>
      <c r="H263" s="187"/>
    </row>
    <row r="264" spans="1:8" x14ac:dyDescent="0.25">
      <c r="A264" s="187" t="s">
        <v>303</v>
      </c>
      <c r="B264" s="189" t="s">
        <v>18</v>
      </c>
      <c r="C264" s="189"/>
      <c r="D264" s="187" t="s">
        <v>304</v>
      </c>
      <c r="E264" s="187"/>
      <c r="F264" s="128" t="s">
        <v>564</v>
      </c>
      <c r="G264" s="107">
        <f>G265+G266+G267+G268+G269</f>
        <v>1809</v>
      </c>
      <c r="H264" s="187"/>
    </row>
    <row r="265" spans="1:8" x14ac:dyDescent="0.25">
      <c r="A265" s="187"/>
      <c r="B265" s="189"/>
      <c r="C265" s="189"/>
      <c r="D265" s="187"/>
      <c r="E265" s="187"/>
      <c r="F265" s="126" t="s">
        <v>78</v>
      </c>
      <c r="G265" s="129">
        <f>'Прил 11 Перечень мероприятий'!H213</f>
        <v>555</v>
      </c>
      <c r="H265" s="187"/>
    </row>
    <row r="266" spans="1:8" x14ac:dyDescent="0.25">
      <c r="A266" s="187"/>
      <c r="B266" s="189"/>
      <c r="C266" s="189"/>
      <c r="D266" s="187"/>
      <c r="E266" s="187"/>
      <c r="F266" s="126" t="s">
        <v>437</v>
      </c>
      <c r="G266" s="129">
        <f>'Прил 11 Перечень мероприятий'!I213</f>
        <v>1054</v>
      </c>
      <c r="H266" s="187"/>
    </row>
    <row r="267" spans="1:8" x14ac:dyDescent="0.25">
      <c r="A267" s="187"/>
      <c r="B267" s="189"/>
      <c r="C267" s="189"/>
      <c r="D267" s="187"/>
      <c r="E267" s="187"/>
      <c r="F267" s="126" t="s">
        <v>438</v>
      </c>
      <c r="G267" s="129">
        <f>'Прил 11 Перечень мероприятий'!J213</f>
        <v>200</v>
      </c>
      <c r="H267" s="187"/>
    </row>
    <row r="268" spans="1:8" x14ac:dyDescent="0.25">
      <c r="A268" s="187"/>
      <c r="B268" s="189"/>
      <c r="C268" s="189"/>
      <c r="D268" s="187"/>
      <c r="E268" s="187"/>
      <c r="F268" s="126" t="s">
        <v>562</v>
      </c>
      <c r="G268" s="129">
        <f>'Прил 11 Перечень мероприятий'!K213</f>
        <v>0</v>
      </c>
      <c r="H268" s="187"/>
    </row>
    <row r="269" spans="1:8" x14ac:dyDescent="0.25">
      <c r="A269" s="187"/>
      <c r="B269" s="189"/>
      <c r="C269" s="189"/>
      <c r="D269" s="187"/>
      <c r="E269" s="187"/>
      <c r="F269" s="126" t="s">
        <v>563</v>
      </c>
      <c r="G269" s="129">
        <f>'Прил 11 Перечень мероприятий'!L213</f>
        <v>0</v>
      </c>
      <c r="H269" s="187"/>
    </row>
    <row r="270" spans="1:8" x14ac:dyDescent="0.25">
      <c r="A270" s="187" t="s">
        <v>305</v>
      </c>
      <c r="B270" s="189" t="s">
        <v>18</v>
      </c>
      <c r="C270" s="189"/>
      <c r="D270" s="187" t="s">
        <v>306</v>
      </c>
      <c r="E270" s="187"/>
      <c r="F270" s="128" t="s">
        <v>564</v>
      </c>
      <c r="G270" s="107">
        <f>G271+G272+G273+G274+G275</f>
        <v>100</v>
      </c>
      <c r="H270" s="187"/>
    </row>
    <row r="271" spans="1:8" x14ac:dyDescent="0.25">
      <c r="A271" s="187"/>
      <c r="B271" s="189"/>
      <c r="C271" s="189"/>
      <c r="D271" s="187"/>
      <c r="E271" s="187"/>
      <c r="F271" s="126" t="s">
        <v>78</v>
      </c>
      <c r="G271" s="129">
        <f>'Прил 11 Перечень мероприятий'!H215</f>
        <v>100</v>
      </c>
      <c r="H271" s="187"/>
    </row>
    <row r="272" spans="1:8" x14ac:dyDescent="0.25">
      <c r="A272" s="187"/>
      <c r="B272" s="189"/>
      <c r="C272" s="189"/>
      <c r="D272" s="187"/>
      <c r="E272" s="187"/>
      <c r="F272" s="126" t="s">
        <v>437</v>
      </c>
      <c r="G272" s="129">
        <f>'Прил 11 Перечень мероприятий'!I215</f>
        <v>0</v>
      </c>
      <c r="H272" s="187"/>
    </row>
    <row r="273" spans="1:8" x14ac:dyDescent="0.25">
      <c r="A273" s="187"/>
      <c r="B273" s="189"/>
      <c r="C273" s="189"/>
      <c r="D273" s="187"/>
      <c r="E273" s="187"/>
      <c r="F273" s="126" t="s">
        <v>438</v>
      </c>
      <c r="G273" s="129">
        <f>'Прил 11 Перечень мероприятий'!J215</f>
        <v>0</v>
      </c>
      <c r="H273" s="187"/>
    </row>
    <row r="274" spans="1:8" x14ac:dyDescent="0.25">
      <c r="A274" s="187"/>
      <c r="B274" s="189"/>
      <c r="C274" s="189"/>
      <c r="D274" s="187"/>
      <c r="E274" s="187"/>
      <c r="F274" s="126" t="s">
        <v>562</v>
      </c>
      <c r="G274" s="129">
        <f>'Прил 11 Перечень мероприятий'!K215</f>
        <v>0</v>
      </c>
      <c r="H274" s="187"/>
    </row>
    <row r="275" spans="1:8" x14ac:dyDescent="0.25">
      <c r="A275" s="187"/>
      <c r="B275" s="189"/>
      <c r="C275" s="189"/>
      <c r="D275" s="187"/>
      <c r="E275" s="187"/>
      <c r="F275" s="126" t="s">
        <v>563</v>
      </c>
      <c r="G275" s="129">
        <f>'Прил 11 Перечень мероприятий'!L215</f>
        <v>0</v>
      </c>
      <c r="H275" s="187"/>
    </row>
    <row r="276" spans="1:8" x14ac:dyDescent="0.25">
      <c r="A276" s="187" t="s">
        <v>307</v>
      </c>
      <c r="B276" s="189" t="s">
        <v>18</v>
      </c>
      <c r="C276" s="189"/>
      <c r="D276" s="187" t="s">
        <v>308</v>
      </c>
      <c r="E276" s="187"/>
      <c r="F276" s="128" t="s">
        <v>564</v>
      </c>
      <c r="G276" s="107">
        <f>G277+G278+G279+G280+G281</f>
        <v>0</v>
      </c>
      <c r="H276" s="187"/>
    </row>
    <row r="277" spans="1:8" x14ac:dyDescent="0.25">
      <c r="A277" s="187"/>
      <c r="B277" s="189"/>
      <c r="C277" s="189"/>
      <c r="D277" s="187"/>
      <c r="E277" s="187"/>
      <c r="F277" s="126" t="s">
        <v>78</v>
      </c>
      <c r="G277" s="129">
        <f>'Прил 11 Перечень мероприятий'!H217</f>
        <v>0</v>
      </c>
      <c r="H277" s="187"/>
    </row>
    <row r="278" spans="1:8" x14ac:dyDescent="0.25">
      <c r="A278" s="187"/>
      <c r="B278" s="189"/>
      <c r="C278" s="189"/>
      <c r="D278" s="187"/>
      <c r="E278" s="187"/>
      <c r="F278" s="126" t="s">
        <v>437</v>
      </c>
      <c r="G278" s="129">
        <f>'Прил 11 Перечень мероприятий'!I217</f>
        <v>0</v>
      </c>
      <c r="H278" s="187"/>
    </row>
    <row r="279" spans="1:8" x14ac:dyDescent="0.25">
      <c r="A279" s="187"/>
      <c r="B279" s="189"/>
      <c r="C279" s="189"/>
      <c r="D279" s="187"/>
      <c r="E279" s="187"/>
      <c r="F279" s="126" t="s">
        <v>438</v>
      </c>
      <c r="G279" s="129">
        <f>'Прил 11 Перечень мероприятий'!J217</f>
        <v>0</v>
      </c>
      <c r="H279" s="187"/>
    </row>
    <row r="280" spans="1:8" x14ac:dyDescent="0.25">
      <c r="A280" s="187"/>
      <c r="B280" s="189"/>
      <c r="C280" s="189"/>
      <c r="D280" s="187"/>
      <c r="E280" s="187"/>
      <c r="F280" s="126" t="s">
        <v>562</v>
      </c>
      <c r="G280" s="129">
        <f>'Прил 11 Перечень мероприятий'!K217</f>
        <v>0</v>
      </c>
      <c r="H280" s="187"/>
    </row>
    <row r="281" spans="1:8" x14ac:dyDescent="0.25">
      <c r="A281" s="187"/>
      <c r="B281" s="189"/>
      <c r="C281" s="189"/>
      <c r="D281" s="187"/>
      <c r="E281" s="187"/>
      <c r="F281" s="126" t="s">
        <v>563</v>
      </c>
      <c r="G281" s="129">
        <f>'Прил 11 Перечень мероприятий'!L217</f>
        <v>0</v>
      </c>
      <c r="H281" s="187"/>
    </row>
    <row r="282" spans="1:8" x14ac:dyDescent="0.25">
      <c r="A282" s="187" t="s">
        <v>309</v>
      </c>
      <c r="B282" s="189" t="s">
        <v>18</v>
      </c>
      <c r="C282" s="189"/>
      <c r="D282" s="187" t="s">
        <v>308</v>
      </c>
      <c r="E282" s="187"/>
      <c r="F282" s="128" t="s">
        <v>564</v>
      </c>
      <c r="G282" s="107">
        <f>G283+G284+G285+G286+G287</f>
        <v>1312.9</v>
      </c>
      <c r="H282" s="187"/>
    </row>
    <row r="283" spans="1:8" x14ac:dyDescent="0.25">
      <c r="A283" s="187"/>
      <c r="B283" s="189"/>
      <c r="C283" s="189"/>
      <c r="D283" s="187"/>
      <c r="E283" s="187"/>
      <c r="F283" s="126" t="s">
        <v>78</v>
      </c>
      <c r="G283" s="129">
        <f>'Прил 11 Перечень мероприятий'!H219</f>
        <v>325</v>
      </c>
      <c r="H283" s="187"/>
    </row>
    <row r="284" spans="1:8" x14ac:dyDescent="0.25">
      <c r="A284" s="187"/>
      <c r="B284" s="189"/>
      <c r="C284" s="189"/>
      <c r="D284" s="187"/>
      <c r="E284" s="187"/>
      <c r="F284" s="126" t="s">
        <v>437</v>
      </c>
      <c r="G284" s="129">
        <f>'Прил 11 Перечень мероприятий'!I219</f>
        <v>0</v>
      </c>
      <c r="H284" s="187"/>
    </row>
    <row r="285" spans="1:8" x14ac:dyDescent="0.25">
      <c r="A285" s="187"/>
      <c r="B285" s="189"/>
      <c r="C285" s="189"/>
      <c r="D285" s="187"/>
      <c r="E285" s="187"/>
      <c r="F285" s="126" t="s">
        <v>438</v>
      </c>
      <c r="G285" s="129">
        <f>'Прил 11 Перечень мероприятий'!J219</f>
        <v>787.90000000000009</v>
      </c>
      <c r="H285" s="187"/>
    </row>
    <row r="286" spans="1:8" x14ac:dyDescent="0.25">
      <c r="A286" s="187"/>
      <c r="B286" s="189"/>
      <c r="C286" s="189"/>
      <c r="D286" s="187"/>
      <c r="E286" s="187"/>
      <c r="F286" s="126" t="s">
        <v>562</v>
      </c>
      <c r="G286" s="129">
        <f>'Прил 11 Перечень мероприятий'!K219</f>
        <v>100</v>
      </c>
      <c r="H286" s="187"/>
    </row>
    <row r="287" spans="1:8" x14ac:dyDescent="0.25">
      <c r="A287" s="187"/>
      <c r="B287" s="189"/>
      <c r="C287" s="189"/>
      <c r="D287" s="187"/>
      <c r="E287" s="187"/>
      <c r="F287" s="126" t="s">
        <v>563</v>
      </c>
      <c r="G287" s="129">
        <f>'Прил 11 Перечень мероприятий'!L219</f>
        <v>100</v>
      </c>
      <c r="H287" s="187"/>
    </row>
    <row r="288" spans="1:8" x14ac:dyDescent="0.25">
      <c r="A288" s="187"/>
      <c r="B288" s="227" t="s">
        <v>245</v>
      </c>
      <c r="C288" s="228"/>
      <c r="D288" s="124"/>
      <c r="E288" s="233" t="s">
        <v>308</v>
      </c>
      <c r="F288" s="128" t="s">
        <v>564</v>
      </c>
      <c r="G288" s="107">
        <f>G289+G290+G291+G292+G293</f>
        <v>100</v>
      </c>
      <c r="H288" s="233"/>
    </row>
    <row r="289" spans="1:8" x14ac:dyDescent="0.25">
      <c r="A289" s="187"/>
      <c r="B289" s="229"/>
      <c r="C289" s="230"/>
      <c r="D289" s="124"/>
      <c r="E289" s="234"/>
      <c r="F289" s="126" t="s">
        <v>78</v>
      </c>
      <c r="G289" s="129">
        <f>'Прил 11 Перечень мероприятий'!H220</f>
        <v>0</v>
      </c>
      <c r="H289" s="234"/>
    </row>
    <row r="290" spans="1:8" x14ac:dyDescent="0.25">
      <c r="A290" s="187"/>
      <c r="B290" s="229"/>
      <c r="C290" s="230"/>
      <c r="D290" s="124"/>
      <c r="E290" s="234"/>
      <c r="F290" s="126" t="s">
        <v>437</v>
      </c>
      <c r="G290" s="129">
        <f>'Прил 11 Перечень мероприятий'!I220</f>
        <v>0</v>
      </c>
      <c r="H290" s="234"/>
    </row>
    <row r="291" spans="1:8" x14ac:dyDescent="0.25">
      <c r="A291" s="187"/>
      <c r="B291" s="229"/>
      <c r="C291" s="230"/>
      <c r="D291" s="124"/>
      <c r="E291" s="234"/>
      <c r="F291" s="126" t="s">
        <v>438</v>
      </c>
      <c r="G291" s="129">
        <f>'Прил 11 Перечень мероприятий'!J220</f>
        <v>100</v>
      </c>
      <c r="H291" s="234"/>
    </row>
    <row r="292" spans="1:8" x14ac:dyDescent="0.25">
      <c r="A292" s="187"/>
      <c r="B292" s="229"/>
      <c r="C292" s="230"/>
      <c r="D292" s="124"/>
      <c r="E292" s="234"/>
      <c r="F292" s="126" t="s">
        <v>562</v>
      </c>
      <c r="G292" s="129">
        <f>'Прил 11 Перечень мероприятий'!K220</f>
        <v>0</v>
      </c>
      <c r="H292" s="234"/>
    </row>
    <row r="293" spans="1:8" x14ac:dyDescent="0.25">
      <c r="A293" s="187"/>
      <c r="B293" s="231"/>
      <c r="C293" s="232"/>
      <c r="D293" s="124"/>
      <c r="E293" s="235"/>
      <c r="F293" s="126" t="s">
        <v>563</v>
      </c>
      <c r="G293" s="129">
        <f>'Прил 11 Перечень мероприятий'!L220</f>
        <v>0</v>
      </c>
      <c r="H293" s="235"/>
    </row>
    <row r="294" spans="1:8" x14ac:dyDescent="0.25">
      <c r="A294" s="187"/>
      <c r="B294" s="187" t="s">
        <v>255</v>
      </c>
      <c r="C294" s="187"/>
      <c r="D294" s="187" t="s">
        <v>256</v>
      </c>
      <c r="E294" s="187"/>
      <c r="F294" s="128" t="s">
        <v>564</v>
      </c>
      <c r="G294" s="107">
        <f>G295+G296+G297+G298+G299</f>
        <v>100</v>
      </c>
      <c r="H294" s="187"/>
    </row>
    <row r="295" spans="1:8" x14ac:dyDescent="0.25">
      <c r="A295" s="187"/>
      <c r="B295" s="187"/>
      <c r="C295" s="187"/>
      <c r="D295" s="187"/>
      <c r="E295" s="187"/>
      <c r="F295" s="126" t="s">
        <v>78</v>
      </c>
      <c r="G295" s="129">
        <f>'Прил 11 Перечень мероприятий'!H221</f>
        <v>0</v>
      </c>
      <c r="H295" s="187"/>
    </row>
    <row r="296" spans="1:8" x14ac:dyDescent="0.25">
      <c r="A296" s="187"/>
      <c r="B296" s="187"/>
      <c r="C296" s="187"/>
      <c r="D296" s="187"/>
      <c r="E296" s="187"/>
      <c r="F296" s="126" t="s">
        <v>437</v>
      </c>
      <c r="G296" s="129">
        <f>'Прил 11 Перечень мероприятий'!I221</f>
        <v>100</v>
      </c>
      <c r="H296" s="187"/>
    </row>
    <row r="297" spans="1:8" x14ac:dyDescent="0.25">
      <c r="A297" s="187"/>
      <c r="B297" s="187"/>
      <c r="C297" s="187"/>
      <c r="D297" s="187"/>
      <c r="E297" s="187"/>
      <c r="F297" s="126" t="s">
        <v>438</v>
      </c>
      <c r="G297" s="129">
        <f>'Прил 11 Перечень мероприятий'!J221</f>
        <v>0</v>
      </c>
      <c r="H297" s="187"/>
    </row>
    <row r="298" spans="1:8" x14ac:dyDescent="0.25">
      <c r="A298" s="187"/>
      <c r="B298" s="187"/>
      <c r="C298" s="187"/>
      <c r="D298" s="187"/>
      <c r="E298" s="187"/>
      <c r="F298" s="126" t="s">
        <v>562</v>
      </c>
      <c r="G298" s="129">
        <f>'Прил 11 Перечень мероприятий'!K221</f>
        <v>0</v>
      </c>
      <c r="H298" s="187"/>
    </row>
    <row r="299" spans="1:8" ht="20.45" customHeight="1" x14ac:dyDescent="0.25">
      <c r="A299" s="187"/>
      <c r="B299" s="187"/>
      <c r="C299" s="187"/>
      <c r="D299" s="187"/>
      <c r="E299" s="187"/>
      <c r="F299" s="126" t="s">
        <v>563</v>
      </c>
      <c r="G299" s="129">
        <f>'Прил 11 Перечень мероприятий'!L221</f>
        <v>0</v>
      </c>
      <c r="H299" s="187"/>
    </row>
    <row r="300" spans="1:8" x14ac:dyDescent="0.25">
      <c r="A300" s="187" t="s">
        <v>310</v>
      </c>
      <c r="B300" s="189" t="s">
        <v>18</v>
      </c>
      <c r="C300" s="189"/>
      <c r="D300" s="187" t="s">
        <v>311</v>
      </c>
      <c r="E300" s="187"/>
      <c r="F300" s="128" t="s">
        <v>564</v>
      </c>
      <c r="G300" s="107">
        <f>G301+G302+G303+G304+G305</f>
        <v>22</v>
      </c>
      <c r="H300" s="187"/>
    </row>
    <row r="301" spans="1:8" x14ac:dyDescent="0.25">
      <c r="A301" s="187"/>
      <c r="B301" s="189"/>
      <c r="C301" s="189"/>
      <c r="D301" s="187"/>
      <c r="E301" s="187"/>
      <c r="F301" s="126" t="s">
        <v>78</v>
      </c>
      <c r="G301" s="129">
        <f>'Прил 11 Перечень мероприятий'!H223</f>
        <v>22</v>
      </c>
      <c r="H301" s="187"/>
    </row>
    <row r="302" spans="1:8" x14ac:dyDescent="0.25">
      <c r="A302" s="187"/>
      <c r="B302" s="189"/>
      <c r="C302" s="189"/>
      <c r="D302" s="187"/>
      <c r="E302" s="187"/>
      <c r="F302" s="126" t="s">
        <v>437</v>
      </c>
      <c r="G302" s="129">
        <f>'Прил 11 Перечень мероприятий'!I223</f>
        <v>0</v>
      </c>
      <c r="H302" s="187"/>
    </row>
    <row r="303" spans="1:8" x14ac:dyDescent="0.25">
      <c r="A303" s="187"/>
      <c r="B303" s="189"/>
      <c r="C303" s="189"/>
      <c r="D303" s="187"/>
      <c r="E303" s="187"/>
      <c r="F303" s="126" t="s">
        <v>438</v>
      </c>
      <c r="G303" s="129">
        <f>'Прил 11 Перечень мероприятий'!J223</f>
        <v>0</v>
      </c>
      <c r="H303" s="187"/>
    </row>
    <row r="304" spans="1:8" x14ac:dyDescent="0.25">
      <c r="A304" s="187"/>
      <c r="B304" s="189"/>
      <c r="C304" s="189"/>
      <c r="D304" s="187"/>
      <c r="E304" s="187"/>
      <c r="F304" s="126" t="s">
        <v>562</v>
      </c>
      <c r="G304" s="129">
        <f>'Прил 11 Перечень мероприятий'!K223</f>
        <v>0</v>
      </c>
      <c r="H304" s="187"/>
    </row>
    <row r="305" spans="1:8" x14ac:dyDescent="0.25">
      <c r="A305" s="187"/>
      <c r="B305" s="189"/>
      <c r="C305" s="189"/>
      <c r="D305" s="187"/>
      <c r="E305" s="187"/>
      <c r="F305" s="126" t="s">
        <v>563</v>
      </c>
      <c r="G305" s="129">
        <f>'Прил 11 Перечень мероприятий'!L223</f>
        <v>0</v>
      </c>
      <c r="H305" s="187"/>
    </row>
    <row r="306" spans="1:8" x14ac:dyDescent="0.25">
      <c r="A306" s="187" t="s">
        <v>312</v>
      </c>
      <c r="B306" s="189" t="s">
        <v>18</v>
      </c>
      <c r="C306" s="189"/>
      <c r="D306" s="187" t="s">
        <v>311</v>
      </c>
      <c r="E306" s="187"/>
      <c r="F306" s="128" t="s">
        <v>564</v>
      </c>
      <c r="G306" s="107">
        <f>G307+G308+G309+G310+G311</f>
        <v>30</v>
      </c>
      <c r="H306" s="187"/>
    </row>
    <row r="307" spans="1:8" x14ac:dyDescent="0.25">
      <c r="A307" s="187"/>
      <c r="B307" s="189"/>
      <c r="C307" s="189"/>
      <c r="D307" s="187"/>
      <c r="E307" s="187"/>
      <c r="F307" s="126" t="s">
        <v>78</v>
      </c>
      <c r="G307" s="129">
        <f>'Прил 11 Перечень мероприятий'!H225</f>
        <v>30</v>
      </c>
      <c r="H307" s="187"/>
    </row>
    <row r="308" spans="1:8" x14ac:dyDescent="0.25">
      <c r="A308" s="187"/>
      <c r="B308" s="189"/>
      <c r="C308" s="189"/>
      <c r="D308" s="187"/>
      <c r="E308" s="187"/>
      <c r="F308" s="126" t="s">
        <v>437</v>
      </c>
      <c r="G308" s="129">
        <f>'Прил 11 Перечень мероприятий'!I225</f>
        <v>0</v>
      </c>
      <c r="H308" s="187"/>
    </row>
    <row r="309" spans="1:8" x14ac:dyDescent="0.25">
      <c r="A309" s="187"/>
      <c r="B309" s="189"/>
      <c r="C309" s="189"/>
      <c r="D309" s="187"/>
      <c r="E309" s="187"/>
      <c r="F309" s="126" t="s">
        <v>438</v>
      </c>
      <c r="G309" s="129">
        <f>'Прил 11 Перечень мероприятий'!J225</f>
        <v>0</v>
      </c>
      <c r="H309" s="187"/>
    </row>
    <row r="310" spans="1:8" x14ac:dyDescent="0.25">
      <c r="A310" s="187"/>
      <c r="B310" s="189"/>
      <c r="C310" s="189"/>
      <c r="D310" s="187"/>
      <c r="E310" s="187"/>
      <c r="F310" s="126" t="s">
        <v>562</v>
      </c>
      <c r="G310" s="129">
        <f>'Прил 11 Перечень мероприятий'!K225</f>
        <v>0</v>
      </c>
      <c r="H310" s="187"/>
    </row>
    <row r="311" spans="1:8" x14ac:dyDescent="0.25">
      <c r="A311" s="187"/>
      <c r="B311" s="189"/>
      <c r="C311" s="189"/>
      <c r="D311" s="187"/>
      <c r="E311" s="187"/>
      <c r="F311" s="126" t="s">
        <v>563</v>
      </c>
      <c r="G311" s="129">
        <f>'Прил 11 Перечень мероприятий'!L225</f>
        <v>0</v>
      </c>
      <c r="H311" s="187"/>
    </row>
    <row r="312" spans="1:8" x14ac:dyDescent="0.25">
      <c r="A312" s="187" t="s">
        <v>313</v>
      </c>
      <c r="B312" s="189" t="s">
        <v>18</v>
      </c>
      <c r="C312" s="189"/>
      <c r="D312" s="187" t="s">
        <v>311</v>
      </c>
      <c r="E312" s="187"/>
      <c r="F312" s="128" t="s">
        <v>564</v>
      </c>
      <c r="G312" s="107">
        <f>G313+G314+G315+G316+G317</f>
        <v>0</v>
      </c>
      <c r="H312" s="187"/>
    </row>
    <row r="313" spans="1:8" x14ac:dyDescent="0.25">
      <c r="A313" s="187"/>
      <c r="B313" s="189"/>
      <c r="C313" s="189"/>
      <c r="D313" s="187"/>
      <c r="E313" s="187"/>
      <c r="F313" s="126" t="s">
        <v>78</v>
      </c>
      <c r="G313" s="129">
        <f>'Прил 11 Перечень мероприятий'!H227</f>
        <v>0</v>
      </c>
      <c r="H313" s="187"/>
    </row>
    <row r="314" spans="1:8" x14ac:dyDescent="0.25">
      <c r="A314" s="187"/>
      <c r="B314" s="189"/>
      <c r="C314" s="189"/>
      <c r="D314" s="187"/>
      <c r="E314" s="187"/>
      <c r="F314" s="126" t="s">
        <v>437</v>
      </c>
      <c r="G314" s="129">
        <f>'Прил 11 Перечень мероприятий'!I227</f>
        <v>0</v>
      </c>
      <c r="H314" s="187"/>
    </row>
    <row r="315" spans="1:8" x14ac:dyDescent="0.25">
      <c r="A315" s="187"/>
      <c r="B315" s="189"/>
      <c r="C315" s="189"/>
      <c r="D315" s="187"/>
      <c r="E315" s="187"/>
      <c r="F315" s="126" t="s">
        <v>438</v>
      </c>
      <c r="G315" s="129">
        <f>'Прил 11 Перечень мероприятий'!J227</f>
        <v>0</v>
      </c>
      <c r="H315" s="187"/>
    </row>
    <row r="316" spans="1:8" x14ac:dyDescent="0.25">
      <c r="A316" s="187"/>
      <c r="B316" s="189"/>
      <c r="C316" s="189"/>
      <c r="D316" s="187"/>
      <c r="E316" s="187"/>
      <c r="F316" s="126" t="s">
        <v>562</v>
      </c>
      <c r="G316" s="129">
        <f>'Прил 11 Перечень мероприятий'!K227</f>
        <v>0</v>
      </c>
      <c r="H316" s="187"/>
    </row>
    <row r="317" spans="1:8" x14ac:dyDescent="0.25">
      <c r="A317" s="187"/>
      <c r="B317" s="189"/>
      <c r="C317" s="189"/>
      <c r="D317" s="187"/>
      <c r="E317" s="187"/>
      <c r="F317" s="126" t="s">
        <v>563</v>
      </c>
      <c r="G317" s="129">
        <f>'Прил 11 Перечень мероприятий'!L227</f>
        <v>0</v>
      </c>
      <c r="H317" s="187"/>
    </row>
    <row r="318" spans="1:8" x14ac:dyDescent="0.25">
      <c r="A318" s="187" t="s">
        <v>314</v>
      </c>
      <c r="B318" s="189" t="s">
        <v>18</v>
      </c>
      <c r="C318" s="189"/>
      <c r="D318" s="187" t="s">
        <v>311</v>
      </c>
      <c r="E318" s="187"/>
      <c r="F318" s="128" t="s">
        <v>564</v>
      </c>
      <c r="G318" s="107">
        <f>G319+G320+G321+G322+G323</f>
        <v>9600</v>
      </c>
      <c r="H318" s="187"/>
    </row>
    <row r="319" spans="1:8" x14ac:dyDescent="0.25">
      <c r="A319" s="187"/>
      <c r="B319" s="189"/>
      <c r="C319" s="189"/>
      <c r="D319" s="187"/>
      <c r="E319" s="187"/>
      <c r="F319" s="126" t="s">
        <v>78</v>
      </c>
      <c r="G319" s="129">
        <f>'Прил 11 Перечень мероприятий'!H229</f>
        <v>2800</v>
      </c>
      <c r="H319" s="187"/>
    </row>
    <row r="320" spans="1:8" x14ac:dyDescent="0.25">
      <c r="A320" s="187"/>
      <c r="B320" s="189"/>
      <c r="C320" s="189"/>
      <c r="D320" s="187"/>
      <c r="E320" s="187"/>
      <c r="F320" s="126" t="s">
        <v>437</v>
      </c>
      <c r="G320" s="129">
        <f>'Прил 11 Перечень мероприятий'!I229</f>
        <v>1700</v>
      </c>
      <c r="H320" s="187"/>
    </row>
    <row r="321" spans="1:8" x14ac:dyDescent="0.25">
      <c r="A321" s="187"/>
      <c r="B321" s="189"/>
      <c r="C321" s="189"/>
      <c r="D321" s="187"/>
      <c r="E321" s="187"/>
      <c r="F321" s="126" t="s">
        <v>438</v>
      </c>
      <c r="G321" s="129">
        <f>'Прил 11 Перечень мероприятий'!J229</f>
        <v>1700</v>
      </c>
      <c r="H321" s="187"/>
    </row>
    <row r="322" spans="1:8" x14ac:dyDescent="0.25">
      <c r="A322" s="187"/>
      <c r="B322" s="189"/>
      <c r="C322" s="189"/>
      <c r="D322" s="187"/>
      <c r="E322" s="187"/>
      <c r="F322" s="126" t="s">
        <v>562</v>
      </c>
      <c r="G322" s="129">
        <f>'Прил 11 Перечень мероприятий'!K229</f>
        <v>1700</v>
      </c>
      <c r="H322" s="187"/>
    </row>
    <row r="323" spans="1:8" x14ac:dyDescent="0.25">
      <c r="A323" s="187"/>
      <c r="B323" s="189"/>
      <c r="C323" s="189"/>
      <c r="D323" s="187"/>
      <c r="E323" s="187"/>
      <c r="F323" s="126" t="s">
        <v>563</v>
      </c>
      <c r="G323" s="129">
        <f>'Прил 11 Перечень мероприятий'!L229</f>
        <v>1700</v>
      </c>
      <c r="H323" s="187"/>
    </row>
    <row r="324" spans="1:8" x14ac:dyDescent="0.25">
      <c r="A324" s="187" t="s">
        <v>315</v>
      </c>
      <c r="B324" s="189" t="s">
        <v>18</v>
      </c>
      <c r="C324" s="189"/>
      <c r="D324" s="187" t="s">
        <v>308</v>
      </c>
      <c r="E324" s="187"/>
      <c r="F324" s="128" t="s">
        <v>564</v>
      </c>
      <c r="G324" s="107">
        <f>G325+G326+G327+G328+G329</f>
        <v>0</v>
      </c>
      <c r="H324" s="187"/>
    </row>
    <row r="325" spans="1:8" x14ac:dyDescent="0.25">
      <c r="A325" s="187"/>
      <c r="B325" s="189"/>
      <c r="C325" s="189"/>
      <c r="D325" s="187"/>
      <c r="E325" s="187"/>
      <c r="F325" s="126" t="s">
        <v>78</v>
      </c>
      <c r="G325" s="129">
        <f>'Прил 11 Перечень мероприятий'!H231</f>
        <v>0</v>
      </c>
      <c r="H325" s="187"/>
    </row>
    <row r="326" spans="1:8" x14ac:dyDescent="0.25">
      <c r="A326" s="187"/>
      <c r="B326" s="189"/>
      <c r="C326" s="189"/>
      <c r="D326" s="187"/>
      <c r="E326" s="187"/>
      <c r="F326" s="126" t="s">
        <v>437</v>
      </c>
      <c r="G326" s="129">
        <f>'Прил 11 Перечень мероприятий'!I231</f>
        <v>0</v>
      </c>
      <c r="H326" s="187"/>
    </row>
    <row r="327" spans="1:8" x14ac:dyDescent="0.25">
      <c r="A327" s="187"/>
      <c r="B327" s="189"/>
      <c r="C327" s="189"/>
      <c r="D327" s="187"/>
      <c r="E327" s="187"/>
      <c r="F327" s="126" t="s">
        <v>438</v>
      </c>
      <c r="G327" s="129">
        <f>'Прил 11 Перечень мероприятий'!J231</f>
        <v>0</v>
      </c>
      <c r="H327" s="187"/>
    </row>
    <row r="328" spans="1:8" x14ac:dyDescent="0.25">
      <c r="A328" s="187"/>
      <c r="B328" s="189"/>
      <c r="C328" s="189"/>
      <c r="D328" s="187"/>
      <c r="E328" s="187"/>
      <c r="F328" s="126" t="s">
        <v>562</v>
      </c>
      <c r="G328" s="129">
        <f>'Прил 11 Перечень мероприятий'!K231</f>
        <v>0</v>
      </c>
      <c r="H328" s="187"/>
    </row>
    <row r="329" spans="1:8" x14ac:dyDescent="0.25">
      <c r="A329" s="187"/>
      <c r="B329" s="189"/>
      <c r="C329" s="189"/>
      <c r="D329" s="187"/>
      <c r="E329" s="187"/>
      <c r="F329" s="126" t="s">
        <v>563</v>
      </c>
      <c r="G329" s="129">
        <f>'Прил 11 Перечень мероприятий'!L231</f>
        <v>0</v>
      </c>
      <c r="H329" s="187"/>
    </row>
    <row r="330" spans="1:8" x14ac:dyDescent="0.25">
      <c r="A330" s="187" t="s">
        <v>316</v>
      </c>
      <c r="B330" s="189" t="s">
        <v>18</v>
      </c>
      <c r="C330" s="189"/>
      <c r="D330" s="187" t="s">
        <v>308</v>
      </c>
      <c r="E330" s="187"/>
      <c r="F330" s="128" t="s">
        <v>564</v>
      </c>
      <c r="G330" s="107">
        <f>G331+G332+G333+G334+G335</f>
        <v>700</v>
      </c>
      <c r="H330" s="187"/>
    </row>
    <row r="331" spans="1:8" x14ac:dyDescent="0.25">
      <c r="A331" s="187"/>
      <c r="B331" s="189"/>
      <c r="C331" s="189"/>
      <c r="D331" s="187"/>
      <c r="E331" s="187"/>
      <c r="F331" s="126" t="s">
        <v>78</v>
      </c>
      <c r="G331" s="129">
        <f>'Прил 11 Перечень мероприятий'!H233</f>
        <v>700</v>
      </c>
      <c r="H331" s="187"/>
    </row>
    <row r="332" spans="1:8" x14ac:dyDescent="0.25">
      <c r="A332" s="187"/>
      <c r="B332" s="189"/>
      <c r="C332" s="189"/>
      <c r="D332" s="187"/>
      <c r="E332" s="187"/>
      <c r="F332" s="126" t="s">
        <v>437</v>
      </c>
      <c r="G332" s="129">
        <f>'Прил 11 Перечень мероприятий'!I233</f>
        <v>0</v>
      </c>
      <c r="H332" s="187"/>
    </row>
    <row r="333" spans="1:8" x14ac:dyDescent="0.25">
      <c r="A333" s="187"/>
      <c r="B333" s="189"/>
      <c r="C333" s="189"/>
      <c r="D333" s="187"/>
      <c r="E333" s="187"/>
      <c r="F333" s="126" t="s">
        <v>438</v>
      </c>
      <c r="G333" s="129">
        <f>'Прил 11 Перечень мероприятий'!J233</f>
        <v>0</v>
      </c>
      <c r="H333" s="187"/>
    </row>
    <row r="334" spans="1:8" x14ac:dyDescent="0.25">
      <c r="A334" s="187"/>
      <c r="B334" s="189"/>
      <c r="C334" s="189"/>
      <c r="D334" s="187"/>
      <c r="E334" s="187"/>
      <c r="F334" s="126" t="s">
        <v>562</v>
      </c>
      <c r="G334" s="129">
        <f>'Прил 11 Перечень мероприятий'!K233</f>
        <v>0</v>
      </c>
      <c r="H334" s="187"/>
    </row>
    <row r="335" spans="1:8" x14ac:dyDescent="0.25">
      <c r="A335" s="187"/>
      <c r="B335" s="189"/>
      <c r="C335" s="189"/>
      <c r="D335" s="187"/>
      <c r="E335" s="187"/>
      <c r="F335" s="126" t="s">
        <v>563</v>
      </c>
      <c r="G335" s="129">
        <f>'Прил 11 Перечень мероприятий'!L233</f>
        <v>0</v>
      </c>
      <c r="H335" s="187"/>
    </row>
    <row r="336" spans="1:8" ht="14.45" customHeight="1" x14ac:dyDescent="0.25">
      <c r="A336" s="233" t="s">
        <v>624</v>
      </c>
      <c r="B336" s="189" t="s">
        <v>625</v>
      </c>
      <c r="C336" s="189"/>
      <c r="D336" s="187" t="s">
        <v>308</v>
      </c>
      <c r="E336" s="187"/>
      <c r="F336" s="128" t="s">
        <v>564</v>
      </c>
      <c r="G336" s="107">
        <f>G337+G338+G339+G340+G341</f>
        <v>307.10000000000002</v>
      </c>
      <c r="H336" s="187"/>
    </row>
    <row r="337" spans="1:8" x14ac:dyDescent="0.25">
      <c r="A337" s="234"/>
      <c r="B337" s="189"/>
      <c r="C337" s="189"/>
      <c r="D337" s="187"/>
      <c r="E337" s="187"/>
      <c r="F337" s="126" t="s">
        <v>78</v>
      </c>
      <c r="G337" s="129">
        <f>'Прил 11 Перечень мероприятий'!H235</f>
        <v>0</v>
      </c>
      <c r="H337" s="187"/>
    </row>
    <row r="338" spans="1:8" x14ac:dyDescent="0.25">
      <c r="A338" s="234"/>
      <c r="B338" s="189"/>
      <c r="C338" s="189"/>
      <c r="D338" s="187"/>
      <c r="E338" s="187"/>
      <c r="F338" s="126" t="s">
        <v>437</v>
      </c>
      <c r="G338" s="129">
        <f>'Прил 11 Перечень мероприятий'!I235</f>
        <v>0</v>
      </c>
      <c r="H338" s="187"/>
    </row>
    <row r="339" spans="1:8" x14ac:dyDescent="0.25">
      <c r="A339" s="234"/>
      <c r="B339" s="189"/>
      <c r="C339" s="189"/>
      <c r="D339" s="187"/>
      <c r="E339" s="187"/>
      <c r="F339" s="126" t="s">
        <v>438</v>
      </c>
      <c r="G339" s="129">
        <f>'Прил 11 Перечень мероприятий'!J235</f>
        <v>307.10000000000002</v>
      </c>
      <c r="H339" s="187"/>
    </row>
    <row r="340" spans="1:8" x14ac:dyDescent="0.25">
      <c r="A340" s="234"/>
      <c r="B340" s="189"/>
      <c r="C340" s="189"/>
      <c r="D340" s="187"/>
      <c r="E340" s="187"/>
      <c r="F340" s="126" t="s">
        <v>562</v>
      </c>
      <c r="G340" s="129">
        <f>'Прил 11 Перечень мероприятий'!K235</f>
        <v>0</v>
      </c>
      <c r="H340" s="187"/>
    </row>
    <row r="341" spans="1:8" x14ac:dyDescent="0.25">
      <c r="A341" s="234"/>
      <c r="B341" s="189"/>
      <c r="C341" s="189"/>
      <c r="D341" s="187"/>
      <c r="E341" s="187"/>
      <c r="F341" s="126" t="s">
        <v>563</v>
      </c>
      <c r="G341" s="129">
        <f>'Прил 11 Перечень мероприятий'!L235</f>
        <v>0</v>
      </c>
      <c r="H341" s="187"/>
    </row>
    <row r="342" spans="1:8" ht="14.45" customHeight="1" x14ac:dyDescent="0.25">
      <c r="A342" s="234"/>
      <c r="B342" s="189" t="s">
        <v>18</v>
      </c>
      <c r="C342" s="189"/>
      <c r="D342" s="187" t="s">
        <v>308</v>
      </c>
      <c r="E342" s="187"/>
      <c r="F342" s="128" t="s">
        <v>564</v>
      </c>
      <c r="G342" s="107">
        <f>G343+G344+G345+G346+G347</f>
        <v>16.2</v>
      </c>
      <c r="H342" s="187"/>
    </row>
    <row r="343" spans="1:8" x14ac:dyDescent="0.25">
      <c r="A343" s="234"/>
      <c r="B343" s="189"/>
      <c r="C343" s="189"/>
      <c r="D343" s="187"/>
      <c r="E343" s="187"/>
      <c r="F343" s="126" t="s">
        <v>78</v>
      </c>
      <c r="G343" s="129">
        <f>'Прил 11 Перечень мероприятий'!H236</f>
        <v>0</v>
      </c>
      <c r="H343" s="187"/>
    </row>
    <row r="344" spans="1:8" x14ac:dyDescent="0.25">
      <c r="A344" s="234"/>
      <c r="B344" s="189"/>
      <c r="C344" s="189"/>
      <c r="D344" s="187"/>
      <c r="E344" s="187"/>
      <c r="F344" s="126" t="s">
        <v>437</v>
      </c>
      <c r="G344" s="129">
        <f>'Прил 11 Перечень мероприятий'!I236</f>
        <v>0</v>
      </c>
      <c r="H344" s="187"/>
    </row>
    <row r="345" spans="1:8" x14ac:dyDescent="0.25">
      <c r="A345" s="234"/>
      <c r="B345" s="189"/>
      <c r="C345" s="189"/>
      <c r="D345" s="187"/>
      <c r="E345" s="187"/>
      <c r="F345" s="126" t="s">
        <v>438</v>
      </c>
      <c r="G345" s="129">
        <f>'Прил 11 Перечень мероприятий'!J236</f>
        <v>16.2</v>
      </c>
      <c r="H345" s="187"/>
    </row>
    <row r="346" spans="1:8" x14ac:dyDescent="0.25">
      <c r="A346" s="234"/>
      <c r="B346" s="189"/>
      <c r="C346" s="189"/>
      <c r="D346" s="187"/>
      <c r="E346" s="187"/>
      <c r="F346" s="126" t="s">
        <v>562</v>
      </c>
      <c r="G346" s="129">
        <f>'Прил 11 Перечень мероприятий'!K236</f>
        <v>0</v>
      </c>
      <c r="H346" s="187"/>
    </row>
    <row r="347" spans="1:8" x14ac:dyDescent="0.25">
      <c r="A347" s="235"/>
      <c r="B347" s="189"/>
      <c r="C347" s="189"/>
      <c r="D347" s="187"/>
      <c r="E347" s="187"/>
      <c r="F347" s="126" t="s">
        <v>563</v>
      </c>
      <c r="G347" s="129">
        <f>'Прил 11 Перечень мероприятий'!L236</f>
        <v>0</v>
      </c>
      <c r="H347" s="187"/>
    </row>
    <row r="348" spans="1:8" x14ac:dyDescent="0.25">
      <c r="A348" s="209" t="s">
        <v>68</v>
      </c>
      <c r="B348" s="209"/>
      <c r="C348" s="209"/>
      <c r="D348" s="209"/>
      <c r="E348" s="209"/>
      <c r="F348" s="209"/>
      <c r="G348" s="209"/>
      <c r="H348" s="209"/>
    </row>
    <row r="349" spans="1:8" ht="15" customHeight="1" x14ac:dyDescent="0.25">
      <c r="A349" s="189" t="s">
        <v>317</v>
      </c>
      <c r="B349" s="189" t="s">
        <v>283</v>
      </c>
      <c r="C349" s="189"/>
      <c r="D349" s="189"/>
      <c r="E349" s="187" t="s">
        <v>246</v>
      </c>
      <c r="F349" s="128" t="s">
        <v>564</v>
      </c>
      <c r="G349" s="107">
        <f>G350+G351+G352+G353+G354</f>
        <v>7844.2</v>
      </c>
      <c r="H349" s="209"/>
    </row>
    <row r="350" spans="1:8" x14ac:dyDescent="0.25">
      <c r="A350" s="189"/>
      <c r="B350" s="189"/>
      <c r="C350" s="189"/>
      <c r="D350" s="189"/>
      <c r="E350" s="187"/>
      <c r="F350" s="126" t="s">
        <v>78</v>
      </c>
      <c r="G350" s="129">
        <f>'Прил 11 Перечень мероприятий'!H246</f>
        <v>7844.2</v>
      </c>
      <c r="H350" s="209"/>
    </row>
    <row r="351" spans="1:8" x14ac:dyDescent="0.25">
      <c r="A351" s="189"/>
      <c r="B351" s="189"/>
      <c r="C351" s="189"/>
      <c r="D351" s="189"/>
      <c r="E351" s="187"/>
      <c r="F351" s="126" t="s">
        <v>437</v>
      </c>
      <c r="G351" s="129">
        <f>'Прил 11 Перечень мероприятий'!I246</f>
        <v>0</v>
      </c>
      <c r="H351" s="209"/>
    </row>
    <row r="352" spans="1:8" x14ac:dyDescent="0.25">
      <c r="A352" s="189"/>
      <c r="B352" s="189"/>
      <c r="C352" s="189"/>
      <c r="D352" s="189"/>
      <c r="E352" s="187"/>
      <c r="F352" s="126" t="s">
        <v>438</v>
      </c>
      <c r="G352" s="129">
        <f>'Прил 11 Перечень мероприятий'!J246</f>
        <v>0</v>
      </c>
      <c r="H352" s="209"/>
    </row>
    <row r="353" spans="1:8" x14ac:dyDescent="0.25">
      <c r="A353" s="189"/>
      <c r="B353" s="189"/>
      <c r="C353" s="189"/>
      <c r="D353" s="189"/>
      <c r="E353" s="187"/>
      <c r="F353" s="126" t="s">
        <v>562</v>
      </c>
      <c r="G353" s="129">
        <f>'Прил 11 Перечень мероприятий'!K246</f>
        <v>0</v>
      </c>
      <c r="H353" s="209"/>
    </row>
    <row r="354" spans="1:8" ht="18" customHeight="1" x14ac:dyDescent="0.25">
      <c r="A354" s="189"/>
      <c r="B354" s="189"/>
      <c r="C354" s="189"/>
      <c r="D354" s="189"/>
      <c r="E354" s="187"/>
      <c r="F354" s="126" t="s">
        <v>563</v>
      </c>
      <c r="G354" s="129">
        <f>'Прил 11 Перечень мероприятий'!L246</f>
        <v>0</v>
      </c>
      <c r="H354" s="209"/>
    </row>
    <row r="355" spans="1:8" ht="15" customHeight="1" x14ac:dyDescent="0.25">
      <c r="A355" s="189" t="s">
        <v>318</v>
      </c>
      <c r="B355" s="189" t="s">
        <v>18</v>
      </c>
      <c r="C355" s="189"/>
      <c r="D355" s="189"/>
      <c r="E355" s="187"/>
      <c r="F355" s="128" t="s">
        <v>564</v>
      </c>
      <c r="G355" s="107">
        <f>G356+G357+G358+G359+G360</f>
        <v>3</v>
      </c>
      <c r="H355" s="187" t="s">
        <v>261</v>
      </c>
    </row>
    <row r="356" spans="1:8" x14ac:dyDescent="0.25">
      <c r="A356" s="189"/>
      <c r="B356" s="189"/>
      <c r="C356" s="189"/>
      <c r="D356" s="189"/>
      <c r="E356" s="187"/>
      <c r="F356" s="126" t="s">
        <v>78</v>
      </c>
      <c r="G356" s="129">
        <f>'Прил 11 Перечень мероприятий'!H248</f>
        <v>3</v>
      </c>
      <c r="H356" s="187"/>
    </row>
    <row r="357" spans="1:8" x14ac:dyDescent="0.25">
      <c r="A357" s="189"/>
      <c r="B357" s="189"/>
      <c r="C357" s="189"/>
      <c r="D357" s="189"/>
      <c r="E357" s="187"/>
      <c r="F357" s="126" t="s">
        <v>437</v>
      </c>
      <c r="G357" s="129">
        <f>'Прил 11 Перечень мероприятий'!I248</f>
        <v>0</v>
      </c>
      <c r="H357" s="187"/>
    </row>
    <row r="358" spans="1:8" x14ac:dyDescent="0.25">
      <c r="A358" s="189"/>
      <c r="B358" s="189"/>
      <c r="C358" s="189"/>
      <c r="D358" s="189"/>
      <c r="E358" s="187"/>
      <c r="F358" s="126" t="s">
        <v>438</v>
      </c>
      <c r="G358" s="129">
        <f>'Прил 11 Перечень мероприятий'!J248</f>
        <v>0</v>
      </c>
      <c r="H358" s="187"/>
    </row>
    <row r="359" spans="1:8" x14ac:dyDescent="0.25">
      <c r="A359" s="189"/>
      <c r="B359" s="189"/>
      <c r="C359" s="189"/>
      <c r="D359" s="189"/>
      <c r="E359" s="187"/>
      <c r="F359" s="126" t="s">
        <v>562</v>
      </c>
      <c r="G359" s="129">
        <f>'Прил 11 Перечень мероприятий'!K248</f>
        <v>0</v>
      </c>
      <c r="H359" s="187"/>
    </row>
    <row r="360" spans="1:8" x14ac:dyDescent="0.25">
      <c r="A360" s="189"/>
      <c r="B360" s="189"/>
      <c r="C360" s="189"/>
      <c r="D360" s="189"/>
      <c r="E360" s="187"/>
      <c r="F360" s="126" t="s">
        <v>563</v>
      </c>
      <c r="G360" s="129">
        <f>'Прил 11 Перечень мероприятий'!L248</f>
        <v>0</v>
      </c>
      <c r="H360" s="187"/>
    </row>
    <row r="361" spans="1:8" ht="15" customHeight="1" x14ac:dyDescent="0.25">
      <c r="A361" s="189" t="s">
        <v>319</v>
      </c>
      <c r="B361" s="189" t="s">
        <v>18</v>
      </c>
      <c r="C361" s="189"/>
      <c r="D361" s="189"/>
      <c r="E361" s="187"/>
      <c r="F361" s="128" t="s">
        <v>564</v>
      </c>
      <c r="G361" s="107">
        <f>G362+G363+G364+G365+G366</f>
        <v>31.8</v>
      </c>
      <c r="H361" s="187"/>
    </row>
    <row r="362" spans="1:8" x14ac:dyDescent="0.25">
      <c r="A362" s="189"/>
      <c r="B362" s="189"/>
      <c r="C362" s="189"/>
      <c r="D362" s="189"/>
      <c r="E362" s="187"/>
      <c r="F362" s="126" t="s">
        <v>78</v>
      </c>
      <c r="G362" s="129">
        <f>'Прил 11 Перечень мероприятий'!H250</f>
        <v>31.8</v>
      </c>
      <c r="H362" s="187"/>
    </row>
    <row r="363" spans="1:8" x14ac:dyDescent="0.25">
      <c r="A363" s="189"/>
      <c r="B363" s="189"/>
      <c r="C363" s="189"/>
      <c r="D363" s="189"/>
      <c r="E363" s="187"/>
      <c r="F363" s="126" t="s">
        <v>437</v>
      </c>
      <c r="G363" s="129">
        <f>'Прил 11 Перечень мероприятий'!I250</f>
        <v>0</v>
      </c>
      <c r="H363" s="187"/>
    </row>
    <row r="364" spans="1:8" x14ac:dyDescent="0.25">
      <c r="A364" s="189"/>
      <c r="B364" s="189"/>
      <c r="C364" s="189"/>
      <c r="D364" s="189"/>
      <c r="E364" s="187"/>
      <c r="F364" s="126" t="s">
        <v>438</v>
      </c>
      <c r="G364" s="129">
        <f>'Прил 11 Перечень мероприятий'!J250</f>
        <v>0</v>
      </c>
      <c r="H364" s="187"/>
    </row>
    <row r="365" spans="1:8" x14ac:dyDescent="0.25">
      <c r="A365" s="189"/>
      <c r="B365" s="189"/>
      <c r="C365" s="189"/>
      <c r="D365" s="189"/>
      <c r="E365" s="187"/>
      <c r="F365" s="126" t="s">
        <v>562</v>
      </c>
      <c r="G365" s="129">
        <f>'Прил 11 Перечень мероприятий'!K250</f>
        <v>0</v>
      </c>
      <c r="H365" s="187"/>
    </row>
    <row r="366" spans="1:8" x14ac:dyDescent="0.25">
      <c r="A366" s="189"/>
      <c r="B366" s="189"/>
      <c r="C366" s="189"/>
      <c r="D366" s="189"/>
      <c r="E366" s="187"/>
      <c r="F366" s="126" t="s">
        <v>563</v>
      </c>
      <c r="G366" s="129">
        <f>'Прил 11 Перечень мероприятий'!L250</f>
        <v>0</v>
      </c>
      <c r="H366" s="187"/>
    </row>
    <row r="367" spans="1:8" ht="72" customHeight="1" x14ac:dyDescent="0.25">
      <c r="A367" s="189" t="s">
        <v>320</v>
      </c>
      <c r="B367" s="189" t="s">
        <v>283</v>
      </c>
      <c r="C367" s="189"/>
      <c r="D367" s="124"/>
      <c r="E367" s="189" t="s">
        <v>335</v>
      </c>
      <c r="F367" s="128" t="s">
        <v>564</v>
      </c>
      <c r="G367" s="107">
        <f>G368+G369+G370+G371+G372</f>
        <v>27025.8</v>
      </c>
      <c r="H367" s="209"/>
    </row>
    <row r="368" spans="1:8" x14ac:dyDescent="0.25">
      <c r="A368" s="189"/>
      <c r="B368" s="189"/>
      <c r="C368" s="189"/>
      <c r="D368" s="124"/>
      <c r="E368" s="189"/>
      <c r="F368" s="126" t="s">
        <v>78</v>
      </c>
      <c r="G368" s="129">
        <f>'Прил 11 Перечень мероприятий'!H252</f>
        <v>6303.8</v>
      </c>
      <c r="H368" s="209"/>
    </row>
    <row r="369" spans="1:8" x14ac:dyDescent="0.25">
      <c r="A369" s="189"/>
      <c r="B369" s="189"/>
      <c r="C369" s="189"/>
      <c r="D369" s="124"/>
      <c r="E369" s="189"/>
      <c r="F369" s="126" t="s">
        <v>437</v>
      </c>
      <c r="G369" s="129">
        <f>'Прил 11 Перечень мероприятий'!I252</f>
        <v>5571.2</v>
      </c>
      <c r="H369" s="209"/>
    </row>
    <row r="370" spans="1:8" x14ac:dyDescent="0.25">
      <c r="A370" s="189"/>
      <c r="B370" s="189"/>
      <c r="C370" s="189"/>
      <c r="D370" s="124"/>
      <c r="E370" s="189"/>
      <c r="F370" s="126" t="s">
        <v>438</v>
      </c>
      <c r="G370" s="129">
        <f>'Прил 11 Перечень мероприятий'!J252</f>
        <v>5270.2</v>
      </c>
      <c r="H370" s="209"/>
    </row>
    <row r="371" spans="1:8" x14ac:dyDescent="0.25">
      <c r="A371" s="189"/>
      <c r="B371" s="189"/>
      <c r="C371" s="189"/>
      <c r="D371" s="124"/>
      <c r="E371" s="189"/>
      <c r="F371" s="126" t="s">
        <v>562</v>
      </c>
      <c r="G371" s="129">
        <f>'Прил 11 Перечень мероприятий'!K252</f>
        <v>4940.3</v>
      </c>
      <c r="H371" s="209"/>
    </row>
    <row r="372" spans="1:8" x14ac:dyDescent="0.25">
      <c r="A372" s="189"/>
      <c r="B372" s="189"/>
      <c r="C372" s="189"/>
      <c r="D372" s="124"/>
      <c r="E372" s="189"/>
      <c r="F372" s="126" t="s">
        <v>563</v>
      </c>
      <c r="G372" s="129">
        <f>'Прил 11 Перечень мероприятий'!L252</f>
        <v>4940.3</v>
      </c>
      <c r="H372" s="209"/>
    </row>
    <row r="373" spans="1:8" x14ac:dyDescent="0.25">
      <c r="A373" s="209" t="s">
        <v>71</v>
      </c>
      <c r="B373" s="209"/>
      <c r="C373" s="209"/>
      <c r="D373" s="209"/>
      <c r="E373" s="209"/>
      <c r="F373" s="209"/>
      <c r="G373" s="209"/>
      <c r="H373" s="209"/>
    </row>
    <row r="374" spans="1:8" x14ac:dyDescent="0.25">
      <c r="A374" s="189" t="s">
        <v>321</v>
      </c>
      <c r="B374" s="189" t="s">
        <v>322</v>
      </c>
      <c r="C374" s="189"/>
      <c r="D374" s="189"/>
      <c r="E374" s="187" t="s">
        <v>323</v>
      </c>
      <c r="F374" s="128" t="s">
        <v>564</v>
      </c>
      <c r="G374" s="107">
        <f>G375+G376+G377+G378+G379</f>
        <v>1480</v>
      </c>
      <c r="H374" s="187"/>
    </row>
    <row r="375" spans="1:8" x14ac:dyDescent="0.25">
      <c r="A375" s="189"/>
      <c r="B375" s="189"/>
      <c r="C375" s="189"/>
      <c r="D375" s="189"/>
      <c r="E375" s="187"/>
      <c r="F375" s="126" t="s">
        <v>78</v>
      </c>
      <c r="G375" s="129">
        <f>'Прил 11 Перечень мероприятий'!H265</f>
        <v>0</v>
      </c>
      <c r="H375" s="187"/>
    </row>
    <row r="376" spans="1:8" x14ac:dyDescent="0.25">
      <c r="A376" s="189"/>
      <c r="B376" s="189"/>
      <c r="C376" s="189"/>
      <c r="D376" s="189"/>
      <c r="E376" s="187"/>
      <c r="F376" s="126" t="s">
        <v>437</v>
      </c>
      <c r="G376" s="129">
        <f>'Прил 11 Перечень мероприятий'!I265</f>
        <v>1480</v>
      </c>
      <c r="H376" s="187"/>
    </row>
    <row r="377" spans="1:8" x14ac:dyDescent="0.25">
      <c r="A377" s="189"/>
      <c r="B377" s="189"/>
      <c r="C377" s="189"/>
      <c r="D377" s="189"/>
      <c r="E377" s="187"/>
      <c r="F377" s="126" t="s">
        <v>438</v>
      </c>
      <c r="G377" s="129">
        <f>'Прил 11 Перечень мероприятий'!J265</f>
        <v>0</v>
      </c>
      <c r="H377" s="187"/>
    </row>
    <row r="378" spans="1:8" x14ac:dyDescent="0.25">
      <c r="A378" s="189"/>
      <c r="B378" s="189"/>
      <c r="C378" s="189"/>
      <c r="D378" s="189"/>
      <c r="E378" s="187"/>
      <c r="F378" s="126" t="s">
        <v>562</v>
      </c>
      <c r="G378" s="129">
        <f>'Прил 11 Перечень мероприятий'!K265</f>
        <v>0</v>
      </c>
      <c r="H378" s="187"/>
    </row>
    <row r="379" spans="1:8" x14ac:dyDescent="0.25">
      <c r="A379" s="189"/>
      <c r="B379" s="189"/>
      <c r="C379" s="189"/>
      <c r="D379" s="189"/>
      <c r="E379" s="187"/>
      <c r="F379" s="126" t="s">
        <v>563</v>
      </c>
      <c r="G379" s="129">
        <f>'Прил 11 Перечень мероприятий'!L265</f>
        <v>0</v>
      </c>
      <c r="H379" s="187"/>
    </row>
    <row r="380" spans="1:8" x14ac:dyDescent="0.25">
      <c r="A380" s="189"/>
      <c r="B380" s="189" t="s">
        <v>245</v>
      </c>
      <c r="C380" s="189"/>
      <c r="D380" s="189"/>
      <c r="E380" s="187" t="s">
        <v>323</v>
      </c>
      <c r="F380" s="128" t="s">
        <v>564</v>
      </c>
      <c r="G380" s="107">
        <f>G381+G382+G383+G384+G385</f>
        <v>10000</v>
      </c>
      <c r="H380" s="187"/>
    </row>
    <row r="381" spans="1:8" x14ac:dyDescent="0.25">
      <c r="A381" s="189"/>
      <c r="B381" s="189"/>
      <c r="C381" s="189"/>
      <c r="D381" s="189"/>
      <c r="E381" s="187"/>
      <c r="F381" s="126" t="s">
        <v>78</v>
      </c>
      <c r="G381" s="129">
        <f>'Прил 11 Перечень мероприятий'!H268</f>
        <v>0</v>
      </c>
      <c r="H381" s="187"/>
    </row>
    <row r="382" spans="1:8" x14ac:dyDescent="0.25">
      <c r="A382" s="189"/>
      <c r="B382" s="189"/>
      <c r="C382" s="189"/>
      <c r="D382" s="189"/>
      <c r="E382" s="187"/>
      <c r="F382" s="126" t="s">
        <v>437</v>
      </c>
      <c r="G382" s="129">
        <f>'Прил 11 Перечень мероприятий'!I268</f>
        <v>10000</v>
      </c>
      <c r="H382" s="187"/>
    </row>
    <row r="383" spans="1:8" x14ac:dyDescent="0.25">
      <c r="A383" s="189"/>
      <c r="B383" s="189"/>
      <c r="C383" s="189"/>
      <c r="D383" s="189"/>
      <c r="E383" s="187"/>
      <c r="F383" s="126" t="s">
        <v>438</v>
      </c>
      <c r="G383" s="129">
        <f>'Прил 11 Перечень мероприятий'!J268</f>
        <v>0</v>
      </c>
      <c r="H383" s="187"/>
    </row>
    <row r="384" spans="1:8" x14ac:dyDescent="0.25">
      <c r="A384" s="189"/>
      <c r="B384" s="189"/>
      <c r="C384" s="189"/>
      <c r="D384" s="189"/>
      <c r="E384" s="187"/>
      <c r="F384" s="126" t="s">
        <v>562</v>
      </c>
      <c r="G384" s="129">
        <f>'Прил 11 Перечень мероприятий'!K268</f>
        <v>0</v>
      </c>
      <c r="H384" s="187"/>
    </row>
    <row r="385" spans="1:8" x14ac:dyDescent="0.25">
      <c r="A385" s="189"/>
      <c r="B385" s="189"/>
      <c r="C385" s="189"/>
      <c r="D385" s="189"/>
      <c r="E385" s="187"/>
      <c r="F385" s="126" t="s">
        <v>563</v>
      </c>
      <c r="G385" s="129">
        <f>'Прил 11 Перечень мероприятий'!L268</f>
        <v>0</v>
      </c>
      <c r="H385" s="187"/>
    </row>
    <row r="386" spans="1:8" x14ac:dyDescent="0.25">
      <c r="A386" s="189" t="s">
        <v>324</v>
      </c>
      <c r="B386" s="189" t="s">
        <v>245</v>
      </c>
      <c r="C386" s="189"/>
      <c r="D386" s="189"/>
      <c r="E386" s="187" t="s">
        <v>323</v>
      </c>
      <c r="F386" s="128" t="s">
        <v>564</v>
      </c>
      <c r="G386" s="107">
        <f>G387+G388+G389+G390+G391</f>
        <v>0</v>
      </c>
      <c r="H386" s="187"/>
    </row>
    <row r="387" spans="1:8" x14ac:dyDescent="0.25">
      <c r="A387" s="189"/>
      <c r="B387" s="189"/>
      <c r="C387" s="189"/>
      <c r="D387" s="189"/>
      <c r="E387" s="187"/>
      <c r="F387" s="126" t="s">
        <v>78</v>
      </c>
      <c r="G387" s="129">
        <f>'Прил 11 Перечень мероприятий'!H270</f>
        <v>0</v>
      </c>
      <c r="H387" s="187"/>
    </row>
    <row r="388" spans="1:8" x14ac:dyDescent="0.25">
      <c r="A388" s="189"/>
      <c r="B388" s="189"/>
      <c r="C388" s="189"/>
      <c r="D388" s="189"/>
      <c r="E388" s="187"/>
      <c r="F388" s="126" t="s">
        <v>437</v>
      </c>
      <c r="G388" s="129">
        <f>'Прил 11 Перечень мероприятий'!I271</f>
        <v>0</v>
      </c>
      <c r="H388" s="187"/>
    </row>
    <row r="389" spans="1:8" x14ac:dyDescent="0.25">
      <c r="A389" s="189"/>
      <c r="B389" s="189"/>
      <c r="C389" s="189"/>
      <c r="D389" s="189"/>
      <c r="E389" s="187"/>
      <c r="F389" s="126" t="s">
        <v>438</v>
      </c>
      <c r="G389" s="129">
        <f>'Прил 11 Перечень мероприятий'!J271</f>
        <v>0</v>
      </c>
      <c r="H389" s="187"/>
    </row>
    <row r="390" spans="1:8" x14ac:dyDescent="0.25">
      <c r="A390" s="189"/>
      <c r="B390" s="189"/>
      <c r="C390" s="189"/>
      <c r="D390" s="189"/>
      <c r="E390" s="187"/>
      <c r="F390" s="126" t="s">
        <v>562</v>
      </c>
      <c r="G390" s="129">
        <f>'Прил 11 Перечень мероприятий'!K271</f>
        <v>0</v>
      </c>
      <c r="H390" s="187"/>
    </row>
    <row r="391" spans="1:8" x14ac:dyDescent="0.25">
      <c r="A391" s="189"/>
      <c r="B391" s="189"/>
      <c r="C391" s="189"/>
      <c r="D391" s="189"/>
      <c r="E391" s="187"/>
      <c r="F391" s="126" t="s">
        <v>563</v>
      </c>
      <c r="G391" s="129">
        <f>'Прил 11 Перечень мероприятий'!L271</f>
        <v>0</v>
      </c>
      <c r="H391" s="187"/>
    </row>
    <row r="392" spans="1:8" x14ac:dyDescent="0.25">
      <c r="A392" s="189"/>
      <c r="B392" s="189" t="s">
        <v>325</v>
      </c>
      <c r="C392" s="189"/>
      <c r="D392" s="189"/>
      <c r="E392" s="187" t="s">
        <v>323</v>
      </c>
      <c r="F392" s="128" t="s">
        <v>564</v>
      </c>
      <c r="G392" s="107">
        <f>G393+G394+G395+G396+G397</f>
        <v>0</v>
      </c>
      <c r="H392" s="187"/>
    </row>
    <row r="393" spans="1:8" x14ac:dyDescent="0.25">
      <c r="A393" s="189"/>
      <c r="B393" s="189"/>
      <c r="C393" s="189"/>
      <c r="D393" s="189"/>
      <c r="E393" s="187"/>
      <c r="F393" s="126" t="s">
        <v>78</v>
      </c>
      <c r="G393" s="129">
        <f>'Прил 11 Перечень мероприятий'!H270</f>
        <v>0</v>
      </c>
      <c r="H393" s="187"/>
    </row>
    <row r="394" spans="1:8" x14ac:dyDescent="0.25">
      <c r="A394" s="189"/>
      <c r="B394" s="189"/>
      <c r="C394" s="189"/>
      <c r="D394" s="189"/>
      <c r="E394" s="187"/>
      <c r="F394" s="126" t="s">
        <v>437</v>
      </c>
      <c r="G394" s="129">
        <f>'Прил 11 Перечень мероприятий'!I270</f>
        <v>0</v>
      </c>
      <c r="H394" s="187"/>
    </row>
    <row r="395" spans="1:8" x14ac:dyDescent="0.25">
      <c r="A395" s="189"/>
      <c r="B395" s="189"/>
      <c r="C395" s="189"/>
      <c r="D395" s="189"/>
      <c r="E395" s="187"/>
      <c r="F395" s="126" t="s">
        <v>438</v>
      </c>
      <c r="G395" s="129">
        <f>'Прил 11 Перечень мероприятий'!J270</f>
        <v>0</v>
      </c>
      <c r="H395" s="187"/>
    </row>
    <row r="396" spans="1:8" x14ac:dyDescent="0.25">
      <c r="A396" s="189"/>
      <c r="B396" s="189"/>
      <c r="C396" s="189"/>
      <c r="D396" s="189"/>
      <c r="E396" s="187"/>
      <c r="F396" s="126" t="s">
        <v>562</v>
      </c>
      <c r="G396" s="129">
        <f>'Прил 11 Перечень мероприятий'!K270</f>
        <v>0</v>
      </c>
      <c r="H396" s="187"/>
    </row>
    <row r="397" spans="1:8" x14ac:dyDescent="0.25">
      <c r="A397" s="189"/>
      <c r="B397" s="189"/>
      <c r="C397" s="189"/>
      <c r="D397" s="189"/>
      <c r="E397" s="187"/>
      <c r="F397" s="126" t="s">
        <v>563</v>
      </c>
      <c r="G397" s="129">
        <f>'Прил 11 Перечень мероприятий'!L270</f>
        <v>0</v>
      </c>
      <c r="H397" s="187"/>
    </row>
    <row r="398" spans="1:8" x14ac:dyDescent="0.25">
      <c r="A398" s="189" t="s">
        <v>326</v>
      </c>
      <c r="B398" s="189" t="s">
        <v>322</v>
      </c>
      <c r="C398" s="189"/>
      <c r="D398" s="189"/>
      <c r="E398" s="187" t="s">
        <v>327</v>
      </c>
      <c r="F398" s="128" t="s">
        <v>564</v>
      </c>
      <c r="G398" s="107">
        <f>G399+G400+G401+G402+G403</f>
        <v>0</v>
      </c>
      <c r="H398" s="187"/>
    </row>
    <row r="399" spans="1:8" x14ac:dyDescent="0.25">
      <c r="A399" s="189"/>
      <c r="B399" s="189"/>
      <c r="C399" s="189"/>
      <c r="D399" s="189"/>
      <c r="E399" s="187"/>
      <c r="F399" s="126" t="s">
        <v>78</v>
      </c>
      <c r="G399" s="129">
        <f>'Прил 11 Перечень мероприятий'!H275</f>
        <v>0</v>
      </c>
      <c r="H399" s="187"/>
    </row>
    <row r="400" spans="1:8" x14ac:dyDescent="0.25">
      <c r="A400" s="189"/>
      <c r="B400" s="189"/>
      <c r="C400" s="189"/>
      <c r="D400" s="189"/>
      <c r="E400" s="187"/>
      <c r="F400" s="126" t="s">
        <v>437</v>
      </c>
      <c r="G400" s="129">
        <f>'Прил 11 Перечень мероприятий'!I275</f>
        <v>0</v>
      </c>
      <c r="H400" s="187"/>
    </row>
    <row r="401" spans="1:8" x14ac:dyDescent="0.25">
      <c r="A401" s="189"/>
      <c r="B401" s="189"/>
      <c r="C401" s="189"/>
      <c r="D401" s="189"/>
      <c r="E401" s="187"/>
      <c r="F401" s="126" t="s">
        <v>438</v>
      </c>
      <c r="G401" s="129">
        <f>'Прил 11 Перечень мероприятий'!J275</f>
        <v>0</v>
      </c>
      <c r="H401" s="187"/>
    </row>
    <row r="402" spans="1:8" x14ac:dyDescent="0.25">
      <c r="A402" s="189"/>
      <c r="B402" s="189"/>
      <c r="C402" s="189"/>
      <c r="D402" s="189"/>
      <c r="E402" s="187"/>
      <c r="F402" s="126" t="s">
        <v>562</v>
      </c>
      <c r="G402" s="129">
        <f>'Прил 11 Перечень мероприятий'!K275</f>
        <v>0</v>
      </c>
      <c r="H402" s="187"/>
    </row>
    <row r="403" spans="1:8" x14ac:dyDescent="0.25">
      <c r="A403" s="189"/>
      <c r="B403" s="189"/>
      <c r="C403" s="189"/>
      <c r="D403" s="189"/>
      <c r="E403" s="187"/>
      <c r="F403" s="126" t="s">
        <v>563</v>
      </c>
      <c r="G403" s="129">
        <f>'Прил 11 Перечень мероприятий'!L275</f>
        <v>0</v>
      </c>
      <c r="H403" s="187"/>
    </row>
  </sheetData>
  <mergeCells count="280">
    <mergeCell ref="A47:A52"/>
    <mergeCell ref="B47:C52"/>
    <mergeCell ref="D47:E52"/>
    <mergeCell ref="H47:H52"/>
    <mergeCell ref="A53:A58"/>
    <mergeCell ref="B53:C58"/>
    <mergeCell ref="D53:E58"/>
    <mergeCell ref="H53:H58"/>
    <mergeCell ref="B144:C149"/>
    <mergeCell ref="D144:E149"/>
    <mergeCell ref="H144:H149"/>
    <mergeCell ref="A108:A113"/>
    <mergeCell ref="B108:C113"/>
    <mergeCell ref="D108:E113"/>
    <mergeCell ref="H108:H113"/>
    <mergeCell ref="A114:A119"/>
    <mergeCell ref="B114:C119"/>
    <mergeCell ref="D114:E119"/>
    <mergeCell ref="H114:H119"/>
    <mergeCell ref="A96:A101"/>
    <mergeCell ref="B96:C101"/>
    <mergeCell ref="D96:E101"/>
    <mergeCell ref="H96:H101"/>
    <mergeCell ref="A102:A107"/>
    <mergeCell ref="A150:A155"/>
    <mergeCell ref="B150:C155"/>
    <mergeCell ref="D150:E155"/>
    <mergeCell ref="H150:H155"/>
    <mergeCell ref="B398:D403"/>
    <mergeCell ref="A398:A403"/>
    <mergeCell ref="A386:A397"/>
    <mergeCell ref="A374:A385"/>
    <mergeCell ref="E367:E372"/>
    <mergeCell ref="B349:D354"/>
    <mergeCell ref="B355:D360"/>
    <mergeCell ref="B361:D366"/>
    <mergeCell ref="A355:A360"/>
    <mergeCell ref="A361:A366"/>
    <mergeCell ref="B367:C372"/>
    <mergeCell ref="A367:A372"/>
    <mergeCell ref="E398:E403"/>
    <mergeCell ref="E349:E354"/>
    <mergeCell ref="H398:H403"/>
    <mergeCell ref="E355:E360"/>
    <mergeCell ref="H355:H360"/>
    <mergeCell ref="A349:A354"/>
    <mergeCell ref="A324:A329"/>
    <mergeCell ref="B324:C329"/>
    <mergeCell ref="A1:H1"/>
    <mergeCell ref="A2:H2"/>
    <mergeCell ref="A3:H3"/>
    <mergeCell ref="D17:E22"/>
    <mergeCell ref="A6:H6"/>
    <mergeCell ref="D78:E83"/>
    <mergeCell ref="E386:E391"/>
    <mergeCell ref="H386:H391"/>
    <mergeCell ref="E392:E397"/>
    <mergeCell ref="H392:H397"/>
    <mergeCell ref="B386:D391"/>
    <mergeCell ref="B392:D397"/>
    <mergeCell ref="A373:H373"/>
    <mergeCell ref="E374:E379"/>
    <mergeCell ref="H374:H379"/>
    <mergeCell ref="E380:E385"/>
    <mergeCell ref="H380:H385"/>
    <mergeCell ref="B374:D379"/>
    <mergeCell ref="B380:D385"/>
    <mergeCell ref="E361:E366"/>
    <mergeCell ref="H361:H366"/>
    <mergeCell ref="H367:H372"/>
    <mergeCell ref="A348:H348"/>
    <mergeCell ref="H349:H354"/>
    <mergeCell ref="D324:E329"/>
    <mergeCell ref="H324:H329"/>
    <mergeCell ref="A330:A335"/>
    <mergeCell ref="B330:C335"/>
    <mergeCell ref="D330:E335"/>
    <mergeCell ref="H330:H335"/>
    <mergeCell ref="B342:C347"/>
    <mergeCell ref="D342:E347"/>
    <mergeCell ref="H342:H347"/>
    <mergeCell ref="B336:C341"/>
    <mergeCell ref="D336:E341"/>
    <mergeCell ref="H336:H341"/>
    <mergeCell ref="A336:A347"/>
    <mergeCell ref="A312:A317"/>
    <mergeCell ref="B312:C317"/>
    <mergeCell ref="D312:E317"/>
    <mergeCell ref="H312:H317"/>
    <mergeCell ref="A318:A323"/>
    <mergeCell ref="B318:C323"/>
    <mergeCell ref="D318:E323"/>
    <mergeCell ref="H318:H323"/>
    <mergeCell ref="H294:H299"/>
    <mergeCell ref="A300:A305"/>
    <mergeCell ref="B300:C305"/>
    <mergeCell ref="D300:E305"/>
    <mergeCell ref="H300:H305"/>
    <mergeCell ref="A306:A311"/>
    <mergeCell ref="B306:C311"/>
    <mergeCell ref="D306:E311"/>
    <mergeCell ref="H306:H311"/>
    <mergeCell ref="A276:A281"/>
    <mergeCell ref="B276:C281"/>
    <mergeCell ref="D276:E281"/>
    <mergeCell ref="H276:H281"/>
    <mergeCell ref="A282:A299"/>
    <mergeCell ref="B282:C287"/>
    <mergeCell ref="D282:E287"/>
    <mergeCell ref="H282:H287"/>
    <mergeCell ref="B294:C299"/>
    <mergeCell ref="D294:E299"/>
    <mergeCell ref="B288:C293"/>
    <mergeCell ref="E288:E293"/>
    <mergeCell ref="H288:H293"/>
    <mergeCell ref="A264:A269"/>
    <mergeCell ref="B264:C269"/>
    <mergeCell ref="D264:E269"/>
    <mergeCell ref="H264:H269"/>
    <mergeCell ref="A270:A275"/>
    <mergeCell ref="B270:C275"/>
    <mergeCell ref="D270:E275"/>
    <mergeCell ref="H270:H275"/>
    <mergeCell ref="A246:A263"/>
    <mergeCell ref="B246:C251"/>
    <mergeCell ref="D246:E251"/>
    <mergeCell ref="H246:H251"/>
    <mergeCell ref="B252:C257"/>
    <mergeCell ref="D252:E257"/>
    <mergeCell ref="H252:H257"/>
    <mergeCell ref="B258:C263"/>
    <mergeCell ref="D258:E263"/>
    <mergeCell ref="H258:H263"/>
    <mergeCell ref="B232:C232"/>
    <mergeCell ref="D232:E232"/>
    <mergeCell ref="A233:H233"/>
    <mergeCell ref="A234:A245"/>
    <mergeCell ref="B234:C239"/>
    <mergeCell ref="D234:E245"/>
    <mergeCell ref="H234:H239"/>
    <mergeCell ref="B240:C245"/>
    <mergeCell ref="H240:H245"/>
    <mergeCell ref="B229:C229"/>
    <mergeCell ref="D229:E229"/>
    <mergeCell ref="B230:C230"/>
    <mergeCell ref="D230:E230"/>
    <mergeCell ref="B231:C231"/>
    <mergeCell ref="D231:E231"/>
    <mergeCell ref="A217:A222"/>
    <mergeCell ref="B217:C222"/>
    <mergeCell ref="D217:E222"/>
    <mergeCell ref="H217:H222"/>
    <mergeCell ref="A223:A228"/>
    <mergeCell ref="B223:C228"/>
    <mergeCell ref="D223:E228"/>
    <mergeCell ref="H223:H228"/>
    <mergeCell ref="B214:C214"/>
    <mergeCell ref="D214:E214"/>
    <mergeCell ref="B215:C215"/>
    <mergeCell ref="D215:E215"/>
    <mergeCell ref="B216:C216"/>
    <mergeCell ref="D216:E216"/>
    <mergeCell ref="B212:C212"/>
    <mergeCell ref="D212:E212"/>
    <mergeCell ref="B213:C213"/>
    <mergeCell ref="D213:E213"/>
    <mergeCell ref="H199:H204"/>
    <mergeCell ref="B205:C205"/>
    <mergeCell ref="D205:E205"/>
    <mergeCell ref="A206:A211"/>
    <mergeCell ref="B206:C211"/>
    <mergeCell ref="D206:E211"/>
    <mergeCell ref="H206:H211"/>
    <mergeCell ref="B197:C197"/>
    <mergeCell ref="D197:E197"/>
    <mergeCell ref="B198:C198"/>
    <mergeCell ref="D198:E198"/>
    <mergeCell ref="A199:A204"/>
    <mergeCell ref="B199:C204"/>
    <mergeCell ref="D199:E204"/>
    <mergeCell ref="A189:A194"/>
    <mergeCell ref="B189:C194"/>
    <mergeCell ref="D189:E194"/>
    <mergeCell ref="H189:H194"/>
    <mergeCell ref="A195:H195"/>
    <mergeCell ref="B196:C196"/>
    <mergeCell ref="D196:E196"/>
    <mergeCell ref="A164:H164"/>
    <mergeCell ref="B165:C170"/>
    <mergeCell ref="D165:E170"/>
    <mergeCell ref="H165:H170"/>
    <mergeCell ref="A183:A188"/>
    <mergeCell ref="B183:C188"/>
    <mergeCell ref="D183:E188"/>
    <mergeCell ref="H183:H188"/>
    <mergeCell ref="A165:A176"/>
    <mergeCell ref="B171:C176"/>
    <mergeCell ref="E171:E176"/>
    <mergeCell ref="H171:H176"/>
    <mergeCell ref="A177:A182"/>
    <mergeCell ref="B177:C182"/>
    <mergeCell ref="D177:E182"/>
    <mergeCell ref="A156:A161"/>
    <mergeCell ref="B156:C161"/>
    <mergeCell ref="D156:E161"/>
    <mergeCell ref="H156:H161"/>
    <mergeCell ref="A162:H162"/>
    <mergeCell ref="B163:C163"/>
    <mergeCell ref="D163:E163"/>
    <mergeCell ref="H120:H125"/>
    <mergeCell ref="A126:A131"/>
    <mergeCell ref="B126:C131"/>
    <mergeCell ref="D126:E131"/>
    <mergeCell ref="H126:H131"/>
    <mergeCell ref="A132:A137"/>
    <mergeCell ref="B132:C137"/>
    <mergeCell ref="D132:E137"/>
    <mergeCell ref="H132:H137"/>
    <mergeCell ref="D120:E125"/>
    <mergeCell ref="A120:A125"/>
    <mergeCell ref="B120:C125"/>
    <mergeCell ref="A138:A143"/>
    <mergeCell ref="B138:C143"/>
    <mergeCell ref="D138:E143"/>
    <mergeCell ref="H138:H143"/>
    <mergeCell ref="A144:A149"/>
    <mergeCell ref="B102:C107"/>
    <mergeCell ref="D102:E107"/>
    <mergeCell ref="H102:H107"/>
    <mergeCell ref="H78:H83"/>
    <mergeCell ref="B84:C89"/>
    <mergeCell ref="D84:E89"/>
    <mergeCell ref="H84:H89"/>
    <mergeCell ref="A90:A95"/>
    <mergeCell ref="B90:C95"/>
    <mergeCell ref="D90:E95"/>
    <mergeCell ref="H90:H95"/>
    <mergeCell ref="A59:A64"/>
    <mergeCell ref="B59:C64"/>
    <mergeCell ref="D59:E64"/>
    <mergeCell ref="H59:H64"/>
    <mergeCell ref="A71:H71"/>
    <mergeCell ref="A72:A89"/>
    <mergeCell ref="B72:C77"/>
    <mergeCell ref="D72:E77"/>
    <mergeCell ref="H72:H77"/>
    <mergeCell ref="B78:C83"/>
    <mergeCell ref="B65:C70"/>
    <mergeCell ref="A65:A70"/>
    <mergeCell ref="E65:E70"/>
    <mergeCell ref="H65:H70"/>
    <mergeCell ref="A35:A40"/>
    <mergeCell ref="B35:C40"/>
    <mergeCell ref="D35:E40"/>
    <mergeCell ref="H35:H40"/>
    <mergeCell ref="A41:A46"/>
    <mergeCell ref="B41:C46"/>
    <mergeCell ref="D41:E46"/>
    <mergeCell ref="H41:H46"/>
    <mergeCell ref="A23:A28"/>
    <mergeCell ref="B23:C28"/>
    <mergeCell ref="D23:E28"/>
    <mergeCell ref="H23:H28"/>
    <mergeCell ref="A29:A34"/>
    <mergeCell ref="B29:C34"/>
    <mergeCell ref="D29:E34"/>
    <mergeCell ref="H29:H34"/>
    <mergeCell ref="B8:C8"/>
    <mergeCell ref="D8:E8"/>
    <mergeCell ref="H17:H22"/>
    <mergeCell ref="B9:C9"/>
    <mergeCell ref="D9:E9"/>
    <mergeCell ref="A10:H10"/>
    <mergeCell ref="A11:A22"/>
    <mergeCell ref="B11:C16"/>
    <mergeCell ref="D11:E16"/>
    <mergeCell ref="H11:H16"/>
    <mergeCell ref="B17:C22"/>
    <mergeCell ref="F8:G8"/>
    <mergeCell ref="F9:G9"/>
  </mergeCells>
  <pageMargins left="0.9055118110236221" right="0.9055118110236221" top="0.74803149606299213" bottom="0.74803149606299213" header="0.31496062992125984" footer="0.31496062992125984"/>
  <pageSetup paperSize="9" scale="79" orientation="landscape" r:id="rId1"/>
  <rowBreaks count="11" manualBreakCount="11">
    <brk id="34" max="16383" man="1"/>
    <brk id="77" max="16383" man="1"/>
    <brk id="113" max="16383" man="1"/>
    <brk id="149" max="16383" man="1"/>
    <brk id="182" max="16383" man="1"/>
    <brk id="212" max="16383" man="1"/>
    <brk id="239" max="16383" man="1"/>
    <brk id="275" max="16383" man="1"/>
    <brk id="311" max="16383" man="1"/>
    <brk id="347" max="16383" man="1"/>
    <brk id="37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topLeftCell="A186" zoomScaleNormal="100" workbookViewId="0">
      <selection activeCell="G165" sqref="G165:G167"/>
    </sheetView>
  </sheetViews>
  <sheetFormatPr defaultRowHeight="15" x14ac:dyDescent="0.25"/>
  <cols>
    <col min="1" max="1" width="6.28515625" customWidth="1"/>
    <col min="2" max="2" width="17.42578125" customWidth="1"/>
    <col min="3" max="3" width="26" customWidth="1"/>
    <col min="4" max="4" width="14.7109375" customWidth="1"/>
    <col min="5" max="5" width="10.140625" customWidth="1"/>
    <col min="6" max="6" width="9.42578125" bestFit="1" customWidth="1"/>
    <col min="7" max="7" width="9.7109375" bestFit="1" customWidth="1"/>
    <col min="8" max="8" width="9.42578125" bestFit="1" customWidth="1"/>
    <col min="9" max="9" width="9.5703125" bestFit="1" customWidth="1"/>
    <col min="10" max="10" width="10.7109375" bestFit="1" customWidth="1"/>
    <col min="11" max="11" width="9.42578125" bestFit="1" customWidth="1"/>
    <col min="12" max="12" width="9.7109375" customWidth="1"/>
    <col min="13" max="13" width="11.85546875" customWidth="1"/>
    <col min="14" max="14" width="14.42578125" customWidth="1"/>
  </cols>
  <sheetData>
    <row r="1" spans="1:15" x14ac:dyDescent="0.25">
      <c r="A1" s="223" t="s">
        <v>336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5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5" ht="15.75" x14ac:dyDescent="0.2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1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 x14ac:dyDescent="0.25">
      <c r="A5" s="285" t="s">
        <v>337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</row>
    <row r="6" spans="1:15" ht="15.75" x14ac:dyDescent="0.25">
      <c r="A6" s="285" t="s">
        <v>338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5" ht="16.5" x14ac:dyDescent="0.25">
      <c r="A7" s="286" t="s">
        <v>20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5" x14ac:dyDescent="0.25">
      <c r="A8" s="5"/>
    </row>
    <row r="9" spans="1:15" ht="70.5" customHeight="1" x14ac:dyDescent="0.25">
      <c r="A9" s="216" t="s">
        <v>441</v>
      </c>
      <c r="B9" s="216" t="s">
        <v>432</v>
      </c>
      <c r="C9" s="216" t="s">
        <v>431</v>
      </c>
      <c r="D9" s="216" t="s">
        <v>433</v>
      </c>
      <c r="E9" s="216" t="s">
        <v>434</v>
      </c>
      <c r="F9" s="216" t="s">
        <v>435</v>
      </c>
      <c r="G9" s="216" t="s">
        <v>436</v>
      </c>
      <c r="H9" s="216"/>
      <c r="I9" s="216"/>
      <c r="J9" s="216"/>
      <c r="K9" s="216"/>
      <c r="L9" s="216"/>
      <c r="M9" s="216" t="s">
        <v>439</v>
      </c>
      <c r="N9" s="216" t="s">
        <v>440</v>
      </c>
      <c r="O9" s="253"/>
    </row>
    <row r="10" spans="1:15" ht="69.75" customHeight="1" x14ac:dyDescent="0.25">
      <c r="A10" s="216"/>
      <c r="B10" s="216"/>
      <c r="C10" s="216"/>
      <c r="D10" s="216"/>
      <c r="E10" s="216"/>
      <c r="F10" s="216"/>
      <c r="G10" s="216"/>
      <c r="H10" s="38" t="s">
        <v>78</v>
      </c>
      <c r="I10" s="38" t="s">
        <v>437</v>
      </c>
      <c r="J10" s="38" t="s">
        <v>438</v>
      </c>
      <c r="K10" s="38" t="s">
        <v>80</v>
      </c>
      <c r="L10" s="38" t="s">
        <v>81</v>
      </c>
      <c r="M10" s="216"/>
      <c r="N10" s="216"/>
      <c r="O10" s="253"/>
    </row>
    <row r="11" spans="1:15" ht="15" customHeight="1" x14ac:dyDescent="0.25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12</v>
      </c>
      <c r="O11" s="15"/>
    </row>
    <row r="12" spans="1:15" ht="30.75" customHeight="1" x14ac:dyDescent="0.25">
      <c r="A12" s="244" t="s">
        <v>479</v>
      </c>
      <c r="B12" s="245" t="s">
        <v>89</v>
      </c>
      <c r="C12" s="254"/>
      <c r="D12" s="39" t="s">
        <v>339</v>
      </c>
      <c r="E12" s="40"/>
      <c r="F12" s="135">
        <f t="shared" ref="F12:L12" si="0">F13+F14+F15</f>
        <v>35582.199999999997</v>
      </c>
      <c r="G12" s="135">
        <f t="shared" si="0"/>
        <v>169884.4</v>
      </c>
      <c r="H12" s="135">
        <f t="shared" si="0"/>
        <v>31911</v>
      </c>
      <c r="I12" s="135">
        <f t="shared" si="0"/>
        <v>31724.799999999999</v>
      </c>
      <c r="J12" s="135">
        <f t="shared" si="0"/>
        <v>35582.199999999997</v>
      </c>
      <c r="K12" s="135">
        <f t="shared" si="0"/>
        <v>35333.199999999997</v>
      </c>
      <c r="L12" s="41">
        <f t="shared" si="0"/>
        <v>35333.199999999997</v>
      </c>
      <c r="M12" s="39" t="s">
        <v>340</v>
      </c>
      <c r="N12" s="39"/>
      <c r="O12" s="15"/>
    </row>
    <row r="13" spans="1:15" ht="70.5" customHeight="1" x14ac:dyDescent="0.25">
      <c r="A13" s="244"/>
      <c r="B13" s="245"/>
      <c r="C13" s="254"/>
      <c r="D13" s="42" t="s">
        <v>395</v>
      </c>
      <c r="E13" s="42" t="s">
        <v>343</v>
      </c>
      <c r="F13" s="43">
        <f>J13</f>
        <v>35049.799999999996</v>
      </c>
      <c r="G13" s="43">
        <f>H13+I13+J13+K13+L13</f>
        <v>168274.8</v>
      </c>
      <c r="H13" s="43">
        <f>H17+H26+H28+H30+H32+H34</f>
        <v>31911</v>
      </c>
      <c r="I13" s="43">
        <f>I17+I26+I28+I30+I32+I34</f>
        <v>30647.599999999999</v>
      </c>
      <c r="J13" s="43">
        <f>J17+J26+J28+J30+J32+J34+J38</f>
        <v>35049.799999999996</v>
      </c>
      <c r="K13" s="43">
        <f>K17+K26+K28+K30+K32+K34</f>
        <v>35333.199999999997</v>
      </c>
      <c r="L13" s="43">
        <f>L17+L26+L28+L30+L32+L34</f>
        <v>35333.199999999997</v>
      </c>
      <c r="M13" s="42" t="s">
        <v>340</v>
      </c>
      <c r="N13" s="42"/>
      <c r="O13" s="16"/>
    </row>
    <row r="14" spans="1:15" ht="51" x14ac:dyDescent="0.25">
      <c r="A14" s="244"/>
      <c r="B14" s="245"/>
      <c r="C14" s="254"/>
      <c r="D14" s="42" t="s">
        <v>103</v>
      </c>
      <c r="E14" s="44" t="s">
        <v>343</v>
      </c>
      <c r="F14" s="43">
        <f t="shared" ref="F14:F15" si="1">J14</f>
        <v>495.09999999999997</v>
      </c>
      <c r="G14" s="43">
        <f t="shared" ref="G14:G15" si="2">H14+I14+J14+K14+L14</f>
        <v>1534.8999999999999</v>
      </c>
      <c r="H14" s="43">
        <f>H21+H35</f>
        <v>0</v>
      </c>
      <c r="I14" s="43">
        <f t="shared" ref="I14:L14" si="3">I21+I35</f>
        <v>1039.8</v>
      </c>
      <c r="J14" s="43">
        <f t="shared" si="3"/>
        <v>495.09999999999997</v>
      </c>
      <c r="K14" s="43">
        <f t="shared" si="3"/>
        <v>0</v>
      </c>
      <c r="L14" s="43">
        <f t="shared" si="3"/>
        <v>0</v>
      </c>
      <c r="M14" s="42" t="s">
        <v>340</v>
      </c>
      <c r="N14" s="42"/>
      <c r="O14" s="15"/>
    </row>
    <row r="15" spans="1:15" ht="38.25" x14ac:dyDescent="0.25">
      <c r="A15" s="244"/>
      <c r="B15" s="245"/>
      <c r="C15" s="254"/>
      <c r="D15" s="42" t="s">
        <v>344</v>
      </c>
      <c r="E15" s="44" t="s">
        <v>343</v>
      </c>
      <c r="F15" s="43">
        <f t="shared" si="1"/>
        <v>37.299999999999997</v>
      </c>
      <c r="G15" s="43">
        <f t="shared" si="2"/>
        <v>74.699999999999989</v>
      </c>
      <c r="H15" s="43">
        <f t="shared" ref="H15:L15" si="4">H36</f>
        <v>0</v>
      </c>
      <c r="I15" s="43">
        <f t="shared" si="4"/>
        <v>37.4</v>
      </c>
      <c r="J15" s="43">
        <f t="shared" si="4"/>
        <v>37.299999999999997</v>
      </c>
      <c r="K15" s="43">
        <f t="shared" si="4"/>
        <v>0</v>
      </c>
      <c r="L15" s="43">
        <f t="shared" si="4"/>
        <v>0</v>
      </c>
      <c r="M15" s="42" t="s">
        <v>340</v>
      </c>
      <c r="N15" s="42"/>
      <c r="O15" s="15"/>
    </row>
    <row r="16" spans="1:15" ht="25.5" x14ac:dyDescent="0.25">
      <c r="A16" s="189" t="s">
        <v>345</v>
      </c>
      <c r="B16" s="252" t="s">
        <v>243</v>
      </c>
      <c r="C16" s="252" t="s">
        <v>346</v>
      </c>
      <c r="D16" s="124" t="s">
        <v>339</v>
      </c>
      <c r="E16" s="128"/>
      <c r="F16" s="47">
        <f>F17+F18</f>
        <v>34302.999999999993</v>
      </c>
      <c r="G16" s="47">
        <f t="shared" ref="G16:L16" si="5">G17+G18</f>
        <v>166797.49999999997</v>
      </c>
      <c r="H16" s="47">
        <f t="shared" si="5"/>
        <v>31655.7</v>
      </c>
      <c r="I16" s="47">
        <f t="shared" si="5"/>
        <v>31472.399999999998</v>
      </c>
      <c r="J16" s="47">
        <f t="shared" si="5"/>
        <v>34302.999999999993</v>
      </c>
      <c r="K16" s="47">
        <f t="shared" si="5"/>
        <v>34683.199999999997</v>
      </c>
      <c r="L16" s="47">
        <f t="shared" si="5"/>
        <v>34683.199999999997</v>
      </c>
      <c r="M16" s="127" t="s">
        <v>340</v>
      </c>
      <c r="N16" s="127"/>
      <c r="O16" s="15"/>
    </row>
    <row r="17" spans="1:15" ht="63.75" customHeight="1" x14ac:dyDescent="0.25">
      <c r="A17" s="189"/>
      <c r="B17" s="252"/>
      <c r="C17" s="252"/>
      <c r="D17" s="124" t="s">
        <v>465</v>
      </c>
      <c r="E17" s="126" t="s">
        <v>343</v>
      </c>
      <c r="F17" s="137">
        <f>J17</f>
        <v>34302.999999999993</v>
      </c>
      <c r="G17" s="137">
        <f t="shared" ref="G17:L17" si="6">G20+G23</f>
        <v>165757.69999999998</v>
      </c>
      <c r="H17" s="137">
        <f t="shared" si="6"/>
        <v>31655.7</v>
      </c>
      <c r="I17" s="137">
        <f t="shared" si="6"/>
        <v>30432.6</v>
      </c>
      <c r="J17" s="137">
        <f t="shared" si="6"/>
        <v>34302.999999999993</v>
      </c>
      <c r="K17" s="137">
        <f t="shared" si="6"/>
        <v>34683.199999999997</v>
      </c>
      <c r="L17" s="137">
        <f t="shared" si="6"/>
        <v>34683.199999999997</v>
      </c>
      <c r="M17" s="124" t="s">
        <v>340</v>
      </c>
      <c r="N17" s="124"/>
      <c r="O17" s="15"/>
    </row>
    <row r="18" spans="1:15" ht="67.5" customHeight="1" x14ac:dyDescent="0.25">
      <c r="A18" s="189"/>
      <c r="B18" s="252"/>
      <c r="C18" s="252"/>
      <c r="D18" s="124" t="s">
        <v>103</v>
      </c>
      <c r="E18" s="126" t="s">
        <v>343</v>
      </c>
      <c r="F18" s="137">
        <f>J18</f>
        <v>0</v>
      </c>
      <c r="G18" s="137">
        <v>1039.8</v>
      </c>
      <c r="H18" s="137">
        <v>0</v>
      </c>
      <c r="I18" s="137">
        <v>1039.8</v>
      </c>
      <c r="J18" s="137">
        <v>0</v>
      </c>
      <c r="K18" s="137">
        <v>0</v>
      </c>
      <c r="L18" s="137">
        <v>0</v>
      </c>
      <c r="M18" s="124" t="s">
        <v>340</v>
      </c>
      <c r="N18" s="124"/>
      <c r="O18" s="16"/>
    </row>
    <row r="19" spans="1:15" ht="30" customHeight="1" x14ac:dyDescent="0.25">
      <c r="A19" s="251" t="s">
        <v>442</v>
      </c>
      <c r="B19" s="252" t="s">
        <v>347</v>
      </c>
      <c r="C19" s="252" t="s">
        <v>348</v>
      </c>
      <c r="D19" s="127" t="s">
        <v>339</v>
      </c>
      <c r="E19" s="128"/>
      <c r="F19" s="47">
        <f>F20+F21</f>
        <v>443.09999999999997</v>
      </c>
      <c r="G19" s="47">
        <f t="shared" ref="G19:L19" si="7">G20+G21</f>
        <v>2002.4999999999998</v>
      </c>
      <c r="H19" s="47">
        <f t="shared" si="7"/>
        <v>0</v>
      </c>
      <c r="I19" s="47">
        <f t="shared" si="7"/>
        <v>1559.4</v>
      </c>
      <c r="J19" s="47">
        <f t="shared" si="7"/>
        <v>443.09999999999997</v>
      </c>
      <c r="K19" s="47">
        <f t="shared" si="7"/>
        <v>0</v>
      </c>
      <c r="L19" s="47">
        <f t="shared" si="7"/>
        <v>0</v>
      </c>
      <c r="M19" s="127" t="s">
        <v>340</v>
      </c>
      <c r="N19" s="127"/>
      <c r="O19" s="16"/>
    </row>
    <row r="20" spans="1:15" ht="64.150000000000006" customHeight="1" x14ac:dyDescent="0.25">
      <c r="A20" s="251"/>
      <c r="B20" s="252"/>
      <c r="C20" s="252"/>
      <c r="D20" s="124" t="s">
        <v>180</v>
      </c>
      <c r="E20" s="126"/>
      <c r="F20" s="133">
        <f>J20</f>
        <v>147.69999999999999</v>
      </c>
      <c r="G20" s="133">
        <f>H20+I20+J20+K20+L20</f>
        <v>667.3</v>
      </c>
      <c r="H20" s="133">
        <v>0</v>
      </c>
      <c r="I20" s="133">
        <v>519.6</v>
      </c>
      <c r="J20" s="133">
        <v>147.69999999999999</v>
      </c>
      <c r="K20" s="133">
        <v>0</v>
      </c>
      <c r="L20" s="133">
        <v>0</v>
      </c>
      <c r="M20" s="124"/>
      <c r="N20" s="124"/>
      <c r="O20" s="16"/>
    </row>
    <row r="21" spans="1:15" ht="50.25" customHeight="1" x14ac:dyDescent="0.25">
      <c r="A21" s="251"/>
      <c r="B21" s="252"/>
      <c r="C21" s="252"/>
      <c r="D21" s="124" t="s">
        <v>103</v>
      </c>
      <c r="E21" s="126" t="s">
        <v>343</v>
      </c>
      <c r="F21" s="133">
        <f t="shared" ref="F21" si="8">J21</f>
        <v>295.39999999999998</v>
      </c>
      <c r="G21" s="133">
        <f t="shared" ref="G21" si="9">H21+I21+J21+K21+L21</f>
        <v>1335.1999999999998</v>
      </c>
      <c r="H21" s="133">
        <v>0</v>
      </c>
      <c r="I21" s="133">
        <v>1039.8</v>
      </c>
      <c r="J21" s="133">
        <v>295.39999999999998</v>
      </c>
      <c r="K21" s="133">
        <v>0</v>
      </c>
      <c r="L21" s="133">
        <v>0</v>
      </c>
      <c r="M21" s="124" t="s">
        <v>340</v>
      </c>
      <c r="N21" s="124"/>
      <c r="O21" s="16"/>
    </row>
    <row r="22" spans="1:15" ht="26.25" customHeight="1" x14ac:dyDescent="0.25">
      <c r="A22" s="251" t="s">
        <v>444</v>
      </c>
      <c r="B22" s="252" t="s">
        <v>243</v>
      </c>
      <c r="C22" s="252" t="s">
        <v>445</v>
      </c>
      <c r="D22" s="124" t="s">
        <v>339</v>
      </c>
      <c r="E22" s="128"/>
      <c r="F22" s="47">
        <f>F23</f>
        <v>34155.299999999996</v>
      </c>
      <c r="G22" s="147">
        <f t="shared" ref="G22:L22" si="10">G23</f>
        <v>165090.4</v>
      </c>
      <c r="H22" s="47">
        <f t="shared" si="10"/>
        <v>31655.7</v>
      </c>
      <c r="I22" s="47">
        <f t="shared" si="10"/>
        <v>29913</v>
      </c>
      <c r="J22" s="147">
        <f t="shared" si="10"/>
        <v>34155.299999999996</v>
      </c>
      <c r="K22" s="47">
        <f t="shared" si="10"/>
        <v>34683.199999999997</v>
      </c>
      <c r="L22" s="47">
        <f t="shared" si="10"/>
        <v>34683.199999999997</v>
      </c>
      <c r="M22" s="127" t="s">
        <v>340</v>
      </c>
      <c r="N22" s="127"/>
      <c r="O22" s="15"/>
    </row>
    <row r="23" spans="1:15" ht="17.25" customHeight="1" x14ac:dyDescent="0.25">
      <c r="A23" s="251"/>
      <c r="B23" s="252"/>
      <c r="C23" s="252"/>
      <c r="D23" s="124" t="s">
        <v>341</v>
      </c>
      <c r="E23" s="189" t="s">
        <v>343</v>
      </c>
      <c r="F23" s="255">
        <f>J23</f>
        <v>34155.299999999996</v>
      </c>
      <c r="G23" s="267">
        <f>H23+I23+J23+K23+L23</f>
        <v>165090.4</v>
      </c>
      <c r="H23" s="255">
        <v>31655.7</v>
      </c>
      <c r="I23" s="255">
        <v>29913</v>
      </c>
      <c r="J23" s="267">
        <f>34683.2-16.2-26.3-64-150-271.4</f>
        <v>34155.299999999996</v>
      </c>
      <c r="K23" s="255">
        <v>34683.199999999997</v>
      </c>
      <c r="L23" s="255">
        <v>34683.199999999997</v>
      </c>
      <c r="M23" s="187" t="s">
        <v>340</v>
      </c>
      <c r="N23" s="124"/>
      <c r="O23" s="253"/>
    </row>
    <row r="24" spans="1:15" ht="50.25" customHeight="1" x14ac:dyDescent="0.25">
      <c r="A24" s="251"/>
      <c r="B24" s="252"/>
      <c r="C24" s="252"/>
      <c r="D24" s="124" t="s">
        <v>342</v>
      </c>
      <c r="E24" s="189"/>
      <c r="F24" s="255"/>
      <c r="G24" s="267"/>
      <c r="H24" s="255"/>
      <c r="I24" s="255"/>
      <c r="J24" s="267"/>
      <c r="K24" s="255"/>
      <c r="L24" s="255"/>
      <c r="M24" s="187"/>
      <c r="N24" s="124"/>
      <c r="O24" s="253"/>
    </row>
    <row r="25" spans="1:15" ht="26.25" customHeight="1" x14ac:dyDescent="0.25">
      <c r="A25" s="251" t="s">
        <v>349</v>
      </c>
      <c r="B25" s="252" t="s">
        <v>350</v>
      </c>
      <c r="C25" s="252" t="s">
        <v>351</v>
      </c>
      <c r="D25" s="127" t="s">
        <v>339</v>
      </c>
      <c r="E25" s="128"/>
      <c r="F25" s="47">
        <f>F26</f>
        <v>8.4</v>
      </c>
      <c r="G25" s="47">
        <f t="shared" ref="G25:L25" si="11">G26</f>
        <v>8.4</v>
      </c>
      <c r="H25" s="47">
        <f t="shared" si="11"/>
        <v>0</v>
      </c>
      <c r="I25" s="47">
        <f t="shared" si="11"/>
        <v>0</v>
      </c>
      <c r="J25" s="47">
        <f t="shared" si="11"/>
        <v>8.4</v>
      </c>
      <c r="K25" s="47">
        <f t="shared" si="11"/>
        <v>0</v>
      </c>
      <c r="L25" s="47">
        <f t="shared" si="11"/>
        <v>0</v>
      </c>
      <c r="M25" s="127" t="s">
        <v>340</v>
      </c>
      <c r="N25" s="127"/>
      <c r="O25" s="15"/>
    </row>
    <row r="26" spans="1:15" ht="66.75" customHeight="1" x14ac:dyDescent="0.25">
      <c r="A26" s="251"/>
      <c r="B26" s="252"/>
      <c r="C26" s="252"/>
      <c r="D26" s="131" t="s">
        <v>395</v>
      </c>
      <c r="E26" s="124" t="s">
        <v>343</v>
      </c>
      <c r="F26" s="133">
        <f>J26</f>
        <v>8.4</v>
      </c>
      <c r="G26" s="133">
        <f>H26+I26+J26+K26+L26</f>
        <v>8.4</v>
      </c>
      <c r="H26" s="133">
        <v>0</v>
      </c>
      <c r="I26" s="133">
        <v>0</v>
      </c>
      <c r="J26" s="133">
        <v>8.4</v>
      </c>
      <c r="K26" s="133">
        <v>0</v>
      </c>
      <c r="L26" s="133">
        <v>0</v>
      </c>
      <c r="M26" s="124" t="s">
        <v>340</v>
      </c>
      <c r="N26" s="124"/>
      <c r="O26" s="120"/>
    </row>
    <row r="27" spans="1:15" ht="25.5" x14ac:dyDescent="0.25">
      <c r="A27" s="251" t="s">
        <v>352</v>
      </c>
      <c r="B27" s="252" t="s">
        <v>261</v>
      </c>
      <c r="C27" s="252" t="s">
        <v>351</v>
      </c>
      <c r="D27" s="127" t="s">
        <v>97</v>
      </c>
      <c r="E27" s="128"/>
      <c r="F27" s="47">
        <f>F28</f>
        <v>100</v>
      </c>
      <c r="G27" s="47">
        <f t="shared" ref="G27:L27" si="12">G28</f>
        <v>634.29999999999995</v>
      </c>
      <c r="H27" s="47">
        <f t="shared" si="12"/>
        <v>119.3</v>
      </c>
      <c r="I27" s="47">
        <f t="shared" si="12"/>
        <v>115</v>
      </c>
      <c r="J27" s="47">
        <f t="shared" si="12"/>
        <v>100</v>
      </c>
      <c r="K27" s="47">
        <f t="shared" si="12"/>
        <v>150</v>
      </c>
      <c r="L27" s="47">
        <f t="shared" si="12"/>
        <v>150</v>
      </c>
      <c r="M27" s="127" t="s">
        <v>340</v>
      </c>
      <c r="N27" s="127"/>
      <c r="O27" s="15"/>
    </row>
    <row r="28" spans="1:15" ht="63.75" x14ac:dyDescent="0.25">
      <c r="A28" s="251"/>
      <c r="B28" s="252"/>
      <c r="C28" s="252"/>
      <c r="D28" s="124" t="s">
        <v>180</v>
      </c>
      <c r="E28" s="126"/>
      <c r="F28" s="133">
        <f>J28</f>
        <v>100</v>
      </c>
      <c r="G28" s="133">
        <f>H28+I28+J28+K28+L28</f>
        <v>634.29999999999995</v>
      </c>
      <c r="H28" s="133">
        <v>119.3</v>
      </c>
      <c r="I28" s="133">
        <v>115</v>
      </c>
      <c r="J28" s="133">
        <v>100</v>
      </c>
      <c r="K28" s="133">
        <v>150</v>
      </c>
      <c r="L28" s="133">
        <v>150</v>
      </c>
      <c r="M28" s="124"/>
      <c r="N28" s="124"/>
      <c r="O28" s="16"/>
    </row>
    <row r="29" spans="1:15" ht="25.5" x14ac:dyDescent="0.25">
      <c r="A29" s="251" t="s">
        <v>353</v>
      </c>
      <c r="B29" s="252" t="s">
        <v>263</v>
      </c>
      <c r="C29" s="252" t="s">
        <v>351</v>
      </c>
      <c r="D29" s="127" t="s">
        <v>97</v>
      </c>
      <c r="E29" s="128"/>
      <c r="F29" s="47">
        <f>F30</f>
        <v>450</v>
      </c>
      <c r="G29" s="47">
        <f t="shared" ref="G29:L29" si="13">G30</f>
        <v>1570</v>
      </c>
      <c r="H29" s="47">
        <f t="shared" si="13"/>
        <v>120</v>
      </c>
      <c r="I29" s="47">
        <f t="shared" si="13"/>
        <v>100</v>
      </c>
      <c r="J29" s="47">
        <f t="shared" si="13"/>
        <v>450</v>
      </c>
      <c r="K29" s="47">
        <f t="shared" si="13"/>
        <v>450</v>
      </c>
      <c r="L29" s="47">
        <f t="shared" si="13"/>
        <v>450</v>
      </c>
      <c r="M29" s="127" t="s">
        <v>340</v>
      </c>
      <c r="N29" s="127"/>
      <c r="O29" s="15"/>
    </row>
    <row r="30" spans="1:15" ht="63.75" x14ac:dyDescent="0.25">
      <c r="A30" s="251"/>
      <c r="B30" s="252"/>
      <c r="C30" s="252"/>
      <c r="D30" s="124" t="s">
        <v>180</v>
      </c>
      <c r="E30" s="126"/>
      <c r="F30" s="133">
        <f>J30</f>
        <v>450</v>
      </c>
      <c r="G30" s="133">
        <f>H30+I30+J30+K30+L30</f>
        <v>1570</v>
      </c>
      <c r="H30" s="133">
        <v>120</v>
      </c>
      <c r="I30" s="133">
        <v>100</v>
      </c>
      <c r="J30" s="133">
        <v>450</v>
      </c>
      <c r="K30" s="133">
        <v>450</v>
      </c>
      <c r="L30" s="133">
        <v>450</v>
      </c>
      <c r="M30" s="124"/>
      <c r="N30" s="124"/>
      <c r="O30" s="16"/>
    </row>
    <row r="31" spans="1:15" ht="25.5" x14ac:dyDescent="0.25">
      <c r="A31" s="251" t="s">
        <v>354</v>
      </c>
      <c r="B31" s="252" t="s">
        <v>355</v>
      </c>
      <c r="C31" s="252" t="s">
        <v>351</v>
      </c>
      <c r="D31" s="127" t="s">
        <v>97</v>
      </c>
      <c r="E31" s="128"/>
      <c r="F31" s="47">
        <f>F32</f>
        <v>11.999999999999993</v>
      </c>
      <c r="G31" s="47">
        <f t="shared" ref="G31:L31" si="14">G32</f>
        <v>128</v>
      </c>
      <c r="H31" s="47">
        <f t="shared" si="14"/>
        <v>16</v>
      </c>
      <c r="I31" s="47">
        <f t="shared" si="14"/>
        <v>0</v>
      </c>
      <c r="J31" s="47">
        <f t="shared" si="14"/>
        <v>11.999999999999993</v>
      </c>
      <c r="K31" s="47">
        <f t="shared" si="14"/>
        <v>50</v>
      </c>
      <c r="L31" s="47">
        <f t="shared" si="14"/>
        <v>50</v>
      </c>
      <c r="M31" s="127" t="s">
        <v>340</v>
      </c>
      <c r="N31" s="187"/>
      <c r="O31" s="15"/>
    </row>
    <row r="32" spans="1:15" ht="63.75" x14ac:dyDescent="0.25">
      <c r="A32" s="251"/>
      <c r="B32" s="252"/>
      <c r="C32" s="252"/>
      <c r="D32" s="124" t="s">
        <v>180</v>
      </c>
      <c r="E32" s="126"/>
      <c r="F32" s="133">
        <f>J32</f>
        <v>11.999999999999993</v>
      </c>
      <c r="G32" s="133">
        <f>H32+I32+J32+K32+L32</f>
        <v>128</v>
      </c>
      <c r="H32" s="133">
        <v>16</v>
      </c>
      <c r="I32" s="133">
        <v>0</v>
      </c>
      <c r="J32" s="133">
        <f>100-8.4-50-29.6</f>
        <v>11.999999999999993</v>
      </c>
      <c r="K32" s="133">
        <v>50</v>
      </c>
      <c r="L32" s="133">
        <v>50</v>
      </c>
      <c r="M32" s="124"/>
      <c r="N32" s="187"/>
      <c r="O32" s="16"/>
    </row>
    <row r="33" spans="1:15" ht="24.6" customHeight="1" x14ac:dyDescent="0.25">
      <c r="A33" s="251" t="s">
        <v>443</v>
      </c>
      <c r="B33" s="252" t="s">
        <v>252</v>
      </c>
      <c r="C33" s="252" t="s">
        <v>351</v>
      </c>
      <c r="D33" s="127" t="s">
        <v>97</v>
      </c>
      <c r="E33" s="128" t="s">
        <v>343</v>
      </c>
      <c r="F33" s="47">
        <f>F34+F35+F36</f>
        <v>226.1</v>
      </c>
      <c r="G33" s="47">
        <f t="shared" ref="G33:L33" si="15">G34+G35+G36</f>
        <v>300.79999999999995</v>
      </c>
      <c r="H33" s="47">
        <f t="shared" si="15"/>
        <v>0</v>
      </c>
      <c r="I33" s="47">
        <f t="shared" si="15"/>
        <v>37.4</v>
      </c>
      <c r="J33" s="47">
        <f t="shared" si="15"/>
        <v>263.39999999999998</v>
      </c>
      <c r="K33" s="47">
        <f t="shared" si="15"/>
        <v>0</v>
      </c>
      <c r="L33" s="47">
        <f t="shared" si="15"/>
        <v>0</v>
      </c>
      <c r="M33" s="127" t="s">
        <v>340</v>
      </c>
      <c r="N33" s="124"/>
      <c r="O33" s="15"/>
    </row>
    <row r="34" spans="1:15" ht="63.75" x14ac:dyDescent="0.25">
      <c r="A34" s="251"/>
      <c r="B34" s="252"/>
      <c r="C34" s="252"/>
      <c r="D34" s="124" t="s">
        <v>180</v>
      </c>
      <c r="E34" s="126" t="s">
        <v>343</v>
      </c>
      <c r="F34" s="133">
        <f>J34</f>
        <v>26.4</v>
      </c>
      <c r="G34" s="133">
        <f>H34+I34+J34+K34+L34</f>
        <v>26.4</v>
      </c>
      <c r="H34" s="133">
        <v>0</v>
      </c>
      <c r="I34" s="133">
        <v>0</v>
      </c>
      <c r="J34" s="133">
        <v>26.4</v>
      </c>
      <c r="K34" s="133">
        <v>0</v>
      </c>
      <c r="L34" s="133">
        <v>0</v>
      </c>
      <c r="M34" s="124"/>
      <c r="N34" s="124"/>
      <c r="O34" s="16"/>
    </row>
    <row r="35" spans="1:15" ht="52.9" customHeight="1" x14ac:dyDescent="0.25">
      <c r="A35" s="251"/>
      <c r="B35" s="252"/>
      <c r="C35" s="252"/>
      <c r="D35" s="124" t="s">
        <v>103</v>
      </c>
      <c r="E35" s="126" t="s">
        <v>343</v>
      </c>
      <c r="F35" s="133">
        <f>J35</f>
        <v>199.7</v>
      </c>
      <c r="G35" s="133">
        <f>H35+I35+J35+K35+L35</f>
        <v>199.7</v>
      </c>
      <c r="H35" s="133">
        <v>0</v>
      </c>
      <c r="I35" s="133">
        <v>0</v>
      </c>
      <c r="J35" s="133">
        <v>199.7</v>
      </c>
      <c r="K35" s="133">
        <v>0</v>
      </c>
      <c r="L35" s="133">
        <v>0</v>
      </c>
      <c r="M35" s="124"/>
      <c r="N35" s="124"/>
      <c r="O35" s="90"/>
    </row>
    <row r="36" spans="1:15" ht="38.25" x14ac:dyDescent="0.25">
      <c r="A36" s="251"/>
      <c r="B36" s="252"/>
      <c r="C36" s="252"/>
      <c r="D36" s="124" t="s">
        <v>104</v>
      </c>
      <c r="E36" s="126" t="s">
        <v>343</v>
      </c>
      <c r="F36" s="133">
        <v>0</v>
      </c>
      <c r="G36" s="133">
        <f>H36+I36+J36+K36+L36</f>
        <v>74.699999999999989</v>
      </c>
      <c r="H36" s="133">
        <v>0</v>
      </c>
      <c r="I36" s="133">
        <v>37.4</v>
      </c>
      <c r="J36" s="133">
        <v>37.299999999999997</v>
      </c>
      <c r="K36" s="133">
        <v>0</v>
      </c>
      <c r="L36" s="133">
        <v>0</v>
      </c>
      <c r="M36" s="124" t="s">
        <v>340</v>
      </c>
      <c r="N36" s="124"/>
      <c r="O36" s="15"/>
    </row>
    <row r="37" spans="1:15" ht="25.5" x14ac:dyDescent="0.25">
      <c r="A37" s="251" t="s">
        <v>368</v>
      </c>
      <c r="B37" s="252" t="s">
        <v>409</v>
      </c>
      <c r="C37" s="252" t="s">
        <v>351</v>
      </c>
      <c r="D37" s="127" t="s">
        <v>97</v>
      </c>
      <c r="E37" s="128" t="s">
        <v>343</v>
      </c>
      <c r="F37" s="47">
        <f>F38</f>
        <v>150</v>
      </c>
      <c r="G37" s="47">
        <f t="shared" ref="G37:L37" si="16">G38</f>
        <v>150</v>
      </c>
      <c r="H37" s="47">
        <f t="shared" si="16"/>
        <v>0</v>
      </c>
      <c r="I37" s="47">
        <f t="shared" si="16"/>
        <v>0</v>
      </c>
      <c r="J37" s="47">
        <f t="shared" si="16"/>
        <v>150</v>
      </c>
      <c r="K37" s="47">
        <f t="shared" si="16"/>
        <v>0</v>
      </c>
      <c r="L37" s="47">
        <f t="shared" si="16"/>
        <v>0</v>
      </c>
      <c r="M37" s="127" t="s">
        <v>340</v>
      </c>
      <c r="N37" s="187"/>
      <c r="O37" s="15"/>
    </row>
    <row r="38" spans="1:15" ht="63.75" x14ac:dyDescent="0.25">
      <c r="A38" s="251"/>
      <c r="B38" s="252"/>
      <c r="C38" s="252"/>
      <c r="D38" s="124" t="s">
        <v>180</v>
      </c>
      <c r="E38" s="126" t="s">
        <v>343</v>
      </c>
      <c r="F38" s="133">
        <f>J38</f>
        <v>150</v>
      </c>
      <c r="G38" s="133">
        <f>H38+I38+J38+K38+L38</f>
        <v>150</v>
      </c>
      <c r="H38" s="133">
        <v>0</v>
      </c>
      <c r="I38" s="133">
        <v>0</v>
      </c>
      <c r="J38" s="133">
        <v>150</v>
      </c>
      <c r="K38" s="133">
        <v>0</v>
      </c>
      <c r="L38" s="133">
        <v>0</v>
      </c>
      <c r="M38" s="124"/>
      <c r="N38" s="187"/>
      <c r="O38" s="15"/>
    </row>
    <row r="39" spans="1:15" ht="15.75" x14ac:dyDescent="0.25">
      <c r="A39" s="169" t="s">
        <v>356</v>
      </c>
      <c r="B39" s="169"/>
      <c r="C39" s="169"/>
      <c r="D39" s="127" t="s">
        <v>357</v>
      </c>
      <c r="E39" s="126"/>
      <c r="F39" s="47">
        <f>F40+F42+F43</f>
        <v>35582.199999999997</v>
      </c>
      <c r="G39" s="47">
        <f t="shared" ref="G39:L39" si="17">G40+G42+G43</f>
        <v>169884.4</v>
      </c>
      <c r="H39" s="47">
        <f t="shared" si="17"/>
        <v>31911</v>
      </c>
      <c r="I39" s="47">
        <f t="shared" si="17"/>
        <v>31724.799999999999</v>
      </c>
      <c r="J39" s="47">
        <f t="shared" si="17"/>
        <v>35582.199999999997</v>
      </c>
      <c r="K39" s="47">
        <f t="shared" si="17"/>
        <v>35333.199999999997</v>
      </c>
      <c r="L39" s="47">
        <f t="shared" si="17"/>
        <v>35333.199999999997</v>
      </c>
      <c r="M39" s="124"/>
      <c r="N39" s="124"/>
      <c r="O39" s="15"/>
    </row>
    <row r="40" spans="1:15" ht="15" customHeight="1" x14ac:dyDescent="0.25">
      <c r="A40" s="169"/>
      <c r="B40" s="169"/>
      <c r="C40" s="169"/>
      <c r="D40" s="39" t="s">
        <v>341</v>
      </c>
      <c r="E40" s="244"/>
      <c r="F40" s="266">
        <f>J40</f>
        <v>35049.799999999996</v>
      </c>
      <c r="G40" s="266">
        <f t="shared" ref="G40:L40" si="18">G13</f>
        <v>168274.8</v>
      </c>
      <c r="H40" s="266">
        <f t="shared" si="18"/>
        <v>31911</v>
      </c>
      <c r="I40" s="266">
        <f t="shared" si="18"/>
        <v>30647.599999999999</v>
      </c>
      <c r="J40" s="266">
        <f t="shared" si="18"/>
        <v>35049.799999999996</v>
      </c>
      <c r="K40" s="266">
        <f t="shared" si="18"/>
        <v>35333.199999999997</v>
      </c>
      <c r="L40" s="266">
        <f t="shared" si="18"/>
        <v>35333.199999999997</v>
      </c>
      <c r="M40" s="254"/>
      <c r="N40" s="254"/>
      <c r="O40" s="253"/>
    </row>
    <row r="41" spans="1:15" ht="51" x14ac:dyDescent="0.25">
      <c r="A41" s="169"/>
      <c r="B41" s="169"/>
      <c r="C41" s="169"/>
      <c r="D41" s="39" t="s">
        <v>342</v>
      </c>
      <c r="E41" s="244"/>
      <c r="F41" s="266"/>
      <c r="G41" s="266"/>
      <c r="H41" s="266"/>
      <c r="I41" s="266"/>
      <c r="J41" s="266"/>
      <c r="K41" s="266"/>
      <c r="L41" s="266"/>
      <c r="M41" s="254"/>
      <c r="N41" s="254"/>
      <c r="O41" s="253"/>
    </row>
    <row r="42" spans="1:15" ht="51" x14ac:dyDescent="0.25">
      <c r="A42" s="169"/>
      <c r="B42" s="169"/>
      <c r="C42" s="169"/>
      <c r="D42" s="153" t="s">
        <v>446</v>
      </c>
      <c r="E42" s="154"/>
      <c r="F42" s="155">
        <f>J42</f>
        <v>495.09999999999997</v>
      </c>
      <c r="G42" s="155">
        <f t="shared" ref="G42:L43" si="19">G14</f>
        <v>1534.8999999999999</v>
      </c>
      <c r="H42" s="155">
        <f t="shared" si="19"/>
        <v>0</v>
      </c>
      <c r="I42" s="155">
        <f t="shared" si="19"/>
        <v>1039.8</v>
      </c>
      <c r="J42" s="155">
        <f t="shared" si="19"/>
        <v>495.09999999999997</v>
      </c>
      <c r="K42" s="155">
        <f t="shared" si="19"/>
        <v>0</v>
      </c>
      <c r="L42" s="155">
        <f t="shared" si="19"/>
        <v>0</v>
      </c>
      <c r="M42" s="156"/>
      <c r="N42" s="156"/>
      <c r="O42" s="16"/>
    </row>
    <row r="43" spans="1:15" ht="38.25" x14ac:dyDescent="0.25">
      <c r="A43" s="169"/>
      <c r="B43" s="169"/>
      <c r="C43" s="169"/>
      <c r="D43" s="56" t="s">
        <v>104</v>
      </c>
      <c r="E43" s="157"/>
      <c r="F43" s="158">
        <f>J43</f>
        <v>37.299999999999997</v>
      </c>
      <c r="G43" s="158">
        <f t="shared" si="19"/>
        <v>74.699999999999989</v>
      </c>
      <c r="H43" s="158">
        <f t="shared" si="19"/>
        <v>0</v>
      </c>
      <c r="I43" s="158">
        <f t="shared" si="19"/>
        <v>37.4</v>
      </c>
      <c r="J43" s="158">
        <f t="shared" si="19"/>
        <v>37.299999999999997</v>
      </c>
      <c r="K43" s="158">
        <f t="shared" si="19"/>
        <v>0</v>
      </c>
      <c r="L43" s="158">
        <f t="shared" si="19"/>
        <v>0</v>
      </c>
      <c r="M43" s="53"/>
      <c r="N43" s="53"/>
      <c r="O43" s="15"/>
    </row>
    <row r="44" spans="1:15" ht="27.75" customHeight="1" x14ac:dyDescent="0.25">
      <c r="A44" s="284" t="s">
        <v>359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</row>
    <row r="45" spans="1:15" ht="28.5" customHeight="1" x14ac:dyDescent="0.25">
      <c r="A45" s="244" t="s">
        <v>479</v>
      </c>
      <c r="B45" s="245" t="s">
        <v>119</v>
      </c>
      <c r="C45" s="244"/>
      <c r="D45" s="39" t="s">
        <v>339</v>
      </c>
      <c r="E45" s="39"/>
      <c r="F45" s="145">
        <f t="shared" ref="F45:L45" si="20">F46+F48+F49</f>
        <v>30547.4</v>
      </c>
      <c r="G45" s="145">
        <f t="shared" si="20"/>
        <v>139106.69999999998</v>
      </c>
      <c r="H45" s="145">
        <f t="shared" si="20"/>
        <v>25416</v>
      </c>
      <c r="I45" s="145">
        <f t="shared" si="20"/>
        <v>26054.5</v>
      </c>
      <c r="J45" s="145">
        <f t="shared" si="20"/>
        <v>30547.4</v>
      </c>
      <c r="K45" s="145">
        <f t="shared" si="20"/>
        <v>28544.400000000001</v>
      </c>
      <c r="L45" s="145">
        <f t="shared" si="20"/>
        <v>28544.400000000001</v>
      </c>
      <c r="M45" s="142" t="s">
        <v>340</v>
      </c>
      <c r="N45" s="142"/>
      <c r="O45" s="17"/>
    </row>
    <row r="46" spans="1:15" ht="15" customHeight="1" x14ac:dyDescent="0.25">
      <c r="A46" s="244"/>
      <c r="B46" s="245"/>
      <c r="C46" s="244"/>
      <c r="D46" s="142" t="s">
        <v>341</v>
      </c>
      <c r="E46" s="254" t="s">
        <v>343</v>
      </c>
      <c r="F46" s="265">
        <f>J46</f>
        <v>30274.800000000003</v>
      </c>
      <c r="G46" s="265">
        <f>H46+I46+J46+K46+L46</f>
        <v>137798.9</v>
      </c>
      <c r="H46" s="265">
        <f t="shared" ref="H46:I46" si="21">H52+H63+H65+H67+H69+H71+H79+H81+H83+H85+H89</f>
        <v>25416</v>
      </c>
      <c r="I46" s="265">
        <f t="shared" si="21"/>
        <v>25019.3</v>
      </c>
      <c r="J46" s="265">
        <f>J52+J63+J65+J67+J69+J71+J79+J81+J83+J85+J87+J89</f>
        <v>30274.800000000003</v>
      </c>
      <c r="K46" s="265">
        <f t="shared" ref="K46:L46" si="22">K52+K63+K65+K67+K69+K71+K79+K81+K83+K85+K87+K89</f>
        <v>28544.400000000001</v>
      </c>
      <c r="L46" s="265">
        <f t="shared" si="22"/>
        <v>28544.400000000001</v>
      </c>
      <c r="M46" s="254" t="s">
        <v>340</v>
      </c>
      <c r="N46" s="254"/>
    </row>
    <row r="47" spans="1:15" ht="51" x14ac:dyDescent="0.25">
      <c r="A47" s="244"/>
      <c r="B47" s="245"/>
      <c r="C47" s="244"/>
      <c r="D47" s="142" t="s">
        <v>342</v>
      </c>
      <c r="E47" s="254"/>
      <c r="F47" s="265"/>
      <c r="G47" s="265"/>
      <c r="H47" s="265"/>
      <c r="I47" s="265"/>
      <c r="J47" s="265"/>
      <c r="K47" s="265"/>
      <c r="L47" s="265"/>
      <c r="M47" s="254"/>
      <c r="N47" s="254"/>
    </row>
    <row r="48" spans="1:15" ht="51" x14ac:dyDescent="0.25">
      <c r="A48" s="244"/>
      <c r="B48" s="245"/>
      <c r="C48" s="244"/>
      <c r="D48" s="142" t="s">
        <v>103</v>
      </c>
      <c r="E48" s="142"/>
      <c r="F48" s="141">
        <f>F53+F72</f>
        <v>272.60000000000002</v>
      </c>
      <c r="G48" s="141">
        <f t="shared" ref="G48:L48" si="23">G53+G72</f>
        <v>1157.8</v>
      </c>
      <c r="H48" s="141">
        <f t="shared" si="23"/>
        <v>0</v>
      </c>
      <c r="I48" s="141">
        <f t="shared" si="23"/>
        <v>885.19999999999993</v>
      </c>
      <c r="J48" s="141">
        <f t="shared" si="23"/>
        <v>272.60000000000002</v>
      </c>
      <c r="K48" s="141">
        <f t="shared" si="23"/>
        <v>0</v>
      </c>
      <c r="L48" s="141">
        <f t="shared" si="23"/>
        <v>0</v>
      </c>
      <c r="M48" s="142" t="s">
        <v>340</v>
      </c>
      <c r="N48" s="142"/>
    </row>
    <row r="49" spans="1:15" ht="15" customHeight="1" x14ac:dyDescent="0.25">
      <c r="A49" s="244"/>
      <c r="B49" s="245"/>
      <c r="C49" s="244"/>
      <c r="D49" s="254" t="s">
        <v>104</v>
      </c>
      <c r="E49" s="254"/>
      <c r="F49" s="265">
        <f>J49</f>
        <v>0</v>
      </c>
      <c r="G49" s="265">
        <f t="shared" ref="G49:L49" si="24">G54</f>
        <v>150</v>
      </c>
      <c r="H49" s="265">
        <f t="shared" si="24"/>
        <v>0</v>
      </c>
      <c r="I49" s="265">
        <f t="shared" si="24"/>
        <v>150</v>
      </c>
      <c r="J49" s="265">
        <f t="shared" si="24"/>
        <v>0</v>
      </c>
      <c r="K49" s="265">
        <f t="shared" si="24"/>
        <v>0</v>
      </c>
      <c r="L49" s="265">
        <f t="shared" si="24"/>
        <v>0</v>
      </c>
      <c r="M49" s="254" t="s">
        <v>340</v>
      </c>
      <c r="N49" s="254"/>
    </row>
    <row r="50" spans="1:15" ht="24.75" customHeight="1" x14ac:dyDescent="0.25">
      <c r="A50" s="244"/>
      <c r="B50" s="245"/>
      <c r="C50" s="244"/>
      <c r="D50" s="254"/>
      <c r="E50" s="254"/>
      <c r="F50" s="265"/>
      <c r="G50" s="265"/>
      <c r="H50" s="265"/>
      <c r="I50" s="265"/>
      <c r="J50" s="265"/>
      <c r="K50" s="265"/>
      <c r="L50" s="265"/>
      <c r="M50" s="254"/>
      <c r="N50" s="254"/>
    </row>
    <row r="51" spans="1:15" ht="25.5" x14ac:dyDescent="0.25">
      <c r="A51" s="189" t="s">
        <v>345</v>
      </c>
      <c r="B51" s="252" t="s">
        <v>254</v>
      </c>
      <c r="C51" s="252" t="s">
        <v>346</v>
      </c>
      <c r="D51" s="127" t="s">
        <v>339</v>
      </c>
      <c r="E51" s="127"/>
      <c r="F51" s="99">
        <f>F52+F53+F54</f>
        <v>16647.900000000001</v>
      </c>
      <c r="G51" s="99">
        <f t="shared" ref="G51:L51" si="25">G52+G53+G54</f>
        <v>78724.87000000001</v>
      </c>
      <c r="H51" s="99">
        <f t="shared" si="25"/>
        <v>14750.67</v>
      </c>
      <c r="I51" s="99">
        <f t="shared" si="25"/>
        <v>15121.699999999999</v>
      </c>
      <c r="J51" s="99">
        <f t="shared" si="25"/>
        <v>16647.900000000001</v>
      </c>
      <c r="K51" s="99">
        <f t="shared" si="25"/>
        <v>16102.300000000001</v>
      </c>
      <c r="L51" s="99">
        <f t="shared" si="25"/>
        <v>16102.300000000001</v>
      </c>
      <c r="M51" s="124" t="s">
        <v>340</v>
      </c>
      <c r="N51" s="124"/>
      <c r="O51" s="17"/>
    </row>
    <row r="52" spans="1:15" ht="60" customHeight="1" x14ac:dyDescent="0.25">
      <c r="A52" s="189"/>
      <c r="B52" s="252"/>
      <c r="C52" s="252"/>
      <c r="D52" s="124" t="s">
        <v>342</v>
      </c>
      <c r="E52" s="124"/>
      <c r="F52" s="137">
        <f>J52</f>
        <v>16488.900000000001</v>
      </c>
      <c r="G52" s="137">
        <f>H52+I52+J52+K52+L52</f>
        <v>77873.570000000007</v>
      </c>
      <c r="H52" s="137">
        <f t="shared" ref="H52:L52" si="26">H56+H61</f>
        <v>14750.67</v>
      </c>
      <c r="I52" s="137">
        <f>I56+I61</f>
        <v>14429.4</v>
      </c>
      <c r="J52" s="137">
        <f t="shared" si="26"/>
        <v>16488.900000000001</v>
      </c>
      <c r="K52" s="137">
        <f t="shared" si="26"/>
        <v>16102.300000000001</v>
      </c>
      <c r="L52" s="137">
        <f t="shared" si="26"/>
        <v>16102.300000000001</v>
      </c>
      <c r="M52" s="124" t="s">
        <v>340</v>
      </c>
      <c r="N52" s="124"/>
    </row>
    <row r="53" spans="1:15" ht="51" x14ac:dyDescent="0.25">
      <c r="A53" s="189"/>
      <c r="B53" s="252"/>
      <c r="C53" s="252"/>
      <c r="D53" s="124" t="s">
        <v>103</v>
      </c>
      <c r="E53" s="124" t="s">
        <v>343</v>
      </c>
      <c r="F53" s="137">
        <f>J53</f>
        <v>159</v>
      </c>
      <c r="G53" s="137">
        <f>H53+I53+J53+K53+L53</f>
        <v>701.3</v>
      </c>
      <c r="H53" s="137">
        <f t="shared" ref="H53:L53" si="27">H57</f>
        <v>0</v>
      </c>
      <c r="I53" s="137">
        <f t="shared" si="27"/>
        <v>542.29999999999995</v>
      </c>
      <c r="J53" s="137">
        <f t="shared" si="27"/>
        <v>159</v>
      </c>
      <c r="K53" s="137">
        <f t="shared" si="27"/>
        <v>0</v>
      </c>
      <c r="L53" s="137">
        <f t="shared" si="27"/>
        <v>0</v>
      </c>
      <c r="M53" s="124" t="s">
        <v>340</v>
      </c>
      <c r="N53" s="124"/>
    </row>
    <row r="54" spans="1:15" ht="54" customHeight="1" x14ac:dyDescent="0.25">
      <c r="A54" s="189"/>
      <c r="B54" s="252"/>
      <c r="C54" s="252"/>
      <c r="D54" s="124" t="s">
        <v>104</v>
      </c>
      <c r="E54" s="124" t="s">
        <v>343</v>
      </c>
      <c r="F54" s="137">
        <f>J54</f>
        <v>0</v>
      </c>
      <c r="G54" s="137">
        <f>H54+I54+J54+K54+L54</f>
        <v>150</v>
      </c>
      <c r="H54" s="137">
        <f t="shared" ref="H54:L54" si="28">H59</f>
        <v>0</v>
      </c>
      <c r="I54" s="137">
        <f t="shared" si="28"/>
        <v>150</v>
      </c>
      <c r="J54" s="137">
        <f t="shared" si="28"/>
        <v>0</v>
      </c>
      <c r="K54" s="137">
        <f t="shared" si="28"/>
        <v>0</v>
      </c>
      <c r="L54" s="137">
        <f t="shared" si="28"/>
        <v>0</v>
      </c>
      <c r="M54" s="124" t="s">
        <v>340</v>
      </c>
      <c r="N54" s="124"/>
    </row>
    <row r="55" spans="1:15" ht="25.5" x14ac:dyDescent="0.25">
      <c r="A55" s="251" t="s">
        <v>442</v>
      </c>
      <c r="B55" s="252" t="s">
        <v>360</v>
      </c>
      <c r="C55" s="252" t="s">
        <v>348</v>
      </c>
      <c r="D55" s="127" t="s">
        <v>339</v>
      </c>
      <c r="E55" s="127" t="s">
        <v>343</v>
      </c>
      <c r="F55" s="99">
        <f>F56+F57</f>
        <v>238.5</v>
      </c>
      <c r="G55" s="99">
        <f t="shared" ref="G55:L55" si="29">G56+G57</f>
        <v>1051.8</v>
      </c>
      <c r="H55" s="99">
        <f t="shared" si="29"/>
        <v>0</v>
      </c>
      <c r="I55" s="99">
        <f t="shared" si="29"/>
        <v>813.3</v>
      </c>
      <c r="J55" s="99">
        <f t="shared" si="29"/>
        <v>238.5</v>
      </c>
      <c r="K55" s="99">
        <f t="shared" si="29"/>
        <v>0</v>
      </c>
      <c r="L55" s="99">
        <f t="shared" si="29"/>
        <v>0</v>
      </c>
      <c r="M55" s="124" t="s">
        <v>340</v>
      </c>
      <c r="N55" s="124"/>
    </row>
    <row r="56" spans="1:15" ht="51" x14ac:dyDescent="0.25">
      <c r="A56" s="251"/>
      <c r="B56" s="252"/>
      <c r="C56" s="252"/>
      <c r="D56" s="124" t="s">
        <v>342</v>
      </c>
      <c r="E56" s="124"/>
      <c r="F56" s="137">
        <f>J56</f>
        <v>79.5</v>
      </c>
      <c r="G56" s="137">
        <f>H56+I56+J56+K56+L56</f>
        <v>350.5</v>
      </c>
      <c r="H56" s="137">
        <v>0</v>
      </c>
      <c r="I56" s="137">
        <v>271</v>
      </c>
      <c r="J56" s="137">
        <v>79.5</v>
      </c>
      <c r="K56" s="137">
        <v>0</v>
      </c>
      <c r="L56" s="137">
        <v>0</v>
      </c>
      <c r="M56" s="124" t="s">
        <v>340</v>
      </c>
      <c r="N56" s="124"/>
    </row>
    <row r="57" spans="1:15" ht="51" x14ac:dyDescent="0.25">
      <c r="A57" s="251"/>
      <c r="B57" s="252"/>
      <c r="C57" s="252"/>
      <c r="D57" s="124" t="s">
        <v>103</v>
      </c>
      <c r="E57" s="124" t="s">
        <v>343</v>
      </c>
      <c r="F57" s="137">
        <f>J57</f>
        <v>159</v>
      </c>
      <c r="G57" s="137">
        <f>H57+I57+J57+K57+L57</f>
        <v>701.3</v>
      </c>
      <c r="H57" s="137">
        <v>0</v>
      </c>
      <c r="I57" s="137">
        <v>542.29999999999995</v>
      </c>
      <c r="J57" s="137">
        <v>159</v>
      </c>
      <c r="K57" s="137">
        <v>0</v>
      </c>
      <c r="L57" s="137">
        <v>0</v>
      </c>
      <c r="M57" s="124" t="s">
        <v>340</v>
      </c>
      <c r="N57" s="124"/>
    </row>
    <row r="58" spans="1:15" ht="25.5" customHeight="1" x14ac:dyDescent="0.25">
      <c r="A58" s="251" t="s">
        <v>444</v>
      </c>
      <c r="B58" s="252" t="s">
        <v>361</v>
      </c>
      <c r="C58" s="252" t="s">
        <v>348</v>
      </c>
      <c r="D58" s="127" t="s">
        <v>97</v>
      </c>
      <c r="E58" s="127"/>
      <c r="F58" s="99">
        <f>F59</f>
        <v>0</v>
      </c>
      <c r="G58" s="99">
        <f t="shared" ref="G58:L58" si="30">G59</f>
        <v>150</v>
      </c>
      <c r="H58" s="99">
        <f t="shared" si="30"/>
        <v>0</v>
      </c>
      <c r="I58" s="99">
        <f t="shared" si="30"/>
        <v>150</v>
      </c>
      <c r="J58" s="99">
        <f t="shared" si="30"/>
        <v>0</v>
      </c>
      <c r="K58" s="99">
        <f t="shared" si="30"/>
        <v>0</v>
      </c>
      <c r="L58" s="99">
        <f t="shared" si="30"/>
        <v>0</v>
      </c>
      <c r="M58" s="124" t="s">
        <v>340</v>
      </c>
      <c r="N58" s="124"/>
    </row>
    <row r="59" spans="1:15" ht="42" customHeight="1" x14ac:dyDescent="0.25">
      <c r="A59" s="251"/>
      <c r="B59" s="252"/>
      <c r="C59" s="252"/>
      <c r="D59" s="124" t="s">
        <v>104</v>
      </c>
      <c r="E59" s="124" t="s">
        <v>343</v>
      </c>
      <c r="F59" s="137">
        <f>J59</f>
        <v>0</v>
      </c>
      <c r="G59" s="137">
        <f>H59+I59+J59+K59+L59</f>
        <v>150</v>
      </c>
      <c r="H59" s="137">
        <v>0</v>
      </c>
      <c r="I59" s="137">
        <v>150</v>
      </c>
      <c r="J59" s="137">
        <v>0</v>
      </c>
      <c r="K59" s="137">
        <v>0</v>
      </c>
      <c r="L59" s="137">
        <v>0</v>
      </c>
      <c r="M59" s="124" t="s">
        <v>340</v>
      </c>
      <c r="N59" s="124"/>
    </row>
    <row r="60" spans="1:15" ht="28.5" customHeight="1" x14ac:dyDescent="0.25">
      <c r="A60" s="251" t="s">
        <v>450</v>
      </c>
      <c r="B60" s="252" t="s">
        <v>451</v>
      </c>
      <c r="C60" s="252" t="s">
        <v>348</v>
      </c>
      <c r="D60" s="127" t="s">
        <v>97</v>
      </c>
      <c r="E60" s="127"/>
      <c r="F60" s="99">
        <f>F61</f>
        <v>16409.400000000001</v>
      </c>
      <c r="G60" s="149">
        <f t="shared" ref="G60:L60" si="31">G61</f>
        <v>77523.070000000007</v>
      </c>
      <c r="H60" s="99">
        <f t="shared" si="31"/>
        <v>14750.67</v>
      </c>
      <c r="I60" s="99">
        <f t="shared" si="31"/>
        <v>14158.4</v>
      </c>
      <c r="J60" s="149">
        <f t="shared" si="31"/>
        <v>16409.400000000001</v>
      </c>
      <c r="K60" s="99">
        <f t="shared" si="31"/>
        <v>16102.300000000001</v>
      </c>
      <c r="L60" s="99">
        <f t="shared" si="31"/>
        <v>16102.300000000001</v>
      </c>
      <c r="M60" s="124" t="s">
        <v>340</v>
      </c>
      <c r="N60" s="124"/>
    </row>
    <row r="61" spans="1:15" ht="88.5" customHeight="1" x14ac:dyDescent="0.25">
      <c r="A61" s="251"/>
      <c r="B61" s="252"/>
      <c r="C61" s="252"/>
      <c r="D61" s="124" t="s">
        <v>104</v>
      </c>
      <c r="E61" s="124" t="s">
        <v>343</v>
      </c>
      <c r="F61" s="138">
        <f>J61</f>
        <v>16409.400000000001</v>
      </c>
      <c r="G61" s="150">
        <f>H61+I61+J61+K61+L61</f>
        <v>77523.070000000007</v>
      </c>
      <c r="H61" s="137">
        <v>14750.67</v>
      </c>
      <c r="I61" s="137">
        <v>14158.4</v>
      </c>
      <c r="J61" s="150">
        <f>6623.1+9479.2+146.5-33+193.6</f>
        <v>16409.400000000001</v>
      </c>
      <c r="K61" s="137">
        <f>6623.1+9479.2</f>
        <v>16102.300000000001</v>
      </c>
      <c r="L61" s="137">
        <f>6623.1+9479.2</f>
        <v>16102.300000000001</v>
      </c>
      <c r="M61" s="124" t="s">
        <v>340</v>
      </c>
      <c r="N61" s="124"/>
    </row>
    <row r="62" spans="1:15" ht="25.5" x14ac:dyDescent="0.25">
      <c r="A62" s="189" t="s">
        <v>349</v>
      </c>
      <c r="B62" s="252" t="s">
        <v>247</v>
      </c>
      <c r="C62" s="252" t="s">
        <v>351</v>
      </c>
      <c r="D62" s="127" t="s">
        <v>339</v>
      </c>
      <c r="E62" s="127"/>
      <c r="F62" s="99">
        <f>F63</f>
        <v>0</v>
      </c>
      <c r="G62" s="99">
        <f t="shared" ref="G62:L62" si="32">G63</f>
        <v>0</v>
      </c>
      <c r="H62" s="99">
        <f t="shared" si="32"/>
        <v>0</v>
      </c>
      <c r="I62" s="99">
        <f t="shared" si="32"/>
        <v>0</v>
      </c>
      <c r="J62" s="99">
        <f t="shared" si="32"/>
        <v>0</v>
      </c>
      <c r="K62" s="99">
        <f t="shared" si="32"/>
        <v>0</v>
      </c>
      <c r="L62" s="99">
        <f t="shared" si="32"/>
        <v>0</v>
      </c>
      <c r="M62" s="124" t="s">
        <v>340</v>
      </c>
      <c r="N62" s="124"/>
    </row>
    <row r="63" spans="1:15" ht="95.25" customHeight="1" x14ac:dyDescent="0.25">
      <c r="A63" s="189"/>
      <c r="B63" s="252"/>
      <c r="C63" s="252"/>
      <c r="D63" s="124" t="s">
        <v>342</v>
      </c>
      <c r="E63" s="124"/>
      <c r="F63" s="137">
        <f>J63</f>
        <v>0</v>
      </c>
      <c r="G63" s="137">
        <f>H63+I63+J63+K63+L63</f>
        <v>0</v>
      </c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124" t="s">
        <v>340</v>
      </c>
      <c r="N63" s="124"/>
    </row>
    <row r="64" spans="1:15" ht="25.5" x14ac:dyDescent="0.25">
      <c r="A64" s="189" t="s">
        <v>352</v>
      </c>
      <c r="B64" s="252" t="s">
        <v>362</v>
      </c>
      <c r="C64" s="252" t="s">
        <v>363</v>
      </c>
      <c r="D64" s="127" t="s">
        <v>339</v>
      </c>
      <c r="E64" s="127"/>
      <c r="F64" s="99">
        <f>F65</f>
        <v>0</v>
      </c>
      <c r="G64" s="99">
        <f t="shared" ref="G64:L64" si="33">G65</f>
        <v>80</v>
      </c>
      <c r="H64" s="99">
        <f t="shared" si="33"/>
        <v>80</v>
      </c>
      <c r="I64" s="99">
        <f t="shared" si="33"/>
        <v>0</v>
      </c>
      <c r="J64" s="99">
        <f t="shared" si="33"/>
        <v>0</v>
      </c>
      <c r="K64" s="99">
        <f t="shared" si="33"/>
        <v>0</v>
      </c>
      <c r="L64" s="99">
        <f t="shared" si="33"/>
        <v>0</v>
      </c>
      <c r="M64" s="124" t="s">
        <v>340</v>
      </c>
      <c r="N64" s="124"/>
    </row>
    <row r="65" spans="1:15" ht="51" x14ac:dyDescent="0.25">
      <c r="A65" s="189"/>
      <c r="B65" s="252"/>
      <c r="C65" s="252"/>
      <c r="D65" s="124" t="s">
        <v>342</v>
      </c>
      <c r="E65" s="124"/>
      <c r="F65" s="137">
        <f>J65</f>
        <v>0</v>
      </c>
      <c r="G65" s="137">
        <f>H65+I65+J65+K65+L65</f>
        <v>80</v>
      </c>
      <c r="H65" s="137">
        <v>80</v>
      </c>
      <c r="I65" s="137">
        <v>0</v>
      </c>
      <c r="J65" s="137">
        <v>0</v>
      </c>
      <c r="K65" s="137">
        <v>0</v>
      </c>
      <c r="L65" s="137">
        <v>0</v>
      </c>
      <c r="M65" s="124" t="s">
        <v>340</v>
      </c>
      <c r="N65" s="124"/>
    </row>
    <row r="66" spans="1:15" ht="25.5" x14ac:dyDescent="0.25">
      <c r="A66" s="189" t="s">
        <v>353</v>
      </c>
      <c r="B66" s="252" t="s">
        <v>364</v>
      </c>
      <c r="C66" s="252" t="s">
        <v>351</v>
      </c>
      <c r="D66" s="127" t="s">
        <v>97</v>
      </c>
      <c r="E66" s="127"/>
      <c r="F66" s="99">
        <f>F67</f>
        <v>131</v>
      </c>
      <c r="G66" s="99">
        <f t="shared" ref="G66:L66" si="34">G67</f>
        <v>521.45000000000005</v>
      </c>
      <c r="H66" s="99">
        <f t="shared" si="34"/>
        <v>98.45</v>
      </c>
      <c r="I66" s="99">
        <f t="shared" si="34"/>
        <v>30</v>
      </c>
      <c r="J66" s="99">
        <f t="shared" si="34"/>
        <v>131</v>
      </c>
      <c r="K66" s="99">
        <f t="shared" si="34"/>
        <v>131</v>
      </c>
      <c r="L66" s="99">
        <f t="shared" si="34"/>
        <v>131</v>
      </c>
      <c r="M66" s="124" t="s">
        <v>340</v>
      </c>
      <c r="N66" s="124"/>
    </row>
    <row r="67" spans="1:15" ht="57" customHeight="1" x14ac:dyDescent="0.25">
      <c r="A67" s="189"/>
      <c r="B67" s="252"/>
      <c r="C67" s="252"/>
      <c r="D67" s="124" t="s">
        <v>342</v>
      </c>
      <c r="E67" s="124"/>
      <c r="F67" s="137">
        <f>J67</f>
        <v>131</v>
      </c>
      <c r="G67" s="137">
        <f>H67+I67+J67+K67+L67</f>
        <v>521.45000000000005</v>
      </c>
      <c r="H67" s="137">
        <v>98.45</v>
      </c>
      <c r="I67" s="137">
        <v>30</v>
      </c>
      <c r="J67" s="137">
        <f>31+100</f>
        <v>131</v>
      </c>
      <c r="K67" s="137">
        <f>31+100</f>
        <v>131</v>
      </c>
      <c r="L67" s="137">
        <f>31+100</f>
        <v>131</v>
      </c>
      <c r="M67" s="124" t="s">
        <v>340</v>
      </c>
      <c r="N67" s="122"/>
    </row>
    <row r="68" spans="1:15" ht="25.5" x14ac:dyDescent="0.25">
      <c r="A68" s="189" t="s">
        <v>354</v>
      </c>
      <c r="B68" s="252" t="s">
        <v>365</v>
      </c>
      <c r="C68" s="252" t="s">
        <v>351</v>
      </c>
      <c r="D68" s="127" t="s">
        <v>97</v>
      </c>
      <c r="E68" s="127"/>
      <c r="F68" s="99">
        <f>F69</f>
        <v>149</v>
      </c>
      <c r="G68" s="99">
        <f t="shared" ref="G68:L68" si="35">G69</f>
        <v>521</v>
      </c>
      <c r="H68" s="99">
        <f t="shared" si="35"/>
        <v>74</v>
      </c>
      <c r="I68" s="99">
        <f t="shared" si="35"/>
        <v>0</v>
      </c>
      <c r="J68" s="99">
        <f t="shared" si="35"/>
        <v>149</v>
      </c>
      <c r="K68" s="99">
        <f t="shared" si="35"/>
        <v>149</v>
      </c>
      <c r="L68" s="99">
        <f t="shared" si="35"/>
        <v>149</v>
      </c>
      <c r="M68" s="124" t="s">
        <v>340</v>
      </c>
      <c r="N68" s="124"/>
    </row>
    <row r="69" spans="1:15" ht="51" x14ac:dyDescent="0.25">
      <c r="A69" s="189"/>
      <c r="B69" s="252"/>
      <c r="C69" s="252"/>
      <c r="D69" s="124" t="s">
        <v>342</v>
      </c>
      <c r="E69" s="124"/>
      <c r="F69" s="137">
        <f>J69</f>
        <v>149</v>
      </c>
      <c r="G69" s="137">
        <f>H69+I69+J69+K69+L69</f>
        <v>521</v>
      </c>
      <c r="H69" s="137">
        <v>74</v>
      </c>
      <c r="I69" s="137">
        <v>0</v>
      </c>
      <c r="J69" s="137">
        <f>59+90</f>
        <v>149</v>
      </c>
      <c r="K69" s="137">
        <f>59+90</f>
        <v>149</v>
      </c>
      <c r="L69" s="137">
        <f>59+90</f>
        <v>149</v>
      </c>
      <c r="M69" s="124" t="s">
        <v>340</v>
      </c>
      <c r="N69" s="122"/>
    </row>
    <row r="70" spans="1:15" ht="27" customHeight="1" x14ac:dyDescent="0.25">
      <c r="A70" s="189" t="s">
        <v>366</v>
      </c>
      <c r="B70" s="252" t="s">
        <v>264</v>
      </c>
      <c r="C70" s="252" t="s">
        <v>346</v>
      </c>
      <c r="D70" s="127" t="s">
        <v>339</v>
      </c>
      <c r="E70" s="127"/>
      <c r="F70" s="99">
        <f>F71+F72</f>
        <v>13039.5</v>
      </c>
      <c r="G70" s="99">
        <f t="shared" ref="G70:L70" si="36">G71+G72</f>
        <v>57106.349999999991</v>
      </c>
      <c r="H70" s="99">
        <f t="shared" si="36"/>
        <v>10187.85</v>
      </c>
      <c r="I70" s="99">
        <f t="shared" si="36"/>
        <v>10714.8</v>
      </c>
      <c r="J70" s="99">
        <f t="shared" si="36"/>
        <v>13039.5</v>
      </c>
      <c r="K70" s="99">
        <f t="shared" si="36"/>
        <v>11582.1</v>
      </c>
      <c r="L70" s="99">
        <f t="shared" si="36"/>
        <v>11582.1</v>
      </c>
      <c r="M70" s="124" t="s">
        <v>340</v>
      </c>
      <c r="N70" s="124"/>
    </row>
    <row r="71" spans="1:15" ht="69" customHeight="1" x14ac:dyDescent="0.25">
      <c r="A71" s="189"/>
      <c r="B71" s="252"/>
      <c r="C71" s="252"/>
      <c r="D71" s="124" t="s">
        <v>342</v>
      </c>
      <c r="E71" s="124"/>
      <c r="F71" s="137">
        <f>J71</f>
        <v>12925.9</v>
      </c>
      <c r="G71" s="137">
        <f>G74+G77</f>
        <v>56649.849999999991</v>
      </c>
      <c r="H71" s="137">
        <f t="shared" ref="H71:L71" si="37">H74+H77</f>
        <v>10187.85</v>
      </c>
      <c r="I71" s="137">
        <f t="shared" si="37"/>
        <v>10371.9</v>
      </c>
      <c r="J71" s="137">
        <f t="shared" si="37"/>
        <v>12925.9</v>
      </c>
      <c r="K71" s="137">
        <f t="shared" si="37"/>
        <v>11582.1</v>
      </c>
      <c r="L71" s="137">
        <f t="shared" si="37"/>
        <v>11582.1</v>
      </c>
      <c r="M71" s="124" t="s">
        <v>340</v>
      </c>
      <c r="N71" s="124"/>
    </row>
    <row r="72" spans="1:15" ht="96.75" customHeight="1" x14ac:dyDescent="0.25">
      <c r="A72" s="189"/>
      <c r="B72" s="252"/>
      <c r="C72" s="252"/>
      <c r="D72" s="124" t="s">
        <v>103</v>
      </c>
      <c r="E72" s="124" t="s">
        <v>343</v>
      </c>
      <c r="F72" s="137">
        <f>J72</f>
        <v>113.6</v>
      </c>
      <c r="G72" s="137">
        <f t="shared" ref="G72:L72" si="38">G75</f>
        <v>456.5</v>
      </c>
      <c r="H72" s="137">
        <f t="shared" si="38"/>
        <v>0</v>
      </c>
      <c r="I72" s="137">
        <f t="shared" si="38"/>
        <v>342.9</v>
      </c>
      <c r="J72" s="137">
        <f t="shared" si="38"/>
        <v>113.6</v>
      </c>
      <c r="K72" s="137">
        <f t="shared" si="38"/>
        <v>0</v>
      </c>
      <c r="L72" s="137">
        <f t="shared" si="38"/>
        <v>0</v>
      </c>
      <c r="M72" s="124" t="s">
        <v>340</v>
      </c>
      <c r="N72" s="124"/>
    </row>
    <row r="73" spans="1:15" ht="25.5" x14ac:dyDescent="0.25">
      <c r="A73" s="251" t="s">
        <v>447</v>
      </c>
      <c r="B73" s="252" t="s">
        <v>367</v>
      </c>
      <c r="C73" s="252" t="s">
        <v>348</v>
      </c>
      <c r="D73" s="127" t="s">
        <v>339</v>
      </c>
      <c r="E73" s="127" t="s">
        <v>343</v>
      </c>
      <c r="F73" s="99">
        <f>F74+F75</f>
        <v>170.39999999999998</v>
      </c>
      <c r="G73" s="99">
        <f t="shared" ref="G73:L73" si="39">G74+G75</f>
        <v>684.7</v>
      </c>
      <c r="H73" s="99">
        <f t="shared" si="39"/>
        <v>0</v>
      </c>
      <c r="I73" s="99">
        <f t="shared" si="39"/>
        <v>514.29999999999995</v>
      </c>
      <c r="J73" s="99">
        <f t="shared" si="39"/>
        <v>170.39999999999998</v>
      </c>
      <c r="K73" s="99">
        <f t="shared" si="39"/>
        <v>0</v>
      </c>
      <c r="L73" s="99">
        <f t="shared" si="39"/>
        <v>0</v>
      </c>
      <c r="M73" s="124" t="s">
        <v>340</v>
      </c>
      <c r="N73" s="124"/>
    </row>
    <row r="74" spans="1:15" ht="51" x14ac:dyDescent="0.25">
      <c r="A74" s="251"/>
      <c r="B74" s="252"/>
      <c r="C74" s="252"/>
      <c r="D74" s="124" t="s">
        <v>342</v>
      </c>
      <c r="E74" s="124"/>
      <c r="F74" s="137">
        <f>J74</f>
        <v>56.8</v>
      </c>
      <c r="G74" s="137">
        <f>H74+I74+J74+K74+L74</f>
        <v>228.2</v>
      </c>
      <c r="H74" s="137">
        <v>0</v>
      </c>
      <c r="I74" s="137">
        <v>171.4</v>
      </c>
      <c r="J74" s="137">
        <v>56.8</v>
      </c>
      <c r="K74" s="137">
        <v>0</v>
      </c>
      <c r="L74" s="137">
        <v>0</v>
      </c>
      <c r="M74" s="124"/>
      <c r="N74" s="124"/>
    </row>
    <row r="75" spans="1:15" ht="51" x14ac:dyDescent="0.25">
      <c r="A75" s="251"/>
      <c r="B75" s="252"/>
      <c r="C75" s="252"/>
      <c r="D75" s="124" t="s">
        <v>103</v>
      </c>
      <c r="E75" s="124" t="s">
        <v>343</v>
      </c>
      <c r="F75" s="137">
        <f>J75</f>
        <v>113.6</v>
      </c>
      <c r="G75" s="137">
        <f>H75+I75+J75+K75+L75</f>
        <v>456.5</v>
      </c>
      <c r="H75" s="137">
        <v>0</v>
      </c>
      <c r="I75" s="137">
        <v>342.9</v>
      </c>
      <c r="J75" s="137">
        <v>113.6</v>
      </c>
      <c r="K75" s="137">
        <v>0</v>
      </c>
      <c r="L75" s="137">
        <v>0</v>
      </c>
      <c r="M75" s="124" t="s">
        <v>340</v>
      </c>
      <c r="N75" s="124"/>
    </row>
    <row r="76" spans="1:15" ht="25.5" x14ac:dyDescent="0.25">
      <c r="A76" s="251" t="s">
        <v>448</v>
      </c>
      <c r="B76" s="252" t="s">
        <v>449</v>
      </c>
      <c r="C76" s="252" t="s">
        <v>348</v>
      </c>
      <c r="D76" s="127" t="s">
        <v>339</v>
      </c>
      <c r="E76" s="127" t="s">
        <v>343</v>
      </c>
      <c r="F76" s="99">
        <f>F77</f>
        <v>12869.1</v>
      </c>
      <c r="G76" s="149">
        <f t="shared" ref="G76:L76" si="40">G77</f>
        <v>56421.649999999994</v>
      </c>
      <c r="H76" s="99">
        <f t="shared" si="40"/>
        <v>10187.85</v>
      </c>
      <c r="I76" s="99">
        <f t="shared" si="40"/>
        <v>10200.5</v>
      </c>
      <c r="J76" s="149">
        <f t="shared" si="40"/>
        <v>12869.1</v>
      </c>
      <c r="K76" s="99">
        <f t="shared" si="40"/>
        <v>11582.1</v>
      </c>
      <c r="L76" s="99">
        <f t="shared" si="40"/>
        <v>11582.1</v>
      </c>
      <c r="M76" s="124" t="s">
        <v>340</v>
      </c>
      <c r="N76" s="124"/>
    </row>
    <row r="77" spans="1:15" ht="96.6" customHeight="1" x14ac:dyDescent="0.25">
      <c r="A77" s="251"/>
      <c r="B77" s="252"/>
      <c r="C77" s="252"/>
      <c r="D77" s="124" t="s">
        <v>342</v>
      </c>
      <c r="E77" s="124"/>
      <c r="F77" s="137">
        <f>J77</f>
        <v>12869.1</v>
      </c>
      <c r="G77" s="150">
        <f>H77+I77+J77+K77+L77</f>
        <v>56421.649999999994</v>
      </c>
      <c r="H77" s="137">
        <v>10187.85</v>
      </c>
      <c r="I77" s="137">
        <v>10200.5</v>
      </c>
      <c r="J77" s="150">
        <f>11582.1+1196.4+33+91.6-34</f>
        <v>12869.1</v>
      </c>
      <c r="K77" s="137">
        <v>11582.1</v>
      </c>
      <c r="L77" s="137">
        <v>11582.1</v>
      </c>
      <c r="M77" s="124"/>
      <c r="N77" s="124"/>
      <c r="O77" s="17">
        <f>J77+J61</f>
        <v>29278.5</v>
      </c>
    </row>
    <row r="78" spans="1:15" ht="25.5" x14ac:dyDescent="0.25">
      <c r="A78" s="189" t="s">
        <v>368</v>
      </c>
      <c r="B78" s="252" t="s">
        <v>369</v>
      </c>
      <c r="C78" s="252" t="s">
        <v>351</v>
      </c>
      <c r="D78" s="127" t="s">
        <v>97</v>
      </c>
      <c r="E78" s="127" t="s">
        <v>343</v>
      </c>
      <c r="F78" s="99">
        <f>F79</f>
        <v>100</v>
      </c>
      <c r="G78" s="99">
        <f t="shared" ref="G78:L78" si="41">G79</f>
        <v>487</v>
      </c>
      <c r="H78" s="99">
        <f t="shared" si="41"/>
        <v>88.5</v>
      </c>
      <c r="I78" s="99">
        <f t="shared" si="41"/>
        <v>98.5</v>
      </c>
      <c r="J78" s="99">
        <f t="shared" si="41"/>
        <v>100</v>
      </c>
      <c r="K78" s="99">
        <f t="shared" si="41"/>
        <v>100</v>
      </c>
      <c r="L78" s="99">
        <f t="shared" si="41"/>
        <v>100</v>
      </c>
      <c r="M78" s="124" t="s">
        <v>340</v>
      </c>
      <c r="N78" s="124"/>
    </row>
    <row r="79" spans="1:15" ht="54.75" customHeight="1" x14ac:dyDescent="0.25">
      <c r="A79" s="189"/>
      <c r="B79" s="252"/>
      <c r="C79" s="252"/>
      <c r="D79" s="124" t="s">
        <v>342</v>
      </c>
      <c r="E79" s="124"/>
      <c r="F79" s="137">
        <f>J79</f>
        <v>100</v>
      </c>
      <c r="G79" s="137">
        <f>H79+I79+J79+K79+L79</f>
        <v>487</v>
      </c>
      <c r="H79" s="137">
        <v>88.5</v>
      </c>
      <c r="I79" s="137">
        <v>98.5</v>
      </c>
      <c r="J79" s="137">
        <v>100</v>
      </c>
      <c r="K79" s="137">
        <v>100</v>
      </c>
      <c r="L79" s="137">
        <v>100</v>
      </c>
      <c r="M79" s="124"/>
      <c r="N79" s="122"/>
    </row>
    <row r="80" spans="1:15" ht="25.5" x14ac:dyDescent="0.25">
      <c r="A80" s="189" t="s">
        <v>370</v>
      </c>
      <c r="B80" s="252" t="s">
        <v>371</v>
      </c>
      <c r="C80" s="252" t="s">
        <v>351</v>
      </c>
      <c r="D80" s="127" t="s">
        <v>97</v>
      </c>
      <c r="E80" s="127" t="s">
        <v>343</v>
      </c>
      <c r="F80" s="99">
        <f>F81</f>
        <v>100</v>
      </c>
      <c r="G80" s="99">
        <f t="shared" ref="G80:L80" si="42">G81</f>
        <v>479</v>
      </c>
      <c r="H80" s="99">
        <f t="shared" si="42"/>
        <v>89.5</v>
      </c>
      <c r="I80" s="99">
        <f t="shared" si="42"/>
        <v>89.5</v>
      </c>
      <c r="J80" s="99">
        <f t="shared" si="42"/>
        <v>100</v>
      </c>
      <c r="K80" s="99">
        <f t="shared" si="42"/>
        <v>100</v>
      </c>
      <c r="L80" s="99">
        <f t="shared" si="42"/>
        <v>100</v>
      </c>
      <c r="M80" s="124" t="s">
        <v>340</v>
      </c>
      <c r="N80" s="124"/>
    </row>
    <row r="81" spans="1:14" ht="51" x14ac:dyDescent="0.25">
      <c r="A81" s="189"/>
      <c r="B81" s="252"/>
      <c r="C81" s="252"/>
      <c r="D81" s="124" t="s">
        <v>342</v>
      </c>
      <c r="E81" s="124"/>
      <c r="F81" s="137">
        <f>J81</f>
        <v>100</v>
      </c>
      <c r="G81" s="137">
        <f>H81+I81+J81+K81+L81</f>
        <v>479</v>
      </c>
      <c r="H81" s="137">
        <v>89.5</v>
      </c>
      <c r="I81" s="137">
        <v>89.5</v>
      </c>
      <c r="J81" s="137">
        <v>100</v>
      </c>
      <c r="K81" s="137">
        <v>100</v>
      </c>
      <c r="L81" s="137">
        <v>100</v>
      </c>
      <c r="M81" s="124"/>
      <c r="N81" s="122"/>
    </row>
    <row r="82" spans="1:14" ht="25.5" x14ac:dyDescent="0.25">
      <c r="A82" s="251" t="s">
        <v>430</v>
      </c>
      <c r="B82" s="252" t="s">
        <v>267</v>
      </c>
      <c r="C82" s="252" t="s">
        <v>351</v>
      </c>
      <c r="D82" s="127" t="s">
        <v>97</v>
      </c>
      <c r="E82" s="127" t="s">
        <v>343</v>
      </c>
      <c r="F82" s="99">
        <f>F83</f>
        <v>130</v>
      </c>
      <c r="G82" s="99">
        <f t="shared" ref="G82:L88" si="43">G83</f>
        <v>437.03</v>
      </c>
      <c r="H82" s="99">
        <f t="shared" si="43"/>
        <v>47.03</v>
      </c>
      <c r="I82" s="99">
        <f t="shared" si="43"/>
        <v>0</v>
      </c>
      <c r="J82" s="99">
        <f t="shared" si="43"/>
        <v>130</v>
      </c>
      <c r="K82" s="99">
        <f t="shared" si="43"/>
        <v>130</v>
      </c>
      <c r="L82" s="99">
        <f t="shared" si="43"/>
        <v>130</v>
      </c>
      <c r="M82" s="124" t="s">
        <v>340</v>
      </c>
      <c r="N82" s="124"/>
    </row>
    <row r="83" spans="1:14" ht="51" x14ac:dyDescent="0.25">
      <c r="A83" s="251"/>
      <c r="B83" s="252"/>
      <c r="C83" s="252"/>
      <c r="D83" s="124" t="s">
        <v>342</v>
      </c>
      <c r="E83" s="124"/>
      <c r="F83" s="137">
        <f>J83</f>
        <v>130</v>
      </c>
      <c r="G83" s="137">
        <f>H83+I83+J83+K83+L83</f>
        <v>437.03</v>
      </c>
      <c r="H83" s="137">
        <v>47.03</v>
      </c>
      <c r="I83" s="137">
        <v>0</v>
      </c>
      <c r="J83" s="137">
        <v>130</v>
      </c>
      <c r="K83" s="137">
        <v>130</v>
      </c>
      <c r="L83" s="137">
        <v>130</v>
      </c>
      <c r="M83" s="124"/>
      <c r="N83" s="124"/>
    </row>
    <row r="84" spans="1:14" ht="25.5" x14ac:dyDescent="0.25">
      <c r="A84" s="251" t="s">
        <v>556</v>
      </c>
      <c r="B84" s="252" t="s">
        <v>557</v>
      </c>
      <c r="C84" s="252" t="s">
        <v>351</v>
      </c>
      <c r="D84" s="127" t="s">
        <v>97</v>
      </c>
      <c r="E84" s="127" t="s">
        <v>343</v>
      </c>
      <c r="F84" s="99">
        <f>F85</f>
        <v>100</v>
      </c>
      <c r="G84" s="99">
        <f t="shared" si="43"/>
        <v>300</v>
      </c>
      <c r="H84" s="99">
        <f t="shared" si="43"/>
        <v>0</v>
      </c>
      <c r="I84" s="99">
        <f t="shared" si="43"/>
        <v>0</v>
      </c>
      <c r="J84" s="99">
        <f t="shared" si="43"/>
        <v>100</v>
      </c>
      <c r="K84" s="99">
        <f t="shared" si="43"/>
        <v>100</v>
      </c>
      <c r="L84" s="99">
        <f t="shared" si="43"/>
        <v>100</v>
      </c>
      <c r="M84" s="124" t="s">
        <v>340</v>
      </c>
      <c r="N84" s="124"/>
    </row>
    <row r="85" spans="1:14" ht="51" x14ac:dyDescent="0.25">
      <c r="A85" s="251"/>
      <c r="B85" s="252"/>
      <c r="C85" s="252"/>
      <c r="D85" s="124" t="s">
        <v>342</v>
      </c>
      <c r="E85" s="124"/>
      <c r="F85" s="137">
        <f>J85</f>
        <v>100</v>
      </c>
      <c r="G85" s="137">
        <f>H85+I85+J85+K85+L85</f>
        <v>300</v>
      </c>
      <c r="H85" s="137">
        <v>0</v>
      </c>
      <c r="I85" s="137">
        <v>0</v>
      </c>
      <c r="J85" s="151">
        <f>50+50</f>
        <v>100</v>
      </c>
      <c r="K85" s="137">
        <f>50+50</f>
        <v>100</v>
      </c>
      <c r="L85" s="137">
        <f>50+50</f>
        <v>100</v>
      </c>
      <c r="M85" s="124"/>
      <c r="N85" s="124"/>
    </row>
    <row r="86" spans="1:14" ht="25.5" x14ac:dyDescent="0.25">
      <c r="A86" s="251" t="s">
        <v>477</v>
      </c>
      <c r="B86" s="252" t="s">
        <v>559</v>
      </c>
      <c r="C86" s="252" t="s">
        <v>351</v>
      </c>
      <c r="D86" s="127" t="s">
        <v>97</v>
      </c>
      <c r="E86" s="127" t="s">
        <v>343</v>
      </c>
      <c r="F86" s="99">
        <f>F87</f>
        <v>100</v>
      </c>
      <c r="G86" s="99">
        <f t="shared" si="43"/>
        <v>300</v>
      </c>
      <c r="H86" s="99">
        <f t="shared" si="43"/>
        <v>0</v>
      </c>
      <c r="I86" s="99">
        <f t="shared" si="43"/>
        <v>0</v>
      </c>
      <c r="J86" s="99">
        <f t="shared" si="43"/>
        <v>100</v>
      </c>
      <c r="K86" s="99">
        <f t="shared" si="43"/>
        <v>100</v>
      </c>
      <c r="L86" s="99">
        <f t="shared" si="43"/>
        <v>100</v>
      </c>
      <c r="M86" s="124" t="s">
        <v>340</v>
      </c>
      <c r="N86" s="124"/>
    </row>
    <row r="87" spans="1:14" ht="51" x14ac:dyDescent="0.25">
      <c r="A87" s="251"/>
      <c r="B87" s="252"/>
      <c r="C87" s="252"/>
      <c r="D87" s="124" t="s">
        <v>342</v>
      </c>
      <c r="E87" s="124"/>
      <c r="F87" s="137">
        <f>J87</f>
        <v>100</v>
      </c>
      <c r="G87" s="137">
        <f>H87+I87+J87+K87+L87</f>
        <v>300</v>
      </c>
      <c r="H87" s="137">
        <v>0</v>
      </c>
      <c r="I87" s="137">
        <v>0</v>
      </c>
      <c r="J87" s="137">
        <f>50+50</f>
        <v>100</v>
      </c>
      <c r="K87" s="137">
        <f>50+50</f>
        <v>100</v>
      </c>
      <c r="L87" s="137">
        <f>50+50</f>
        <v>100</v>
      </c>
      <c r="M87" s="124"/>
      <c r="N87" s="124"/>
    </row>
    <row r="88" spans="1:14" ht="26.25" customHeight="1" x14ac:dyDescent="0.25">
      <c r="A88" s="251" t="s">
        <v>478</v>
      </c>
      <c r="B88" s="252" t="s">
        <v>558</v>
      </c>
      <c r="C88" s="252" t="s">
        <v>351</v>
      </c>
      <c r="D88" s="127" t="s">
        <v>97</v>
      </c>
      <c r="E88" s="127" t="s">
        <v>343</v>
      </c>
      <c r="F88" s="99">
        <f>F89</f>
        <v>50</v>
      </c>
      <c r="G88" s="99">
        <f t="shared" si="43"/>
        <v>150</v>
      </c>
      <c r="H88" s="99">
        <f t="shared" si="43"/>
        <v>0</v>
      </c>
      <c r="I88" s="99">
        <f t="shared" si="43"/>
        <v>0</v>
      </c>
      <c r="J88" s="99">
        <f t="shared" si="43"/>
        <v>50</v>
      </c>
      <c r="K88" s="99">
        <f t="shared" si="43"/>
        <v>50</v>
      </c>
      <c r="L88" s="99">
        <f t="shared" si="43"/>
        <v>50</v>
      </c>
      <c r="M88" s="124" t="s">
        <v>340</v>
      </c>
      <c r="N88" s="124"/>
    </row>
    <row r="89" spans="1:14" ht="51" x14ac:dyDescent="0.25">
      <c r="A89" s="251"/>
      <c r="B89" s="252"/>
      <c r="C89" s="252"/>
      <c r="D89" s="124" t="s">
        <v>342</v>
      </c>
      <c r="E89" s="124"/>
      <c r="F89" s="137">
        <f>J89</f>
        <v>50</v>
      </c>
      <c r="G89" s="137">
        <f>H89+I89+J89+K89+L89</f>
        <v>150</v>
      </c>
      <c r="H89" s="137">
        <v>0</v>
      </c>
      <c r="I89" s="137">
        <v>0</v>
      </c>
      <c r="J89" s="151">
        <v>50</v>
      </c>
      <c r="K89" s="137">
        <v>50</v>
      </c>
      <c r="L89" s="137">
        <v>50</v>
      </c>
      <c r="M89" s="124"/>
      <c r="N89" s="124"/>
    </row>
    <row r="90" spans="1:14" ht="18.75" customHeight="1" x14ac:dyDescent="0.25">
      <c r="A90" s="243" t="s">
        <v>372</v>
      </c>
      <c r="B90" s="243"/>
      <c r="C90" s="243"/>
      <c r="D90" s="38" t="s">
        <v>357</v>
      </c>
      <c r="E90" s="38"/>
      <c r="F90" s="99">
        <f>F91+F93+F95</f>
        <v>30547.4</v>
      </c>
      <c r="G90" s="99">
        <f t="shared" ref="G90:L90" si="44">G91+G93+G95</f>
        <v>139106.69999999998</v>
      </c>
      <c r="H90" s="99">
        <f t="shared" si="44"/>
        <v>25416</v>
      </c>
      <c r="I90" s="99">
        <f t="shared" si="44"/>
        <v>26054.5</v>
      </c>
      <c r="J90" s="99">
        <f t="shared" si="44"/>
        <v>30547.4</v>
      </c>
      <c r="K90" s="59">
        <f t="shared" si="44"/>
        <v>28544.400000000001</v>
      </c>
      <c r="L90" s="59">
        <f t="shared" si="44"/>
        <v>28544.400000000001</v>
      </c>
      <c r="M90" s="34"/>
      <c r="N90" s="34"/>
    </row>
    <row r="91" spans="1:14" ht="15" customHeight="1" x14ac:dyDescent="0.25">
      <c r="A91" s="243"/>
      <c r="B91" s="243"/>
      <c r="C91" s="243"/>
      <c r="D91" s="39" t="s">
        <v>341</v>
      </c>
      <c r="E91" s="254"/>
      <c r="F91" s="268">
        <f t="shared" ref="F91:J91" si="45">F46</f>
        <v>30274.800000000003</v>
      </c>
      <c r="G91" s="268">
        <f t="shared" si="45"/>
        <v>137798.9</v>
      </c>
      <c r="H91" s="268">
        <f t="shared" si="45"/>
        <v>25416</v>
      </c>
      <c r="I91" s="268">
        <f t="shared" si="45"/>
        <v>25019.3</v>
      </c>
      <c r="J91" s="268">
        <f t="shared" si="45"/>
        <v>30274.800000000003</v>
      </c>
      <c r="K91" s="268">
        <f t="shared" ref="K91:L91" si="46">K46</f>
        <v>28544.400000000001</v>
      </c>
      <c r="L91" s="268">
        <f t="shared" si="46"/>
        <v>28544.400000000001</v>
      </c>
      <c r="M91" s="254"/>
      <c r="N91" s="254"/>
    </row>
    <row r="92" spans="1:14" ht="51" x14ac:dyDescent="0.25">
      <c r="A92" s="243"/>
      <c r="B92" s="243"/>
      <c r="C92" s="243"/>
      <c r="D92" s="39" t="s">
        <v>342</v>
      </c>
      <c r="E92" s="254"/>
      <c r="F92" s="268"/>
      <c r="G92" s="268"/>
      <c r="H92" s="268"/>
      <c r="I92" s="268"/>
      <c r="J92" s="268"/>
      <c r="K92" s="268"/>
      <c r="L92" s="268"/>
      <c r="M92" s="254"/>
      <c r="N92" s="254"/>
    </row>
    <row r="93" spans="1:14" ht="15" customHeight="1" x14ac:dyDescent="0.25">
      <c r="A93" s="243"/>
      <c r="B93" s="243"/>
      <c r="C93" s="243"/>
      <c r="D93" s="54" t="s">
        <v>341</v>
      </c>
      <c r="E93" s="269"/>
      <c r="F93" s="271">
        <f>F48</f>
        <v>272.60000000000002</v>
      </c>
      <c r="G93" s="271">
        <f t="shared" ref="G93:L93" si="47">G48</f>
        <v>1157.8</v>
      </c>
      <c r="H93" s="271">
        <f t="shared" si="47"/>
        <v>0</v>
      </c>
      <c r="I93" s="271">
        <f t="shared" si="47"/>
        <v>885.19999999999993</v>
      </c>
      <c r="J93" s="271">
        <f t="shared" si="47"/>
        <v>272.60000000000002</v>
      </c>
      <c r="K93" s="271">
        <f t="shared" si="47"/>
        <v>0</v>
      </c>
      <c r="L93" s="271">
        <f t="shared" si="47"/>
        <v>0</v>
      </c>
      <c r="M93" s="269"/>
      <c r="N93" s="269"/>
    </row>
    <row r="94" spans="1:14" ht="38.25" x14ac:dyDescent="0.25">
      <c r="A94" s="243"/>
      <c r="B94" s="243"/>
      <c r="C94" s="243"/>
      <c r="D94" s="54" t="s">
        <v>358</v>
      </c>
      <c r="E94" s="269"/>
      <c r="F94" s="271"/>
      <c r="G94" s="271"/>
      <c r="H94" s="271"/>
      <c r="I94" s="271"/>
      <c r="J94" s="271"/>
      <c r="K94" s="271"/>
      <c r="L94" s="271"/>
      <c r="M94" s="269"/>
      <c r="N94" s="269"/>
    </row>
    <row r="95" spans="1:14" ht="38.25" x14ac:dyDescent="0.25">
      <c r="A95" s="243"/>
      <c r="B95" s="243"/>
      <c r="C95" s="243"/>
      <c r="D95" s="56" t="s">
        <v>373</v>
      </c>
      <c r="E95" s="53"/>
      <c r="F95" s="60">
        <f>F49</f>
        <v>0</v>
      </c>
      <c r="G95" s="60">
        <f t="shared" ref="G95:L95" si="48">G49</f>
        <v>150</v>
      </c>
      <c r="H95" s="60">
        <f t="shared" si="48"/>
        <v>0</v>
      </c>
      <c r="I95" s="60">
        <f t="shared" si="48"/>
        <v>150</v>
      </c>
      <c r="J95" s="60">
        <f t="shared" si="48"/>
        <v>0</v>
      </c>
      <c r="K95" s="60">
        <f t="shared" si="48"/>
        <v>0</v>
      </c>
      <c r="L95" s="60">
        <f t="shared" si="48"/>
        <v>0</v>
      </c>
      <c r="M95" s="53"/>
      <c r="N95" s="53"/>
    </row>
    <row r="96" spans="1:14" ht="45" customHeight="1" x14ac:dyDescent="0.25">
      <c r="A96" s="272" t="s">
        <v>268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</row>
    <row r="97" spans="1:14" ht="25.5" x14ac:dyDescent="0.25">
      <c r="A97" s="244" t="s">
        <v>479</v>
      </c>
      <c r="B97" s="270" t="s">
        <v>44</v>
      </c>
      <c r="C97" s="254"/>
      <c r="D97" s="42" t="s">
        <v>339</v>
      </c>
      <c r="E97" s="42"/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42" t="s">
        <v>340</v>
      </c>
      <c r="N97" s="42"/>
    </row>
    <row r="98" spans="1:14" ht="15" customHeight="1" x14ac:dyDescent="0.25">
      <c r="A98" s="244"/>
      <c r="B98" s="270"/>
      <c r="C98" s="254"/>
      <c r="D98" s="42" t="s">
        <v>341</v>
      </c>
      <c r="E98" s="254" t="s">
        <v>343</v>
      </c>
      <c r="F98" s="265">
        <f>J98</f>
        <v>0</v>
      </c>
      <c r="G98" s="265">
        <f t="shared" ref="G98:L98" si="49">G101+G104</f>
        <v>0</v>
      </c>
      <c r="H98" s="265">
        <f t="shared" si="49"/>
        <v>0</v>
      </c>
      <c r="I98" s="265">
        <f t="shared" si="49"/>
        <v>0</v>
      </c>
      <c r="J98" s="265">
        <f t="shared" si="49"/>
        <v>0</v>
      </c>
      <c r="K98" s="265">
        <f t="shared" si="49"/>
        <v>0</v>
      </c>
      <c r="L98" s="265">
        <f t="shared" si="49"/>
        <v>0</v>
      </c>
      <c r="M98" s="254" t="s">
        <v>340</v>
      </c>
      <c r="N98" s="42"/>
    </row>
    <row r="99" spans="1:14" ht="61.5" customHeight="1" x14ac:dyDescent="0.25">
      <c r="A99" s="244"/>
      <c r="B99" s="270"/>
      <c r="C99" s="254"/>
      <c r="D99" s="42" t="s">
        <v>342</v>
      </c>
      <c r="E99" s="254"/>
      <c r="F99" s="265"/>
      <c r="G99" s="265"/>
      <c r="H99" s="265"/>
      <c r="I99" s="265"/>
      <c r="J99" s="265"/>
      <c r="K99" s="265"/>
      <c r="L99" s="265"/>
      <c r="M99" s="254"/>
      <c r="N99" s="42"/>
    </row>
    <row r="100" spans="1:14" ht="25.5" x14ac:dyDescent="0.25">
      <c r="A100" s="246" t="s">
        <v>472</v>
      </c>
      <c r="B100" s="273" t="s">
        <v>374</v>
      </c>
      <c r="C100" s="273" t="s">
        <v>351</v>
      </c>
      <c r="D100" s="34" t="s">
        <v>339</v>
      </c>
      <c r="E100" s="34"/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34" t="s">
        <v>340</v>
      </c>
      <c r="N100" s="34"/>
    </row>
    <row r="101" spans="1:14" x14ac:dyDescent="0.25">
      <c r="A101" s="246"/>
      <c r="B101" s="273"/>
      <c r="C101" s="273"/>
      <c r="D101" s="34" t="s">
        <v>341</v>
      </c>
      <c r="E101" s="214" t="s">
        <v>343</v>
      </c>
      <c r="F101" s="274">
        <f>J101</f>
        <v>0</v>
      </c>
      <c r="G101" s="274">
        <v>0</v>
      </c>
      <c r="H101" s="274">
        <v>0</v>
      </c>
      <c r="I101" s="274">
        <v>0</v>
      </c>
      <c r="J101" s="274">
        <v>0</v>
      </c>
      <c r="K101" s="274">
        <v>0</v>
      </c>
      <c r="L101" s="274">
        <v>0</v>
      </c>
      <c r="M101" s="214" t="s">
        <v>340</v>
      </c>
      <c r="N101" s="214"/>
    </row>
    <row r="102" spans="1:14" ht="51" x14ac:dyDescent="0.25">
      <c r="A102" s="246"/>
      <c r="B102" s="273"/>
      <c r="C102" s="273"/>
      <c r="D102" s="34" t="s">
        <v>342</v>
      </c>
      <c r="E102" s="214"/>
      <c r="F102" s="274"/>
      <c r="G102" s="274"/>
      <c r="H102" s="274"/>
      <c r="I102" s="274"/>
      <c r="J102" s="274"/>
      <c r="K102" s="274"/>
      <c r="L102" s="274"/>
      <c r="M102" s="214"/>
      <c r="N102" s="214"/>
    </row>
    <row r="103" spans="1:14" ht="25.5" x14ac:dyDescent="0.25">
      <c r="A103" s="246" t="s">
        <v>452</v>
      </c>
      <c r="B103" s="273" t="s">
        <v>375</v>
      </c>
      <c r="C103" s="273" t="s">
        <v>376</v>
      </c>
      <c r="D103" s="34" t="s">
        <v>97</v>
      </c>
      <c r="E103" s="34"/>
      <c r="F103" s="52">
        <f>J104</f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34" t="s">
        <v>340</v>
      </c>
      <c r="N103" s="34"/>
    </row>
    <row r="104" spans="1:14" x14ac:dyDescent="0.25">
      <c r="A104" s="246"/>
      <c r="B104" s="273"/>
      <c r="C104" s="273"/>
      <c r="D104" s="34" t="s">
        <v>341</v>
      </c>
      <c r="E104" s="214" t="s">
        <v>343</v>
      </c>
      <c r="F104" s="274">
        <f>J104</f>
        <v>0</v>
      </c>
      <c r="G104" s="274">
        <v>0</v>
      </c>
      <c r="H104" s="274">
        <v>0</v>
      </c>
      <c r="I104" s="274">
        <v>0</v>
      </c>
      <c r="J104" s="274">
        <v>0</v>
      </c>
      <c r="K104" s="274">
        <v>0</v>
      </c>
      <c r="L104" s="274">
        <v>0</v>
      </c>
      <c r="M104" s="214" t="s">
        <v>340</v>
      </c>
      <c r="N104" s="214"/>
    </row>
    <row r="105" spans="1:14" ht="51" x14ac:dyDescent="0.25">
      <c r="A105" s="246"/>
      <c r="B105" s="273"/>
      <c r="C105" s="273"/>
      <c r="D105" s="34" t="s">
        <v>342</v>
      </c>
      <c r="E105" s="214"/>
      <c r="F105" s="274"/>
      <c r="G105" s="274"/>
      <c r="H105" s="274"/>
      <c r="I105" s="274"/>
      <c r="J105" s="274"/>
      <c r="K105" s="274"/>
      <c r="L105" s="274"/>
      <c r="M105" s="214"/>
      <c r="N105" s="214"/>
    </row>
    <row r="106" spans="1:14" ht="15.75" x14ac:dyDescent="0.25">
      <c r="A106" s="243" t="s">
        <v>356</v>
      </c>
      <c r="B106" s="243"/>
      <c r="C106" s="243"/>
      <c r="D106" s="38" t="s">
        <v>357</v>
      </c>
      <c r="E106" s="34"/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34"/>
      <c r="N106" s="34"/>
    </row>
    <row r="107" spans="1:14" ht="63.75" customHeight="1" x14ac:dyDescent="0.25">
      <c r="A107" s="243"/>
      <c r="B107" s="243"/>
      <c r="C107" s="243"/>
      <c r="D107" s="39" t="s">
        <v>395</v>
      </c>
      <c r="E107" s="42"/>
      <c r="F107" s="57">
        <f>F98</f>
        <v>0</v>
      </c>
      <c r="G107" s="57">
        <f t="shared" ref="G107:L107" si="50">G98</f>
        <v>0</v>
      </c>
      <c r="H107" s="57">
        <f t="shared" si="50"/>
        <v>0</v>
      </c>
      <c r="I107" s="57">
        <f t="shared" si="50"/>
        <v>0</v>
      </c>
      <c r="J107" s="57">
        <f t="shared" si="50"/>
        <v>0</v>
      </c>
      <c r="K107" s="57">
        <f t="shared" si="50"/>
        <v>0</v>
      </c>
      <c r="L107" s="57">
        <f t="shared" si="50"/>
        <v>0</v>
      </c>
      <c r="M107" s="42"/>
      <c r="N107" s="42"/>
    </row>
    <row r="108" spans="1:14" ht="54" customHeight="1" x14ac:dyDescent="0.25">
      <c r="A108" s="243"/>
      <c r="B108" s="243"/>
      <c r="C108" s="243"/>
      <c r="D108" s="54" t="s">
        <v>484</v>
      </c>
      <c r="E108" s="55"/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55"/>
      <c r="N108" s="55"/>
    </row>
    <row r="109" spans="1:14" ht="45" customHeight="1" x14ac:dyDescent="0.25">
      <c r="A109" s="272" t="s">
        <v>48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</row>
    <row r="110" spans="1:14" ht="25.5" x14ac:dyDescent="0.25">
      <c r="A110" s="244" t="s">
        <v>480</v>
      </c>
      <c r="B110" s="275" t="s">
        <v>481</v>
      </c>
      <c r="C110" s="254"/>
      <c r="D110" s="42" t="s">
        <v>339</v>
      </c>
      <c r="E110" s="62"/>
      <c r="F110" s="58">
        <f>F111+F112</f>
        <v>729.8</v>
      </c>
      <c r="G110" s="86">
        <f t="shared" ref="G110:L110" si="51">G111+G112</f>
        <v>1832.2</v>
      </c>
      <c r="H110" s="86">
        <f t="shared" si="51"/>
        <v>142.4</v>
      </c>
      <c r="I110" s="86">
        <f t="shared" si="51"/>
        <v>0</v>
      </c>
      <c r="J110" s="86">
        <f t="shared" si="51"/>
        <v>729.8</v>
      </c>
      <c r="K110" s="86">
        <f t="shared" si="51"/>
        <v>480</v>
      </c>
      <c r="L110" s="86">
        <f t="shared" si="51"/>
        <v>480</v>
      </c>
      <c r="M110" s="42" t="s">
        <v>340</v>
      </c>
      <c r="N110" s="42"/>
    </row>
    <row r="111" spans="1:14" ht="51" x14ac:dyDescent="0.25">
      <c r="A111" s="244"/>
      <c r="B111" s="275"/>
      <c r="C111" s="254"/>
      <c r="D111" s="92" t="s">
        <v>103</v>
      </c>
      <c r="E111" s="62"/>
      <c r="F111" s="93">
        <f>F114</f>
        <v>100</v>
      </c>
      <c r="G111" s="93">
        <f t="shared" ref="G111:L111" si="52">G114</f>
        <v>100</v>
      </c>
      <c r="H111" s="93">
        <f t="shared" si="52"/>
        <v>0</v>
      </c>
      <c r="I111" s="93">
        <f t="shared" si="52"/>
        <v>0</v>
      </c>
      <c r="J111" s="93">
        <f t="shared" si="52"/>
        <v>100</v>
      </c>
      <c r="K111" s="93">
        <f t="shared" si="52"/>
        <v>0</v>
      </c>
      <c r="L111" s="93">
        <f t="shared" si="52"/>
        <v>0</v>
      </c>
      <c r="M111" s="92" t="s">
        <v>340</v>
      </c>
      <c r="N111" s="85"/>
    </row>
    <row r="112" spans="1:14" ht="138.75" customHeight="1" x14ac:dyDescent="0.25">
      <c r="A112" s="244"/>
      <c r="B112" s="275"/>
      <c r="C112" s="254"/>
      <c r="D112" s="63" t="s">
        <v>467</v>
      </c>
      <c r="E112" s="62"/>
      <c r="F112" s="93">
        <f>F115+F117+F119+F121</f>
        <v>629.79999999999995</v>
      </c>
      <c r="G112" s="93">
        <f t="shared" ref="G112:L112" si="53">G115+G117+G119+G121</f>
        <v>1732.2</v>
      </c>
      <c r="H112" s="93">
        <f t="shared" si="53"/>
        <v>142.4</v>
      </c>
      <c r="I112" s="93">
        <f t="shared" si="53"/>
        <v>0</v>
      </c>
      <c r="J112" s="93">
        <f t="shared" si="53"/>
        <v>629.79999999999995</v>
      </c>
      <c r="K112" s="93">
        <f t="shared" si="53"/>
        <v>480</v>
      </c>
      <c r="L112" s="93">
        <f t="shared" si="53"/>
        <v>480</v>
      </c>
      <c r="M112" s="92" t="s">
        <v>340</v>
      </c>
      <c r="N112" s="42"/>
    </row>
    <row r="113" spans="1:14" ht="25.5" x14ac:dyDescent="0.25">
      <c r="A113" s="213" t="s">
        <v>345</v>
      </c>
      <c r="B113" s="273" t="s">
        <v>271</v>
      </c>
      <c r="C113" s="273" t="s">
        <v>377</v>
      </c>
      <c r="D113" s="94" t="s">
        <v>339</v>
      </c>
      <c r="E113" s="100"/>
      <c r="F113" s="98">
        <f>F114+F115</f>
        <v>500</v>
      </c>
      <c r="G113" s="98">
        <f t="shared" ref="G113:L113" si="54">G114+G115</f>
        <v>1300</v>
      </c>
      <c r="H113" s="98">
        <f t="shared" si="54"/>
        <v>0</v>
      </c>
      <c r="I113" s="98">
        <f t="shared" si="54"/>
        <v>0</v>
      </c>
      <c r="J113" s="98">
        <f t="shared" si="54"/>
        <v>500</v>
      </c>
      <c r="K113" s="98">
        <f t="shared" si="54"/>
        <v>400</v>
      </c>
      <c r="L113" s="98">
        <f t="shared" si="54"/>
        <v>400</v>
      </c>
      <c r="M113" s="94" t="s">
        <v>340</v>
      </c>
      <c r="N113" s="94"/>
    </row>
    <row r="114" spans="1:14" ht="76.5" x14ac:dyDescent="0.25">
      <c r="A114" s="213"/>
      <c r="B114" s="273"/>
      <c r="C114" s="273"/>
      <c r="D114" s="94" t="s">
        <v>103</v>
      </c>
      <c r="E114" s="100"/>
      <c r="F114" s="98">
        <f>J114</f>
        <v>100</v>
      </c>
      <c r="G114" s="98">
        <f>H114+I114+J114+K114+L114</f>
        <v>100</v>
      </c>
      <c r="H114" s="98">
        <v>0</v>
      </c>
      <c r="I114" s="98">
        <v>0</v>
      </c>
      <c r="J114" s="98">
        <v>100</v>
      </c>
      <c r="K114" s="98">
        <v>0</v>
      </c>
      <c r="L114" s="98">
        <v>0</v>
      </c>
      <c r="M114" s="94" t="s">
        <v>340</v>
      </c>
      <c r="N114" s="94" t="s">
        <v>618</v>
      </c>
    </row>
    <row r="115" spans="1:14" ht="63.75" x14ac:dyDescent="0.25">
      <c r="A115" s="213"/>
      <c r="B115" s="273"/>
      <c r="C115" s="273"/>
      <c r="D115" s="94" t="s">
        <v>467</v>
      </c>
      <c r="E115" s="100"/>
      <c r="F115" s="98">
        <f>J115</f>
        <v>400</v>
      </c>
      <c r="G115" s="98">
        <f>H115+I115+J115+K115+L115</f>
        <v>1200</v>
      </c>
      <c r="H115" s="98">
        <v>0</v>
      </c>
      <c r="I115" s="98">
        <v>0</v>
      </c>
      <c r="J115" s="98">
        <v>400</v>
      </c>
      <c r="K115" s="98">
        <v>400</v>
      </c>
      <c r="L115" s="98">
        <v>400</v>
      </c>
      <c r="M115" s="94" t="s">
        <v>340</v>
      </c>
      <c r="N115" s="94"/>
    </row>
    <row r="116" spans="1:14" ht="25.5" x14ac:dyDescent="0.25">
      <c r="A116" s="213" t="s">
        <v>349</v>
      </c>
      <c r="B116" s="273" t="s">
        <v>626</v>
      </c>
      <c r="C116" s="273"/>
      <c r="D116" s="94" t="s">
        <v>339</v>
      </c>
      <c r="E116" s="100"/>
      <c r="F116" s="98">
        <f t="shared" ref="F116:F121" si="55">J116</f>
        <v>149.80000000000001</v>
      </c>
      <c r="G116" s="98">
        <f>G117</f>
        <v>149.80000000000001</v>
      </c>
      <c r="H116" s="98">
        <f t="shared" ref="H116:L116" si="56">H117</f>
        <v>0</v>
      </c>
      <c r="I116" s="98">
        <f t="shared" si="56"/>
        <v>0</v>
      </c>
      <c r="J116" s="98">
        <f t="shared" si="56"/>
        <v>149.80000000000001</v>
      </c>
      <c r="K116" s="98">
        <f t="shared" si="56"/>
        <v>0</v>
      </c>
      <c r="L116" s="98">
        <f t="shared" si="56"/>
        <v>0</v>
      </c>
      <c r="M116" s="94" t="s">
        <v>340</v>
      </c>
      <c r="N116" s="94"/>
    </row>
    <row r="117" spans="1:14" ht="81" customHeight="1" x14ac:dyDescent="0.25">
      <c r="A117" s="213"/>
      <c r="B117" s="273"/>
      <c r="C117" s="273"/>
      <c r="D117" s="94" t="s">
        <v>467</v>
      </c>
      <c r="E117" s="100"/>
      <c r="F117" s="98">
        <f t="shared" si="55"/>
        <v>149.80000000000001</v>
      </c>
      <c r="G117" s="98">
        <f>H117+I117+J117+K117+L117</f>
        <v>149.80000000000001</v>
      </c>
      <c r="H117" s="98">
        <v>0</v>
      </c>
      <c r="I117" s="98">
        <v>0</v>
      </c>
      <c r="J117" s="98">
        <v>149.80000000000001</v>
      </c>
      <c r="K117" s="98">
        <v>0</v>
      </c>
      <c r="L117" s="98">
        <v>0</v>
      </c>
      <c r="M117" s="94" t="s">
        <v>340</v>
      </c>
      <c r="N117" s="94"/>
    </row>
    <row r="118" spans="1:14" ht="25.5" x14ac:dyDescent="0.25">
      <c r="A118" s="213" t="s">
        <v>352</v>
      </c>
      <c r="B118" s="273" t="s">
        <v>273</v>
      </c>
      <c r="C118" s="273" t="s">
        <v>378</v>
      </c>
      <c r="D118" s="94" t="s">
        <v>339</v>
      </c>
      <c r="E118" s="100"/>
      <c r="F118" s="98">
        <f t="shared" si="55"/>
        <v>80</v>
      </c>
      <c r="G118" s="98">
        <f>G119</f>
        <v>360</v>
      </c>
      <c r="H118" s="98">
        <f t="shared" ref="H118:L118" si="57">H119</f>
        <v>120</v>
      </c>
      <c r="I118" s="98">
        <f t="shared" si="57"/>
        <v>0</v>
      </c>
      <c r="J118" s="98">
        <f t="shared" si="57"/>
        <v>80</v>
      </c>
      <c r="K118" s="98">
        <f t="shared" si="57"/>
        <v>80</v>
      </c>
      <c r="L118" s="98">
        <f t="shared" si="57"/>
        <v>80</v>
      </c>
      <c r="M118" s="94" t="s">
        <v>340</v>
      </c>
      <c r="N118" s="94"/>
    </row>
    <row r="119" spans="1:14" ht="63.75" x14ac:dyDescent="0.25">
      <c r="A119" s="213"/>
      <c r="B119" s="273"/>
      <c r="C119" s="273"/>
      <c r="D119" s="94" t="s">
        <v>467</v>
      </c>
      <c r="E119" s="100"/>
      <c r="F119" s="98">
        <f t="shared" si="55"/>
        <v>80</v>
      </c>
      <c r="G119" s="98">
        <f>H119+I119+J119+K119+L119</f>
        <v>360</v>
      </c>
      <c r="H119" s="98">
        <v>120</v>
      </c>
      <c r="I119" s="98">
        <v>0</v>
      </c>
      <c r="J119" s="98">
        <f>40+40</f>
        <v>80</v>
      </c>
      <c r="K119" s="98">
        <f>40+40</f>
        <v>80</v>
      </c>
      <c r="L119" s="98">
        <f>40+40</f>
        <v>80</v>
      </c>
      <c r="M119" s="94" t="s">
        <v>340</v>
      </c>
      <c r="N119" s="94"/>
    </row>
    <row r="120" spans="1:14" ht="25.5" x14ac:dyDescent="0.25">
      <c r="A120" s="213" t="s">
        <v>353</v>
      </c>
      <c r="B120" s="273" t="s">
        <v>275</v>
      </c>
      <c r="C120" s="273" t="s">
        <v>379</v>
      </c>
      <c r="D120" s="94" t="s">
        <v>339</v>
      </c>
      <c r="E120" s="100"/>
      <c r="F120" s="98">
        <f t="shared" si="55"/>
        <v>0</v>
      </c>
      <c r="G120" s="98">
        <f>G121</f>
        <v>22.4</v>
      </c>
      <c r="H120" s="98">
        <f>H121</f>
        <v>22.4</v>
      </c>
      <c r="I120" s="98">
        <f t="shared" ref="I120:L120" si="58">I121</f>
        <v>0</v>
      </c>
      <c r="J120" s="98">
        <f t="shared" si="58"/>
        <v>0</v>
      </c>
      <c r="K120" s="98">
        <f t="shared" si="58"/>
        <v>0</v>
      </c>
      <c r="L120" s="98">
        <f t="shared" si="58"/>
        <v>0</v>
      </c>
      <c r="M120" s="94" t="s">
        <v>340</v>
      </c>
      <c r="N120" s="94"/>
    </row>
    <row r="121" spans="1:14" ht="181.5" customHeight="1" x14ac:dyDescent="0.25">
      <c r="A121" s="213"/>
      <c r="B121" s="273"/>
      <c r="C121" s="273"/>
      <c r="D121" s="94" t="s">
        <v>395</v>
      </c>
      <c r="E121" s="100"/>
      <c r="F121" s="98">
        <f t="shared" si="55"/>
        <v>0</v>
      </c>
      <c r="G121" s="98">
        <f>H121+I121+J121+K121+L121</f>
        <v>22.4</v>
      </c>
      <c r="H121" s="98">
        <v>22.4</v>
      </c>
      <c r="I121" s="98">
        <v>0</v>
      </c>
      <c r="J121" s="98">
        <v>0</v>
      </c>
      <c r="K121" s="98">
        <v>0</v>
      </c>
      <c r="L121" s="98">
        <v>0</v>
      </c>
      <c r="M121" s="94" t="s">
        <v>340</v>
      </c>
      <c r="N121" s="94"/>
    </row>
    <row r="122" spans="1:14" ht="22.5" customHeight="1" x14ac:dyDescent="0.25">
      <c r="A122" s="243" t="s">
        <v>356</v>
      </c>
      <c r="B122" s="243"/>
      <c r="C122" s="243"/>
      <c r="D122" s="48" t="s">
        <v>357</v>
      </c>
      <c r="E122" s="101"/>
      <c r="F122" s="99">
        <f>F123+F124</f>
        <v>729.8</v>
      </c>
      <c r="G122" s="99">
        <f t="shared" ref="G122:L122" si="59">G123+G124</f>
        <v>1832.2</v>
      </c>
      <c r="H122" s="99">
        <f t="shared" si="59"/>
        <v>142.4</v>
      </c>
      <c r="I122" s="99">
        <f t="shared" si="59"/>
        <v>0</v>
      </c>
      <c r="J122" s="99">
        <f t="shared" si="59"/>
        <v>729.8</v>
      </c>
      <c r="K122" s="99">
        <f t="shared" si="59"/>
        <v>480</v>
      </c>
      <c r="L122" s="99">
        <f t="shared" si="59"/>
        <v>480</v>
      </c>
      <c r="M122" s="48"/>
      <c r="N122" s="48"/>
    </row>
    <row r="123" spans="1:14" ht="58.15" customHeight="1" x14ac:dyDescent="0.25">
      <c r="A123" s="243"/>
      <c r="B123" s="243"/>
      <c r="C123" s="243"/>
      <c r="D123" s="94" t="s">
        <v>103</v>
      </c>
      <c r="E123" s="100"/>
      <c r="F123" s="99">
        <f>F111</f>
        <v>100</v>
      </c>
      <c r="G123" s="99">
        <f t="shared" ref="G123:L123" si="60">G111</f>
        <v>100</v>
      </c>
      <c r="H123" s="99">
        <f t="shared" si="60"/>
        <v>0</v>
      </c>
      <c r="I123" s="99">
        <f t="shared" si="60"/>
        <v>0</v>
      </c>
      <c r="J123" s="99">
        <f t="shared" si="60"/>
        <v>100</v>
      </c>
      <c r="K123" s="99">
        <f t="shared" si="60"/>
        <v>0</v>
      </c>
      <c r="L123" s="99">
        <f t="shared" si="60"/>
        <v>0</v>
      </c>
      <c r="M123" s="48"/>
      <c r="N123" s="48"/>
    </row>
    <row r="124" spans="1:14" ht="63.75" x14ac:dyDescent="0.25">
      <c r="A124" s="243"/>
      <c r="B124" s="243"/>
      <c r="C124" s="243"/>
      <c r="D124" s="39" t="s">
        <v>395</v>
      </c>
      <c r="E124" s="62"/>
      <c r="F124" s="87">
        <f>F112</f>
        <v>629.79999999999995</v>
      </c>
      <c r="G124" s="87">
        <f t="shared" ref="G124:L124" si="61">G112</f>
        <v>1732.2</v>
      </c>
      <c r="H124" s="87">
        <f t="shared" si="61"/>
        <v>142.4</v>
      </c>
      <c r="I124" s="87">
        <f t="shared" si="61"/>
        <v>0</v>
      </c>
      <c r="J124" s="87">
        <f t="shared" si="61"/>
        <v>629.79999999999995</v>
      </c>
      <c r="K124" s="87">
        <f t="shared" si="61"/>
        <v>480</v>
      </c>
      <c r="L124" s="87">
        <f t="shared" si="61"/>
        <v>480</v>
      </c>
      <c r="M124" s="39"/>
      <c r="N124" s="39"/>
    </row>
    <row r="125" spans="1:14" ht="29.25" customHeight="1" x14ac:dyDescent="0.25">
      <c r="A125" s="272" t="s">
        <v>277</v>
      </c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</row>
    <row r="126" spans="1:14" ht="15.75" customHeight="1" x14ac:dyDescent="0.25">
      <c r="A126" s="216" t="s">
        <v>380</v>
      </c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</row>
    <row r="127" spans="1:14" ht="21" customHeight="1" x14ac:dyDescent="0.25">
      <c r="A127" s="254" t="s">
        <v>473</v>
      </c>
      <c r="B127" s="245" t="s">
        <v>130</v>
      </c>
      <c r="C127" s="254"/>
      <c r="D127" s="42" t="s">
        <v>339</v>
      </c>
      <c r="E127" s="42"/>
      <c r="F127" s="58">
        <f>F128</f>
        <v>1383.4</v>
      </c>
      <c r="G127" s="58">
        <f t="shared" ref="G127:L127" si="62">G128</f>
        <v>7801.7999999999993</v>
      </c>
      <c r="H127" s="58">
        <f t="shared" si="62"/>
        <v>1110.9000000000001</v>
      </c>
      <c r="I127" s="58">
        <f t="shared" si="62"/>
        <v>1920.7</v>
      </c>
      <c r="J127" s="58">
        <f t="shared" si="62"/>
        <v>1383.4</v>
      </c>
      <c r="K127" s="58">
        <f t="shared" si="62"/>
        <v>1693.4</v>
      </c>
      <c r="L127" s="58">
        <f t="shared" si="62"/>
        <v>1693.4</v>
      </c>
      <c r="M127" s="42"/>
      <c r="N127" s="42"/>
    </row>
    <row r="128" spans="1:14" ht="15.75" customHeight="1" x14ac:dyDescent="0.25">
      <c r="A128" s="254"/>
      <c r="B128" s="245"/>
      <c r="C128" s="254"/>
      <c r="D128" s="42" t="s">
        <v>341</v>
      </c>
      <c r="E128" s="254" t="s">
        <v>343</v>
      </c>
      <c r="F128" s="265">
        <f>F140</f>
        <v>1383.4</v>
      </c>
      <c r="G128" s="265">
        <f>H128+I128+J128+K128+L128</f>
        <v>7801.7999999999993</v>
      </c>
      <c r="H128" s="265">
        <f t="shared" ref="H128:L128" si="63">H140</f>
        <v>1110.9000000000001</v>
      </c>
      <c r="I128" s="265">
        <f t="shared" si="63"/>
        <v>1920.7</v>
      </c>
      <c r="J128" s="265">
        <f t="shared" si="63"/>
        <v>1383.4</v>
      </c>
      <c r="K128" s="265">
        <f t="shared" si="63"/>
        <v>1693.4</v>
      </c>
      <c r="L128" s="265">
        <f t="shared" si="63"/>
        <v>1693.4</v>
      </c>
      <c r="M128" s="254" t="s">
        <v>382</v>
      </c>
      <c r="N128" s="254"/>
    </row>
    <row r="129" spans="1:14" ht="71.25" customHeight="1" x14ac:dyDescent="0.25">
      <c r="A129" s="254"/>
      <c r="B129" s="245"/>
      <c r="C129" s="254"/>
      <c r="D129" s="42" t="s">
        <v>342</v>
      </c>
      <c r="E129" s="254"/>
      <c r="F129" s="265"/>
      <c r="G129" s="265"/>
      <c r="H129" s="265"/>
      <c r="I129" s="265"/>
      <c r="J129" s="265"/>
      <c r="K129" s="265"/>
      <c r="L129" s="265"/>
      <c r="M129" s="254"/>
      <c r="N129" s="254"/>
    </row>
    <row r="130" spans="1:14" ht="15.75" x14ac:dyDescent="0.25">
      <c r="A130" s="187" t="s">
        <v>345</v>
      </c>
      <c r="B130" s="252" t="s">
        <v>223</v>
      </c>
      <c r="C130" s="252" t="s">
        <v>381</v>
      </c>
      <c r="D130" s="45" t="s">
        <v>339</v>
      </c>
      <c r="E130" s="45"/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45"/>
      <c r="N130" s="45"/>
    </row>
    <row r="131" spans="1:14" x14ac:dyDescent="0.25">
      <c r="A131" s="187"/>
      <c r="B131" s="252"/>
      <c r="C131" s="252"/>
      <c r="D131" s="45" t="s">
        <v>341</v>
      </c>
      <c r="E131" s="187" t="s">
        <v>343</v>
      </c>
      <c r="F131" s="276">
        <v>0</v>
      </c>
      <c r="G131" s="276">
        <v>0</v>
      </c>
      <c r="H131" s="276">
        <v>0</v>
      </c>
      <c r="I131" s="276">
        <v>0</v>
      </c>
      <c r="J131" s="276">
        <v>0</v>
      </c>
      <c r="K131" s="276">
        <v>0</v>
      </c>
      <c r="L131" s="276">
        <v>0</v>
      </c>
      <c r="M131" s="187" t="s">
        <v>382</v>
      </c>
      <c r="N131" s="187"/>
    </row>
    <row r="132" spans="1:14" ht="51" x14ac:dyDescent="0.25">
      <c r="A132" s="187"/>
      <c r="B132" s="252"/>
      <c r="C132" s="252"/>
      <c r="D132" s="45" t="s">
        <v>342</v>
      </c>
      <c r="E132" s="187"/>
      <c r="F132" s="276"/>
      <c r="G132" s="276"/>
      <c r="H132" s="276"/>
      <c r="I132" s="276"/>
      <c r="J132" s="276"/>
      <c r="K132" s="276"/>
      <c r="L132" s="276"/>
      <c r="M132" s="187"/>
      <c r="N132" s="187"/>
    </row>
    <row r="133" spans="1:14" ht="15.75" x14ac:dyDescent="0.25">
      <c r="A133" s="277" t="s">
        <v>452</v>
      </c>
      <c r="B133" s="273" t="s">
        <v>224</v>
      </c>
      <c r="C133" s="273"/>
      <c r="D133" s="34" t="s">
        <v>97</v>
      </c>
      <c r="E133" s="34"/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34"/>
      <c r="N133" s="34"/>
    </row>
    <row r="134" spans="1:14" x14ac:dyDescent="0.25">
      <c r="A134" s="277"/>
      <c r="B134" s="273"/>
      <c r="C134" s="273"/>
      <c r="D134" s="34" t="s">
        <v>341</v>
      </c>
      <c r="E134" s="214" t="s">
        <v>343</v>
      </c>
      <c r="F134" s="274">
        <v>0</v>
      </c>
      <c r="G134" s="274">
        <v>0</v>
      </c>
      <c r="H134" s="274">
        <v>0</v>
      </c>
      <c r="I134" s="274">
        <v>0</v>
      </c>
      <c r="J134" s="274">
        <v>0</v>
      </c>
      <c r="K134" s="274">
        <v>0</v>
      </c>
      <c r="L134" s="274">
        <v>0</v>
      </c>
      <c r="M134" s="214" t="s">
        <v>382</v>
      </c>
      <c r="N134" s="214"/>
    </row>
    <row r="135" spans="1:14" ht="51" x14ac:dyDescent="0.25">
      <c r="A135" s="277"/>
      <c r="B135" s="273"/>
      <c r="C135" s="273"/>
      <c r="D135" s="34" t="s">
        <v>342</v>
      </c>
      <c r="E135" s="214"/>
      <c r="F135" s="274"/>
      <c r="G135" s="274"/>
      <c r="H135" s="274"/>
      <c r="I135" s="274"/>
      <c r="J135" s="274"/>
      <c r="K135" s="274"/>
      <c r="L135" s="274"/>
      <c r="M135" s="214"/>
      <c r="N135" s="214"/>
    </row>
    <row r="136" spans="1:14" ht="15.75" x14ac:dyDescent="0.25">
      <c r="A136" s="214" t="s">
        <v>352</v>
      </c>
      <c r="B136" s="273" t="s">
        <v>225</v>
      </c>
      <c r="C136" s="273" t="s">
        <v>383</v>
      </c>
      <c r="D136" s="34" t="s">
        <v>97</v>
      </c>
      <c r="E136" s="34"/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34"/>
      <c r="N136" s="34"/>
    </row>
    <row r="137" spans="1:14" ht="18.75" customHeight="1" x14ac:dyDescent="0.25">
      <c r="A137" s="214"/>
      <c r="B137" s="273"/>
      <c r="C137" s="273"/>
      <c r="D137" s="34" t="s">
        <v>341</v>
      </c>
      <c r="E137" s="214" t="s">
        <v>343</v>
      </c>
      <c r="F137" s="274">
        <v>0</v>
      </c>
      <c r="G137" s="274">
        <v>0</v>
      </c>
      <c r="H137" s="274">
        <v>0</v>
      </c>
      <c r="I137" s="274">
        <v>0</v>
      </c>
      <c r="J137" s="274">
        <v>0</v>
      </c>
      <c r="K137" s="274">
        <v>0</v>
      </c>
      <c r="L137" s="274">
        <v>0</v>
      </c>
      <c r="M137" s="214" t="s">
        <v>382</v>
      </c>
      <c r="N137" s="214"/>
    </row>
    <row r="138" spans="1:14" ht="63" customHeight="1" x14ac:dyDescent="0.25">
      <c r="A138" s="214"/>
      <c r="B138" s="273"/>
      <c r="C138" s="273"/>
      <c r="D138" s="34" t="s">
        <v>342</v>
      </c>
      <c r="E138" s="214"/>
      <c r="F138" s="274"/>
      <c r="G138" s="274"/>
      <c r="H138" s="274"/>
      <c r="I138" s="274"/>
      <c r="J138" s="274"/>
      <c r="K138" s="274"/>
      <c r="L138" s="274"/>
      <c r="M138" s="214"/>
      <c r="N138" s="214"/>
    </row>
    <row r="139" spans="1:14" ht="15.75" x14ac:dyDescent="0.25">
      <c r="A139" s="214" t="s">
        <v>353</v>
      </c>
      <c r="B139" s="273" t="s">
        <v>226</v>
      </c>
      <c r="C139" s="273" t="s">
        <v>384</v>
      </c>
      <c r="D139" s="34" t="s">
        <v>97</v>
      </c>
      <c r="E139" s="34"/>
      <c r="F139" s="52">
        <f>F140</f>
        <v>1383.4</v>
      </c>
      <c r="G139" s="150">
        <f t="shared" ref="G139:L139" si="64">G140</f>
        <v>7801.7999999999993</v>
      </c>
      <c r="H139" s="52">
        <f t="shared" si="64"/>
        <v>1110.9000000000001</v>
      </c>
      <c r="I139" s="52">
        <f t="shared" si="64"/>
        <v>1920.7</v>
      </c>
      <c r="J139" s="150">
        <f>J140</f>
        <v>1383.4</v>
      </c>
      <c r="K139" s="52">
        <f t="shared" si="64"/>
        <v>1693.4</v>
      </c>
      <c r="L139" s="52">
        <f t="shared" si="64"/>
        <v>1693.4</v>
      </c>
      <c r="M139" s="34"/>
      <c r="N139" s="34"/>
    </row>
    <row r="140" spans="1:14" ht="51" x14ac:dyDescent="0.25">
      <c r="A140" s="214"/>
      <c r="B140" s="273"/>
      <c r="C140" s="273"/>
      <c r="D140" s="34" t="s">
        <v>283</v>
      </c>
      <c r="E140" s="34" t="s">
        <v>343</v>
      </c>
      <c r="F140" s="52">
        <f>J140</f>
        <v>1383.4</v>
      </c>
      <c r="G140" s="160">
        <f>H140++I140+J140+K140+L140</f>
        <v>7801.7999999999993</v>
      </c>
      <c r="H140" s="64">
        <v>1110.9000000000001</v>
      </c>
      <c r="I140" s="64">
        <v>1920.7</v>
      </c>
      <c r="J140" s="160">
        <f>1693.4-310</f>
        <v>1383.4</v>
      </c>
      <c r="K140" s="64">
        <v>1693.4</v>
      </c>
      <c r="L140" s="64">
        <v>1693.4</v>
      </c>
      <c r="M140" s="34" t="s">
        <v>382</v>
      </c>
      <c r="N140" s="34"/>
    </row>
    <row r="141" spans="1:14" ht="15.75" x14ac:dyDescent="0.25">
      <c r="A141" s="214" t="s">
        <v>354</v>
      </c>
      <c r="B141" s="273" t="s">
        <v>227</v>
      </c>
      <c r="C141" s="273" t="s">
        <v>351</v>
      </c>
      <c r="D141" s="34" t="s">
        <v>97</v>
      </c>
      <c r="E141" s="34"/>
      <c r="F141" s="65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34"/>
      <c r="N141" s="34"/>
    </row>
    <row r="142" spans="1:14" ht="24.75" customHeight="1" x14ac:dyDescent="0.25">
      <c r="A142" s="214"/>
      <c r="B142" s="273"/>
      <c r="C142" s="273"/>
      <c r="D142" s="34" t="s">
        <v>385</v>
      </c>
      <c r="E142" s="214" t="s">
        <v>343</v>
      </c>
      <c r="F142" s="274">
        <v>0</v>
      </c>
      <c r="G142" s="274">
        <v>0</v>
      </c>
      <c r="H142" s="274">
        <v>0</v>
      </c>
      <c r="I142" s="274">
        <v>0</v>
      </c>
      <c r="J142" s="274">
        <v>0</v>
      </c>
      <c r="K142" s="274">
        <v>0</v>
      </c>
      <c r="L142" s="274">
        <v>0</v>
      </c>
      <c r="M142" s="214" t="s">
        <v>382</v>
      </c>
      <c r="N142" s="214"/>
    </row>
    <row r="143" spans="1:14" ht="38.25" x14ac:dyDescent="0.25">
      <c r="A143" s="214"/>
      <c r="B143" s="273"/>
      <c r="C143" s="273"/>
      <c r="D143" s="34" t="s">
        <v>386</v>
      </c>
      <c r="E143" s="214"/>
      <c r="F143" s="274"/>
      <c r="G143" s="274"/>
      <c r="H143" s="274"/>
      <c r="I143" s="274"/>
      <c r="J143" s="274"/>
      <c r="K143" s="274"/>
      <c r="L143" s="274"/>
      <c r="M143" s="214"/>
      <c r="N143" s="214"/>
    </row>
    <row r="144" spans="1:14" ht="32.25" customHeight="1" x14ac:dyDescent="0.25">
      <c r="A144" s="216" t="s">
        <v>648</v>
      </c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</row>
    <row r="145" spans="1:14" ht="27" customHeight="1" x14ac:dyDescent="0.25">
      <c r="A145" s="248" t="s">
        <v>474</v>
      </c>
      <c r="B145" s="245" t="s">
        <v>131</v>
      </c>
      <c r="C145" s="254"/>
      <c r="D145" s="42" t="s">
        <v>97</v>
      </c>
      <c r="E145" s="42"/>
      <c r="F145" s="44">
        <v>0</v>
      </c>
      <c r="G145" s="58">
        <f>G146</f>
        <v>370</v>
      </c>
      <c r="H145" s="58">
        <f t="shared" ref="H145:L145" si="65">H146</f>
        <v>60</v>
      </c>
      <c r="I145" s="58">
        <f t="shared" si="65"/>
        <v>0</v>
      </c>
      <c r="J145" s="58">
        <f t="shared" si="65"/>
        <v>310</v>
      </c>
      <c r="K145" s="58">
        <f t="shared" si="65"/>
        <v>0</v>
      </c>
      <c r="L145" s="58">
        <f t="shared" si="65"/>
        <v>0</v>
      </c>
      <c r="M145" s="42"/>
      <c r="N145" s="42"/>
    </row>
    <row r="146" spans="1:14" ht="32.25" customHeight="1" x14ac:dyDescent="0.25">
      <c r="A146" s="248"/>
      <c r="B146" s="245"/>
      <c r="C146" s="254"/>
      <c r="D146" s="42" t="s">
        <v>385</v>
      </c>
      <c r="E146" s="254" t="s">
        <v>343</v>
      </c>
      <c r="F146" s="254" t="s">
        <v>279</v>
      </c>
      <c r="G146" s="265">
        <f>G163+G165</f>
        <v>370</v>
      </c>
      <c r="H146" s="265">
        <f t="shared" ref="H146:L146" si="66">H163+H165</f>
        <v>60</v>
      </c>
      <c r="I146" s="265">
        <f t="shared" si="66"/>
        <v>0</v>
      </c>
      <c r="J146" s="265">
        <f t="shared" si="66"/>
        <v>310</v>
      </c>
      <c r="K146" s="265">
        <f t="shared" si="66"/>
        <v>0</v>
      </c>
      <c r="L146" s="265">
        <f t="shared" si="66"/>
        <v>0</v>
      </c>
      <c r="M146" s="254" t="s">
        <v>382</v>
      </c>
      <c r="N146" s="254"/>
    </row>
    <row r="147" spans="1:14" ht="198" customHeight="1" x14ac:dyDescent="0.25">
      <c r="A147" s="248"/>
      <c r="B147" s="245"/>
      <c r="C147" s="254"/>
      <c r="D147" s="42" t="s">
        <v>386</v>
      </c>
      <c r="E147" s="254"/>
      <c r="F147" s="254"/>
      <c r="G147" s="265"/>
      <c r="H147" s="265"/>
      <c r="I147" s="265"/>
      <c r="J147" s="265"/>
      <c r="K147" s="265"/>
      <c r="L147" s="265"/>
      <c r="M147" s="254"/>
      <c r="N147" s="254"/>
    </row>
    <row r="148" spans="1:14" ht="21.75" customHeight="1" x14ac:dyDescent="0.25">
      <c r="A148" s="251" t="s">
        <v>453</v>
      </c>
      <c r="B148" s="252" t="s">
        <v>228</v>
      </c>
      <c r="C148" s="252" t="s">
        <v>387</v>
      </c>
      <c r="D148" s="45" t="s">
        <v>97</v>
      </c>
      <c r="E148" s="45"/>
      <c r="F148" s="49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45"/>
      <c r="N148" s="45"/>
    </row>
    <row r="149" spans="1:14" ht="15" customHeight="1" x14ac:dyDescent="0.25">
      <c r="A149" s="251"/>
      <c r="B149" s="252"/>
      <c r="C149" s="252"/>
      <c r="D149" s="45" t="s">
        <v>385</v>
      </c>
      <c r="E149" s="187" t="s">
        <v>343</v>
      </c>
      <c r="F149" s="187" t="s">
        <v>279</v>
      </c>
      <c r="G149" s="276">
        <v>0</v>
      </c>
      <c r="H149" s="276">
        <v>0</v>
      </c>
      <c r="I149" s="276">
        <v>0</v>
      </c>
      <c r="J149" s="276">
        <v>0</v>
      </c>
      <c r="K149" s="276">
        <v>0</v>
      </c>
      <c r="L149" s="276">
        <v>0</v>
      </c>
      <c r="M149" s="187" t="s">
        <v>382</v>
      </c>
      <c r="N149" s="187"/>
    </row>
    <row r="150" spans="1:14" ht="58.5" customHeight="1" x14ac:dyDescent="0.25">
      <c r="A150" s="251"/>
      <c r="B150" s="252"/>
      <c r="C150" s="252"/>
      <c r="D150" s="45" t="s">
        <v>386</v>
      </c>
      <c r="E150" s="187"/>
      <c r="F150" s="187"/>
      <c r="G150" s="276"/>
      <c r="H150" s="276"/>
      <c r="I150" s="276"/>
      <c r="J150" s="276"/>
      <c r="K150" s="276"/>
      <c r="L150" s="276"/>
      <c r="M150" s="187"/>
      <c r="N150" s="187"/>
    </row>
    <row r="151" spans="1:14" ht="25.5" x14ac:dyDescent="0.25">
      <c r="A151" s="246" t="s">
        <v>454</v>
      </c>
      <c r="B151" s="273" t="s">
        <v>229</v>
      </c>
      <c r="C151" s="51" t="s">
        <v>388</v>
      </c>
      <c r="D151" s="34" t="s">
        <v>97</v>
      </c>
      <c r="E151" s="34"/>
      <c r="F151" s="3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34"/>
      <c r="N151" s="34"/>
    </row>
    <row r="152" spans="1:14" ht="51" x14ac:dyDescent="0.25">
      <c r="A152" s="246"/>
      <c r="B152" s="273"/>
      <c r="C152" s="51" t="s">
        <v>387</v>
      </c>
      <c r="D152" s="34" t="s">
        <v>385</v>
      </c>
      <c r="E152" s="214" t="s">
        <v>343</v>
      </c>
      <c r="F152" s="214" t="s">
        <v>279</v>
      </c>
      <c r="G152" s="274">
        <v>0</v>
      </c>
      <c r="H152" s="274">
        <v>0</v>
      </c>
      <c r="I152" s="274">
        <v>0</v>
      </c>
      <c r="J152" s="274">
        <v>0</v>
      </c>
      <c r="K152" s="274">
        <v>0</v>
      </c>
      <c r="L152" s="274">
        <v>0</v>
      </c>
      <c r="M152" s="214" t="s">
        <v>382</v>
      </c>
      <c r="N152" s="214"/>
    </row>
    <row r="153" spans="1:14" ht="38.25" x14ac:dyDescent="0.25">
      <c r="A153" s="246"/>
      <c r="B153" s="273"/>
      <c r="C153" s="66"/>
      <c r="D153" s="34" t="s">
        <v>386</v>
      </c>
      <c r="E153" s="214"/>
      <c r="F153" s="214"/>
      <c r="G153" s="274"/>
      <c r="H153" s="274"/>
      <c r="I153" s="274"/>
      <c r="J153" s="274"/>
      <c r="K153" s="274"/>
      <c r="L153" s="274"/>
      <c r="M153" s="214"/>
      <c r="N153" s="214"/>
    </row>
    <row r="154" spans="1:14" ht="15.75" x14ac:dyDescent="0.25">
      <c r="A154" s="246" t="s">
        <v>455</v>
      </c>
      <c r="B154" s="273" t="s">
        <v>230</v>
      </c>
      <c r="C154" s="273" t="s">
        <v>389</v>
      </c>
      <c r="D154" s="34" t="s">
        <v>97</v>
      </c>
      <c r="E154" s="34"/>
      <c r="F154" s="3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34"/>
      <c r="N154" s="34"/>
    </row>
    <row r="155" spans="1:14" ht="24.75" customHeight="1" x14ac:dyDescent="0.25">
      <c r="A155" s="246"/>
      <c r="B155" s="273"/>
      <c r="C155" s="273"/>
      <c r="D155" s="34" t="s">
        <v>385</v>
      </c>
      <c r="E155" s="214" t="s">
        <v>343</v>
      </c>
      <c r="F155" s="214" t="s">
        <v>279</v>
      </c>
      <c r="G155" s="274">
        <v>0</v>
      </c>
      <c r="H155" s="274">
        <v>0</v>
      </c>
      <c r="I155" s="274">
        <v>0</v>
      </c>
      <c r="J155" s="274">
        <v>0</v>
      </c>
      <c r="K155" s="274">
        <v>0</v>
      </c>
      <c r="L155" s="274">
        <v>0</v>
      </c>
      <c r="M155" s="214" t="s">
        <v>382</v>
      </c>
      <c r="N155" s="214"/>
    </row>
    <row r="156" spans="1:14" ht="38.25" x14ac:dyDescent="0.25">
      <c r="A156" s="246"/>
      <c r="B156" s="273"/>
      <c r="C156" s="273"/>
      <c r="D156" s="34" t="s">
        <v>386</v>
      </c>
      <c r="E156" s="214"/>
      <c r="F156" s="214"/>
      <c r="G156" s="274"/>
      <c r="H156" s="274"/>
      <c r="I156" s="274"/>
      <c r="J156" s="274"/>
      <c r="K156" s="274"/>
      <c r="L156" s="274"/>
      <c r="M156" s="214"/>
      <c r="N156" s="214"/>
    </row>
    <row r="157" spans="1:14" ht="15.75" x14ac:dyDescent="0.25">
      <c r="A157" s="246" t="s">
        <v>456</v>
      </c>
      <c r="B157" s="273" t="s">
        <v>231</v>
      </c>
      <c r="C157" s="273" t="s">
        <v>387</v>
      </c>
      <c r="D157" s="34" t="s">
        <v>97</v>
      </c>
      <c r="E157" s="34"/>
      <c r="F157" s="3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34"/>
      <c r="N157" s="34"/>
    </row>
    <row r="158" spans="1:14" ht="24.75" customHeight="1" x14ac:dyDescent="0.25">
      <c r="A158" s="246"/>
      <c r="B158" s="273"/>
      <c r="C158" s="273"/>
      <c r="D158" s="34" t="s">
        <v>385</v>
      </c>
      <c r="E158" s="214" t="s">
        <v>343</v>
      </c>
      <c r="F158" s="214" t="s">
        <v>279</v>
      </c>
      <c r="G158" s="274">
        <v>0</v>
      </c>
      <c r="H158" s="274">
        <v>0</v>
      </c>
      <c r="I158" s="274">
        <v>0</v>
      </c>
      <c r="J158" s="274">
        <v>0</v>
      </c>
      <c r="K158" s="274">
        <v>0</v>
      </c>
      <c r="L158" s="274">
        <v>0</v>
      </c>
      <c r="M158" s="214" t="s">
        <v>382</v>
      </c>
      <c r="N158" s="214"/>
    </row>
    <row r="159" spans="1:14" ht="54" customHeight="1" x14ac:dyDescent="0.25">
      <c r="A159" s="246"/>
      <c r="B159" s="273"/>
      <c r="C159" s="273"/>
      <c r="D159" s="34" t="s">
        <v>386</v>
      </c>
      <c r="E159" s="214"/>
      <c r="F159" s="214"/>
      <c r="G159" s="274"/>
      <c r="H159" s="274"/>
      <c r="I159" s="274"/>
      <c r="J159" s="274"/>
      <c r="K159" s="274"/>
      <c r="L159" s="274"/>
      <c r="M159" s="214"/>
      <c r="N159" s="214"/>
    </row>
    <row r="160" spans="1:14" ht="15.75" x14ac:dyDescent="0.25">
      <c r="A160" s="246" t="s">
        <v>457</v>
      </c>
      <c r="B160" s="273" t="s">
        <v>232</v>
      </c>
      <c r="C160" s="273" t="s">
        <v>387</v>
      </c>
      <c r="D160" s="34" t="s">
        <v>97</v>
      </c>
      <c r="E160" s="34"/>
      <c r="F160" s="3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34"/>
      <c r="N160" s="34"/>
    </row>
    <row r="161" spans="1:14" ht="24.75" customHeight="1" x14ac:dyDescent="0.25">
      <c r="A161" s="246"/>
      <c r="B161" s="273"/>
      <c r="C161" s="273"/>
      <c r="D161" s="34" t="s">
        <v>385</v>
      </c>
      <c r="E161" s="214" t="s">
        <v>343</v>
      </c>
      <c r="F161" s="214" t="s">
        <v>279</v>
      </c>
      <c r="G161" s="274">
        <v>0</v>
      </c>
      <c r="H161" s="274">
        <v>0</v>
      </c>
      <c r="I161" s="274">
        <v>0</v>
      </c>
      <c r="J161" s="274">
        <v>0</v>
      </c>
      <c r="K161" s="274">
        <v>0</v>
      </c>
      <c r="L161" s="274">
        <v>0</v>
      </c>
      <c r="M161" s="214" t="s">
        <v>382</v>
      </c>
      <c r="N161" s="214"/>
    </row>
    <row r="162" spans="1:14" ht="38.25" x14ac:dyDescent="0.25">
      <c r="A162" s="246"/>
      <c r="B162" s="273"/>
      <c r="C162" s="273"/>
      <c r="D162" s="34" t="s">
        <v>386</v>
      </c>
      <c r="E162" s="214"/>
      <c r="F162" s="214"/>
      <c r="G162" s="274"/>
      <c r="H162" s="274"/>
      <c r="I162" s="274"/>
      <c r="J162" s="274"/>
      <c r="K162" s="274"/>
      <c r="L162" s="274"/>
      <c r="M162" s="214"/>
      <c r="N162" s="214"/>
    </row>
    <row r="163" spans="1:14" ht="15.75" x14ac:dyDescent="0.25">
      <c r="A163" s="246" t="s">
        <v>458</v>
      </c>
      <c r="B163" s="273" t="s">
        <v>566</v>
      </c>
      <c r="C163" s="273" t="s">
        <v>387</v>
      </c>
      <c r="D163" s="34" t="s">
        <v>97</v>
      </c>
      <c r="E163" s="34"/>
      <c r="F163" s="32">
        <v>0</v>
      </c>
      <c r="G163" s="52">
        <f>G164</f>
        <v>60</v>
      </c>
      <c r="H163" s="52">
        <f t="shared" ref="H163:L163" si="67">H164</f>
        <v>60</v>
      </c>
      <c r="I163" s="52">
        <f t="shared" si="67"/>
        <v>0</v>
      </c>
      <c r="J163" s="52">
        <f t="shared" si="67"/>
        <v>0</v>
      </c>
      <c r="K163" s="52">
        <f t="shared" si="67"/>
        <v>0</v>
      </c>
      <c r="L163" s="52">
        <f t="shared" si="67"/>
        <v>0</v>
      </c>
      <c r="M163" s="34"/>
      <c r="N163" s="34"/>
    </row>
    <row r="164" spans="1:14" ht="51.75" customHeight="1" x14ac:dyDescent="0.25">
      <c r="A164" s="246"/>
      <c r="B164" s="273"/>
      <c r="C164" s="273"/>
      <c r="D164" s="34" t="s">
        <v>283</v>
      </c>
      <c r="E164" s="34" t="s">
        <v>343</v>
      </c>
      <c r="F164" s="34" t="s">
        <v>279</v>
      </c>
      <c r="G164" s="52">
        <f>H164+I164+J164+K164+L164</f>
        <v>60</v>
      </c>
      <c r="H164" s="52">
        <v>60</v>
      </c>
      <c r="I164" s="52">
        <v>0</v>
      </c>
      <c r="J164" s="52">
        <v>0</v>
      </c>
      <c r="K164" s="52">
        <v>0</v>
      </c>
      <c r="L164" s="52">
        <v>0</v>
      </c>
      <c r="M164" s="34" t="s">
        <v>382</v>
      </c>
      <c r="N164" s="34"/>
    </row>
    <row r="165" spans="1:14" ht="15.75" x14ac:dyDescent="0.25">
      <c r="A165" s="246" t="s">
        <v>459</v>
      </c>
      <c r="B165" s="273" t="s">
        <v>233</v>
      </c>
      <c r="C165" s="273" t="s">
        <v>387</v>
      </c>
      <c r="D165" s="34" t="s">
        <v>97</v>
      </c>
      <c r="E165" s="34"/>
      <c r="F165" s="32">
        <v>0</v>
      </c>
      <c r="G165" s="150">
        <f>G166</f>
        <v>310</v>
      </c>
      <c r="H165" s="140">
        <f t="shared" ref="H165:L165" si="68">H166</f>
        <v>0</v>
      </c>
      <c r="I165" s="140">
        <f t="shared" si="68"/>
        <v>0</v>
      </c>
      <c r="J165" s="150">
        <f t="shared" si="68"/>
        <v>310</v>
      </c>
      <c r="K165" s="140">
        <f t="shared" si="68"/>
        <v>0</v>
      </c>
      <c r="L165" s="140">
        <f t="shared" si="68"/>
        <v>0</v>
      </c>
      <c r="M165" s="34"/>
      <c r="N165" s="34"/>
    </row>
    <row r="166" spans="1:14" x14ac:dyDescent="0.25">
      <c r="A166" s="246"/>
      <c r="B166" s="273"/>
      <c r="C166" s="273"/>
      <c r="D166" s="34" t="s">
        <v>385</v>
      </c>
      <c r="E166" s="214" t="s">
        <v>343</v>
      </c>
      <c r="F166" s="214" t="s">
        <v>279</v>
      </c>
      <c r="G166" s="287">
        <f>H166+I166+J166+K166+L166</f>
        <v>310</v>
      </c>
      <c r="H166" s="274">
        <v>0</v>
      </c>
      <c r="I166" s="274">
        <v>0</v>
      </c>
      <c r="J166" s="287">
        <v>310</v>
      </c>
      <c r="K166" s="274">
        <v>0</v>
      </c>
      <c r="L166" s="274">
        <v>0</v>
      </c>
      <c r="M166" s="214" t="s">
        <v>382</v>
      </c>
      <c r="N166" s="214"/>
    </row>
    <row r="167" spans="1:14" ht="38.25" x14ac:dyDescent="0.25">
      <c r="A167" s="246"/>
      <c r="B167" s="273"/>
      <c r="C167" s="273"/>
      <c r="D167" s="34" t="s">
        <v>386</v>
      </c>
      <c r="E167" s="214"/>
      <c r="F167" s="214"/>
      <c r="G167" s="287"/>
      <c r="H167" s="274"/>
      <c r="I167" s="274"/>
      <c r="J167" s="287"/>
      <c r="K167" s="274"/>
      <c r="L167" s="274"/>
      <c r="M167" s="214"/>
      <c r="N167" s="214"/>
    </row>
    <row r="168" spans="1:14" ht="15.75" x14ac:dyDescent="0.25">
      <c r="A168" s="246" t="s">
        <v>460</v>
      </c>
      <c r="B168" s="273" t="s">
        <v>234</v>
      </c>
      <c r="C168" s="273" t="s">
        <v>390</v>
      </c>
      <c r="D168" s="34" t="s">
        <v>97</v>
      </c>
      <c r="E168" s="34"/>
      <c r="F168" s="3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34"/>
      <c r="N168" s="34"/>
    </row>
    <row r="169" spans="1:14" ht="24.75" customHeight="1" x14ac:dyDescent="0.25">
      <c r="A169" s="246"/>
      <c r="B169" s="273"/>
      <c r="C169" s="273"/>
      <c r="D169" s="34" t="s">
        <v>385</v>
      </c>
      <c r="E169" s="214" t="s">
        <v>343</v>
      </c>
      <c r="F169" s="214" t="s">
        <v>279</v>
      </c>
      <c r="G169" s="274">
        <v>0</v>
      </c>
      <c r="H169" s="274">
        <v>0</v>
      </c>
      <c r="I169" s="274">
        <v>0</v>
      </c>
      <c r="J169" s="274">
        <v>0</v>
      </c>
      <c r="K169" s="274">
        <v>0</v>
      </c>
      <c r="L169" s="274">
        <v>0</v>
      </c>
      <c r="M169" s="214" t="s">
        <v>382</v>
      </c>
      <c r="N169" s="214"/>
    </row>
    <row r="170" spans="1:14" ht="38.25" x14ac:dyDescent="0.25">
      <c r="A170" s="246"/>
      <c r="B170" s="273"/>
      <c r="C170" s="273"/>
      <c r="D170" s="34" t="s">
        <v>386</v>
      </c>
      <c r="E170" s="214"/>
      <c r="F170" s="214"/>
      <c r="G170" s="274"/>
      <c r="H170" s="274"/>
      <c r="I170" s="274"/>
      <c r="J170" s="274"/>
      <c r="K170" s="274"/>
      <c r="L170" s="274"/>
      <c r="M170" s="214"/>
      <c r="N170" s="214"/>
    </row>
    <row r="171" spans="1:14" ht="15.75" x14ac:dyDescent="0.25">
      <c r="A171" s="246" t="s">
        <v>461</v>
      </c>
      <c r="B171" s="273" t="s">
        <v>235</v>
      </c>
      <c r="C171" s="273" t="s">
        <v>391</v>
      </c>
      <c r="D171" s="34" t="s">
        <v>97</v>
      </c>
      <c r="E171" s="34"/>
      <c r="F171" s="3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34"/>
      <c r="N171" s="34"/>
    </row>
    <row r="172" spans="1:14" ht="24.75" customHeight="1" x14ac:dyDescent="0.25">
      <c r="A172" s="246"/>
      <c r="B172" s="273"/>
      <c r="C172" s="273"/>
      <c r="D172" s="34" t="s">
        <v>385</v>
      </c>
      <c r="E172" s="214" t="s">
        <v>343</v>
      </c>
      <c r="F172" s="214" t="s">
        <v>279</v>
      </c>
      <c r="G172" s="274">
        <v>0</v>
      </c>
      <c r="H172" s="274">
        <v>0</v>
      </c>
      <c r="I172" s="274">
        <v>0</v>
      </c>
      <c r="J172" s="274">
        <v>0</v>
      </c>
      <c r="K172" s="274">
        <v>0</v>
      </c>
      <c r="L172" s="274">
        <v>0</v>
      </c>
      <c r="M172" s="214" t="s">
        <v>382</v>
      </c>
      <c r="N172" s="214"/>
    </row>
    <row r="173" spans="1:14" ht="38.25" x14ac:dyDescent="0.25">
      <c r="A173" s="246"/>
      <c r="B173" s="273"/>
      <c r="C173" s="273"/>
      <c r="D173" s="34" t="s">
        <v>386</v>
      </c>
      <c r="E173" s="214"/>
      <c r="F173" s="214"/>
      <c r="G173" s="274"/>
      <c r="H173" s="274"/>
      <c r="I173" s="274"/>
      <c r="J173" s="274"/>
      <c r="K173" s="274"/>
      <c r="L173" s="274"/>
      <c r="M173" s="214"/>
      <c r="N173" s="214"/>
    </row>
    <row r="174" spans="1:14" ht="15.75" x14ac:dyDescent="0.25">
      <c r="A174" s="246" t="s">
        <v>565</v>
      </c>
      <c r="B174" s="273" t="s">
        <v>236</v>
      </c>
      <c r="C174" s="273" t="s">
        <v>387</v>
      </c>
      <c r="D174" s="34" t="s">
        <v>97</v>
      </c>
      <c r="E174" s="34"/>
      <c r="F174" s="3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34"/>
      <c r="N174" s="34"/>
    </row>
    <row r="175" spans="1:14" ht="24.75" customHeight="1" x14ac:dyDescent="0.25">
      <c r="A175" s="246"/>
      <c r="B175" s="273"/>
      <c r="C175" s="273"/>
      <c r="D175" s="34" t="s">
        <v>385</v>
      </c>
      <c r="E175" s="214" t="s">
        <v>343</v>
      </c>
      <c r="F175" s="214" t="s">
        <v>279</v>
      </c>
      <c r="G175" s="274">
        <v>0</v>
      </c>
      <c r="H175" s="274">
        <v>0</v>
      </c>
      <c r="I175" s="274">
        <v>0</v>
      </c>
      <c r="J175" s="274">
        <v>0</v>
      </c>
      <c r="K175" s="274">
        <v>0</v>
      </c>
      <c r="L175" s="274">
        <v>0</v>
      </c>
      <c r="M175" s="214" t="s">
        <v>382</v>
      </c>
      <c r="N175" s="214"/>
    </row>
    <row r="176" spans="1:14" ht="38.25" x14ac:dyDescent="0.25">
      <c r="A176" s="246"/>
      <c r="B176" s="273"/>
      <c r="C176" s="273"/>
      <c r="D176" s="34" t="s">
        <v>386</v>
      </c>
      <c r="E176" s="214"/>
      <c r="F176" s="214"/>
      <c r="G176" s="274"/>
      <c r="H176" s="274"/>
      <c r="I176" s="274"/>
      <c r="J176" s="274"/>
      <c r="K176" s="274"/>
      <c r="L176" s="274"/>
      <c r="M176" s="214"/>
      <c r="N176" s="214"/>
    </row>
    <row r="177" spans="1:14" ht="22.5" customHeight="1" x14ac:dyDescent="0.25">
      <c r="A177" s="216" t="s">
        <v>392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</row>
    <row r="178" spans="1:14" ht="15.75" x14ac:dyDescent="0.25">
      <c r="A178" s="248" t="s">
        <v>476</v>
      </c>
      <c r="B178" s="245" t="s">
        <v>475</v>
      </c>
      <c r="C178" s="254"/>
      <c r="D178" s="42" t="s">
        <v>97</v>
      </c>
      <c r="E178" s="42"/>
      <c r="F178" s="44">
        <v>0</v>
      </c>
      <c r="G178" s="58">
        <f>G179</f>
        <v>0</v>
      </c>
      <c r="H178" s="58">
        <f t="shared" ref="H178:L178" si="69">H179</f>
        <v>0</v>
      </c>
      <c r="I178" s="58">
        <f t="shared" si="69"/>
        <v>0</v>
      </c>
      <c r="J178" s="58">
        <f t="shared" si="69"/>
        <v>0</v>
      </c>
      <c r="K178" s="58">
        <f t="shared" si="69"/>
        <v>0</v>
      </c>
      <c r="L178" s="58">
        <f t="shared" si="69"/>
        <v>0</v>
      </c>
      <c r="M178" s="42"/>
      <c r="N178" s="42"/>
    </row>
    <row r="179" spans="1:14" ht="15" customHeight="1" x14ac:dyDescent="0.25">
      <c r="A179" s="248"/>
      <c r="B179" s="245"/>
      <c r="C179" s="254"/>
      <c r="D179" s="42" t="s">
        <v>385</v>
      </c>
      <c r="E179" s="254" t="s">
        <v>343</v>
      </c>
      <c r="F179" s="254" t="s">
        <v>279</v>
      </c>
      <c r="G179" s="265">
        <f>G182+G185+G188</f>
        <v>0</v>
      </c>
      <c r="H179" s="265">
        <f t="shared" ref="H179:L179" si="70">H182+H185+H188</f>
        <v>0</v>
      </c>
      <c r="I179" s="265">
        <f t="shared" si="70"/>
        <v>0</v>
      </c>
      <c r="J179" s="265">
        <f t="shared" si="70"/>
        <v>0</v>
      </c>
      <c r="K179" s="265">
        <f t="shared" si="70"/>
        <v>0</v>
      </c>
      <c r="L179" s="265">
        <f t="shared" si="70"/>
        <v>0</v>
      </c>
      <c r="M179" s="254" t="s">
        <v>382</v>
      </c>
      <c r="N179" s="254"/>
    </row>
    <row r="180" spans="1:14" ht="38.25" x14ac:dyDescent="0.25">
      <c r="A180" s="248"/>
      <c r="B180" s="245"/>
      <c r="C180" s="254"/>
      <c r="D180" s="42" t="s">
        <v>386</v>
      </c>
      <c r="E180" s="254"/>
      <c r="F180" s="254"/>
      <c r="G180" s="265"/>
      <c r="H180" s="265"/>
      <c r="I180" s="265"/>
      <c r="J180" s="265"/>
      <c r="K180" s="265"/>
      <c r="L180" s="265"/>
      <c r="M180" s="254"/>
      <c r="N180" s="254"/>
    </row>
    <row r="181" spans="1:14" ht="15.75" x14ac:dyDescent="0.25">
      <c r="A181" s="251" t="s">
        <v>462</v>
      </c>
      <c r="B181" s="187" t="s">
        <v>237</v>
      </c>
      <c r="C181" s="187" t="s">
        <v>393</v>
      </c>
      <c r="D181" s="45" t="s">
        <v>97</v>
      </c>
      <c r="E181" s="45"/>
      <c r="F181" s="49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45"/>
      <c r="N181" s="45"/>
    </row>
    <row r="182" spans="1:14" ht="24.75" customHeight="1" x14ac:dyDescent="0.25">
      <c r="A182" s="251"/>
      <c r="B182" s="187"/>
      <c r="C182" s="187"/>
      <c r="D182" s="45" t="s">
        <v>385</v>
      </c>
      <c r="E182" s="187" t="s">
        <v>343</v>
      </c>
      <c r="F182" s="187" t="s">
        <v>279</v>
      </c>
      <c r="G182" s="276">
        <v>0</v>
      </c>
      <c r="H182" s="276">
        <v>0</v>
      </c>
      <c r="I182" s="276">
        <v>0</v>
      </c>
      <c r="J182" s="276">
        <v>0</v>
      </c>
      <c r="K182" s="276">
        <v>0</v>
      </c>
      <c r="L182" s="276">
        <v>0</v>
      </c>
      <c r="M182" s="187" t="s">
        <v>382</v>
      </c>
      <c r="N182" s="187"/>
    </row>
    <row r="183" spans="1:14" ht="48.75" customHeight="1" x14ac:dyDescent="0.25">
      <c r="A183" s="251"/>
      <c r="B183" s="187"/>
      <c r="C183" s="187"/>
      <c r="D183" s="45" t="s">
        <v>386</v>
      </c>
      <c r="E183" s="187"/>
      <c r="F183" s="187"/>
      <c r="G183" s="276"/>
      <c r="H183" s="276"/>
      <c r="I183" s="276"/>
      <c r="J183" s="276"/>
      <c r="K183" s="276"/>
      <c r="L183" s="276"/>
      <c r="M183" s="187"/>
      <c r="N183" s="187"/>
    </row>
    <row r="184" spans="1:14" ht="15.75" x14ac:dyDescent="0.25">
      <c r="A184" s="246" t="s">
        <v>463</v>
      </c>
      <c r="B184" s="214" t="s">
        <v>238</v>
      </c>
      <c r="C184" s="214" t="s">
        <v>394</v>
      </c>
      <c r="D184" s="34" t="s">
        <v>97</v>
      </c>
      <c r="E184" s="34"/>
      <c r="F184" s="3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34"/>
      <c r="N184" s="34"/>
    </row>
    <row r="185" spans="1:14" ht="24.75" customHeight="1" x14ac:dyDescent="0.25">
      <c r="A185" s="246"/>
      <c r="B185" s="214"/>
      <c r="C185" s="214"/>
      <c r="D185" s="34" t="s">
        <v>385</v>
      </c>
      <c r="E185" s="214" t="s">
        <v>343</v>
      </c>
      <c r="F185" s="214" t="s">
        <v>279</v>
      </c>
      <c r="G185" s="274">
        <v>0</v>
      </c>
      <c r="H185" s="274">
        <v>0</v>
      </c>
      <c r="I185" s="274">
        <v>0</v>
      </c>
      <c r="J185" s="274">
        <v>0</v>
      </c>
      <c r="K185" s="274">
        <v>0</v>
      </c>
      <c r="L185" s="274">
        <v>0</v>
      </c>
      <c r="M185" s="214" t="s">
        <v>382</v>
      </c>
      <c r="N185" s="214"/>
    </row>
    <row r="186" spans="1:14" ht="38.25" x14ac:dyDescent="0.25">
      <c r="A186" s="246"/>
      <c r="B186" s="214"/>
      <c r="C186" s="214"/>
      <c r="D186" s="34" t="s">
        <v>386</v>
      </c>
      <c r="E186" s="214"/>
      <c r="F186" s="214"/>
      <c r="G186" s="274"/>
      <c r="H186" s="274"/>
      <c r="I186" s="274"/>
      <c r="J186" s="274"/>
      <c r="K186" s="274"/>
      <c r="L186" s="274"/>
      <c r="M186" s="214"/>
      <c r="N186" s="214"/>
    </row>
    <row r="187" spans="1:14" ht="18.75" customHeight="1" x14ac:dyDescent="0.25">
      <c r="A187" s="246" t="s">
        <v>464</v>
      </c>
      <c r="B187" s="214" t="s">
        <v>239</v>
      </c>
      <c r="C187" s="214"/>
      <c r="D187" s="34" t="s">
        <v>97</v>
      </c>
      <c r="E187" s="34"/>
      <c r="F187" s="3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34"/>
      <c r="N187" s="34"/>
    </row>
    <row r="188" spans="1:14" ht="112.5" customHeight="1" x14ac:dyDescent="0.25">
      <c r="A188" s="246"/>
      <c r="B188" s="214"/>
      <c r="C188" s="214"/>
      <c r="D188" s="34" t="s">
        <v>283</v>
      </c>
      <c r="E188" s="34" t="s">
        <v>343</v>
      </c>
      <c r="F188" s="34" t="s">
        <v>279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34" t="s">
        <v>382</v>
      </c>
      <c r="N188" s="34"/>
    </row>
    <row r="189" spans="1:14" ht="15.75" x14ac:dyDescent="0.25">
      <c r="A189" s="243" t="s">
        <v>356</v>
      </c>
      <c r="B189" s="243"/>
      <c r="C189" s="243"/>
      <c r="D189" s="38" t="s">
        <v>357</v>
      </c>
      <c r="E189" s="38"/>
      <c r="F189" s="59">
        <f>F190+F191</f>
        <v>1383.4</v>
      </c>
      <c r="G189" s="59">
        <f t="shared" ref="G189:L189" si="71">G190+G191</f>
        <v>8171.7999999999993</v>
      </c>
      <c r="H189" s="59">
        <f t="shared" si="71"/>
        <v>1170.9000000000001</v>
      </c>
      <c r="I189" s="59">
        <f t="shared" si="71"/>
        <v>1920.7</v>
      </c>
      <c r="J189" s="59">
        <f t="shared" si="71"/>
        <v>1693.4</v>
      </c>
      <c r="K189" s="59">
        <f t="shared" si="71"/>
        <v>1693.4</v>
      </c>
      <c r="L189" s="59">
        <f t="shared" si="71"/>
        <v>1693.4</v>
      </c>
      <c r="M189" s="38"/>
      <c r="N189" s="38"/>
    </row>
    <row r="190" spans="1:14" ht="63.75" x14ac:dyDescent="0.25">
      <c r="A190" s="243"/>
      <c r="B190" s="243"/>
      <c r="C190" s="243"/>
      <c r="D190" s="39" t="s">
        <v>180</v>
      </c>
      <c r="E190" s="39"/>
      <c r="F190" s="67">
        <f>F128</f>
        <v>1383.4</v>
      </c>
      <c r="G190" s="67">
        <f t="shared" ref="G190:L190" si="72">G128+G146</f>
        <v>8171.7999999999993</v>
      </c>
      <c r="H190" s="67">
        <f t="shared" si="72"/>
        <v>1170.9000000000001</v>
      </c>
      <c r="I190" s="67">
        <f t="shared" si="72"/>
        <v>1920.7</v>
      </c>
      <c r="J190" s="67">
        <f t="shared" si="72"/>
        <v>1693.4</v>
      </c>
      <c r="K190" s="67">
        <f t="shared" si="72"/>
        <v>1693.4</v>
      </c>
      <c r="L190" s="67">
        <f t="shared" si="72"/>
        <v>1693.4</v>
      </c>
      <c r="M190" s="39"/>
      <c r="N190" s="39"/>
    </row>
    <row r="191" spans="1:14" ht="51" x14ac:dyDescent="0.25">
      <c r="A191" s="243"/>
      <c r="B191" s="243"/>
      <c r="C191" s="243"/>
      <c r="D191" s="54" t="s">
        <v>103</v>
      </c>
      <c r="E191" s="55"/>
      <c r="F191" s="61">
        <f>J191</f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54"/>
      <c r="N191" s="54"/>
    </row>
    <row r="192" spans="1:14" ht="30" customHeight="1" x14ac:dyDescent="0.25">
      <c r="A192" s="280" t="s">
        <v>297</v>
      </c>
      <c r="B192" s="280"/>
      <c r="C192" s="280"/>
      <c r="D192" s="280"/>
      <c r="E192" s="280"/>
      <c r="F192" s="280"/>
      <c r="G192" s="280"/>
      <c r="H192" s="280"/>
      <c r="I192" s="280"/>
      <c r="J192" s="280"/>
      <c r="K192" s="280"/>
      <c r="L192" s="280"/>
      <c r="M192" s="280"/>
      <c r="N192" s="280"/>
    </row>
    <row r="193" spans="1:14" ht="26.25" customHeight="1" x14ac:dyDescent="0.25">
      <c r="A193" s="244" t="s">
        <v>482</v>
      </c>
      <c r="B193" s="245" t="s">
        <v>142</v>
      </c>
      <c r="C193" s="254"/>
      <c r="D193" s="42" t="s">
        <v>339</v>
      </c>
      <c r="E193" s="132"/>
      <c r="F193" s="134">
        <f>F194+F195+F196+F197</f>
        <v>30415.600000000002</v>
      </c>
      <c r="G193" s="134">
        <f t="shared" ref="G193:L193" si="73">G194+G195+G196+G197</f>
        <v>468334.98</v>
      </c>
      <c r="H193" s="134">
        <f t="shared" si="73"/>
        <v>4532</v>
      </c>
      <c r="I193" s="134">
        <f t="shared" si="73"/>
        <v>18235.8</v>
      </c>
      <c r="J193" s="134">
        <f t="shared" si="73"/>
        <v>18660.400000000001</v>
      </c>
      <c r="K193" s="134">
        <f t="shared" si="73"/>
        <v>264457.77999999997</v>
      </c>
      <c r="L193" s="134">
        <f t="shared" si="73"/>
        <v>162449</v>
      </c>
      <c r="M193" s="132" t="s">
        <v>340</v>
      </c>
      <c r="N193" s="42"/>
    </row>
    <row r="194" spans="1:14" ht="63.75" customHeight="1" x14ac:dyDescent="0.25">
      <c r="A194" s="244"/>
      <c r="B194" s="245"/>
      <c r="C194" s="254"/>
      <c r="D194" s="42" t="s">
        <v>395</v>
      </c>
      <c r="E194" s="132" t="s">
        <v>343</v>
      </c>
      <c r="F194" s="134">
        <f>J194</f>
        <v>6373.0999999999995</v>
      </c>
      <c r="G194" s="134">
        <f>H194+I194+J194+K194+L194</f>
        <v>32500.899999999998</v>
      </c>
      <c r="H194" s="134">
        <f>H199+H202+H207+H213+H215+H217+H219+H223+H225+H227+H229+H231+H233+H236</f>
        <v>4532</v>
      </c>
      <c r="I194" s="134">
        <f>I199+I202+I213+I215+I217+I219+I223+I225+I227+I229+I231+I233+I236</f>
        <v>6995.8</v>
      </c>
      <c r="J194" s="134">
        <f>J199+J202+J213+J215+J217+J219+J223+J225+J227+J229+J231+J233+J236</f>
        <v>6373.0999999999995</v>
      </c>
      <c r="K194" s="134">
        <f>K199+K202+K213+K215+K217+K219+K223+K225+K227+K229+K231+K233+K236</f>
        <v>6800</v>
      </c>
      <c r="L194" s="134">
        <f>L199+L202+L213+L215+L217+L219+L223+L225+L227+L229+L231+L233+L236</f>
        <v>7800</v>
      </c>
      <c r="M194" s="132" t="s">
        <v>340</v>
      </c>
      <c r="N194" s="42"/>
    </row>
    <row r="195" spans="1:14" ht="51" x14ac:dyDescent="0.25">
      <c r="A195" s="244"/>
      <c r="B195" s="245"/>
      <c r="C195" s="254"/>
      <c r="D195" s="42" t="s">
        <v>396</v>
      </c>
      <c r="E195" s="132" t="s">
        <v>343</v>
      </c>
      <c r="F195" s="134">
        <f>F200+F203+F235</f>
        <v>12124.800000000001</v>
      </c>
      <c r="G195" s="141">
        <f t="shared" ref="G195:L195" si="74">G200+G203+G235</f>
        <v>433181.57999999996</v>
      </c>
      <c r="H195" s="141">
        <f t="shared" si="74"/>
        <v>0</v>
      </c>
      <c r="I195" s="141">
        <f t="shared" si="74"/>
        <v>11140</v>
      </c>
      <c r="J195" s="141">
        <f t="shared" si="74"/>
        <v>12124.800000000001</v>
      </c>
      <c r="K195" s="141">
        <f t="shared" si="74"/>
        <v>255267.77999999997</v>
      </c>
      <c r="L195" s="141">
        <f t="shared" si="74"/>
        <v>154649</v>
      </c>
      <c r="M195" s="132" t="s">
        <v>340</v>
      </c>
      <c r="N195" s="42"/>
    </row>
    <row r="196" spans="1:14" ht="51" x14ac:dyDescent="0.25">
      <c r="A196" s="244"/>
      <c r="B196" s="245"/>
      <c r="C196" s="254"/>
      <c r="D196" s="42" t="s">
        <v>561</v>
      </c>
      <c r="E196" s="42" t="s">
        <v>343</v>
      </c>
      <c r="F196" s="58">
        <f>F200+F203+F220</f>
        <v>11917.7</v>
      </c>
      <c r="G196" s="58">
        <f t="shared" ref="G196:L196" si="75">G204</f>
        <v>2552.5</v>
      </c>
      <c r="H196" s="58">
        <f t="shared" si="75"/>
        <v>0</v>
      </c>
      <c r="I196" s="58">
        <f t="shared" si="75"/>
        <v>0</v>
      </c>
      <c r="J196" s="58">
        <f>J204</f>
        <v>162.5</v>
      </c>
      <c r="K196" s="58">
        <f t="shared" si="75"/>
        <v>2390</v>
      </c>
      <c r="L196" s="58">
        <f t="shared" si="75"/>
        <v>0</v>
      </c>
      <c r="M196" s="42"/>
      <c r="N196" s="42"/>
    </row>
    <row r="197" spans="1:14" ht="38.25" x14ac:dyDescent="0.25">
      <c r="A197" s="244"/>
      <c r="B197" s="245"/>
      <c r="C197" s="254"/>
      <c r="D197" s="42" t="s">
        <v>104</v>
      </c>
      <c r="E197" s="42" t="s">
        <v>343</v>
      </c>
      <c r="F197" s="58">
        <f>J197</f>
        <v>0</v>
      </c>
      <c r="G197" s="58">
        <f t="shared" ref="G197" si="76">H197+I197+J197+K197+L197</f>
        <v>100</v>
      </c>
      <c r="H197" s="58">
        <f t="shared" ref="H197:L197" si="77">H221</f>
        <v>0</v>
      </c>
      <c r="I197" s="58">
        <f t="shared" si="77"/>
        <v>100</v>
      </c>
      <c r="J197" s="58">
        <f t="shared" si="77"/>
        <v>0</v>
      </c>
      <c r="K197" s="58">
        <f t="shared" si="77"/>
        <v>0</v>
      </c>
      <c r="L197" s="58">
        <f t="shared" si="77"/>
        <v>0</v>
      </c>
      <c r="M197" s="42" t="s">
        <v>340</v>
      </c>
      <c r="N197" s="42"/>
    </row>
    <row r="198" spans="1:14" ht="25.5" x14ac:dyDescent="0.25">
      <c r="A198" s="213" t="s">
        <v>345</v>
      </c>
      <c r="B198" s="279" t="s">
        <v>397</v>
      </c>
      <c r="C198" s="273" t="s">
        <v>398</v>
      </c>
      <c r="D198" s="34" t="s">
        <v>339</v>
      </c>
      <c r="E198" s="94"/>
      <c r="F198" s="98">
        <f t="shared" ref="F198:L198" si="78">F199+F200</f>
        <v>0</v>
      </c>
      <c r="G198" s="150">
        <f t="shared" si="78"/>
        <v>26381.8</v>
      </c>
      <c r="H198" s="98">
        <f t="shared" si="78"/>
        <v>0</v>
      </c>
      <c r="I198" s="98">
        <f t="shared" si="78"/>
        <v>15381.8</v>
      </c>
      <c r="J198" s="150">
        <f t="shared" si="78"/>
        <v>0</v>
      </c>
      <c r="K198" s="98">
        <f t="shared" si="78"/>
        <v>5000</v>
      </c>
      <c r="L198" s="98">
        <f t="shared" si="78"/>
        <v>6000</v>
      </c>
      <c r="M198" s="94" t="s">
        <v>340</v>
      </c>
      <c r="N198" s="34"/>
    </row>
    <row r="199" spans="1:14" ht="65.25" customHeight="1" x14ac:dyDescent="0.25">
      <c r="A199" s="213"/>
      <c r="B199" s="279"/>
      <c r="C199" s="273"/>
      <c r="D199" s="34" t="s">
        <v>395</v>
      </c>
      <c r="E199" s="94" t="s">
        <v>343</v>
      </c>
      <c r="F199" s="98">
        <f>J199</f>
        <v>0</v>
      </c>
      <c r="G199" s="150">
        <f>H199+I199+J199+K199+L199</f>
        <v>15241.8</v>
      </c>
      <c r="H199" s="98">
        <v>0</v>
      </c>
      <c r="I199" s="98">
        <v>4241.8</v>
      </c>
      <c r="J199" s="150">
        <v>0</v>
      </c>
      <c r="K199" s="98">
        <v>5000</v>
      </c>
      <c r="L199" s="98">
        <v>6000</v>
      </c>
      <c r="M199" s="94" t="s">
        <v>340</v>
      </c>
      <c r="N199" s="34"/>
    </row>
    <row r="200" spans="1:14" ht="64.5" customHeight="1" x14ac:dyDescent="0.25">
      <c r="A200" s="213"/>
      <c r="B200" s="279"/>
      <c r="C200" s="273"/>
      <c r="D200" s="144" t="s">
        <v>396</v>
      </c>
      <c r="E200" s="144"/>
      <c r="F200" s="152">
        <f>J200</f>
        <v>0</v>
      </c>
      <c r="G200" s="152">
        <f>H200+I200+J200+K200+L200</f>
        <v>11140</v>
      </c>
      <c r="H200" s="152">
        <v>0</v>
      </c>
      <c r="I200" s="152">
        <v>11140</v>
      </c>
      <c r="J200" s="152">
        <v>0</v>
      </c>
      <c r="K200" s="152">
        <v>0</v>
      </c>
      <c r="L200" s="152">
        <v>0</v>
      </c>
      <c r="M200" s="144" t="s">
        <v>340</v>
      </c>
      <c r="N200" s="144"/>
    </row>
    <row r="201" spans="1:14" ht="23.25" customHeight="1" x14ac:dyDescent="0.25">
      <c r="A201" s="189" t="s">
        <v>349</v>
      </c>
      <c r="B201" s="252" t="s">
        <v>634</v>
      </c>
      <c r="C201" s="252" t="s">
        <v>399</v>
      </c>
      <c r="D201" s="124" t="s">
        <v>339</v>
      </c>
      <c r="E201" s="124" t="s">
        <v>343</v>
      </c>
      <c r="F201" s="137">
        <f>F202+F203+F204</f>
        <v>13706.7</v>
      </c>
      <c r="G201" s="137">
        <f>G202+G203+G204</f>
        <v>427955.98</v>
      </c>
      <c r="H201" s="137">
        <f t="shared" ref="H201:L201" si="79">H202+H203+H204</f>
        <v>0</v>
      </c>
      <c r="I201" s="137">
        <f t="shared" si="79"/>
        <v>0</v>
      </c>
      <c r="J201" s="137">
        <f t="shared" si="79"/>
        <v>15649.2</v>
      </c>
      <c r="K201" s="137">
        <f t="shared" si="79"/>
        <v>257657.77999999997</v>
      </c>
      <c r="L201" s="137">
        <f t="shared" si="79"/>
        <v>154649</v>
      </c>
      <c r="M201" s="124"/>
      <c r="N201" s="124"/>
    </row>
    <row r="202" spans="1:14" ht="63.75" x14ac:dyDescent="0.25">
      <c r="A202" s="189"/>
      <c r="B202" s="252"/>
      <c r="C202" s="252"/>
      <c r="D202" s="124" t="s">
        <v>400</v>
      </c>
      <c r="E202" s="124" t="s">
        <v>343</v>
      </c>
      <c r="F202" s="137">
        <f>F206+F210</f>
        <v>1726.5</v>
      </c>
      <c r="G202" s="137">
        <f t="shared" ref="G202:L202" si="80">G206+G210</f>
        <v>3669</v>
      </c>
      <c r="H202" s="137">
        <f t="shared" si="80"/>
        <v>0</v>
      </c>
      <c r="I202" s="137">
        <f t="shared" si="80"/>
        <v>0</v>
      </c>
      <c r="J202" s="137">
        <f t="shared" si="80"/>
        <v>3669</v>
      </c>
      <c r="K202" s="137">
        <f t="shared" si="80"/>
        <v>0</v>
      </c>
      <c r="L202" s="137">
        <f t="shared" si="80"/>
        <v>0</v>
      </c>
      <c r="M202" s="124" t="s">
        <v>340</v>
      </c>
      <c r="N202" s="124" t="s">
        <v>627</v>
      </c>
    </row>
    <row r="203" spans="1:14" ht="64.5" customHeight="1" x14ac:dyDescent="0.25">
      <c r="A203" s="189"/>
      <c r="B203" s="252"/>
      <c r="C203" s="252"/>
      <c r="D203" s="144" t="s">
        <v>401</v>
      </c>
      <c r="E203" s="144" t="s">
        <v>343</v>
      </c>
      <c r="F203" s="152">
        <f>F207+F211</f>
        <v>11817.7</v>
      </c>
      <c r="G203" s="152">
        <f t="shared" ref="G203:L203" si="81">G207+G211</f>
        <v>421734.48</v>
      </c>
      <c r="H203" s="152">
        <f t="shared" si="81"/>
        <v>0</v>
      </c>
      <c r="I203" s="152">
        <f t="shared" si="81"/>
        <v>0</v>
      </c>
      <c r="J203" s="152">
        <f t="shared" si="81"/>
        <v>11817.7</v>
      </c>
      <c r="K203" s="152">
        <f t="shared" si="81"/>
        <v>255267.77999999997</v>
      </c>
      <c r="L203" s="152">
        <f t="shared" si="81"/>
        <v>154649</v>
      </c>
      <c r="M203" s="144" t="s">
        <v>637</v>
      </c>
      <c r="N203" s="144"/>
    </row>
    <row r="204" spans="1:14" ht="58.5" customHeight="1" x14ac:dyDescent="0.25">
      <c r="A204" s="189"/>
      <c r="B204" s="252"/>
      <c r="C204" s="252"/>
      <c r="D204" s="124" t="s">
        <v>403</v>
      </c>
      <c r="E204" s="124" t="s">
        <v>343</v>
      </c>
      <c r="F204" s="143">
        <f t="shared" ref="F204:I204" si="82">F208</f>
        <v>162.5</v>
      </c>
      <c r="G204" s="143">
        <f t="shared" si="82"/>
        <v>2552.5</v>
      </c>
      <c r="H204" s="143">
        <f t="shared" si="82"/>
        <v>0</v>
      </c>
      <c r="I204" s="143">
        <f t="shared" si="82"/>
        <v>0</v>
      </c>
      <c r="J204" s="137">
        <f>J208</f>
        <v>162.5</v>
      </c>
      <c r="K204" s="143">
        <f t="shared" ref="K204:L204" si="83">K208</f>
        <v>2390</v>
      </c>
      <c r="L204" s="143">
        <f t="shared" si="83"/>
        <v>0</v>
      </c>
      <c r="M204" s="124" t="s">
        <v>402</v>
      </c>
      <c r="N204" s="124"/>
    </row>
    <row r="205" spans="1:14" ht="41.25" customHeight="1" x14ac:dyDescent="0.25">
      <c r="A205" s="282" t="s">
        <v>466</v>
      </c>
      <c r="B205" s="283" t="s">
        <v>647</v>
      </c>
      <c r="C205" s="252" t="s">
        <v>404</v>
      </c>
      <c r="D205" s="124" t="s">
        <v>97</v>
      </c>
      <c r="E205" s="124" t="s">
        <v>343</v>
      </c>
      <c r="F205" s="143">
        <f t="shared" ref="F205:I205" si="84">F206+F207+F208</f>
        <v>7762.5</v>
      </c>
      <c r="G205" s="143">
        <f>G206+G207+G208</f>
        <v>116931.48</v>
      </c>
      <c r="H205" s="143">
        <f t="shared" si="84"/>
        <v>0</v>
      </c>
      <c r="I205" s="143">
        <f t="shared" si="84"/>
        <v>0</v>
      </c>
      <c r="J205" s="137">
        <f>J206+J207+J208</f>
        <v>9705</v>
      </c>
      <c r="K205" s="143">
        <f t="shared" ref="K205:L205" si="85">K206+K207+K208</f>
        <v>107226.48</v>
      </c>
      <c r="L205" s="143">
        <f t="shared" si="85"/>
        <v>0</v>
      </c>
      <c r="M205" s="124" t="s">
        <v>402</v>
      </c>
      <c r="N205" s="124"/>
    </row>
    <row r="206" spans="1:14" ht="67.5" customHeight="1" x14ac:dyDescent="0.25">
      <c r="A206" s="282"/>
      <c r="B206" s="283"/>
      <c r="C206" s="252"/>
      <c r="D206" s="124" t="s">
        <v>400</v>
      </c>
      <c r="E206" s="124" t="s">
        <v>343</v>
      </c>
      <c r="F206" s="137">
        <v>0</v>
      </c>
      <c r="G206" s="143">
        <f>H206+I206+J206+K206+L206</f>
        <v>1942.5</v>
      </c>
      <c r="H206" s="137">
        <v>0</v>
      </c>
      <c r="I206" s="137">
        <v>0</v>
      </c>
      <c r="J206" s="137">
        <v>1942.5</v>
      </c>
      <c r="K206" s="137">
        <v>0</v>
      </c>
      <c r="L206" s="137">
        <v>0</v>
      </c>
      <c r="M206" s="124"/>
      <c r="N206" s="124"/>
    </row>
    <row r="207" spans="1:14" ht="63.75" x14ac:dyDescent="0.25">
      <c r="A207" s="282"/>
      <c r="B207" s="283"/>
      <c r="C207" s="252"/>
      <c r="D207" s="144" t="s">
        <v>401</v>
      </c>
      <c r="E207" s="144" t="s">
        <v>343</v>
      </c>
      <c r="F207" s="152">
        <f>J207</f>
        <v>7600</v>
      </c>
      <c r="G207" s="152">
        <f>H207+I207+J207+K207+L207</f>
        <v>112436.48</v>
      </c>
      <c r="H207" s="152">
        <v>0</v>
      </c>
      <c r="I207" s="152">
        <v>0</v>
      </c>
      <c r="J207" s="152">
        <v>7600</v>
      </c>
      <c r="K207" s="152">
        <v>104836.48</v>
      </c>
      <c r="L207" s="152">
        <v>0</v>
      </c>
      <c r="M207" s="144" t="s">
        <v>402</v>
      </c>
      <c r="N207" s="144"/>
    </row>
    <row r="208" spans="1:14" ht="40.5" customHeight="1" x14ac:dyDescent="0.25">
      <c r="A208" s="282"/>
      <c r="B208" s="283"/>
      <c r="C208" s="252"/>
      <c r="D208" s="124" t="s">
        <v>403</v>
      </c>
      <c r="E208" s="124" t="s">
        <v>343</v>
      </c>
      <c r="F208" s="137">
        <f>J208</f>
        <v>162.5</v>
      </c>
      <c r="G208" s="137">
        <f>H208+I208+J208+K208+L208</f>
        <v>2552.5</v>
      </c>
      <c r="H208" s="137">
        <v>0</v>
      </c>
      <c r="I208" s="137">
        <v>0</v>
      </c>
      <c r="J208" s="137">
        <v>162.5</v>
      </c>
      <c r="K208" s="137">
        <v>2390</v>
      </c>
      <c r="L208" s="137">
        <v>0</v>
      </c>
      <c r="M208" s="124" t="s">
        <v>402</v>
      </c>
      <c r="N208" s="124"/>
    </row>
    <row r="209" spans="1:14" ht="40.5" customHeight="1" x14ac:dyDescent="0.25">
      <c r="A209" s="256" t="s">
        <v>635</v>
      </c>
      <c r="B209" s="259" t="s">
        <v>640</v>
      </c>
      <c r="C209" s="262" t="s">
        <v>636</v>
      </c>
      <c r="D209" s="124" t="s">
        <v>339</v>
      </c>
      <c r="E209" s="124" t="s">
        <v>343</v>
      </c>
      <c r="F209" s="137">
        <f>F210+F211</f>
        <v>5944.2</v>
      </c>
      <c r="G209" s="150">
        <f t="shared" ref="G209:L209" si="86">G210+G211</f>
        <v>311024.5</v>
      </c>
      <c r="H209" s="137">
        <f t="shared" si="86"/>
        <v>0</v>
      </c>
      <c r="I209" s="137">
        <f t="shared" si="86"/>
        <v>0</v>
      </c>
      <c r="J209" s="150">
        <f t="shared" si="86"/>
        <v>5944.2</v>
      </c>
      <c r="K209" s="137">
        <f t="shared" si="86"/>
        <v>150431.29999999999</v>
      </c>
      <c r="L209" s="137">
        <f t="shared" si="86"/>
        <v>154649</v>
      </c>
      <c r="M209" s="124" t="s">
        <v>340</v>
      </c>
      <c r="N209" s="124"/>
    </row>
    <row r="210" spans="1:14" ht="63.75" x14ac:dyDescent="0.25">
      <c r="A210" s="257"/>
      <c r="B210" s="260"/>
      <c r="C210" s="263"/>
      <c r="D210" s="124" t="s">
        <v>400</v>
      </c>
      <c r="E210" s="124" t="s">
        <v>343</v>
      </c>
      <c r="F210" s="137">
        <f>J210</f>
        <v>1726.5</v>
      </c>
      <c r="G210" s="150">
        <f t="shared" ref="G210" si="87">H210+I210+J210+K210+L210</f>
        <v>1726.5</v>
      </c>
      <c r="H210" s="137">
        <v>0</v>
      </c>
      <c r="I210" s="137">
        <v>0</v>
      </c>
      <c r="J210" s="150">
        <f>882.3+844.2</f>
        <v>1726.5</v>
      </c>
      <c r="K210" s="137">
        <v>0</v>
      </c>
      <c r="L210" s="137">
        <v>0</v>
      </c>
      <c r="M210" s="124" t="s">
        <v>340</v>
      </c>
      <c r="N210" s="124"/>
    </row>
    <row r="211" spans="1:14" ht="73.5" customHeight="1" x14ac:dyDescent="0.25">
      <c r="A211" s="258"/>
      <c r="B211" s="261"/>
      <c r="C211" s="264"/>
      <c r="D211" s="144" t="s">
        <v>401</v>
      </c>
      <c r="E211" s="144" t="s">
        <v>343</v>
      </c>
      <c r="F211" s="152">
        <f>J211</f>
        <v>4217.7</v>
      </c>
      <c r="G211" s="152">
        <f>H211+I211+J211+K211+L211</f>
        <v>309298</v>
      </c>
      <c r="H211" s="152">
        <v>0</v>
      </c>
      <c r="I211" s="152">
        <v>0</v>
      </c>
      <c r="J211" s="152">
        <v>4217.7</v>
      </c>
      <c r="K211" s="152">
        <v>150431.29999999999</v>
      </c>
      <c r="L211" s="152">
        <v>154649</v>
      </c>
      <c r="M211" s="124" t="s">
        <v>340</v>
      </c>
      <c r="N211" s="124"/>
    </row>
    <row r="212" spans="1:14" ht="26.25" customHeight="1" x14ac:dyDescent="0.25">
      <c r="A212" s="213" t="s">
        <v>352</v>
      </c>
      <c r="B212" s="252" t="s">
        <v>405</v>
      </c>
      <c r="C212" s="252" t="s">
        <v>406</v>
      </c>
      <c r="D212" s="124" t="s">
        <v>339</v>
      </c>
      <c r="E212" s="124"/>
      <c r="F212" s="137">
        <f>F213</f>
        <v>200</v>
      </c>
      <c r="G212" s="150">
        <f>G213</f>
        <v>1809</v>
      </c>
      <c r="H212" s="137">
        <f t="shared" ref="H212:L212" si="88">H213</f>
        <v>555</v>
      </c>
      <c r="I212" s="137">
        <f t="shared" si="88"/>
        <v>1054</v>
      </c>
      <c r="J212" s="150">
        <f t="shared" si="88"/>
        <v>200</v>
      </c>
      <c r="K212" s="137">
        <f t="shared" si="88"/>
        <v>0</v>
      </c>
      <c r="L212" s="137">
        <f t="shared" si="88"/>
        <v>0</v>
      </c>
      <c r="M212" s="124" t="s">
        <v>340</v>
      </c>
      <c r="N212" s="124"/>
    </row>
    <row r="213" spans="1:14" ht="63.75" x14ac:dyDescent="0.25">
      <c r="A213" s="213"/>
      <c r="B213" s="252"/>
      <c r="C213" s="252"/>
      <c r="D213" s="124" t="s">
        <v>395</v>
      </c>
      <c r="E213" s="124" t="s">
        <v>343</v>
      </c>
      <c r="F213" s="137">
        <f>J213</f>
        <v>200</v>
      </c>
      <c r="G213" s="150">
        <f>H213+I213+J213+K213+L213</f>
        <v>1809</v>
      </c>
      <c r="H213" s="137">
        <v>555</v>
      </c>
      <c r="I213" s="137">
        <v>1054</v>
      </c>
      <c r="J213" s="150">
        <f>100+100</f>
        <v>200</v>
      </c>
      <c r="K213" s="137">
        <v>0</v>
      </c>
      <c r="L213" s="137">
        <v>0</v>
      </c>
      <c r="M213" s="124" t="s">
        <v>340</v>
      </c>
      <c r="N213" s="124"/>
    </row>
    <row r="214" spans="1:14" ht="28.5" customHeight="1" x14ac:dyDescent="0.25">
      <c r="A214" s="213" t="s">
        <v>353</v>
      </c>
      <c r="B214" s="273" t="s">
        <v>305</v>
      </c>
      <c r="C214" s="273" t="s">
        <v>407</v>
      </c>
      <c r="D214" s="34" t="s">
        <v>339</v>
      </c>
      <c r="E214" s="34"/>
      <c r="F214" s="52">
        <f>F215</f>
        <v>0</v>
      </c>
      <c r="G214" s="52">
        <f>G215</f>
        <v>100</v>
      </c>
      <c r="H214" s="52">
        <f t="shared" ref="H214:L214" si="89">H215</f>
        <v>100</v>
      </c>
      <c r="I214" s="52">
        <f t="shared" si="89"/>
        <v>0</v>
      </c>
      <c r="J214" s="52">
        <f t="shared" si="89"/>
        <v>0</v>
      </c>
      <c r="K214" s="52">
        <f t="shared" si="89"/>
        <v>0</v>
      </c>
      <c r="L214" s="52">
        <f t="shared" si="89"/>
        <v>0</v>
      </c>
      <c r="M214" s="34" t="s">
        <v>340</v>
      </c>
      <c r="N214" s="34"/>
    </row>
    <row r="215" spans="1:14" ht="63.75" x14ac:dyDescent="0.25">
      <c r="A215" s="213"/>
      <c r="B215" s="273"/>
      <c r="C215" s="273"/>
      <c r="D215" s="34" t="s">
        <v>395</v>
      </c>
      <c r="E215" s="34" t="s">
        <v>343</v>
      </c>
      <c r="F215" s="52">
        <f>J215</f>
        <v>0</v>
      </c>
      <c r="G215" s="52">
        <f>H215+I215+J215+K215+L215</f>
        <v>100</v>
      </c>
      <c r="H215" s="52">
        <v>100</v>
      </c>
      <c r="I215" s="52">
        <v>0</v>
      </c>
      <c r="J215" s="52">
        <v>0</v>
      </c>
      <c r="K215" s="52">
        <v>0</v>
      </c>
      <c r="L215" s="52">
        <v>0</v>
      </c>
      <c r="M215" s="34" t="s">
        <v>340</v>
      </c>
      <c r="N215" s="34"/>
    </row>
    <row r="216" spans="1:14" ht="25.5" x14ac:dyDescent="0.25">
      <c r="A216" s="213" t="s">
        <v>354</v>
      </c>
      <c r="B216" s="273" t="s">
        <v>307</v>
      </c>
      <c r="C216" s="273" t="s">
        <v>408</v>
      </c>
      <c r="D216" s="34" t="s">
        <v>339</v>
      </c>
      <c r="E216" s="34"/>
      <c r="F216" s="52">
        <f>F217</f>
        <v>0</v>
      </c>
      <c r="G216" s="52">
        <f>G217</f>
        <v>0</v>
      </c>
      <c r="H216" s="52">
        <f t="shared" ref="H216:L216" si="90">H217</f>
        <v>0</v>
      </c>
      <c r="I216" s="52">
        <f t="shared" si="90"/>
        <v>0</v>
      </c>
      <c r="J216" s="52">
        <f t="shared" si="90"/>
        <v>0</v>
      </c>
      <c r="K216" s="52">
        <f t="shared" si="90"/>
        <v>0</v>
      </c>
      <c r="L216" s="52">
        <f t="shared" si="90"/>
        <v>0</v>
      </c>
      <c r="M216" s="34" t="s">
        <v>340</v>
      </c>
      <c r="N216" s="34"/>
    </row>
    <row r="217" spans="1:14" ht="63.75" x14ac:dyDescent="0.25">
      <c r="A217" s="213"/>
      <c r="B217" s="273"/>
      <c r="C217" s="273"/>
      <c r="D217" s="34" t="s">
        <v>395</v>
      </c>
      <c r="E217" s="34" t="s">
        <v>343</v>
      </c>
      <c r="F217" s="52">
        <f>J217</f>
        <v>0</v>
      </c>
      <c r="G217" s="52">
        <f>H217+I217+J217+K217+L217</f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34" t="s">
        <v>340</v>
      </c>
      <c r="N217" s="34"/>
    </row>
    <row r="218" spans="1:14" ht="25.5" x14ac:dyDescent="0.25">
      <c r="A218" s="213" t="s">
        <v>366</v>
      </c>
      <c r="B218" s="273" t="s">
        <v>409</v>
      </c>
      <c r="C218" s="252" t="s">
        <v>408</v>
      </c>
      <c r="D218" s="124" t="s">
        <v>339</v>
      </c>
      <c r="E218" s="124"/>
      <c r="F218" s="137">
        <f>F219+F220+F221</f>
        <v>887.90000000000009</v>
      </c>
      <c r="G218" s="150">
        <f t="shared" ref="G218:L218" si="91">G219+G220+G221</f>
        <v>1512.9</v>
      </c>
      <c r="H218" s="137">
        <f t="shared" si="91"/>
        <v>325</v>
      </c>
      <c r="I218" s="137">
        <f t="shared" si="91"/>
        <v>100</v>
      </c>
      <c r="J218" s="150">
        <f t="shared" si="91"/>
        <v>887.90000000000009</v>
      </c>
      <c r="K218" s="137">
        <f t="shared" si="91"/>
        <v>100</v>
      </c>
      <c r="L218" s="137">
        <f t="shared" si="91"/>
        <v>100</v>
      </c>
      <c r="M218" s="124" t="s">
        <v>340</v>
      </c>
      <c r="N218" s="94"/>
    </row>
    <row r="219" spans="1:14" ht="63.75" x14ac:dyDescent="0.25">
      <c r="A219" s="213"/>
      <c r="B219" s="273"/>
      <c r="C219" s="252"/>
      <c r="D219" s="124" t="s">
        <v>395</v>
      </c>
      <c r="E219" s="124" t="s">
        <v>343</v>
      </c>
      <c r="F219" s="137">
        <f>J219</f>
        <v>787.90000000000009</v>
      </c>
      <c r="G219" s="150">
        <f>H219+I219+J219+K219+L219</f>
        <v>1312.9</v>
      </c>
      <c r="H219" s="137">
        <v>325</v>
      </c>
      <c r="I219" s="137">
        <v>0</v>
      </c>
      <c r="J219" s="150">
        <f>1000+232.9-260.9-184.1</f>
        <v>787.90000000000009</v>
      </c>
      <c r="K219" s="137">
        <v>100</v>
      </c>
      <c r="L219" s="137">
        <v>100</v>
      </c>
      <c r="M219" s="124" t="s">
        <v>340</v>
      </c>
      <c r="N219" s="94"/>
    </row>
    <row r="220" spans="1:14" ht="109.9" customHeight="1" x14ac:dyDescent="0.25">
      <c r="A220" s="213"/>
      <c r="B220" s="273"/>
      <c r="C220" s="252"/>
      <c r="D220" s="124" t="s">
        <v>103</v>
      </c>
      <c r="E220" s="124" t="s">
        <v>343</v>
      </c>
      <c r="F220" s="137">
        <f>J220</f>
        <v>100</v>
      </c>
      <c r="G220" s="137">
        <f>H220+I220+J220+K220+L220</f>
        <v>100</v>
      </c>
      <c r="H220" s="137">
        <v>0</v>
      </c>
      <c r="I220" s="137">
        <v>0</v>
      </c>
      <c r="J220" s="137">
        <v>100</v>
      </c>
      <c r="K220" s="137">
        <v>0</v>
      </c>
      <c r="L220" s="137">
        <v>0</v>
      </c>
      <c r="M220" s="124" t="s">
        <v>340</v>
      </c>
      <c r="N220" s="94" t="s">
        <v>619</v>
      </c>
    </row>
    <row r="221" spans="1:14" ht="38.25" x14ac:dyDescent="0.25">
      <c r="A221" s="213"/>
      <c r="B221" s="273"/>
      <c r="C221" s="252"/>
      <c r="D221" s="124" t="s">
        <v>104</v>
      </c>
      <c r="E221" s="124" t="s">
        <v>343</v>
      </c>
      <c r="F221" s="137">
        <f>J221</f>
        <v>0</v>
      </c>
      <c r="G221" s="137">
        <f>H221+I221+J221+K221+L221</f>
        <v>100</v>
      </c>
      <c r="H221" s="137">
        <v>0</v>
      </c>
      <c r="I221" s="137">
        <v>100</v>
      </c>
      <c r="J221" s="137">
        <v>0</v>
      </c>
      <c r="K221" s="137">
        <v>0</v>
      </c>
      <c r="L221" s="137">
        <v>0</v>
      </c>
      <c r="M221" s="124" t="s">
        <v>340</v>
      </c>
      <c r="N221" s="94"/>
    </row>
    <row r="222" spans="1:14" ht="25.5" x14ac:dyDescent="0.25">
      <c r="A222" s="213" t="s">
        <v>368</v>
      </c>
      <c r="B222" s="273" t="s">
        <v>310</v>
      </c>
      <c r="C222" s="273" t="s">
        <v>410</v>
      </c>
      <c r="D222" s="94" t="s">
        <v>339</v>
      </c>
      <c r="E222" s="94"/>
      <c r="F222" s="98">
        <f>F223</f>
        <v>0</v>
      </c>
      <c r="G222" s="98">
        <f>G223</f>
        <v>22</v>
      </c>
      <c r="H222" s="98">
        <f t="shared" ref="H222:L222" si="92">H223</f>
        <v>22</v>
      </c>
      <c r="I222" s="98">
        <f t="shared" si="92"/>
        <v>0</v>
      </c>
      <c r="J222" s="98">
        <f t="shared" si="92"/>
        <v>0</v>
      </c>
      <c r="K222" s="98">
        <f t="shared" si="92"/>
        <v>0</v>
      </c>
      <c r="L222" s="98">
        <f t="shared" si="92"/>
        <v>0</v>
      </c>
      <c r="M222" s="94" t="s">
        <v>340</v>
      </c>
      <c r="N222" s="94"/>
    </row>
    <row r="223" spans="1:14" ht="63.75" x14ac:dyDescent="0.25">
      <c r="A223" s="213"/>
      <c r="B223" s="273"/>
      <c r="C223" s="273"/>
      <c r="D223" s="34" t="s">
        <v>395</v>
      </c>
      <c r="E223" s="34" t="s">
        <v>343</v>
      </c>
      <c r="F223" s="52">
        <f>J223</f>
        <v>0</v>
      </c>
      <c r="G223" s="52">
        <f>H223+I223+J223+K223+L223</f>
        <v>22</v>
      </c>
      <c r="H223" s="52">
        <v>22</v>
      </c>
      <c r="I223" s="52">
        <v>0</v>
      </c>
      <c r="J223" s="52">
        <v>0</v>
      </c>
      <c r="K223" s="52">
        <v>0</v>
      </c>
      <c r="L223" s="52">
        <v>0</v>
      </c>
      <c r="M223" s="34" t="s">
        <v>340</v>
      </c>
      <c r="N223" s="34"/>
    </row>
    <row r="224" spans="1:14" ht="25.5" x14ac:dyDescent="0.25">
      <c r="A224" s="213" t="s">
        <v>370</v>
      </c>
      <c r="B224" s="273" t="s">
        <v>312</v>
      </c>
      <c r="C224" s="273" t="s">
        <v>351</v>
      </c>
      <c r="D224" s="34" t="s">
        <v>339</v>
      </c>
      <c r="E224" s="34"/>
      <c r="F224" s="52">
        <f>F225</f>
        <v>0</v>
      </c>
      <c r="G224" s="52">
        <f>G225</f>
        <v>30</v>
      </c>
      <c r="H224" s="52">
        <f t="shared" ref="H224:L224" si="93">H225</f>
        <v>30</v>
      </c>
      <c r="I224" s="52">
        <f t="shared" si="93"/>
        <v>0</v>
      </c>
      <c r="J224" s="52">
        <f t="shared" si="93"/>
        <v>0</v>
      </c>
      <c r="K224" s="52">
        <f t="shared" si="93"/>
        <v>0</v>
      </c>
      <c r="L224" s="52">
        <f t="shared" si="93"/>
        <v>0</v>
      </c>
      <c r="M224" s="34" t="s">
        <v>340</v>
      </c>
      <c r="N224" s="34"/>
    </row>
    <row r="225" spans="1:15" ht="84.75" customHeight="1" x14ac:dyDescent="0.25">
      <c r="A225" s="213"/>
      <c r="B225" s="273"/>
      <c r="C225" s="273"/>
      <c r="D225" s="34" t="s">
        <v>465</v>
      </c>
      <c r="E225" s="34" t="s">
        <v>343</v>
      </c>
      <c r="F225" s="52">
        <f>J225</f>
        <v>0</v>
      </c>
      <c r="G225" s="52">
        <f>H225+I225+J225+K225+L225</f>
        <v>30</v>
      </c>
      <c r="H225" s="52">
        <v>30</v>
      </c>
      <c r="I225" s="52">
        <v>0</v>
      </c>
      <c r="J225" s="52">
        <v>0</v>
      </c>
      <c r="K225" s="52">
        <v>0</v>
      </c>
      <c r="L225" s="52">
        <v>0</v>
      </c>
      <c r="M225" s="34" t="s">
        <v>340</v>
      </c>
      <c r="N225" s="34"/>
    </row>
    <row r="226" spans="1:15" ht="26.25" customHeight="1" x14ac:dyDescent="0.25">
      <c r="A226" s="246" t="s">
        <v>430</v>
      </c>
      <c r="B226" s="273" t="s">
        <v>313</v>
      </c>
      <c r="C226" s="273"/>
      <c r="D226" s="34" t="s">
        <v>357</v>
      </c>
      <c r="E226" s="34" t="s">
        <v>343</v>
      </c>
      <c r="F226" s="52">
        <f>F227</f>
        <v>0</v>
      </c>
      <c r="G226" s="52">
        <f>G227</f>
        <v>0</v>
      </c>
      <c r="H226" s="52">
        <f t="shared" ref="H226:L226" si="94">H227</f>
        <v>0</v>
      </c>
      <c r="I226" s="52">
        <f t="shared" si="94"/>
        <v>0</v>
      </c>
      <c r="J226" s="52">
        <f t="shared" si="94"/>
        <v>0</v>
      </c>
      <c r="K226" s="52">
        <f t="shared" si="94"/>
        <v>0</v>
      </c>
      <c r="L226" s="52">
        <f t="shared" si="94"/>
        <v>0</v>
      </c>
      <c r="M226" s="34" t="s">
        <v>340</v>
      </c>
      <c r="N226" s="34"/>
    </row>
    <row r="227" spans="1:15" ht="82.5" customHeight="1" x14ac:dyDescent="0.25">
      <c r="A227" s="246"/>
      <c r="B227" s="273"/>
      <c r="C227" s="273"/>
      <c r="D227" s="94" t="s">
        <v>395</v>
      </c>
      <c r="E227" s="94" t="s">
        <v>343</v>
      </c>
      <c r="F227" s="98">
        <f>J227</f>
        <v>0</v>
      </c>
      <c r="G227" s="98">
        <f>H227+I227+J227+K227+L227</f>
        <v>0</v>
      </c>
      <c r="H227" s="98">
        <v>0</v>
      </c>
      <c r="I227" s="98">
        <v>0</v>
      </c>
      <c r="J227" s="98">
        <v>0</v>
      </c>
      <c r="K227" s="98">
        <v>0</v>
      </c>
      <c r="L227" s="98">
        <v>0</v>
      </c>
      <c r="M227" s="94" t="s">
        <v>340</v>
      </c>
      <c r="N227" s="34"/>
    </row>
    <row r="228" spans="1:15" ht="30.75" customHeight="1" x14ac:dyDescent="0.25">
      <c r="A228" s="213" t="s">
        <v>411</v>
      </c>
      <c r="B228" s="273" t="s">
        <v>314</v>
      </c>
      <c r="C228" s="273" t="s">
        <v>351</v>
      </c>
      <c r="D228" s="94" t="s">
        <v>339</v>
      </c>
      <c r="E228" s="94"/>
      <c r="F228" s="98">
        <f>F229</f>
        <v>1700</v>
      </c>
      <c r="G228" s="150">
        <f>G229</f>
        <v>9600</v>
      </c>
      <c r="H228" s="98">
        <f t="shared" ref="H228:L228" si="95">H229</f>
        <v>2800</v>
      </c>
      <c r="I228" s="98">
        <f t="shared" si="95"/>
        <v>1700</v>
      </c>
      <c r="J228" s="150">
        <f t="shared" si="95"/>
        <v>1700</v>
      </c>
      <c r="K228" s="98">
        <f t="shared" si="95"/>
        <v>1700</v>
      </c>
      <c r="L228" s="98">
        <f t="shared" si="95"/>
        <v>1700</v>
      </c>
      <c r="M228" s="94" t="s">
        <v>340</v>
      </c>
      <c r="N228" s="34"/>
    </row>
    <row r="229" spans="1:15" ht="63.75" x14ac:dyDescent="0.25">
      <c r="A229" s="213"/>
      <c r="B229" s="273"/>
      <c r="C229" s="273"/>
      <c r="D229" s="94" t="s">
        <v>180</v>
      </c>
      <c r="E229" s="94" t="s">
        <v>343</v>
      </c>
      <c r="F229" s="98">
        <f>J229</f>
        <v>1700</v>
      </c>
      <c r="G229" s="150">
        <f>H229+I229+J229+K229+L229</f>
        <v>9600</v>
      </c>
      <c r="H229" s="98">
        <v>2800</v>
      </c>
      <c r="I229" s="98">
        <v>1700</v>
      </c>
      <c r="J229" s="150">
        <f>1700-100+100</f>
        <v>1700</v>
      </c>
      <c r="K229" s="98">
        <v>1700</v>
      </c>
      <c r="L229" s="98">
        <v>1700</v>
      </c>
      <c r="M229" s="94" t="s">
        <v>340</v>
      </c>
      <c r="N229" s="34"/>
    </row>
    <row r="230" spans="1:15" ht="25.5" x14ac:dyDescent="0.25">
      <c r="A230" s="246" t="s">
        <v>477</v>
      </c>
      <c r="B230" s="273" t="s">
        <v>315</v>
      </c>
      <c r="C230" s="278" t="s">
        <v>351</v>
      </c>
      <c r="D230" s="94" t="s">
        <v>339</v>
      </c>
      <c r="E230" s="94"/>
      <c r="F230" s="98">
        <f>F231</f>
        <v>0</v>
      </c>
      <c r="G230" s="98">
        <f>G231</f>
        <v>0</v>
      </c>
      <c r="H230" s="98">
        <f t="shared" ref="H230:L230" si="96">H231</f>
        <v>0</v>
      </c>
      <c r="I230" s="98">
        <f t="shared" si="96"/>
        <v>0</v>
      </c>
      <c r="J230" s="98">
        <f t="shared" si="96"/>
        <v>0</v>
      </c>
      <c r="K230" s="98">
        <f t="shared" si="96"/>
        <v>0</v>
      </c>
      <c r="L230" s="98">
        <f t="shared" si="96"/>
        <v>0</v>
      </c>
      <c r="M230" s="94" t="s">
        <v>340</v>
      </c>
      <c r="N230" s="34"/>
    </row>
    <row r="231" spans="1:15" ht="63.75" x14ac:dyDescent="0.25">
      <c r="A231" s="246"/>
      <c r="B231" s="273"/>
      <c r="C231" s="278"/>
      <c r="D231" s="94" t="s">
        <v>468</v>
      </c>
      <c r="E231" s="94" t="s">
        <v>343</v>
      </c>
      <c r="F231" s="98">
        <f>J231</f>
        <v>0</v>
      </c>
      <c r="G231" s="98">
        <f>H231+I231+J231+K231+L231</f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94" t="s">
        <v>340</v>
      </c>
      <c r="N231" s="34"/>
    </row>
    <row r="232" spans="1:15" ht="32.25" customHeight="1" x14ac:dyDescent="0.25">
      <c r="A232" s="246" t="s">
        <v>478</v>
      </c>
      <c r="B232" s="273" t="s">
        <v>316</v>
      </c>
      <c r="C232" s="273" t="s">
        <v>351</v>
      </c>
      <c r="D232" s="34" t="s">
        <v>339</v>
      </c>
      <c r="E232" s="34"/>
      <c r="F232" s="52">
        <f>F233</f>
        <v>0</v>
      </c>
      <c r="G232" s="52">
        <v>700</v>
      </c>
      <c r="H232" s="52">
        <v>700</v>
      </c>
      <c r="I232" s="52">
        <v>0</v>
      </c>
      <c r="J232" s="52">
        <v>0</v>
      </c>
      <c r="K232" s="52">
        <v>0</v>
      </c>
      <c r="L232" s="52">
        <v>0</v>
      </c>
      <c r="M232" s="34" t="s">
        <v>340</v>
      </c>
      <c r="N232" s="34"/>
    </row>
    <row r="233" spans="1:15" ht="63.75" x14ac:dyDescent="0.25">
      <c r="A233" s="246"/>
      <c r="B233" s="273"/>
      <c r="C233" s="273"/>
      <c r="D233" s="34" t="s">
        <v>467</v>
      </c>
      <c r="E233" s="89" t="s">
        <v>343</v>
      </c>
      <c r="F233" s="52">
        <f>J233</f>
        <v>0</v>
      </c>
      <c r="G233" s="52">
        <v>700</v>
      </c>
      <c r="H233" s="52">
        <v>700</v>
      </c>
      <c r="I233" s="52">
        <v>0</v>
      </c>
      <c r="J233" s="52">
        <v>0</v>
      </c>
      <c r="K233" s="52">
        <v>0</v>
      </c>
      <c r="L233" s="52">
        <v>0</v>
      </c>
      <c r="M233" s="34" t="s">
        <v>340</v>
      </c>
      <c r="N233" s="34"/>
    </row>
    <row r="234" spans="1:15" ht="25.5" x14ac:dyDescent="0.25">
      <c r="A234" s="251" t="s">
        <v>623</v>
      </c>
      <c r="B234" s="252" t="s">
        <v>624</v>
      </c>
      <c r="C234" s="252" t="s">
        <v>351</v>
      </c>
      <c r="D234" s="94" t="s">
        <v>339</v>
      </c>
      <c r="E234" s="94"/>
      <c r="F234" s="98">
        <f>F235+F236</f>
        <v>323.3</v>
      </c>
      <c r="G234" s="98">
        <f t="shared" ref="G234:L234" si="97">G235+G236</f>
        <v>307.10000000000002</v>
      </c>
      <c r="H234" s="98">
        <f t="shared" si="97"/>
        <v>0</v>
      </c>
      <c r="I234" s="98">
        <f t="shared" si="97"/>
        <v>0</v>
      </c>
      <c r="J234" s="98">
        <f t="shared" si="97"/>
        <v>323.3</v>
      </c>
      <c r="K234" s="98">
        <f t="shared" si="97"/>
        <v>0</v>
      </c>
      <c r="L234" s="98">
        <f t="shared" si="97"/>
        <v>0</v>
      </c>
      <c r="M234" s="94" t="s">
        <v>340</v>
      </c>
      <c r="N234" s="94"/>
    </row>
    <row r="235" spans="1:15" ht="51" x14ac:dyDescent="0.25">
      <c r="A235" s="251"/>
      <c r="B235" s="252"/>
      <c r="C235" s="252"/>
      <c r="D235" s="144" t="s">
        <v>103</v>
      </c>
      <c r="E235" s="144" t="s">
        <v>343</v>
      </c>
      <c r="F235" s="152">
        <f>J235</f>
        <v>307.10000000000002</v>
      </c>
      <c r="G235" s="152">
        <f>H235+I235+J235+K235+L235</f>
        <v>307.10000000000002</v>
      </c>
      <c r="H235" s="152">
        <v>0</v>
      </c>
      <c r="I235" s="152">
        <v>0</v>
      </c>
      <c r="J235" s="152">
        <v>307.10000000000002</v>
      </c>
      <c r="K235" s="152">
        <v>0</v>
      </c>
      <c r="L235" s="152">
        <v>0</v>
      </c>
      <c r="M235" s="144" t="s">
        <v>340</v>
      </c>
      <c r="N235" s="144"/>
    </row>
    <row r="236" spans="1:15" ht="121.5" customHeight="1" x14ac:dyDescent="0.25">
      <c r="A236" s="251"/>
      <c r="B236" s="252"/>
      <c r="C236" s="252"/>
      <c r="D236" s="94" t="s">
        <v>467</v>
      </c>
      <c r="E236" s="94" t="s">
        <v>343</v>
      </c>
      <c r="F236" s="98">
        <f>J236</f>
        <v>16.2</v>
      </c>
      <c r="G236" s="98">
        <v>0</v>
      </c>
      <c r="H236" s="98">
        <v>0</v>
      </c>
      <c r="I236" s="98">
        <v>0</v>
      </c>
      <c r="J236" s="98">
        <v>16.2</v>
      </c>
      <c r="K236" s="98">
        <v>0</v>
      </c>
      <c r="L236" s="98">
        <v>0</v>
      </c>
      <c r="M236" s="94" t="s">
        <v>340</v>
      </c>
      <c r="N236" s="94"/>
    </row>
    <row r="237" spans="1:15" ht="16.5" customHeight="1" x14ac:dyDescent="0.25">
      <c r="A237" s="243" t="s">
        <v>356</v>
      </c>
      <c r="B237" s="243"/>
      <c r="C237" s="243"/>
      <c r="D237" s="38" t="s">
        <v>357</v>
      </c>
      <c r="E237" s="124"/>
      <c r="F237" s="99">
        <f>F238+F239+F240+F241</f>
        <v>30415.600000000002</v>
      </c>
      <c r="G237" s="99">
        <f t="shared" ref="G237:L237" si="98">G238+G239+G240+G241</f>
        <v>468334.98</v>
      </c>
      <c r="H237" s="99">
        <f t="shared" si="98"/>
        <v>4532</v>
      </c>
      <c r="I237" s="99">
        <f t="shared" si="98"/>
        <v>18235.8</v>
      </c>
      <c r="J237" s="99">
        <f t="shared" si="98"/>
        <v>18660.400000000001</v>
      </c>
      <c r="K237" s="99">
        <f t="shared" si="98"/>
        <v>264457.77999999997</v>
      </c>
      <c r="L237" s="99">
        <f t="shared" si="98"/>
        <v>162449</v>
      </c>
      <c r="M237" s="34"/>
      <c r="N237" s="34"/>
      <c r="O237" s="17">
        <f>J237+32400</f>
        <v>51060.4</v>
      </c>
    </row>
    <row r="238" spans="1:15" ht="63.75" x14ac:dyDescent="0.25">
      <c r="A238" s="243"/>
      <c r="B238" s="243"/>
      <c r="C238" s="243"/>
      <c r="D238" s="39" t="s">
        <v>180</v>
      </c>
      <c r="E238" s="132"/>
      <c r="F238" s="136">
        <f t="shared" ref="F238:L241" si="99">F194</f>
        <v>6373.0999999999995</v>
      </c>
      <c r="G238" s="136">
        <f t="shared" si="99"/>
        <v>32500.899999999998</v>
      </c>
      <c r="H238" s="136">
        <f t="shared" si="99"/>
        <v>4532</v>
      </c>
      <c r="I238" s="136">
        <f t="shared" si="99"/>
        <v>6995.8</v>
      </c>
      <c r="J238" s="136">
        <f t="shared" si="99"/>
        <v>6373.0999999999995</v>
      </c>
      <c r="K238" s="136">
        <f t="shared" si="99"/>
        <v>6800</v>
      </c>
      <c r="L238" s="95">
        <f t="shared" si="99"/>
        <v>7800</v>
      </c>
      <c r="M238" s="92"/>
      <c r="N238" s="42"/>
    </row>
    <row r="239" spans="1:15" ht="51" x14ac:dyDescent="0.25">
      <c r="A239" s="243"/>
      <c r="B239" s="243"/>
      <c r="C239" s="243"/>
      <c r="D239" s="54" t="s">
        <v>103</v>
      </c>
      <c r="E239" s="96"/>
      <c r="F239" s="97">
        <f t="shared" si="99"/>
        <v>12124.800000000001</v>
      </c>
      <c r="G239" s="97">
        <f t="shared" si="99"/>
        <v>433181.57999999996</v>
      </c>
      <c r="H239" s="97">
        <f t="shared" si="99"/>
        <v>0</v>
      </c>
      <c r="I239" s="97">
        <f t="shared" si="99"/>
        <v>11140</v>
      </c>
      <c r="J239" s="97">
        <f t="shared" si="99"/>
        <v>12124.800000000001</v>
      </c>
      <c r="K239" s="97">
        <f t="shared" si="99"/>
        <v>255267.77999999997</v>
      </c>
      <c r="L239" s="97">
        <f t="shared" si="99"/>
        <v>154649</v>
      </c>
      <c r="M239" s="96"/>
      <c r="N239" s="55"/>
    </row>
    <row r="240" spans="1:15" ht="51" x14ac:dyDescent="0.25">
      <c r="A240" s="243"/>
      <c r="B240" s="243"/>
      <c r="C240" s="243"/>
      <c r="D240" s="68" t="s">
        <v>561</v>
      </c>
      <c r="E240" s="69"/>
      <c r="F240" s="70">
        <f t="shared" si="99"/>
        <v>11917.7</v>
      </c>
      <c r="G240" s="70">
        <f t="shared" si="99"/>
        <v>2552.5</v>
      </c>
      <c r="H240" s="70">
        <f t="shared" si="99"/>
        <v>0</v>
      </c>
      <c r="I240" s="70">
        <f t="shared" si="99"/>
        <v>0</v>
      </c>
      <c r="J240" s="70">
        <f t="shared" si="99"/>
        <v>162.5</v>
      </c>
      <c r="K240" s="70">
        <f t="shared" si="99"/>
        <v>2390</v>
      </c>
      <c r="L240" s="70">
        <f t="shared" si="99"/>
        <v>0</v>
      </c>
      <c r="M240" s="69"/>
      <c r="N240" s="69"/>
    </row>
    <row r="241" spans="1:14" ht="42" customHeight="1" x14ac:dyDescent="0.25">
      <c r="A241" s="243"/>
      <c r="B241" s="243"/>
      <c r="C241" s="243"/>
      <c r="D241" s="56" t="s">
        <v>344</v>
      </c>
      <c r="E241" s="53"/>
      <c r="F241" s="60">
        <f t="shared" si="99"/>
        <v>0</v>
      </c>
      <c r="G241" s="60">
        <f t="shared" si="99"/>
        <v>100</v>
      </c>
      <c r="H241" s="60">
        <f t="shared" si="99"/>
        <v>0</v>
      </c>
      <c r="I241" s="60">
        <f t="shared" si="99"/>
        <v>100</v>
      </c>
      <c r="J241" s="60">
        <f t="shared" si="99"/>
        <v>0</v>
      </c>
      <c r="K241" s="60">
        <f t="shared" si="99"/>
        <v>0</v>
      </c>
      <c r="L241" s="60">
        <f t="shared" si="99"/>
        <v>0</v>
      </c>
      <c r="M241" s="53"/>
      <c r="N241" s="53"/>
    </row>
    <row r="242" spans="1:14" ht="33" customHeight="1" x14ac:dyDescent="0.25">
      <c r="A242" s="280" t="s">
        <v>68</v>
      </c>
      <c r="B242" s="280"/>
      <c r="C242" s="280"/>
      <c r="D242" s="280"/>
      <c r="E242" s="280"/>
      <c r="F242" s="280"/>
      <c r="G242" s="280"/>
      <c r="H242" s="280"/>
      <c r="I242" s="280"/>
      <c r="J242" s="280"/>
      <c r="K242" s="280"/>
      <c r="L242" s="280"/>
      <c r="M242" s="280"/>
      <c r="N242" s="280"/>
    </row>
    <row r="243" spans="1:14" ht="25.5" x14ac:dyDescent="0.25">
      <c r="A243" s="244" t="s">
        <v>473</v>
      </c>
      <c r="B243" s="249" t="s">
        <v>69</v>
      </c>
      <c r="C243" s="254"/>
      <c r="D243" s="42" t="s">
        <v>339</v>
      </c>
      <c r="E243" s="132"/>
      <c r="F243" s="134">
        <f>F244</f>
        <v>5270.2</v>
      </c>
      <c r="G243" s="134">
        <f t="shared" ref="G243:L243" si="100">G244</f>
        <v>34904.800000000003</v>
      </c>
      <c r="H243" s="134">
        <f t="shared" si="100"/>
        <v>14182.8</v>
      </c>
      <c r="I243" s="134">
        <f t="shared" si="100"/>
        <v>5571.2</v>
      </c>
      <c r="J243" s="134">
        <f t="shared" si="100"/>
        <v>5270.2</v>
      </c>
      <c r="K243" s="134">
        <f t="shared" si="100"/>
        <v>4940.3</v>
      </c>
      <c r="L243" s="58">
        <f t="shared" si="100"/>
        <v>4940.3</v>
      </c>
      <c r="M243" s="42" t="s">
        <v>340</v>
      </c>
      <c r="N243" s="42"/>
    </row>
    <row r="244" spans="1:14" ht="81" customHeight="1" x14ac:dyDescent="0.25">
      <c r="A244" s="244"/>
      <c r="B244" s="249"/>
      <c r="C244" s="254"/>
      <c r="D244" s="42" t="s">
        <v>467</v>
      </c>
      <c r="E244" s="132"/>
      <c r="F244" s="134">
        <f>F246+F248+F250+F252++F255</f>
        <v>5270.2</v>
      </c>
      <c r="G244" s="134">
        <f t="shared" ref="G244:L244" si="101">G246+G248+G250+G252++G255</f>
        <v>34904.800000000003</v>
      </c>
      <c r="H244" s="134">
        <f t="shared" si="101"/>
        <v>14182.8</v>
      </c>
      <c r="I244" s="134">
        <f t="shared" si="101"/>
        <v>5571.2</v>
      </c>
      <c r="J244" s="134">
        <f t="shared" si="101"/>
        <v>5270.2</v>
      </c>
      <c r="K244" s="134">
        <f t="shared" si="101"/>
        <v>4940.3</v>
      </c>
      <c r="L244" s="58">
        <f t="shared" si="101"/>
        <v>4940.3</v>
      </c>
      <c r="M244" s="42" t="s">
        <v>340</v>
      </c>
      <c r="N244" s="42"/>
    </row>
    <row r="245" spans="1:14" ht="25.5" x14ac:dyDescent="0.25">
      <c r="A245" s="213" t="s">
        <v>345</v>
      </c>
      <c r="B245" s="273" t="s">
        <v>317</v>
      </c>
      <c r="C245" s="273" t="s">
        <v>346</v>
      </c>
      <c r="D245" s="34" t="s">
        <v>339</v>
      </c>
      <c r="E245" s="34"/>
      <c r="F245" s="52">
        <f>F246</f>
        <v>0</v>
      </c>
      <c r="G245" s="52">
        <f t="shared" ref="G245:L245" si="102">G246</f>
        <v>7844.2</v>
      </c>
      <c r="H245" s="52">
        <f t="shared" si="102"/>
        <v>7844.2</v>
      </c>
      <c r="I245" s="52">
        <f t="shared" si="102"/>
        <v>0</v>
      </c>
      <c r="J245" s="52">
        <f t="shared" si="102"/>
        <v>0</v>
      </c>
      <c r="K245" s="52">
        <f t="shared" si="102"/>
        <v>0</v>
      </c>
      <c r="L245" s="52">
        <f t="shared" si="102"/>
        <v>0</v>
      </c>
      <c r="M245" s="34" t="s">
        <v>340</v>
      </c>
      <c r="N245" s="34"/>
    </row>
    <row r="246" spans="1:14" ht="168" customHeight="1" x14ac:dyDescent="0.25">
      <c r="A246" s="213"/>
      <c r="B246" s="273"/>
      <c r="C246" s="273"/>
      <c r="D246" s="34" t="s">
        <v>395</v>
      </c>
      <c r="E246" s="34" t="s">
        <v>343</v>
      </c>
      <c r="F246" s="52">
        <f>J246</f>
        <v>0</v>
      </c>
      <c r="G246" s="52">
        <f>H246+I246+J246+K246+L246</f>
        <v>7844.2</v>
      </c>
      <c r="H246" s="52">
        <v>7844.2</v>
      </c>
      <c r="I246" s="52">
        <v>0</v>
      </c>
      <c r="J246" s="52">
        <v>0</v>
      </c>
      <c r="K246" s="52">
        <v>0</v>
      </c>
      <c r="L246" s="52">
        <v>0</v>
      </c>
      <c r="M246" s="34"/>
      <c r="N246" s="34"/>
    </row>
    <row r="247" spans="1:14" ht="25.5" x14ac:dyDescent="0.25">
      <c r="A247" s="213" t="s">
        <v>349</v>
      </c>
      <c r="B247" s="273" t="s">
        <v>412</v>
      </c>
      <c r="C247" s="273" t="s">
        <v>351</v>
      </c>
      <c r="D247" s="34" t="s">
        <v>97</v>
      </c>
      <c r="E247" s="34"/>
      <c r="F247" s="52">
        <f>F248</f>
        <v>0</v>
      </c>
      <c r="G247" s="52">
        <f t="shared" ref="G247:L247" si="103">G248</f>
        <v>3</v>
      </c>
      <c r="H247" s="52">
        <f t="shared" si="103"/>
        <v>3</v>
      </c>
      <c r="I247" s="52">
        <f t="shared" si="103"/>
        <v>0</v>
      </c>
      <c r="J247" s="52">
        <f t="shared" si="103"/>
        <v>0</v>
      </c>
      <c r="K247" s="52">
        <f t="shared" si="103"/>
        <v>0</v>
      </c>
      <c r="L247" s="52">
        <f t="shared" si="103"/>
        <v>0</v>
      </c>
      <c r="M247" s="34" t="s">
        <v>340</v>
      </c>
      <c r="N247" s="34"/>
    </row>
    <row r="248" spans="1:14" ht="63.75" x14ac:dyDescent="0.25">
      <c r="A248" s="213"/>
      <c r="B248" s="273"/>
      <c r="C248" s="273"/>
      <c r="D248" s="34" t="s">
        <v>468</v>
      </c>
      <c r="E248" s="34"/>
      <c r="F248" s="52">
        <f>J248</f>
        <v>0</v>
      </c>
      <c r="G248" s="52">
        <f>H248+I248+J248+K248+L248</f>
        <v>3</v>
      </c>
      <c r="H248" s="52">
        <v>3</v>
      </c>
      <c r="I248" s="52">
        <v>0</v>
      </c>
      <c r="J248" s="52">
        <v>0</v>
      </c>
      <c r="K248" s="52">
        <v>0</v>
      </c>
      <c r="L248" s="52">
        <v>0</v>
      </c>
      <c r="M248" s="34"/>
      <c r="N248" s="34"/>
    </row>
    <row r="249" spans="1:14" ht="25.5" x14ac:dyDescent="0.25">
      <c r="A249" s="213" t="s">
        <v>352</v>
      </c>
      <c r="B249" s="273" t="s">
        <v>413</v>
      </c>
      <c r="C249" s="273" t="s">
        <v>351</v>
      </c>
      <c r="D249" s="34" t="s">
        <v>97</v>
      </c>
      <c r="E249" s="34"/>
      <c r="F249" s="52">
        <f>F250</f>
        <v>0</v>
      </c>
      <c r="G249" s="52">
        <f t="shared" ref="G249:L249" si="104">G250</f>
        <v>31.8</v>
      </c>
      <c r="H249" s="52">
        <f t="shared" si="104"/>
        <v>31.8</v>
      </c>
      <c r="I249" s="52">
        <f t="shared" si="104"/>
        <v>0</v>
      </c>
      <c r="J249" s="52">
        <f t="shared" si="104"/>
        <v>0</v>
      </c>
      <c r="K249" s="52">
        <f t="shared" si="104"/>
        <v>0</v>
      </c>
      <c r="L249" s="52">
        <f t="shared" si="104"/>
        <v>0</v>
      </c>
      <c r="M249" s="34" t="s">
        <v>340</v>
      </c>
      <c r="N249" s="34"/>
    </row>
    <row r="250" spans="1:14" ht="63.75" x14ac:dyDescent="0.25">
      <c r="A250" s="213"/>
      <c r="B250" s="273"/>
      <c r="C250" s="273"/>
      <c r="D250" s="34" t="s">
        <v>180</v>
      </c>
      <c r="E250" s="34"/>
      <c r="F250" s="52">
        <f>J250</f>
        <v>0</v>
      </c>
      <c r="G250" s="52">
        <f>H250+I250+J250+K250+L250</f>
        <v>31.8</v>
      </c>
      <c r="H250" s="52">
        <v>31.8</v>
      </c>
      <c r="I250" s="52">
        <v>0</v>
      </c>
      <c r="J250" s="52">
        <v>0</v>
      </c>
      <c r="K250" s="52">
        <v>0</v>
      </c>
      <c r="L250" s="52">
        <v>0</v>
      </c>
      <c r="M250" s="34"/>
      <c r="N250" s="34"/>
    </row>
    <row r="251" spans="1:14" ht="25.5" x14ac:dyDescent="0.25">
      <c r="A251" s="213" t="s">
        <v>353</v>
      </c>
      <c r="B251" s="273" t="s">
        <v>414</v>
      </c>
      <c r="C251" s="273" t="s">
        <v>415</v>
      </c>
      <c r="D251" s="34" t="s">
        <v>339</v>
      </c>
      <c r="E251" s="124"/>
      <c r="F251" s="137">
        <f>F252</f>
        <v>5270.2</v>
      </c>
      <c r="G251" s="137">
        <f t="shared" ref="G251:L251" si="105">G252</f>
        <v>27025.8</v>
      </c>
      <c r="H251" s="137">
        <f t="shared" si="105"/>
        <v>6303.8</v>
      </c>
      <c r="I251" s="137">
        <f t="shared" si="105"/>
        <v>5571.2</v>
      </c>
      <c r="J251" s="137">
        <f t="shared" si="105"/>
        <v>5270.2</v>
      </c>
      <c r="K251" s="137">
        <f t="shared" si="105"/>
        <v>4940.3</v>
      </c>
      <c r="L251" s="98">
        <f t="shared" si="105"/>
        <v>4940.3</v>
      </c>
      <c r="M251" s="94" t="s">
        <v>340</v>
      </c>
      <c r="N251" s="34"/>
    </row>
    <row r="252" spans="1:14" ht="62.25" customHeight="1" x14ac:dyDescent="0.25">
      <c r="A252" s="213"/>
      <c r="B252" s="273"/>
      <c r="C252" s="273"/>
      <c r="D252" s="34" t="s">
        <v>469</v>
      </c>
      <c r="E252" s="124"/>
      <c r="F252" s="137">
        <f>J252</f>
        <v>5270.2</v>
      </c>
      <c r="G252" s="137">
        <f>H252+I252+J252+K252+L252</f>
        <v>27025.8</v>
      </c>
      <c r="H252" s="137">
        <v>6303.8</v>
      </c>
      <c r="I252" s="137">
        <v>5571.2</v>
      </c>
      <c r="J252" s="137">
        <f>4940.3+50+64+215.9</f>
        <v>5270.2</v>
      </c>
      <c r="K252" s="137">
        <v>4940.3</v>
      </c>
      <c r="L252" s="98">
        <v>4940.3</v>
      </c>
      <c r="M252" s="94"/>
      <c r="N252" s="34"/>
    </row>
    <row r="253" spans="1:14" ht="89.25" x14ac:dyDescent="0.25">
      <c r="A253" s="32" t="s">
        <v>354</v>
      </c>
      <c r="B253" s="51" t="s">
        <v>416</v>
      </c>
      <c r="C253" s="51" t="s">
        <v>417</v>
      </c>
      <c r="D253" s="34" t="s">
        <v>395</v>
      </c>
      <c r="E253" s="94" t="s">
        <v>343</v>
      </c>
      <c r="F253" s="255" t="s">
        <v>418</v>
      </c>
      <c r="G253" s="255"/>
      <c r="H253" s="255"/>
      <c r="I253" s="255"/>
      <c r="J253" s="255"/>
      <c r="K253" s="255"/>
      <c r="L253" s="255"/>
      <c r="M253" s="94" t="s">
        <v>340</v>
      </c>
      <c r="N253" s="34"/>
    </row>
    <row r="254" spans="1:14" ht="89.25" x14ac:dyDescent="0.25">
      <c r="A254" s="32" t="s">
        <v>366</v>
      </c>
      <c r="B254" s="51" t="s">
        <v>416</v>
      </c>
      <c r="C254" s="51" t="s">
        <v>419</v>
      </c>
      <c r="D254" s="34" t="s">
        <v>470</v>
      </c>
      <c r="E254" s="34" t="s">
        <v>343</v>
      </c>
      <c r="F254" s="281" t="s">
        <v>418</v>
      </c>
      <c r="G254" s="281"/>
      <c r="H254" s="281"/>
      <c r="I254" s="281"/>
      <c r="J254" s="281"/>
      <c r="K254" s="281"/>
      <c r="L254" s="281"/>
      <c r="M254" s="34" t="s">
        <v>340</v>
      </c>
      <c r="N254" s="34"/>
    </row>
    <row r="255" spans="1:14" ht="55.5" customHeight="1" x14ac:dyDescent="0.25">
      <c r="A255" s="32" t="s">
        <v>368</v>
      </c>
      <c r="B255" s="51" t="s">
        <v>416</v>
      </c>
      <c r="C255" s="51" t="s">
        <v>420</v>
      </c>
      <c r="D255" s="34" t="s">
        <v>279</v>
      </c>
      <c r="E255" s="34" t="s">
        <v>421</v>
      </c>
      <c r="F255" s="52">
        <f>J255</f>
        <v>0</v>
      </c>
      <c r="G255" s="52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4" t="s">
        <v>340</v>
      </c>
      <c r="N255" s="34"/>
    </row>
    <row r="256" spans="1:14" ht="15.75" x14ac:dyDescent="0.25">
      <c r="A256" s="243" t="s">
        <v>356</v>
      </c>
      <c r="B256" s="243"/>
      <c r="C256" s="243"/>
      <c r="D256" s="38" t="s">
        <v>357</v>
      </c>
      <c r="E256" s="34"/>
      <c r="F256" s="99">
        <f>F257+F258</f>
        <v>5270.2</v>
      </c>
      <c r="G256" s="99">
        <f t="shared" ref="G256:L256" si="106">G257+G258</f>
        <v>34904.800000000003</v>
      </c>
      <c r="H256" s="99">
        <f t="shared" si="106"/>
        <v>14182.8</v>
      </c>
      <c r="I256" s="99">
        <f t="shared" si="106"/>
        <v>5571.2</v>
      </c>
      <c r="J256" s="99">
        <f t="shared" si="106"/>
        <v>5270.2</v>
      </c>
      <c r="K256" s="59">
        <f t="shared" si="106"/>
        <v>4940.3</v>
      </c>
      <c r="L256" s="59">
        <f t="shared" si="106"/>
        <v>4940.3</v>
      </c>
      <c r="M256" s="34"/>
      <c r="N256" s="34"/>
    </row>
    <row r="257" spans="1:14" ht="63.75" x14ac:dyDescent="0.25">
      <c r="A257" s="243"/>
      <c r="B257" s="243"/>
      <c r="C257" s="243"/>
      <c r="D257" s="39" t="s">
        <v>468</v>
      </c>
      <c r="E257" s="132"/>
      <c r="F257" s="136">
        <f>F244</f>
        <v>5270.2</v>
      </c>
      <c r="G257" s="136">
        <f t="shared" ref="G257:L257" si="107">G244</f>
        <v>34904.800000000003</v>
      </c>
      <c r="H257" s="136">
        <f t="shared" si="107"/>
        <v>14182.8</v>
      </c>
      <c r="I257" s="136">
        <f t="shared" si="107"/>
        <v>5571.2</v>
      </c>
      <c r="J257" s="136">
        <f t="shared" si="107"/>
        <v>5270.2</v>
      </c>
      <c r="K257" s="136">
        <f t="shared" si="107"/>
        <v>4940.3</v>
      </c>
      <c r="L257" s="57">
        <f t="shared" si="107"/>
        <v>4940.3</v>
      </c>
      <c r="M257" s="42"/>
      <c r="N257" s="42"/>
    </row>
    <row r="258" spans="1:14" ht="51" x14ac:dyDescent="0.25">
      <c r="A258" s="243"/>
      <c r="B258" s="243"/>
      <c r="C258" s="243"/>
      <c r="D258" s="54" t="s">
        <v>471</v>
      </c>
      <c r="E258" s="55"/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1">
        <v>0</v>
      </c>
      <c r="L258" s="61">
        <v>0</v>
      </c>
      <c r="M258" s="55"/>
      <c r="N258" s="55"/>
    </row>
    <row r="259" spans="1:14" ht="33" customHeight="1" x14ac:dyDescent="0.25">
      <c r="A259" s="280" t="s">
        <v>176</v>
      </c>
      <c r="B259" s="280"/>
      <c r="C259" s="280"/>
      <c r="D259" s="280"/>
      <c r="E259" s="280"/>
      <c r="F259" s="280"/>
      <c r="G259" s="280"/>
      <c r="H259" s="280"/>
      <c r="I259" s="280"/>
      <c r="J259" s="280"/>
      <c r="K259" s="280"/>
      <c r="L259" s="280"/>
      <c r="M259" s="280"/>
      <c r="N259" s="280"/>
    </row>
    <row r="260" spans="1:14" ht="25.5" customHeight="1" x14ac:dyDescent="0.25">
      <c r="A260" s="244" t="s">
        <v>473</v>
      </c>
      <c r="B260" s="245" t="s">
        <v>72</v>
      </c>
      <c r="C260" s="244"/>
      <c r="D260" s="42" t="s">
        <v>97</v>
      </c>
      <c r="E260" s="42" t="s">
        <v>343</v>
      </c>
      <c r="F260" s="58">
        <f>F261+F262+F263</f>
        <v>0</v>
      </c>
      <c r="G260" s="58">
        <f>G261+G262+G263</f>
        <v>21480</v>
      </c>
      <c r="H260" s="58">
        <f t="shared" ref="H260:L260" si="108">H261+H262+H263</f>
        <v>0</v>
      </c>
      <c r="I260" s="58">
        <f t="shared" si="108"/>
        <v>21480</v>
      </c>
      <c r="J260" s="58">
        <f t="shared" si="108"/>
        <v>0</v>
      </c>
      <c r="K260" s="58">
        <f t="shared" si="108"/>
        <v>0</v>
      </c>
      <c r="L260" s="58">
        <f t="shared" si="108"/>
        <v>0</v>
      </c>
      <c r="M260" s="42"/>
      <c r="N260" s="42"/>
    </row>
    <row r="261" spans="1:14" ht="38.25" x14ac:dyDescent="0.25">
      <c r="A261" s="244"/>
      <c r="B261" s="245"/>
      <c r="C261" s="244"/>
      <c r="D261" s="42" t="s">
        <v>422</v>
      </c>
      <c r="E261" s="42" t="s">
        <v>343</v>
      </c>
      <c r="F261" s="58">
        <f>J261</f>
        <v>0</v>
      </c>
      <c r="G261" s="58">
        <f>G265+G267</f>
        <v>11480</v>
      </c>
      <c r="H261" s="58">
        <f t="shared" ref="H261:L261" si="109">H265+H267</f>
        <v>0</v>
      </c>
      <c r="I261" s="58">
        <f t="shared" si="109"/>
        <v>11480</v>
      </c>
      <c r="J261" s="58">
        <f t="shared" si="109"/>
        <v>0</v>
      </c>
      <c r="K261" s="58">
        <f t="shared" si="109"/>
        <v>0</v>
      </c>
      <c r="L261" s="58">
        <f t="shared" si="109"/>
        <v>0</v>
      </c>
      <c r="M261" s="42" t="s">
        <v>423</v>
      </c>
      <c r="N261" s="42"/>
    </row>
    <row r="262" spans="1:14" ht="51" x14ac:dyDescent="0.25">
      <c r="A262" s="244"/>
      <c r="B262" s="245"/>
      <c r="C262" s="244"/>
      <c r="D262" s="42" t="s">
        <v>103</v>
      </c>
      <c r="E262" s="42" t="s">
        <v>343</v>
      </c>
      <c r="F262" s="58">
        <f>J262</f>
        <v>0</v>
      </c>
      <c r="G262" s="58">
        <f>G268+G271</f>
        <v>10000</v>
      </c>
      <c r="H262" s="58">
        <f t="shared" ref="H262:L262" si="110">H268+H271</f>
        <v>0</v>
      </c>
      <c r="I262" s="58">
        <f t="shared" si="110"/>
        <v>10000</v>
      </c>
      <c r="J262" s="58">
        <f t="shared" si="110"/>
        <v>0</v>
      </c>
      <c r="K262" s="58">
        <f t="shared" si="110"/>
        <v>0</v>
      </c>
      <c r="L262" s="58">
        <f t="shared" si="110"/>
        <v>0</v>
      </c>
      <c r="M262" s="42" t="s">
        <v>423</v>
      </c>
      <c r="N262" s="42"/>
    </row>
    <row r="263" spans="1:14" ht="51" x14ac:dyDescent="0.25">
      <c r="A263" s="244"/>
      <c r="B263" s="245"/>
      <c r="C263" s="244"/>
      <c r="D263" s="42" t="s">
        <v>424</v>
      </c>
      <c r="E263" s="42" t="s">
        <v>343</v>
      </c>
      <c r="F263" s="58">
        <f>J263</f>
        <v>0</v>
      </c>
      <c r="G263" s="58">
        <f>G270</f>
        <v>0</v>
      </c>
      <c r="H263" s="58">
        <f t="shared" ref="H263:L263" si="111">H270</f>
        <v>0</v>
      </c>
      <c r="I263" s="58">
        <f t="shared" si="111"/>
        <v>0</v>
      </c>
      <c r="J263" s="58">
        <f t="shared" si="111"/>
        <v>0</v>
      </c>
      <c r="K263" s="58">
        <f t="shared" si="111"/>
        <v>0</v>
      </c>
      <c r="L263" s="58">
        <f t="shared" si="111"/>
        <v>0</v>
      </c>
      <c r="M263" s="42" t="s">
        <v>428</v>
      </c>
      <c r="N263" s="42"/>
    </row>
    <row r="264" spans="1:14" ht="15.75" x14ac:dyDescent="0.25">
      <c r="A264" s="246" t="s">
        <v>472</v>
      </c>
      <c r="B264" s="273" t="s">
        <v>321</v>
      </c>
      <c r="C264" s="273" t="s">
        <v>425</v>
      </c>
      <c r="D264" s="34" t="s">
        <v>339</v>
      </c>
      <c r="E264" s="34" t="s">
        <v>343</v>
      </c>
      <c r="F264" s="52">
        <f>F265</f>
        <v>0</v>
      </c>
      <c r="G264" s="52">
        <f>G265</f>
        <v>1480</v>
      </c>
      <c r="H264" s="52">
        <f t="shared" ref="H264:L264" si="112">H265</f>
        <v>0</v>
      </c>
      <c r="I264" s="52">
        <f t="shared" si="112"/>
        <v>1480</v>
      </c>
      <c r="J264" s="52">
        <f t="shared" si="112"/>
        <v>0</v>
      </c>
      <c r="K264" s="52">
        <f t="shared" si="112"/>
        <v>0</v>
      </c>
      <c r="L264" s="52">
        <f t="shared" si="112"/>
        <v>0</v>
      </c>
      <c r="M264" s="34"/>
      <c r="N264" s="34"/>
    </row>
    <row r="265" spans="1:14" ht="51" x14ac:dyDescent="0.25">
      <c r="A265" s="246"/>
      <c r="B265" s="273"/>
      <c r="C265" s="273"/>
      <c r="D265" s="34" t="s">
        <v>155</v>
      </c>
      <c r="E265" s="34"/>
      <c r="F265" s="52">
        <f>J265</f>
        <v>0</v>
      </c>
      <c r="G265" s="52">
        <f>H265+I265+J265+K265+L265</f>
        <v>1480</v>
      </c>
      <c r="H265" s="52">
        <v>0</v>
      </c>
      <c r="I265" s="52">
        <v>1480</v>
      </c>
      <c r="J265" s="52">
        <v>0</v>
      </c>
      <c r="K265" s="52">
        <v>0</v>
      </c>
      <c r="L265" s="52">
        <v>0</v>
      </c>
      <c r="M265" s="34" t="s">
        <v>423</v>
      </c>
      <c r="N265" s="34"/>
    </row>
    <row r="266" spans="1:14" ht="15.75" x14ac:dyDescent="0.25">
      <c r="A266" s="246"/>
      <c r="B266" s="273"/>
      <c r="C266" s="218" t="s">
        <v>426</v>
      </c>
      <c r="D266" s="34" t="s">
        <v>97</v>
      </c>
      <c r="E266" s="34" t="s">
        <v>343</v>
      </c>
      <c r="F266" s="52">
        <f>F267+F268</f>
        <v>0</v>
      </c>
      <c r="G266" s="52">
        <f>G267+G268</f>
        <v>20000</v>
      </c>
      <c r="H266" s="52">
        <f t="shared" ref="H266:L266" si="113">H267+H268</f>
        <v>0</v>
      </c>
      <c r="I266" s="52">
        <f t="shared" si="113"/>
        <v>20000</v>
      </c>
      <c r="J266" s="52">
        <f t="shared" si="113"/>
        <v>0</v>
      </c>
      <c r="K266" s="52">
        <f t="shared" si="113"/>
        <v>0</v>
      </c>
      <c r="L266" s="52">
        <f t="shared" si="113"/>
        <v>0</v>
      </c>
      <c r="M266" s="34"/>
      <c r="N266" s="34"/>
    </row>
    <row r="267" spans="1:14" ht="45.75" customHeight="1" x14ac:dyDescent="0.25">
      <c r="A267" s="246"/>
      <c r="B267" s="273"/>
      <c r="C267" s="218"/>
      <c r="D267" s="34" t="s">
        <v>422</v>
      </c>
      <c r="E267" s="34" t="s">
        <v>343</v>
      </c>
      <c r="F267" s="52">
        <f>J267</f>
        <v>0</v>
      </c>
      <c r="G267" s="52">
        <f>H267+I267+J267+K267+L267</f>
        <v>10000</v>
      </c>
      <c r="H267" s="52">
        <v>0</v>
      </c>
      <c r="I267" s="52">
        <v>10000</v>
      </c>
      <c r="J267" s="52">
        <v>0</v>
      </c>
      <c r="K267" s="52">
        <v>0</v>
      </c>
      <c r="L267" s="52">
        <v>0</v>
      </c>
      <c r="M267" s="34" t="s">
        <v>423</v>
      </c>
      <c r="N267" s="34"/>
    </row>
    <row r="268" spans="1:14" ht="51" x14ac:dyDescent="0.25">
      <c r="A268" s="246"/>
      <c r="B268" s="273"/>
      <c r="C268" s="218"/>
      <c r="D268" s="34" t="s">
        <v>103</v>
      </c>
      <c r="E268" s="34" t="s">
        <v>343</v>
      </c>
      <c r="F268" s="52">
        <f>J268</f>
        <v>0</v>
      </c>
      <c r="G268" s="52">
        <f>H268+I268+J268+K268+L268</f>
        <v>10000</v>
      </c>
      <c r="H268" s="52">
        <v>0</v>
      </c>
      <c r="I268" s="52">
        <v>10000</v>
      </c>
      <c r="J268" s="52">
        <v>0</v>
      </c>
      <c r="K268" s="52">
        <v>0</v>
      </c>
      <c r="L268" s="52">
        <v>0</v>
      </c>
      <c r="M268" s="34" t="s">
        <v>423</v>
      </c>
      <c r="N268" s="34"/>
    </row>
    <row r="269" spans="1:14" ht="15.75" x14ac:dyDescent="0.25">
      <c r="A269" s="246" t="s">
        <v>452</v>
      </c>
      <c r="B269" s="273" t="s">
        <v>427</v>
      </c>
      <c r="C269" s="273" t="s">
        <v>351</v>
      </c>
      <c r="D269" s="34" t="s">
        <v>339</v>
      </c>
      <c r="E269" s="34" t="s">
        <v>343</v>
      </c>
      <c r="F269" s="52">
        <f>F270+F271</f>
        <v>0</v>
      </c>
      <c r="G269" s="52">
        <f>G270+G271</f>
        <v>0</v>
      </c>
      <c r="H269" s="52">
        <f t="shared" ref="H269:L269" si="114">H270+H271</f>
        <v>0</v>
      </c>
      <c r="I269" s="52">
        <f t="shared" si="114"/>
        <v>0</v>
      </c>
      <c r="J269" s="52">
        <f t="shared" si="114"/>
        <v>0</v>
      </c>
      <c r="K269" s="52">
        <f t="shared" si="114"/>
        <v>0</v>
      </c>
      <c r="L269" s="52">
        <f t="shared" si="114"/>
        <v>0</v>
      </c>
      <c r="M269" s="34"/>
      <c r="N269" s="34"/>
    </row>
    <row r="270" spans="1:14" ht="68.25" customHeight="1" x14ac:dyDescent="0.25">
      <c r="A270" s="246"/>
      <c r="B270" s="273"/>
      <c r="C270" s="273"/>
      <c r="D270" s="34" t="s">
        <v>156</v>
      </c>
      <c r="E270" s="34"/>
      <c r="F270" s="52">
        <f>J270</f>
        <v>0</v>
      </c>
      <c r="G270" s="52">
        <f>H270+I270+J270+K270+L270</f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34" t="s">
        <v>428</v>
      </c>
      <c r="N270" s="34"/>
    </row>
    <row r="271" spans="1:14" ht="54.75" customHeight="1" x14ac:dyDescent="0.25">
      <c r="A271" s="246"/>
      <c r="B271" s="273"/>
      <c r="C271" s="273"/>
      <c r="D271" s="34" t="s">
        <v>103</v>
      </c>
      <c r="E271" s="34" t="s">
        <v>343</v>
      </c>
      <c r="F271" s="52">
        <f>J271</f>
        <v>0</v>
      </c>
      <c r="G271" s="52">
        <f>H271+I271+J271+K271+L271</f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34" t="s">
        <v>428</v>
      </c>
      <c r="N271" s="34"/>
    </row>
    <row r="272" spans="1:14" ht="24.75" customHeight="1" x14ac:dyDescent="0.25">
      <c r="A272" s="248" t="s">
        <v>483</v>
      </c>
      <c r="B272" s="249" t="s">
        <v>429</v>
      </c>
      <c r="C272" s="250"/>
      <c r="D272" s="42" t="s">
        <v>97</v>
      </c>
      <c r="E272" s="42" t="s">
        <v>343</v>
      </c>
      <c r="F272" s="71">
        <f>F273</f>
        <v>0</v>
      </c>
      <c r="G272" s="71">
        <f>G273</f>
        <v>0</v>
      </c>
      <c r="H272" s="71">
        <f t="shared" ref="H272:L272" si="115">H273</f>
        <v>0</v>
      </c>
      <c r="I272" s="71">
        <f t="shared" si="115"/>
        <v>0</v>
      </c>
      <c r="J272" s="71">
        <f t="shared" si="115"/>
        <v>0</v>
      </c>
      <c r="K272" s="71">
        <f t="shared" si="115"/>
        <v>0</v>
      </c>
      <c r="L272" s="71">
        <f t="shared" si="115"/>
        <v>0</v>
      </c>
      <c r="M272" s="42"/>
      <c r="N272" s="42"/>
    </row>
    <row r="273" spans="1:22" ht="106.5" customHeight="1" x14ac:dyDescent="0.25">
      <c r="A273" s="248"/>
      <c r="B273" s="249"/>
      <c r="C273" s="250"/>
      <c r="D273" s="42" t="s">
        <v>422</v>
      </c>
      <c r="E273" s="42" t="s">
        <v>343</v>
      </c>
      <c r="F273" s="71">
        <f>F275</f>
        <v>0</v>
      </c>
      <c r="G273" s="71">
        <f>G275</f>
        <v>0</v>
      </c>
      <c r="H273" s="71">
        <f t="shared" ref="H273:L273" si="116">H275</f>
        <v>0</v>
      </c>
      <c r="I273" s="71">
        <f t="shared" si="116"/>
        <v>0</v>
      </c>
      <c r="J273" s="71">
        <f t="shared" si="116"/>
        <v>0</v>
      </c>
      <c r="K273" s="71">
        <f t="shared" si="116"/>
        <v>0</v>
      </c>
      <c r="L273" s="71">
        <f t="shared" si="116"/>
        <v>0</v>
      </c>
      <c r="M273" s="42" t="s">
        <v>423</v>
      </c>
      <c r="N273" s="42"/>
    </row>
    <row r="274" spans="1:22" ht="21.75" customHeight="1" x14ac:dyDescent="0.25">
      <c r="A274" s="246" t="s">
        <v>453</v>
      </c>
      <c r="B274" s="247" t="s">
        <v>429</v>
      </c>
      <c r="C274" s="218" t="s">
        <v>351</v>
      </c>
      <c r="D274" s="34" t="s">
        <v>97</v>
      </c>
      <c r="E274" s="34" t="s">
        <v>343</v>
      </c>
      <c r="F274" s="52">
        <f>F275</f>
        <v>0</v>
      </c>
      <c r="G274" s="52">
        <f>G275</f>
        <v>0</v>
      </c>
      <c r="H274" s="52">
        <f t="shared" ref="H274:L274" si="117">H275</f>
        <v>0</v>
      </c>
      <c r="I274" s="52">
        <f t="shared" si="117"/>
        <v>0</v>
      </c>
      <c r="J274" s="52">
        <f t="shared" si="117"/>
        <v>0</v>
      </c>
      <c r="K274" s="52">
        <f t="shared" si="117"/>
        <v>0</v>
      </c>
      <c r="L274" s="52">
        <f t="shared" si="117"/>
        <v>0</v>
      </c>
      <c r="M274" s="34"/>
      <c r="N274" s="34"/>
    </row>
    <row r="275" spans="1:22" ht="99" customHeight="1" x14ac:dyDescent="0.25">
      <c r="A275" s="246"/>
      <c r="B275" s="247"/>
      <c r="C275" s="218"/>
      <c r="D275" s="34" t="s">
        <v>422</v>
      </c>
      <c r="E275" s="34" t="s">
        <v>343</v>
      </c>
      <c r="F275" s="52">
        <f>J275</f>
        <v>0</v>
      </c>
      <c r="G275" s="52">
        <f>H275+I275+J275+K275+L275</f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34" t="s">
        <v>423</v>
      </c>
      <c r="N275" s="34"/>
    </row>
    <row r="276" spans="1:22" ht="25.5" customHeight="1" x14ac:dyDescent="0.25">
      <c r="A276" s="243" t="s">
        <v>356</v>
      </c>
      <c r="B276" s="243"/>
      <c r="C276" s="243"/>
      <c r="D276" s="38" t="s">
        <v>357</v>
      </c>
      <c r="E276" s="72"/>
      <c r="F276" s="59">
        <f>F277+F278+F279</f>
        <v>0</v>
      </c>
      <c r="G276" s="59">
        <f>G277+G278+G279</f>
        <v>21480</v>
      </c>
      <c r="H276" s="59">
        <f t="shared" ref="H276:L276" si="118">H277+H278+H279</f>
        <v>0</v>
      </c>
      <c r="I276" s="59">
        <f t="shared" si="118"/>
        <v>21480</v>
      </c>
      <c r="J276" s="59">
        <f t="shared" si="118"/>
        <v>0</v>
      </c>
      <c r="K276" s="59">
        <f t="shared" si="118"/>
        <v>0</v>
      </c>
      <c r="L276" s="59">
        <f t="shared" si="118"/>
        <v>0</v>
      </c>
      <c r="M276" s="38"/>
      <c r="N276" s="34"/>
    </row>
    <row r="277" spans="1:22" ht="45" customHeight="1" x14ac:dyDescent="0.25">
      <c r="A277" s="243"/>
      <c r="B277" s="243"/>
      <c r="C277" s="243"/>
      <c r="D277" s="73" t="s">
        <v>422</v>
      </c>
      <c r="E277" s="74" t="s">
        <v>343</v>
      </c>
      <c r="F277" s="75">
        <f>F261+F273</f>
        <v>0</v>
      </c>
      <c r="G277" s="75">
        <f>G261+G273</f>
        <v>11480</v>
      </c>
      <c r="H277" s="75">
        <f t="shared" ref="H277:L277" si="119">H261+H273</f>
        <v>0</v>
      </c>
      <c r="I277" s="75">
        <f t="shared" si="119"/>
        <v>11480</v>
      </c>
      <c r="J277" s="75">
        <f t="shared" si="119"/>
        <v>0</v>
      </c>
      <c r="K277" s="75">
        <f t="shared" si="119"/>
        <v>0</v>
      </c>
      <c r="L277" s="75">
        <f t="shared" si="119"/>
        <v>0</v>
      </c>
      <c r="M277" s="76"/>
      <c r="N277" s="76"/>
    </row>
    <row r="278" spans="1:22" ht="51" x14ac:dyDescent="0.25">
      <c r="A278" s="243"/>
      <c r="B278" s="243"/>
      <c r="C278" s="243"/>
      <c r="D278" s="77" t="s">
        <v>424</v>
      </c>
      <c r="E278" s="78" t="s">
        <v>343</v>
      </c>
      <c r="F278" s="79">
        <f>F263</f>
        <v>0</v>
      </c>
      <c r="G278" s="79">
        <f>G263</f>
        <v>0</v>
      </c>
      <c r="H278" s="79">
        <f t="shared" ref="H278:L278" si="120">H263</f>
        <v>0</v>
      </c>
      <c r="I278" s="79">
        <f t="shared" si="120"/>
        <v>0</v>
      </c>
      <c r="J278" s="79">
        <f t="shared" si="120"/>
        <v>0</v>
      </c>
      <c r="K278" s="79">
        <f t="shared" si="120"/>
        <v>0</v>
      </c>
      <c r="L278" s="79">
        <f t="shared" si="120"/>
        <v>0</v>
      </c>
      <c r="M278" s="77"/>
      <c r="N278" s="80"/>
    </row>
    <row r="279" spans="1:22" ht="51" x14ac:dyDescent="0.25">
      <c r="A279" s="243"/>
      <c r="B279" s="243"/>
      <c r="C279" s="243"/>
      <c r="D279" s="54" t="s">
        <v>103</v>
      </c>
      <c r="E279" s="81" t="s">
        <v>343</v>
      </c>
      <c r="F279" s="61">
        <f>F262</f>
        <v>0</v>
      </c>
      <c r="G279" s="61">
        <f>G262</f>
        <v>10000</v>
      </c>
      <c r="H279" s="61">
        <f t="shared" ref="H279:L279" si="121">H262</f>
        <v>0</v>
      </c>
      <c r="I279" s="61">
        <f t="shared" si="121"/>
        <v>10000</v>
      </c>
      <c r="J279" s="61">
        <f t="shared" si="121"/>
        <v>0</v>
      </c>
      <c r="K279" s="61">
        <f t="shared" si="121"/>
        <v>0</v>
      </c>
      <c r="L279" s="61">
        <f t="shared" si="121"/>
        <v>0</v>
      </c>
      <c r="M279" s="54"/>
      <c r="N279" s="55"/>
    </row>
    <row r="280" spans="1:22" ht="20.25" customHeight="1" x14ac:dyDescent="0.25">
      <c r="A280" s="216" t="s">
        <v>631</v>
      </c>
      <c r="B280" s="216"/>
      <c r="C280" s="216"/>
      <c r="D280" s="38" t="s">
        <v>357</v>
      </c>
      <c r="E280" s="94"/>
      <c r="F280" s="99">
        <f>F281+F282+F283+F284+F285+F286</f>
        <v>103928.59999999999</v>
      </c>
      <c r="G280" s="99">
        <f t="shared" ref="G280:L280" si="122">G281+G282+G283+G284+G285+G286</f>
        <v>843714.87999999989</v>
      </c>
      <c r="H280" s="99">
        <f t="shared" si="122"/>
        <v>77355.100000000006</v>
      </c>
      <c r="I280" s="99">
        <f t="shared" si="122"/>
        <v>104986.99999999999</v>
      </c>
      <c r="J280" s="99">
        <f t="shared" si="122"/>
        <v>92483.4</v>
      </c>
      <c r="K280" s="99">
        <f t="shared" si="122"/>
        <v>335449.07999999996</v>
      </c>
      <c r="L280" s="99">
        <f t="shared" si="122"/>
        <v>233440.3</v>
      </c>
      <c r="M280" s="59"/>
      <c r="N280" s="59"/>
    </row>
    <row r="281" spans="1:22" ht="64.5" customHeight="1" x14ac:dyDescent="0.25">
      <c r="A281" s="216"/>
      <c r="B281" s="216"/>
      <c r="C281" s="216"/>
      <c r="D281" s="39" t="s">
        <v>180</v>
      </c>
      <c r="E281" s="42"/>
      <c r="F281" s="95">
        <f t="shared" ref="F281:L281" si="123">F40+F91+F107+F124+F190+F238+F257</f>
        <v>78981.099999999991</v>
      </c>
      <c r="G281" s="95">
        <f t="shared" si="123"/>
        <v>383383.39999999997</v>
      </c>
      <c r="H281" s="95">
        <f t="shared" si="123"/>
        <v>77355.100000000006</v>
      </c>
      <c r="I281" s="95">
        <f t="shared" si="123"/>
        <v>70154.599999999991</v>
      </c>
      <c r="J281" s="95">
        <f t="shared" si="123"/>
        <v>79291.099999999991</v>
      </c>
      <c r="K281" s="95">
        <f t="shared" si="123"/>
        <v>77791.3</v>
      </c>
      <c r="L281" s="95">
        <f t="shared" si="123"/>
        <v>78791.3</v>
      </c>
      <c r="M281" s="92"/>
      <c r="N281" s="42"/>
      <c r="O281" s="17"/>
      <c r="P281" s="17"/>
      <c r="Q281" s="17"/>
      <c r="R281" s="17"/>
      <c r="S281" s="17"/>
      <c r="T281" s="17"/>
      <c r="U281" s="17"/>
      <c r="V281" s="17"/>
    </row>
    <row r="282" spans="1:22" ht="38.25" x14ac:dyDescent="0.25">
      <c r="A282" s="216"/>
      <c r="B282" s="216"/>
      <c r="C282" s="216"/>
      <c r="D282" s="73" t="s">
        <v>422</v>
      </c>
      <c r="E282" s="76"/>
      <c r="F282" s="75">
        <f>F277</f>
        <v>0</v>
      </c>
      <c r="G282" s="75">
        <f t="shared" ref="G282:L282" si="124">G277</f>
        <v>11480</v>
      </c>
      <c r="H282" s="75">
        <f t="shared" si="124"/>
        <v>0</v>
      </c>
      <c r="I282" s="75">
        <f t="shared" si="124"/>
        <v>11480</v>
      </c>
      <c r="J282" s="75">
        <f t="shared" si="124"/>
        <v>0</v>
      </c>
      <c r="K282" s="75">
        <f t="shared" si="124"/>
        <v>0</v>
      </c>
      <c r="L282" s="75">
        <f t="shared" si="124"/>
        <v>0</v>
      </c>
      <c r="M282" s="76"/>
      <c r="N282" s="76"/>
    </row>
    <row r="283" spans="1:22" ht="51" x14ac:dyDescent="0.25">
      <c r="A283" s="216"/>
      <c r="B283" s="216"/>
      <c r="C283" s="216"/>
      <c r="D283" s="77" t="s">
        <v>424</v>
      </c>
      <c r="E283" s="78"/>
      <c r="F283" s="79">
        <f>F278</f>
        <v>0</v>
      </c>
      <c r="G283" s="79">
        <f t="shared" ref="G283:L283" si="125">G278</f>
        <v>0</v>
      </c>
      <c r="H283" s="79">
        <f t="shared" si="125"/>
        <v>0</v>
      </c>
      <c r="I283" s="79">
        <f t="shared" si="125"/>
        <v>0</v>
      </c>
      <c r="J283" s="79">
        <f t="shared" si="125"/>
        <v>0</v>
      </c>
      <c r="K283" s="79">
        <f t="shared" si="125"/>
        <v>0</v>
      </c>
      <c r="L283" s="79">
        <f t="shared" si="125"/>
        <v>0</v>
      </c>
      <c r="M283" s="80"/>
      <c r="N283" s="80"/>
    </row>
    <row r="284" spans="1:22" ht="51" x14ac:dyDescent="0.25">
      <c r="A284" s="216"/>
      <c r="B284" s="216"/>
      <c r="C284" s="216"/>
      <c r="D284" s="68" t="s">
        <v>560</v>
      </c>
      <c r="E284" s="82"/>
      <c r="F284" s="70">
        <f t="shared" ref="F284:L284" si="126">F240</f>
        <v>11917.7</v>
      </c>
      <c r="G284" s="70">
        <f t="shared" si="126"/>
        <v>2552.5</v>
      </c>
      <c r="H284" s="70">
        <f t="shared" si="126"/>
        <v>0</v>
      </c>
      <c r="I284" s="70">
        <f t="shared" si="126"/>
        <v>0</v>
      </c>
      <c r="J284" s="70">
        <f t="shared" si="126"/>
        <v>162.5</v>
      </c>
      <c r="K284" s="70">
        <f t="shared" si="126"/>
        <v>2390</v>
      </c>
      <c r="L284" s="70">
        <f t="shared" si="126"/>
        <v>0</v>
      </c>
      <c r="M284" s="69"/>
      <c r="N284" s="69"/>
    </row>
    <row r="285" spans="1:22" ht="51" x14ac:dyDescent="0.25">
      <c r="A285" s="216"/>
      <c r="B285" s="216"/>
      <c r="C285" s="216"/>
      <c r="D285" s="54" t="s">
        <v>103</v>
      </c>
      <c r="E285" s="55"/>
      <c r="F285" s="97">
        <f t="shared" ref="F285:L285" si="127">F42+F93+F108+F191+F239+F258+F279+F123</f>
        <v>12992.500000000002</v>
      </c>
      <c r="G285" s="97">
        <f t="shared" si="127"/>
        <v>445974.27999999997</v>
      </c>
      <c r="H285" s="97">
        <f t="shared" si="127"/>
        <v>0</v>
      </c>
      <c r="I285" s="97">
        <f t="shared" si="127"/>
        <v>23065</v>
      </c>
      <c r="J285" s="97">
        <f t="shared" si="127"/>
        <v>12992.500000000002</v>
      </c>
      <c r="K285" s="97">
        <f t="shared" si="127"/>
        <v>255267.77999999997</v>
      </c>
      <c r="L285" s="97">
        <f t="shared" si="127"/>
        <v>154649</v>
      </c>
      <c r="M285" s="96"/>
      <c r="N285" s="55"/>
    </row>
    <row r="286" spans="1:22" ht="44.25" customHeight="1" x14ac:dyDescent="0.25">
      <c r="A286" s="216"/>
      <c r="B286" s="216"/>
      <c r="C286" s="216"/>
      <c r="D286" s="56" t="s">
        <v>104</v>
      </c>
      <c r="E286" s="53"/>
      <c r="F286" s="60">
        <f t="shared" ref="F286:L286" si="128">F43+F95+F241</f>
        <v>37.299999999999997</v>
      </c>
      <c r="G286" s="60">
        <f t="shared" si="128"/>
        <v>324.7</v>
      </c>
      <c r="H286" s="60">
        <f t="shared" si="128"/>
        <v>0</v>
      </c>
      <c r="I286" s="60">
        <f t="shared" si="128"/>
        <v>287.39999999999998</v>
      </c>
      <c r="J286" s="60">
        <f t="shared" si="128"/>
        <v>37.299999999999997</v>
      </c>
      <c r="K286" s="60">
        <f t="shared" si="128"/>
        <v>0</v>
      </c>
      <c r="L286" s="60">
        <f t="shared" si="128"/>
        <v>0</v>
      </c>
      <c r="M286" s="53"/>
      <c r="N286" s="53"/>
    </row>
    <row r="287" spans="1:22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</sheetData>
  <mergeCells count="560">
    <mergeCell ref="A37:A38"/>
    <mergeCell ref="B37:B38"/>
    <mergeCell ref="C37:C38"/>
    <mergeCell ref="N37:N38"/>
    <mergeCell ref="I152:I153"/>
    <mergeCell ref="A151:A153"/>
    <mergeCell ref="B151:B153"/>
    <mergeCell ref="E152:E153"/>
    <mergeCell ref="J179:J180"/>
    <mergeCell ref="M128:M129"/>
    <mergeCell ref="N128:N129"/>
    <mergeCell ref="A145:A147"/>
    <mergeCell ref="B145:B147"/>
    <mergeCell ref="C145:C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N182:N183"/>
    <mergeCell ref="A184:A186"/>
    <mergeCell ref="B184:B186"/>
    <mergeCell ref="C184:C186"/>
    <mergeCell ref="E185:E186"/>
    <mergeCell ref="F185:F186"/>
    <mergeCell ref="G185:G186"/>
    <mergeCell ref="A181:A183"/>
    <mergeCell ref="B181:B183"/>
    <mergeCell ref="C181:C183"/>
    <mergeCell ref="A187:A188"/>
    <mergeCell ref="J185:J186"/>
    <mergeCell ref="I185:I186"/>
    <mergeCell ref="K185:K186"/>
    <mergeCell ref="L185:L186"/>
    <mergeCell ref="M185:M186"/>
    <mergeCell ref="K182:K183"/>
    <mergeCell ref="L182:L183"/>
    <mergeCell ref="M182:M183"/>
    <mergeCell ref="A7:N7"/>
    <mergeCell ref="M172:M173"/>
    <mergeCell ref="N172:N173"/>
    <mergeCell ref="K179:K180"/>
    <mergeCell ref="L179:L180"/>
    <mergeCell ref="M179:M180"/>
    <mergeCell ref="N179:N180"/>
    <mergeCell ref="A177:N177"/>
    <mergeCell ref="A165:A167"/>
    <mergeCell ref="B165:B167"/>
    <mergeCell ref="C165:C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J175:J176"/>
    <mergeCell ref="K175:K176"/>
    <mergeCell ref="L175:L176"/>
    <mergeCell ref="M175:M176"/>
    <mergeCell ref="N166:N167"/>
    <mergeCell ref="A178:A180"/>
    <mergeCell ref="B178:B180"/>
    <mergeCell ref="C178:C180"/>
    <mergeCell ref="A226:A227"/>
    <mergeCell ref="B226:B227"/>
    <mergeCell ref="C226:C227"/>
    <mergeCell ref="A1:N1"/>
    <mergeCell ref="A2:N2"/>
    <mergeCell ref="A3:N3"/>
    <mergeCell ref="A5:N5"/>
    <mergeCell ref="A6:N6"/>
    <mergeCell ref="F172:F173"/>
    <mergeCell ref="G172:G173"/>
    <mergeCell ref="H172:H173"/>
    <mergeCell ref="J172:J173"/>
    <mergeCell ref="A168:A170"/>
    <mergeCell ref="B168:B170"/>
    <mergeCell ref="C168:C170"/>
    <mergeCell ref="E169:E170"/>
    <mergeCell ref="F169:F170"/>
    <mergeCell ref="G169:G170"/>
    <mergeCell ref="N169:N170"/>
    <mergeCell ref="H169:H170"/>
    <mergeCell ref="F152:F153"/>
    <mergeCell ref="G152:G153"/>
    <mergeCell ref="H152:H153"/>
    <mergeCell ref="A44:N44"/>
    <mergeCell ref="A70:A72"/>
    <mergeCell ref="C70:C72"/>
    <mergeCell ref="B68:B69"/>
    <mergeCell ref="B70:B72"/>
    <mergeCell ref="A163:A164"/>
    <mergeCell ref="B163:B164"/>
    <mergeCell ref="C163:C164"/>
    <mergeCell ref="M158:M159"/>
    <mergeCell ref="N158:N159"/>
    <mergeCell ref="A160:A162"/>
    <mergeCell ref="B160:B162"/>
    <mergeCell ref="C160:C162"/>
    <mergeCell ref="E161:E162"/>
    <mergeCell ref="F161:F162"/>
    <mergeCell ref="G161:G162"/>
    <mergeCell ref="N161:N162"/>
    <mergeCell ref="H161:H162"/>
    <mergeCell ref="I161:I162"/>
    <mergeCell ref="J161:J162"/>
    <mergeCell ref="K161:K162"/>
    <mergeCell ref="A214:A215"/>
    <mergeCell ref="B214:B215"/>
    <mergeCell ref="C214:C215"/>
    <mergeCell ref="A216:A217"/>
    <mergeCell ref="B216:B217"/>
    <mergeCell ref="E179:E180"/>
    <mergeCell ref="F179:F180"/>
    <mergeCell ref="G179:G180"/>
    <mergeCell ref="C216:C217"/>
    <mergeCell ref="C193:C197"/>
    <mergeCell ref="A212:A213"/>
    <mergeCell ref="B212:B213"/>
    <mergeCell ref="C212:C213"/>
    <mergeCell ref="A201:A204"/>
    <mergeCell ref="B201:B204"/>
    <mergeCell ref="C201:C204"/>
    <mergeCell ref="A205:A208"/>
    <mergeCell ref="B205:B208"/>
    <mergeCell ref="A192:N192"/>
    <mergeCell ref="E182:E183"/>
    <mergeCell ref="F182:F183"/>
    <mergeCell ref="G182:G183"/>
    <mergeCell ref="B187:B188"/>
    <mergeCell ref="N185:N186"/>
    <mergeCell ref="H179:H180"/>
    <mergeCell ref="A260:A263"/>
    <mergeCell ref="A264:A268"/>
    <mergeCell ref="B264:B268"/>
    <mergeCell ref="C264:C265"/>
    <mergeCell ref="A269:A271"/>
    <mergeCell ref="B269:B271"/>
    <mergeCell ref="C269:C271"/>
    <mergeCell ref="A242:N242"/>
    <mergeCell ref="A249:A250"/>
    <mergeCell ref="B249:B250"/>
    <mergeCell ref="C249:C250"/>
    <mergeCell ref="A251:A252"/>
    <mergeCell ref="B251:B252"/>
    <mergeCell ref="C251:C252"/>
    <mergeCell ref="F254:L254"/>
    <mergeCell ref="A259:N259"/>
    <mergeCell ref="A256:C258"/>
    <mergeCell ref="A245:A246"/>
    <mergeCell ref="B245:B246"/>
    <mergeCell ref="C245:C246"/>
    <mergeCell ref="A243:A244"/>
    <mergeCell ref="B243:B244"/>
    <mergeCell ref="C243:C244"/>
    <mergeCell ref="B228:B229"/>
    <mergeCell ref="C228:C229"/>
    <mergeCell ref="A9:A10"/>
    <mergeCell ref="B9:B10"/>
    <mergeCell ref="C9:C10"/>
    <mergeCell ref="A237:C241"/>
    <mergeCell ref="A126:N126"/>
    <mergeCell ref="A125:N125"/>
    <mergeCell ref="B193:B197"/>
    <mergeCell ref="N9:N10"/>
    <mergeCell ref="D9:D10"/>
    <mergeCell ref="E9:E10"/>
    <mergeCell ref="F9:F10"/>
    <mergeCell ref="G9:G10"/>
    <mergeCell ref="H9:L9"/>
    <mergeCell ref="M9:M10"/>
    <mergeCell ref="A144:N144"/>
    <mergeCell ref="C205:C208"/>
    <mergeCell ref="A198:A200"/>
    <mergeCell ref="B198:B200"/>
    <mergeCell ref="C198:C200"/>
    <mergeCell ref="H182:H183"/>
    <mergeCell ref="I182:I183"/>
    <mergeCell ref="J182:J183"/>
    <mergeCell ref="I179:I180"/>
    <mergeCell ref="I172:I173"/>
    <mergeCell ref="A189:C191"/>
    <mergeCell ref="C187:C188"/>
    <mergeCell ref="H185:H186"/>
    <mergeCell ref="A247:A248"/>
    <mergeCell ref="B247:B248"/>
    <mergeCell ref="C247:C248"/>
    <mergeCell ref="B224:B225"/>
    <mergeCell ref="C224:C225"/>
    <mergeCell ref="A218:A221"/>
    <mergeCell ref="B218:B221"/>
    <mergeCell ref="C218:C221"/>
    <mergeCell ref="A222:A223"/>
    <mergeCell ref="B222:B223"/>
    <mergeCell ref="C222:C223"/>
    <mergeCell ref="A232:A233"/>
    <mergeCell ref="B232:B233"/>
    <mergeCell ref="C232:C233"/>
    <mergeCell ref="A224:A225"/>
    <mergeCell ref="A230:A231"/>
    <mergeCell ref="B230:B231"/>
    <mergeCell ref="C230:C231"/>
    <mergeCell ref="A228:A229"/>
    <mergeCell ref="N175:N176"/>
    <mergeCell ref="H175:H176"/>
    <mergeCell ref="I175:I176"/>
    <mergeCell ref="A171:A173"/>
    <mergeCell ref="B171:B173"/>
    <mergeCell ref="C171:C173"/>
    <mergeCell ref="E172:E173"/>
    <mergeCell ref="J169:J170"/>
    <mergeCell ref="K169:K170"/>
    <mergeCell ref="L169:L170"/>
    <mergeCell ref="M169:M170"/>
    <mergeCell ref="A174:A176"/>
    <mergeCell ref="B174:B176"/>
    <mergeCell ref="C174:C176"/>
    <mergeCell ref="E175:E176"/>
    <mergeCell ref="F175:F176"/>
    <mergeCell ref="G175:G176"/>
    <mergeCell ref="K172:K173"/>
    <mergeCell ref="L172:L173"/>
    <mergeCell ref="I169:I170"/>
    <mergeCell ref="L161:L162"/>
    <mergeCell ref="M161:M162"/>
    <mergeCell ref="N155:N156"/>
    <mergeCell ref="A157:A159"/>
    <mergeCell ref="B157:B159"/>
    <mergeCell ref="C157:C159"/>
    <mergeCell ref="E158:E159"/>
    <mergeCell ref="F158:F159"/>
    <mergeCell ref="G158:G159"/>
    <mergeCell ref="H158:H159"/>
    <mergeCell ref="I158:I159"/>
    <mergeCell ref="J158:J159"/>
    <mergeCell ref="H155:H156"/>
    <mergeCell ref="I155:I156"/>
    <mergeCell ref="J155:J156"/>
    <mergeCell ref="K155:K156"/>
    <mergeCell ref="L155:L156"/>
    <mergeCell ref="M155:M156"/>
    <mergeCell ref="A154:A156"/>
    <mergeCell ref="B154:B156"/>
    <mergeCell ref="C154:C156"/>
    <mergeCell ref="E155:E156"/>
    <mergeCell ref="F155:F156"/>
    <mergeCell ref="G155:G156"/>
    <mergeCell ref="K158:K159"/>
    <mergeCell ref="L158:L159"/>
    <mergeCell ref="J152:J153"/>
    <mergeCell ref="K152:K153"/>
    <mergeCell ref="L152:L153"/>
    <mergeCell ref="M152:M153"/>
    <mergeCell ref="N152:N153"/>
    <mergeCell ref="K149:K150"/>
    <mergeCell ref="L149:L150"/>
    <mergeCell ref="M149:M150"/>
    <mergeCell ref="N149:N150"/>
    <mergeCell ref="N142:N143"/>
    <mergeCell ref="A148:A150"/>
    <mergeCell ref="B148:B150"/>
    <mergeCell ref="C148:C150"/>
    <mergeCell ref="E149:E150"/>
    <mergeCell ref="F149:F150"/>
    <mergeCell ref="G149:G150"/>
    <mergeCell ref="H149:H150"/>
    <mergeCell ref="I149:I150"/>
    <mergeCell ref="J149:J150"/>
    <mergeCell ref="H142:H143"/>
    <mergeCell ref="I142:I143"/>
    <mergeCell ref="J142:J143"/>
    <mergeCell ref="K142:K143"/>
    <mergeCell ref="L142:L143"/>
    <mergeCell ref="M142:M143"/>
    <mergeCell ref="A141:A143"/>
    <mergeCell ref="B141:B143"/>
    <mergeCell ref="C141:C143"/>
    <mergeCell ref="E142:E143"/>
    <mergeCell ref="F142:F143"/>
    <mergeCell ref="G142:G143"/>
    <mergeCell ref="K137:K138"/>
    <mergeCell ref="L137:L138"/>
    <mergeCell ref="M137:M138"/>
    <mergeCell ref="N137:N138"/>
    <mergeCell ref="A139:A140"/>
    <mergeCell ref="B139:B140"/>
    <mergeCell ref="C139:C140"/>
    <mergeCell ref="A136:A138"/>
    <mergeCell ref="B136:B138"/>
    <mergeCell ref="C136:C138"/>
    <mergeCell ref="E137:E138"/>
    <mergeCell ref="F137:F138"/>
    <mergeCell ref="G137:G138"/>
    <mergeCell ref="H137:H138"/>
    <mergeCell ref="I137:I138"/>
    <mergeCell ref="J137:J138"/>
    <mergeCell ref="M131:M132"/>
    <mergeCell ref="N131:N132"/>
    <mergeCell ref="A133:A135"/>
    <mergeCell ref="B133:B135"/>
    <mergeCell ref="C133:C135"/>
    <mergeCell ref="E134:E135"/>
    <mergeCell ref="F134:F135"/>
    <mergeCell ref="G134:G135"/>
    <mergeCell ref="A130:A132"/>
    <mergeCell ref="B130:B132"/>
    <mergeCell ref="C130:C132"/>
    <mergeCell ref="E131:E132"/>
    <mergeCell ref="F131:F132"/>
    <mergeCell ref="G131:G132"/>
    <mergeCell ref="H131:H132"/>
    <mergeCell ref="I131:I132"/>
    <mergeCell ref="J131:J132"/>
    <mergeCell ref="N134:N135"/>
    <mergeCell ref="H134:H135"/>
    <mergeCell ref="I134:I135"/>
    <mergeCell ref="J134:J135"/>
    <mergeCell ref="K134:K135"/>
    <mergeCell ref="L134:L135"/>
    <mergeCell ref="M134:M135"/>
    <mergeCell ref="C118:C119"/>
    <mergeCell ref="A122:C124"/>
    <mergeCell ref="A120:A121"/>
    <mergeCell ref="B120:B121"/>
    <mergeCell ref="C120:C121"/>
    <mergeCell ref="A118:A119"/>
    <mergeCell ref="B118:B119"/>
    <mergeCell ref="K131:K132"/>
    <mergeCell ref="L131:L132"/>
    <mergeCell ref="J128:J129"/>
    <mergeCell ref="K128:K129"/>
    <mergeCell ref="L128:L129"/>
    <mergeCell ref="A127:A129"/>
    <mergeCell ref="B127:B129"/>
    <mergeCell ref="C127:C129"/>
    <mergeCell ref="E128:E129"/>
    <mergeCell ref="F128:F129"/>
    <mergeCell ref="G128:G129"/>
    <mergeCell ref="H128:H129"/>
    <mergeCell ref="I128:I129"/>
    <mergeCell ref="A106:C108"/>
    <mergeCell ref="A110:A112"/>
    <mergeCell ref="B110:B112"/>
    <mergeCell ref="C110:C112"/>
    <mergeCell ref="A109:N109"/>
    <mergeCell ref="A113:A115"/>
    <mergeCell ref="B113:B115"/>
    <mergeCell ref="C113:C115"/>
    <mergeCell ref="A116:A117"/>
    <mergeCell ref="B116:B117"/>
    <mergeCell ref="C116:C117"/>
    <mergeCell ref="B100:B102"/>
    <mergeCell ref="C100:C102"/>
    <mergeCell ref="E101:E102"/>
    <mergeCell ref="F101:F102"/>
    <mergeCell ref="G101:G102"/>
    <mergeCell ref="K104:K105"/>
    <mergeCell ref="L104:L105"/>
    <mergeCell ref="M104:M105"/>
    <mergeCell ref="N104:N105"/>
    <mergeCell ref="J98:J99"/>
    <mergeCell ref="K98:K99"/>
    <mergeCell ref="L98:L99"/>
    <mergeCell ref="M98:M99"/>
    <mergeCell ref="K93:K94"/>
    <mergeCell ref="L93:L94"/>
    <mergeCell ref="M93:M94"/>
    <mergeCell ref="N101:N102"/>
    <mergeCell ref="A103:A105"/>
    <mergeCell ref="B103:B105"/>
    <mergeCell ref="C103:C105"/>
    <mergeCell ref="E104:E105"/>
    <mergeCell ref="F104:F105"/>
    <mergeCell ref="G104:G105"/>
    <mergeCell ref="H104:H105"/>
    <mergeCell ref="I104:I105"/>
    <mergeCell ref="J104:J105"/>
    <mergeCell ref="H101:H102"/>
    <mergeCell ref="I101:I102"/>
    <mergeCell ref="J101:J102"/>
    <mergeCell ref="K101:K102"/>
    <mergeCell ref="L101:L102"/>
    <mergeCell ref="M101:M102"/>
    <mergeCell ref="A100:A102"/>
    <mergeCell ref="H91:H92"/>
    <mergeCell ref="N93:N94"/>
    <mergeCell ref="A97:A99"/>
    <mergeCell ref="B97:B99"/>
    <mergeCell ref="C97:C99"/>
    <mergeCell ref="E98:E99"/>
    <mergeCell ref="F98:F99"/>
    <mergeCell ref="G98:G99"/>
    <mergeCell ref="E93:E94"/>
    <mergeCell ref="F93:F94"/>
    <mergeCell ref="G93:G94"/>
    <mergeCell ref="H93:H94"/>
    <mergeCell ref="I93:I94"/>
    <mergeCell ref="J93:J94"/>
    <mergeCell ref="A96:N96"/>
    <mergeCell ref="A90:C95"/>
    <mergeCell ref="I91:I92"/>
    <mergeCell ref="J91:J92"/>
    <mergeCell ref="K91:K92"/>
    <mergeCell ref="L91:L92"/>
    <mergeCell ref="M91:M92"/>
    <mergeCell ref="N91:N92"/>
    <mergeCell ref="H98:H99"/>
    <mergeCell ref="I98:I99"/>
    <mergeCell ref="E91:E92"/>
    <mergeCell ref="F91:F92"/>
    <mergeCell ref="G91:G92"/>
    <mergeCell ref="A84:A85"/>
    <mergeCell ref="B84:B85"/>
    <mergeCell ref="C84:C85"/>
    <mergeCell ref="A88:A89"/>
    <mergeCell ref="B88:B89"/>
    <mergeCell ref="C88:C89"/>
    <mergeCell ref="A86:A87"/>
    <mergeCell ref="B86:B87"/>
    <mergeCell ref="C86:C87"/>
    <mergeCell ref="A78:A79"/>
    <mergeCell ref="C78:C79"/>
    <mergeCell ref="B76:B77"/>
    <mergeCell ref="A76:A77"/>
    <mergeCell ref="C76:C77"/>
    <mergeCell ref="B78:B79"/>
    <mergeCell ref="B80:B81"/>
    <mergeCell ref="C82:C83"/>
    <mergeCell ref="A80:A81"/>
    <mergeCell ref="C80:C81"/>
    <mergeCell ref="A82:A83"/>
    <mergeCell ref="B82:B83"/>
    <mergeCell ref="A64:A65"/>
    <mergeCell ref="C64:C65"/>
    <mergeCell ref="B64:B65"/>
    <mergeCell ref="B60:B61"/>
    <mergeCell ref="C60:C61"/>
    <mergeCell ref="A73:A75"/>
    <mergeCell ref="B73:B75"/>
    <mergeCell ref="C73:C75"/>
    <mergeCell ref="A68:A69"/>
    <mergeCell ref="C68:C69"/>
    <mergeCell ref="C62:C63"/>
    <mergeCell ref="A62:A63"/>
    <mergeCell ref="B66:B67"/>
    <mergeCell ref="A66:A67"/>
    <mergeCell ref="C66:C67"/>
    <mergeCell ref="I49:I50"/>
    <mergeCell ref="J49:J50"/>
    <mergeCell ref="K49:K50"/>
    <mergeCell ref="B62:B63"/>
    <mergeCell ref="A58:A59"/>
    <mergeCell ref="B58:B59"/>
    <mergeCell ref="A60:A61"/>
    <mergeCell ref="A51:A54"/>
    <mergeCell ref="B55:B57"/>
    <mergeCell ref="C27:C28"/>
    <mergeCell ref="A25:A26"/>
    <mergeCell ref="B25:B26"/>
    <mergeCell ref="C25:C26"/>
    <mergeCell ref="M23:M24"/>
    <mergeCell ref="O23:O24"/>
    <mergeCell ref="G23:G24"/>
    <mergeCell ref="H23:H24"/>
    <mergeCell ref="I23:I24"/>
    <mergeCell ref="J23:J24"/>
    <mergeCell ref="K23:K24"/>
    <mergeCell ref="L23:L24"/>
    <mergeCell ref="A27:A28"/>
    <mergeCell ref="B27:B28"/>
    <mergeCell ref="O40:O41"/>
    <mergeCell ref="A39:C43"/>
    <mergeCell ref="E40:E41"/>
    <mergeCell ref="F40:F41"/>
    <mergeCell ref="G40:G41"/>
    <mergeCell ref="H40:H41"/>
    <mergeCell ref="I40:I41"/>
    <mergeCell ref="J40:J41"/>
    <mergeCell ref="K40:K41"/>
    <mergeCell ref="L40:L41"/>
    <mergeCell ref="N31:N32"/>
    <mergeCell ref="A33:A36"/>
    <mergeCell ref="B33:B36"/>
    <mergeCell ref="C33:C36"/>
    <mergeCell ref="M40:M41"/>
    <mergeCell ref="N40:N41"/>
    <mergeCell ref="N49:N50"/>
    <mergeCell ref="N46:N47"/>
    <mergeCell ref="L46:L47"/>
    <mergeCell ref="M46:M47"/>
    <mergeCell ref="M49:M50"/>
    <mergeCell ref="L49:L50"/>
    <mergeCell ref="D49:D50"/>
    <mergeCell ref="E49:E50"/>
    <mergeCell ref="F49:F50"/>
    <mergeCell ref="G49:G50"/>
    <mergeCell ref="H49:H50"/>
    <mergeCell ref="H46:H47"/>
    <mergeCell ref="I46:I47"/>
    <mergeCell ref="J46:J47"/>
    <mergeCell ref="K46:K47"/>
    <mergeCell ref="E46:E47"/>
    <mergeCell ref="F46:F47"/>
    <mergeCell ref="G46:G47"/>
    <mergeCell ref="O9:O10"/>
    <mergeCell ref="C12:C15"/>
    <mergeCell ref="B260:B263"/>
    <mergeCell ref="C266:C268"/>
    <mergeCell ref="F253:L253"/>
    <mergeCell ref="A22:A24"/>
    <mergeCell ref="B22:B24"/>
    <mergeCell ref="C22:C24"/>
    <mergeCell ref="E23:E24"/>
    <mergeCell ref="F23:F24"/>
    <mergeCell ref="A29:A30"/>
    <mergeCell ref="B29:B30"/>
    <mergeCell ref="C29:C30"/>
    <mergeCell ref="A31:A32"/>
    <mergeCell ref="B31:B32"/>
    <mergeCell ref="C31:C32"/>
    <mergeCell ref="B45:B50"/>
    <mergeCell ref="A45:A50"/>
    <mergeCell ref="C45:C50"/>
    <mergeCell ref="B51:B54"/>
    <mergeCell ref="C51:C54"/>
    <mergeCell ref="A209:A211"/>
    <mergeCell ref="B209:B211"/>
    <mergeCell ref="C209:C211"/>
    <mergeCell ref="A280:C286"/>
    <mergeCell ref="A276:C279"/>
    <mergeCell ref="A12:A15"/>
    <mergeCell ref="B12:B15"/>
    <mergeCell ref="A193:A197"/>
    <mergeCell ref="A274:A275"/>
    <mergeCell ref="B274:B275"/>
    <mergeCell ref="C274:C275"/>
    <mergeCell ref="A272:A273"/>
    <mergeCell ref="B272:B273"/>
    <mergeCell ref="C272:C273"/>
    <mergeCell ref="A19:A21"/>
    <mergeCell ref="B19:B21"/>
    <mergeCell ref="C19:C21"/>
    <mergeCell ref="A16:A18"/>
    <mergeCell ref="B16:B18"/>
    <mergeCell ref="C16:C18"/>
    <mergeCell ref="C58:C59"/>
    <mergeCell ref="A55:A57"/>
    <mergeCell ref="C55:C57"/>
    <mergeCell ref="C260:C263"/>
    <mergeCell ref="A234:A236"/>
    <mergeCell ref="B234:B236"/>
    <mergeCell ref="C234:C236"/>
  </mergeCells>
  <pageMargins left="0.9055118110236221" right="0.51181102362204722" top="0.74803149606299213" bottom="0.74803149606299213" header="0.31496062992125984" footer="0.31496062992125984"/>
  <pageSetup paperSize="9" scale="71" orientation="landscape" r:id="rId1"/>
  <rowBreaks count="5" manualBreakCount="5">
    <brk id="104" max="13" man="1"/>
    <brk id="115" max="13" man="1"/>
    <brk id="126" max="13" man="1"/>
    <brk id="147" max="13" man="1"/>
    <brk id="17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60" zoomScaleNormal="100" workbookViewId="0">
      <selection activeCell="A17" sqref="A17:L25"/>
    </sheetView>
  </sheetViews>
  <sheetFormatPr defaultRowHeight="15" x14ac:dyDescent="0.25"/>
  <cols>
    <col min="1" max="1" width="4.85546875" customWidth="1"/>
    <col min="2" max="2" width="24.7109375" customWidth="1"/>
    <col min="3" max="3" width="13" customWidth="1"/>
    <col min="4" max="4" width="13.85546875" customWidth="1"/>
    <col min="5" max="5" width="11.85546875" customWidth="1"/>
    <col min="6" max="6" width="12.7109375" customWidth="1"/>
    <col min="7" max="7" width="22.7109375" customWidth="1"/>
    <col min="8" max="8" width="12.28515625" customWidth="1"/>
    <col min="9" max="9" width="11" customWidth="1"/>
    <col min="10" max="10" width="11.28515625" customWidth="1"/>
    <col min="11" max="11" width="10.7109375" customWidth="1"/>
    <col min="12" max="12" width="17.140625" customWidth="1"/>
  </cols>
  <sheetData>
    <row r="1" spans="1:12" x14ac:dyDescent="0.25">
      <c r="A1" s="223" t="s">
        <v>485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5.75" x14ac:dyDescent="0.2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x14ac:dyDescent="0.25">
      <c r="A4" s="20"/>
    </row>
    <row r="5" spans="1:12" ht="33.75" customHeight="1" x14ac:dyDescent="0.25">
      <c r="A5" s="290" t="s">
        <v>486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ht="18.75" x14ac:dyDescent="0.25">
      <c r="A6" s="19"/>
    </row>
    <row r="7" spans="1:12" ht="15.75" x14ac:dyDescent="0.25">
      <c r="A7" s="291" t="s">
        <v>487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</row>
    <row r="8" spans="1:12" ht="15.75" x14ac:dyDescent="0.25">
      <c r="A8" s="291" t="s">
        <v>488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</row>
    <row r="9" spans="1:12" ht="15.75" x14ac:dyDescent="0.25">
      <c r="A9" s="18"/>
    </row>
    <row r="10" spans="1:12" x14ac:dyDescent="0.25">
      <c r="A10" s="21" t="s">
        <v>489</v>
      </c>
    </row>
    <row r="11" spans="1:12" x14ac:dyDescent="0.25">
      <c r="A11" s="21"/>
    </row>
    <row r="12" spans="1:12" x14ac:dyDescent="0.25">
      <c r="A12" s="21" t="s">
        <v>490</v>
      </c>
    </row>
    <row r="13" spans="1:12" x14ac:dyDescent="0.25">
      <c r="A13" s="20"/>
    </row>
    <row r="14" spans="1:12" x14ac:dyDescent="0.25">
      <c r="A14" s="213" t="s">
        <v>5</v>
      </c>
      <c r="B14" s="213" t="s">
        <v>491</v>
      </c>
      <c r="C14" s="213" t="s">
        <v>492</v>
      </c>
      <c r="D14" s="213" t="s">
        <v>493</v>
      </c>
      <c r="E14" s="213" t="s">
        <v>494</v>
      </c>
      <c r="F14" s="288" t="s">
        <v>495</v>
      </c>
      <c r="G14" s="213" t="s">
        <v>496</v>
      </c>
      <c r="H14" s="213" t="s">
        <v>497</v>
      </c>
      <c r="I14" s="213"/>
      <c r="J14" s="213"/>
      <c r="K14" s="213"/>
      <c r="L14" s="213" t="s">
        <v>498</v>
      </c>
    </row>
    <row r="15" spans="1:12" ht="80.25" customHeight="1" x14ac:dyDescent="0.25">
      <c r="A15" s="213"/>
      <c r="B15" s="213"/>
      <c r="C15" s="213"/>
      <c r="D15" s="213"/>
      <c r="E15" s="213"/>
      <c r="F15" s="288"/>
      <c r="G15" s="213"/>
      <c r="H15" s="32" t="s">
        <v>179</v>
      </c>
      <c r="I15" s="32" t="s">
        <v>17</v>
      </c>
      <c r="J15" s="32" t="s">
        <v>503</v>
      </c>
      <c r="K15" s="32" t="s">
        <v>81</v>
      </c>
      <c r="L15" s="213"/>
    </row>
    <row r="16" spans="1:12" x14ac:dyDescent="0.25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121">
        <v>12</v>
      </c>
    </row>
    <row r="17" spans="1:12" x14ac:dyDescent="0.25">
      <c r="A17" s="289" t="s">
        <v>501</v>
      </c>
      <c r="B17" s="187" t="s">
        <v>639</v>
      </c>
      <c r="C17" s="189" t="s">
        <v>641</v>
      </c>
      <c r="D17" s="189"/>
      <c r="E17" s="189"/>
      <c r="F17" s="189"/>
      <c r="G17" s="124" t="s">
        <v>97</v>
      </c>
      <c r="H17" s="126">
        <f>H18+H19</f>
        <v>310180.3</v>
      </c>
      <c r="I17" s="126">
        <f>I18+I19</f>
        <v>5100</v>
      </c>
      <c r="J17" s="126">
        <v>0</v>
      </c>
      <c r="K17" s="126">
        <v>0</v>
      </c>
      <c r="L17" s="124"/>
    </row>
    <row r="18" spans="1:12" ht="63.75" customHeight="1" x14ac:dyDescent="0.25">
      <c r="A18" s="289"/>
      <c r="B18" s="187"/>
      <c r="C18" s="189"/>
      <c r="D18" s="189"/>
      <c r="E18" s="189"/>
      <c r="F18" s="189"/>
      <c r="G18" s="124" t="s">
        <v>103</v>
      </c>
      <c r="H18" s="126">
        <f>I18+J18+K18</f>
        <v>309298</v>
      </c>
      <c r="I18" s="126">
        <v>4217.7</v>
      </c>
      <c r="J18" s="126">
        <v>150431.29999999999</v>
      </c>
      <c r="K18" s="126">
        <v>154649</v>
      </c>
      <c r="L18" s="124"/>
    </row>
    <row r="19" spans="1:12" ht="72.75" customHeight="1" x14ac:dyDescent="0.25">
      <c r="A19" s="289"/>
      <c r="B19" s="187"/>
      <c r="C19" s="189"/>
      <c r="D19" s="189"/>
      <c r="E19" s="189"/>
      <c r="F19" s="189"/>
      <c r="G19" s="124" t="s">
        <v>499</v>
      </c>
      <c r="H19" s="126">
        <f>I19+J19+K19</f>
        <v>882.3</v>
      </c>
      <c r="I19" s="126">
        <v>882.3</v>
      </c>
      <c r="J19" s="126">
        <v>0</v>
      </c>
      <c r="K19" s="126">
        <v>0</v>
      </c>
      <c r="L19" s="124"/>
    </row>
    <row r="20" spans="1:12" x14ac:dyDescent="0.25">
      <c r="A20" s="289" t="s">
        <v>502</v>
      </c>
      <c r="B20" s="187"/>
      <c r="C20" s="189"/>
      <c r="D20" s="189"/>
      <c r="E20" s="189"/>
      <c r="F20" s="189"/>
      <c r="G20" s="124" t="s">
        <v>97</v>
      </c>
      <c r="H20" s="126">
        <f>H18+H19</f>
        <v>310180.3</v>
      </c>
      <c r="I20" s="126">
        <f t="shared" ref="I20:K20" si="0">I18+I19</f>
        <v>5100</v>
      </c>
      <c r="J20" s="126">
        <f t="shared" si="0"/>
        <v>150431.29999999999</v>
      </c>
      <c r="K20" s="126">
        <f t="shared" si="0"/>
        <v>154649</v>
      </c>
      <c r="L20" s="124"/>
    </row>
    <row r="21" spans="1:12" ht="44.25" customHeight="1" x14ac:dyDescent="0.25">
      <c r="A21" s="289"/>
      <c r="B21" s="187"/>
      <c r="C21" s="189"/>
      <c r="D21" s="189"/>
      <c r="E21" s="189"/>
      <c r="F21" s="189"/>
      <c r="G21" s="124" t="s">
        <v>103</v>
      </c>
      <c r="H21" s="126"/>
      <c r="I21" s="126"/>
      <c r="J21" s="126">
        <v>0</v>
      </c>
      <c r="K21" s="126">
        <v>0</v>
      </c>
      <c r="L21" s="124"/>
    </row>
    <row r="22" spans="1:12" ht="50.25" customHeight="1" x14ac:dyDescent="0.25">
      <c r="A22" s="289"/>
      <c r="B22" s="187"/>
      <c r="C22" s="189"/>
      <c r="D22" s="189"/>
      <c r="E22" s="189"/>
      <c r="F22" s="189"/>
      <c r="G22" s="124" t="s">
        <v>499</v>
      </c>
      <c r="H22" s="126"/>
      <c r="I22" s="126"/>
      <c r="J22" s="126">
        <v>0</v>
      </c>
      <c r="K22" s="126">
        <v>0</v>
      </c>
      <c r="L22" s="124"/>
    </row>
    <row r="23" spans="1:12" x14ac:dyDescent="0.25">
      <c r="A23" s="187"/>
      <c r="B23" s="187"/>
      <c r="C23" s="187"/>
      <c r="D23" s="187"/>
      <c r="E23" s="187"/>
      <c r="F23" s="187"/>
      <c r="G23" s="124" t="s">
        <v>500</v>
      </c>
      <c r="H23" s="126">
        <f>H24+H25</f>
        <v>310180.3</v>
      </c>
      <c r="I23" s="126">
        <f>I24+I25</f>
        <v>5100</v>
      </c>
      <c r="J23" s="126">
        <v>0</v>
      </c>
      <c r="K23" s="126">
        <v>0</v>
      </c>
      <c r="L23" s="124"/>
    </row>
    <row r="24" spans="1:12" x14ac:dyDescent="0.25">
      <c r="A24" s="187"/>
      <c r="B24" s="187"/>
      <c r="C24" s="187"/>
      <c r="D24" s="187"/>
      <c r="E24" s="187"/>
      <c r="F24" s="187"/>
      <c r="G24" s="126"/>
      <c r="H24" s="126">
        <f>H18+H21</f>
        <v>309298</v>
      </c>
      <c r="I24" s="126">
        <f>I18+I21</f>
        <v>4217.7</v>
      </c>
      <c r="J24" s="126">
        <v>0</v>
      </c>
      <c r="K24" s="126">
        <v>0</v>
      </c>
      <c r="L24" s="124"/>
    </row>
    <row r="25" spans="1:12" x14ac:dyDescent="0.25">
      <c r="A25" s="187"/>
      <c r="B25" s="187"/>
      <c r="C25" s="187"/>
      <c r="D25" s="187"/>
      <c r="E25" s="187"/>
      <c r="F25" s="187"/>
      <c r="G25" s="126"/>
      <c r="H25" s="126">
        <f>H19+H22</f>
        <v>882.3</v>
      </c>
      <c r="I25" s="126">
        <f>I19+I22</f>
        <v>882.3</v>
      </c>
      <c r="J25" s="126">
        <v>0</v>
      </c>
      <c r="K25" s="126">
        <v>0</v>
      </c>
      <c r="L25" s="124"/>
    </row>
  </sheetData>
  <mergeCells count="28">
    <mergeCell ref="A23:F25"/>
    <mergeCell ref="A3:L3"/>
    <mergeCell ref="A1:L1"/>
    <mergeCell ref="A2:L2"/>
    <mergeCell ref="A5:L5"/>
    <mergeCell ref="A7:L7"/>
    <mergeCell ref="A8:L8"/>
    <mergeCell ref="A20:A22"/>
    <mergeCell ref="B20:B22"/>
    <mergeCell ref="C20:C22"/>
    <mergeCell ref="D20:D22"/>
    <mergeCell ref="E20:E22"/>
    <mergeCell ref="F20:F22"/>
    <mergeCell ref="G14:G15"/>
    <mergeCell ref="H14:K14"/>
    <mergeCell ref="L14:L15"/>
    <mergeCell ref="F17:F19"/>
    <mergeCell ref="A14:A15"/>
    <mergeCell ref="B14:B15"/>
    <mergeCell ref="C14:C15"/>
    <mergeCell ref="D14:D15"/>
    <mergeCell ref="E14:E15"/>
    <mergeCell ref="F14:F15"/>
    <mergeCell ref="A17:A19"/>
    <mergeCell ref="B17:B19"/>
    <mergeCell ref="C17:C19"/>
    <mergeCell ref="D17:D19"/>
    <mergeCell ref="E17:E19"/>
  </mergeCells>
  <hyperlinks>
    <hyperlink ref="F14" location="P133" display="P133"/>
  </hyperlinks>
  <pageMargins left="0.51181102362204722" right="0.51181102362204722" top="0.74803149606299213" bottom="0.7480314960629921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topLeftCell="A16" zoomScale="60" zoomScaleNormal="100" workbookViewId="0">
      <selection activeCell="A19" sqref="A19:L30"/>
    </sheetView>
  </sheetViews>
  <sheetFormatPr defaultRowHeight="15" x14ac:dyDescent="0.25"/>
  <cols>
    <col min="1" max="1" width="6.5703125" customWidth="1"/>
    <col min="2" max="2" width="26.5703125" customWidth="1"/>
    <col min="3" max="3" width="12.5703125" customWidth="1"/>
    <col min="4" max="4" width="12.85546875" customWidth="1"/>
    <col min="5" max="5" width="12" customWidth="1"/>
    <col min="6" max="6" width="12.42578125" customWidth="1"/>
    <col min="7" max="7" width="15.28515625" customWidth="1"/>
    <col min="8" max="8" width="10.42578125" customWidth="1"/>
    <col min="9" max="9" width="10" customWidth="1"/>
    <col min="10" max="10" width="10.28515625" customWidth="1"/>
    <col min="11" max="11" width="10.42578125" customWidth="1"/>
    <col min="12" max="12" width="12.85546875" customWidth="1"/>
    <col min="13" max="13" width="0.140625" customWidth="1"/>
    <col min="14" max="18" width="9.140625" hidden="1" customWidth="1"/>
  </cols>
  <sheetData>
    <row r="1" spans="1:18" x14ac:dyDescent="0.25">
      <c r="A1" s="223" t="s">
        <v>504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8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8" ht="15.75" x14ac:dyDescent="0.2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8" x14ac:dyDescent="0.25">
      <c r="A4" s="22"/>
    </row>
    <row r="5" spans="1:18" ht="35.25" customHeight="1" x14ac:dyDescent="0.25">
      <c r="A5" s="292" t="s">
        <v>505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18" ht="29.25" customHeight="1" x14ac:dyDescent="0.25">
      <c r="A6" s="292" t="s">
        <v>506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8" ht="15.75" x14ac:dyDescent="0.25">
      <c r="A7" s="293" t="s">
        <v>507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8" spans="1:18" ht="15.75" x14ac:dyDescent="0.25">
      <c r="A8" s="14" t="s">
        <v>508</v>
      </c>
    </row>
    <row r="9" spans="1:18" ht="9.75" customHeight="1" x14ac:dyDescent="0.25">
      <c r="A9" s="14"/>
    </row>
    <row r="10" spans="1:18" ht="15.75" x14ac:dyDescent="0.25">
      <c r="A10" s="14" t="s">
        <v>644</v>
      </c>
    </row>
    <row r="11" spans="1:18" ht="10.5" customHeight="1" x14ac:dyDescent="0.25">
      <c r="A11" s="21" t="s">
        <v>643</v>
      </c>
    </row>
    <row r="12" spans="1:18" x14ac:dyDescent="0.25">
      <c r="A12" s="21" t="s">
        <v>489</v>
      </c>
    </row>
    <row r="13" spans="1:18" ht="10.5" customHeight="1" x14ac:dyDescent="0.25">
      <c r="A13" s="21"/>
    </row>
    <row r="14" spans="1:18" x14ac:dyDescent="0.25">
      <c r="A14" s="21" t="s">
        <v>490</v>
      </c>
    </row>
    <row r="15" spans="1:18" ht="11.25" customHeight="1" x14ac:dyDescent="0.25">
      <c r="A15" s="23"/>
    </row>
    <row r="16" spans="1:18" ht="85.5" customHeight="1" x14ac:dyDescent="0.25">
      <c r="A16" s="213" t="s">
        <v>5</v>
      </c>
      <c r="B16" s="213" t="s">
        <v>509</v>
      </c>
      <c r="C16" s="213" t="s">
        <v>492</v>
      </c>
      <c r="D16" s="213" t="s">
        <v>493</v>
      </c>
      <c r="E16" s="213" t="s">
        <v>494</v>
      </c>
      <c r="F16" s="288" t="s">
        <v>510</v>
      </c>
      <c r="G16" s="213" t="s">
        <v>496</v>
      </c>
      <c r="H16" s="213" t="s">
        <v>511</v>
      </c>
      <c r="I16" s="213"/>
      <c r="J16" s="213"/>
      <c r="K16" s="213"/>
      <c r="L16" s="213" t="s">
        <v>498</v>
      </c>
    </row>
    <row r="17" spans="1:12" x14ac:dyDescent="0.25">
      <c r="A17" s="213"/>
      <c r="B17" s="213"/>
      <c r="C17" s="213"/>
      <c r="D17" s="213"/>
      <c r="E17" s="213"/>
      <c r="F17" s="288"/>
      <c r="G17" s="213"/>
      <c r="H17" s="32" t="s">
        <v>179</v>
      </c>
      <c r="I17" s="32" t="s">
        <v>17</v>
      </c>
      <c r="J17" s="32" t="s">
        <v>80</v>
      </c>
      <c r="K17" s="32" t="s">
        <v>81</v>
      </c>
      <c r="L17" s="213"/>
    </row>
    <row r="18" spans="1:12" x14ac:dyDescent="0.2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32">
        <v>12</v>
      </c>
    </row>
    <row r="19" spans="1:12" ht="19.5" customHeight="1" x14ac:dyDescent="0.25">
      <c r="A19" s="251" t="s">
        <v>21</v>
      </c>
      <c r="B19" s="189" t="s">
        <v>642</v>
      </c>
      <c r="C19" s="189"/>
      <c r="D19" s="189"/>
      <c r="E19" s="189"/>
      <c r="F19" s="189"/>
      <c r="G19" s="124" t="s">
        <v>500</v>
      </c>
      <c r="H19" s="126">
        <f>I19+J19+K19</f>
        <v>310180.3</v>
      </c>
      <c r="I19" s="126">
        <f t="shared" ref="I19:K19" si="0">I20+I21</f>
        <v>5100</v>
      </c>
      <c r="J19" s="126">
        <f t="shared" si="0"/>
        <v>150431.29999999999</v>
      </c>
      <c r="K19" s="126">
        <f t="shared" si="0"/>
        <v>154649</v>
      </c>
      <c r="L19" s="124"/>
    </row>
    <row r="20" spans="1:12" ht="51.75" customHeight="1" x14ac:dyDescent="0.25">
      <c r="A20" s="251"/>
      <c r="B20" s="189"/>
      <c r="C20" s="189"/>
      <c r="D20" s="189"/>
      <c r="E20" s="189"/>
      <c r="F20" s="189"/>
      <c r="G20" s="124" t="s">
        <v>103</v>
      </c>
      <c r="H20" s="126">
        <f t="shared" ref="H20:H24" si="1">I20+J20+K20</f>
        <v>309298</v>
      </c>
      <c r="I20" s="126">
        <f t="shared" ref="I20:K20" si="2">I23+I26</f>
        <v>4217.7</v>
      </c>
      <c r="J20" s="126">
        <f t="shared" si="2"/>
        <v>150431.29999999999</v>
      </c>
      <c r="K20" s="126">
        <f t="shared" si="2"/>
        <v>154649</v>
      </c>
      <c r="L20" s="124"/>
    </row>
    <row r="21" spans="1:12" ht="66.75" customHeight="1" x14ac:dyDescent="0.25">
      <c r="A21" s="251"/>
      <c r="B21" s="189"/>
      <c r="C21" s="189"/>
      <c r="D21" s="189"/>
      <c r="E21" s="189"/>
      <c r="F21" s="189"/>
      <c r="G21" s="124" t="s">
        <v>499</v>
      </c>
      <c r="H21" s="126">
        <f t="shared" si="1"/>
        <v>882.3</v>
      </c>
      <c r="I21" s="126">
        <f t="shared" ref="I21:K21" si="3">I24+I27</f>
        <v>882.3</v>
      </c>
      <c r="J21" s="126">
        <f t="shared" si="3"/>
        <v>0</v>
      </c>
      <c r="K21" s="126">
        <f t="shared" si="3"/>
        <v>0</v>
      </c>
      <c r="L21" s="124"/>
    </row>
    <row r="22" spans="1:12" ht="22.5" customHeight="1" x14ac:dyDescent="0.25">
      <c r="A22" s="251" t="s">
        <v>345</v>
      </c>
      <c r="B22" s="187" t="s">
        <v>639</v>
      </c>
      <c r="C22" s="187" t="s">
        <v>645</v>
      </c>
      <c r="D22" s="187"/>
      <c r="E22" s="187"/>
      <c r="F22" s="187"/>
      <c r="G22" s="124" t="s">
        <v>97</v>
      </c>
      <c r="H22" s="126">
        <f>I22+J22+K22</f>
        <v>310180.3</v>
      </c>
      <c r="I22" s="126">
        <f t="shared" ref="I22:K22" si="4">I23+I24</f>
        <v>5100</v>
      </c>
      <c r="J22" s="126">
        <f t="shared" si="4"/>
        <v>150431.29999999999</v>
      </c>
      <c r="K22" s="126">
        <f t="shared" si="4"/>
        <v>154649</v>
      </c>
      <c r="L22" s="126">
        <f t="shared" ref="L22" si="5">L23+L24</f>
        <v>0</v>
      </c>
    </row>
    <row r="23" spans="1:12" ht="51" x14ac:dyDescent="0.25">
      <c r="A23" s="251"/>
      <c r="B23" s="187"/>
      <c r="C23" s="187"/>
      <c r="D23" s="187"/>
      <c r="E23" s="187"/>
      <c r="F23" s="187"/>
      <c r="G23" s="124" t="s">
        <v>103</v>
      </c>
      <c r="H23" s="126">
        <f t="shared" si="1"/>
        <v>309298</v>
      </c>
      <c r="I23" s="126">
        <v>4217.7</v>
      </c>
      <c r="J23" s="126">
        <v>150431.29999999999</v>
      </c>
      <c r="K23" s="126">
        <v>154649</v>
      </c>
      <c r="L23" s="124"/>
    </row>
    <row r="24" spans="1:12" ht="56.25" customHeight="1" x14ac:dyDescent="0.25">
      <c r="A24" s="251"/>
      <c r="B24" s="187"/>
      <c r="C24" s="187"/>
      <c r="D24" s="187"/>
      <c r="E24" s="187"/>
      <c r="F24" s="187"/>
      <c r="G24" s="124" t="s">
        <v>499</v>
      </c>
      <c r="H24" s="126">
        <f t="shared" si="1"/>
        <v>882.3</v>
      </c>
      <c r="I24" s="126">
        <v>882.3</v>
      </c>
      <c r="J24" s="126">
        <v>0</v>
      </c>
      <c r="K24" s="126">
        <v>0</v>
      </c>
      <c r="L24" s="124"/>
    </row>
    <row r="25" spans="1:12" ht="20.25" customHeight="1" x14ac:dyDescent="0.25">
      <c r="A25" s="251" t="s">
        <v>452</v>
      </c>
      <c r="B25" s="187"/>
      <c r="C25" s="187"/>
      <c r="D25" s="187"/>
      <c r="E25" s="187"/>
      <c r="F25" s="187"/>
      <c r="G25" s="124" t="s">
        <v>97</v>
      </c>
      <c r="H25" s="126">
        <f>H26+H27</f>
        <v>0</v>
      </c>
      <c r="I25" s="126">
        <f t="shared" ref="I25:L25" si="6">I26+I27</f>
        <v>0</v>
      </c>
      <c r="J25" s="126">
        <f t="shared" si="6"/>
        <v>0</v>
      </c>
      <c r="K25" s="126">
        <f t="shared" si="6"/>
        <v>0</v>
      </c>
      <c r="L25" s="126">
        <f t="shared" si="6"/>
        <v>0</v>
      </c>
    </row>
    <row r="26" spans="1:12" ht="57" customHeight="1" x14ac:dyDescent="0.25">
      <c r="A26" s="251"/>
      <c r="B26" s="187"/>
      <c r="C26" s="187"/>
      <c r="D26" s="187"/>
      <c r="E26" s="187"/>
      <c r="F26" s="187"/>
      <c r="G26" s="124" t="s">
        <v>103</v>
      </c>
      <c r="H26" s="126"/>
      <c r="I26" s="126"/>
      <c r="J26" s="126">
        <v>0</v>
      </c>
      <c r="K26" s="126">
        <v>0</v>
      </c>
      <c r="L26" s="124"/>
    </row>
    <row r="27" spans="1:12" ht="51" x14ac:dyDescent="0.25">
      <c r="A27" s="251"/>
      <c r="B27" s="187"/>
      <c r="C27" s="187"/>
      <c r="D27" s="187"/>
      <c r="E27" s="187"/>
      <c r="F27" s="187"/>
      <c r="G27" s="124" t="s">
        <v>499</v>
      </c>
      <c r="H27" s="126"/>
      <c r="I27" s="126"/>
      <c r="J27" s="126">
        <v>0</v>
      </c>
      <c r="K27" s="126">
        <v>0</v>
      </c>
      <c r="L27" s="124"/>
    </row>
    <row r="28" spans="1:12" x14ac:dyDescent="0.25">
      <c r="A28" s="187"/>
      <c r="B28" s="187"/>
      <c r="C28" s="187"/>
      <c r="D28" s="187"/>
      <c r="E28" s="187"/>
      <c r="F28" s="187"/>
      <c r="G28" s="124" t="s">
        <v>500</v>
      </c>
      <c r="H28" s="126">
        <f>H29+H30</f>
        <v>310180.3</v>
      </c>
      <c r="I28" s="126">
        <f t="shared" ref="I28:L28" si="7">I29+I30</f>
        <v>5100</v>
      </c>
      <c r="J28" s="126">
        <f t="shared" si="7"/>
        <v>150431.29999999999</v>
      </c>
      <c r="K28" s="126">
        <f t="shared" si="7"/>
        <v>154649</v>
      </c>
      <c r="L28" s="126">
        <f t="shared" si="7"/>
        <v>0</v>
      </c>
    </row>
    <row r="29" spans="1:12" x14ac:dyDescent="0.25">
      <c r="A29" s="187"/>
      <c r="B29" s="187"/>
      <c r="C29" s="187"/>
      <c r="D29" s="187"/>
      <c r="E29" s="187"/>
      <c r="F29" s="187"/>
      <c r="G29" s="126"/>
      <c r="H29" s="126">
        <f>H20</f>
        <v>309298</v>
      </c>
      <c r="I29" s="126">
        <f t="shared" ref="I29:L29" si="8">I20</f>
        <v>4217.7</v>
      </c>
      <c r="J29" s="126">
        <f t="shared" si="8"/>
        <v>150431.29999999999</v>
      </c>
      <c r="K29" s="126">
        <f t="shared" si="8"/>
        <v>154649</v>
      </c>
      <c r="L29" s="126">
        <f t="shared" si="8"/>
        <v>0</v>
      </c>
    </row>
    <row r="30" spans="1:12" x14ac:dyDescent="0.25">
      <c r="A30" s="187"/>
      <c r="B30" s="187"/>
      <c r="C30" s="187"/>
      <c r="D30" s="187"/>
      <c r="E30" s="187"/>
      <c r="F30" s="187"/>
      <c r="G30" s="126"/>
      <c r="H30" s="126">
        <f>H21</f>
        <v>882.3</v>
      </c>
      <c r="I30" s="126">
        <f t="shared" ref="I30:L30" si="9">I21</f>
        <v>882.3</v>
      </c>
      <c r="J30" s="126">
        <f t="shared" si="9"/>
        <v>0</v>
      </c>
      <c r="K30" s="126">
        <f t="shared" si="9"/>
        <v>0</v>
      </c>
      <c r="L30" s="126">
        <f t="shared" si="9"/>
        <v>0</v>
      </c>
    </row>
  </sheetData>
  <mergeCells count="34">
    <mergeCell ref="A5:R5"/>
    <mergeCell ref="A6:L6"/>
    <mergeCell ref="A7:L7"/>
    <mergeCell ref="A28:F30"/>
    <mergeCell ref="A1:L1"/>
    <mergeCell ref="A2:L2"/>
    <mergeCell ref="A3:L3"/>
    <mergeCell ref="A19:A21"/>
    <mergeCell ref="B19:B21"/>
    <mergeCell ref="C19:C21"/>
    <mergeCell ref="D19:D21"/>
    <mergeCell ref="E19:E21"/>
    <mergeCell ref="F19:F21"/>
    <mergeCell ref="A25:A27"/>
    <mergeCell ref="B25:B27"/>
    <mergeCell ref="C25:C27"/>
    <mergeCell ref="D25:D27"/>
    <mergeCell ref="E25:E27"/>
    <mergeCell ref="F25:F27"/>
    <mergeCell ref="G16:G17"/>
    <mergeCell ref="H16:K16"/>
    <mergeCell ref="L16:L17"/>
    <mergeCell ref="A22:A24"/>
    <mergeCell ref="B22:B24"/>
    <mergeCell ref="C22:C24"/>
    <mergeCell ref="D22:D24"/>
    <mergeCell ref="E22:E24"/>
    <mergeCell ref="F22:F24"/>
    <mergeCell ref="A16:A17"/>
    <mergeCell ref="B16:B17"/>
    <mergeCell ref="C16:C17"/>
    <mergeCell ref="D16:D17"/>
    <mergeCell ref="E16:E17"/>
    <mergeCell ref="F16:F17"/>
  </mergeCells>
  <hyperlinks>
    <hyperlink ref="F16" r:id="rId1" display="consultantplus://offline/ref=6D47B5E2BE400C3F429808C81F2B613AC560C036D9F88548D2F820740E671CDC998E3A1EC2CB2B67P7U3O"/>
  </hyperlinks>
  <pageMargins left="0.51181102362204722" right="0.51181102362204722" top="0.74803149606299213" bottom="0.74803149606299213" header="0.31496062992125984" footer="0.31496062992125984"/>
  <pageSetup paperSize="9" scale="89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zoomScaleNormal="100" zoomScaleSheetLayoutView="100" workbookViewId="0">
      <selection activeCell="K7" sqref="K7"/>
    </sheetView>
  </sheetViews>
  <sheetFormatPr defaultRowHeight="15" x14ac:dyDescent="0.25"/>
  <cols>
    <col min="2" max="2" width="30.42578125" customWidth="1"/>
    <col min="6" max="6" width="39.85546875" customWidth="1"/>
    <col min="7" max="7" width="13.42578125" customWidth="1"/>
    <col min="8" max="8" width="15" customWidth="1"/>
  </cols>
  <sheetData>
    <row r="1" spans="1:16" x14ac:dyDescent="0.25">
      <c r="A1" s="223" t="s">
        <v>512</v>
      </c>
      <c r="B1" s="223"/>
      <c r="C1" s="223"/>
      <c r="D1" s="223"/>
      <c r="E1" s="223"/>
      <c r="F1" s="223"/>
      <c r="G1" s="223"/>
      <c r="H1" s="223"/>
    </row>
    <row r="2" spans="1:16" x14ac:dyDescent="0.25">
      <c r="A2" s="223" t="s">
        <v>1</v>
      </c>
      <c r="B2" s="223"/>
      <c r="C2" s="223"/>
      <c r="D2" s="223"/>
      <c r="E2" s="223"/>
      <c r="F2" s="223"/>
      <c r="G2" s="223"/>
      <c r="H2" s="223"/>
    </row>
    <row r="3" spans="1:16" ht="15.75" x14ac:dyDescent="0.25">
      <c r="A3" s="223" t="s">
        <v>2</v>
      </c>
      <c r="B3" s="223"/>
      <c r="C3" s="223"/>
      <c r="D3" s="223"/>
      <c r="E3" s="223"/>
      <c r="F3" s="223"/>
      <c r="G3" s="223"/>
      <c r="H3" s="223"/>
    </row>
    <row r="4" spans="1:16" ht="15.75" x14ac:dyDescent="0.25">
      <c r="A4" s="14"/>
    </row>
    <row r="5" spans="1:16" x14ac:dyDescent="0.25">
      <c r="A5" s="222" t="s">
        <v>513</v>
      </c>
      <c r="B5" s="222"/>
      <c r="C5" s="222"/>
      <c r="D5" s="222"/>
      <c r="E5" s="222"/>
      <c r="F5" s="222"/>
      <c r="G5" s="222"/>
      <c r="H5" s="222"/>
    </row>
    <row r="6" spans="1:16" ht="40.5" customHeight="1" x14ac:dyDescent="0.25">
      <c r="A6" s="294" t="s">
        <v>514</v>
      </c>
      <c r="B6" s="294"/>
      <c r="C6" s="294"/>
      <c r="D6" s="294"/>
      <c r="E6" s="294"/>
      <c r="F6" s="294"/>
      <c r="G6" s="294"/>
      <c r="H6" s="294"/>
    </row>
    <row r="7" spans="1:16" ht="38.25" x14ac:dyDescent="0.25">
      <c r="A7" s="38" t="s">
        <v>515</v>
      </c>
      <c r="B7" s="38" t="s">
        <v>516</v>
      </c>
      <c r="C7" s="215" t="s">
        <v>517</v>
      </c>
      <c r="D7" s="215"/>
      <c r="E7" s="215"/>
      <c r="F7" s="215"/>
      <c r="G7" s="38" t="s">
        <v>13</v>
      </c>
      <c r="H7" s="38" t="s">
        <v>518</v>
      </c>
    </row>
    <row r="8" spans="1:16" ht="25.5" customHeight="1" x14ac:dyDescent="0.25">
      <c r="A8" s="34"/>
      <c r="B8" s="216" t="s">
        <v>20</v>
      </c>
      <c r="C8" s="216"/>
      <c r="D8" s="216"/>
      <c r="E8" s="216"/>
      <c r="F8" s="216"/>
      <c r="G8" s="216"/>
      <c r="H8" s="216"/>
    </row>
    <row r="9" spans="1:16" ht="219" customHeight="1" x14ac:dyDescent="0.25">
      <c r="A9" s="32">
        <v>1</v>
      </c>
      <c r="B9" s="34" t="s">
        <v>25</v>
      </c>
      <c r="C9" s="219" t="s">
        <v>538</v>
      </c>
      <c r="D9" s="219"/>
      <c r="E9" s="219"/>
      <c r="F9" s="219"/>
      <c r="G9" s="34" t="s">
        <v>30</v>
      </c>
      <c r="H9" s="34"/>
      <c r="P9" s="26"/>
    </row>
    <row r="10" spans="1:16" ht="77.25" x14ac:dyDescent="0.25">
      <c r="A10" s="32">
        <v>2</v>
      </c>
      <c r="B10" s="83" t="s">
        <v>25</v>
      </c>
      <c r="C10" s="218" t="s">
        <v>539</v>
      </c>
      <c r="D10" s="218"/>
      <c r="E10" s="218"/>
      <c r="F10" s="218"/>
      <c r="G10" s="34" t="s">
        <v>30</v>
      </c>
      <c r="H10" s="34"/>
      <c r="P10" s="26"/>
    </row>
    <row r="11" spans="1:16" ht="51" x14ac:dyDescent="0.25">
      <c r="A11" s="32">
        <v>3</v>
      </c>
      <c r="B11" s="34" t="s">
        <v>519</v>
      </c>
      <c r="C11" s="214" t="s">
        <v>520</v>
      </c>
      <c r="D11" s="214"/>
      <c r="E11" s="214"/>
      <c r="F11" s="214"/>
      <c r="G11" s="34" t="s">
        <v>521</v>
      </c>
      <c r="H11" s="34"/>
    </row>
    <row r="12" spans="1:16" ht="145.5" customHeight="1" x14ac:dyDescent="0.25">
      <c r="A12" s="32">
        <v>4</v>
      </c>
      <c r="B12" s="34" t="s">
        <v>523</v>
      </c>
      <c r="C12" s="214" t="s">
        <v>540</v>
      </c>
      <c r="D12" s="214"/>
      <c r="E12" s="214"/>
      <c r="F12" s="214"/>
      <c r="G12" s="34" t="s">
        <v>30</v>
      </c>
      <c r="H12" s="34"/>
    </row>
    <row r="13" spans="1:16" ht="25.5" customHeight="1" x14ac:dyDescent="0.25">
      <c r="A13" s="216" t="s">
        <v>524</v>
      </c>
      <c r="B13" s="216"/>
      <c r="C13" s="216"/>
      <c r="D13" s="216"/>
      <c r="E13" s="216"/>
      <c r="F13" s="216"/>
      <c r="G13" s="216"/>
      <c r="H13" s="216"/>
    </row>
    <row r="14" spans="1:16" ht="130.5" customHeight="1" x14ac:dyDescent="0.25">
      <c r="A14" s="84">
        <v>1</v>
      </c>
      <c r="B14" s="84" t="s">
        <v>35</v>
      </c>
      <c r="C14" s="219" t="s">
        <v>541</v>
      </c>
      <c r="D14" s="219"/>
      <c r="E14" s="219"/>
      <c r="F14" s="219"/>
      <c r="G14" s="84" t="s">
        <v>30</v>
      </c>
      <c r="H14" s="84"/>
    </row>
    <row r="15" spans="1:16" ht="67.5" customHeight="1" x14ac:dyDescent="0.25">
      <c r="A15" s="84">
        <v>2</v>
      </c>
      <c r="B15" s="84" t="s">
        <v>36</v>
      </c>
      <c r="C15" s="219" t="s">
        <v>542</v>
      </c>
      <c r="D15" s="219"/>
      <c r="E15" s="219"/>
      <c r="F15" s="219"/>
      <c r="G15" s="84" t="s">
        <v>525</v>
      </c>
      <c r="H15" s="84"/>
    </row>
    <row r="16" spans="1:16" ht="69" customHeight="1" x14ac:dyDescent="0.25">
      <c r="A16" s="84">
        <v>3</v>
      </c>
      <c r="B16" s="84" t="s">
        <v>38</v>
      </c>
      <c r="C16" s="219" t="s">
        <v>543</v>
      </c>
      <c r="D16" s="219"/>
      <c r="E16" s="219"/>
      <c r="F16" s="219"/>
      <c r="G16" s="84" t="s">
        <v>526</v>
      </c>
      <c r="H16" s="84"/>
    </row>
    <row r="17" spans="1:8" ht="43.5" customHeight="1" x14ac:dyDescent="0.25">
      <c r="A17" s="84">
        <v>4</v>
      </c>
      <c r="B17" s="84" t="s">
        <v>39</v>
      </c>
      <c r="C17" s="219" t="s">
        <v>527</v>
      </c>
      <c r="D17" s="219"/>
      <c r="E17" s="219"/>
      <c r="F17" s="219"/>
      <c r="G17" s="84" t="s">
        <v>47</v>
      </c>
      <c r="H17" s="84"/>
    </row>
    <row r="18" spans="1:8" ht="54" customHeight="1" x14ac:dyDescent="0.25">
      <c r="A18" s="84">
        <v>5</v>
      </c>
      <c r="B18" s="84" t="s">
        <v>519</v>
      </c>
      <c r="C18" s="219" t="s">
        <v>520</v>
      </c>
      <c r="D18" s="219"/>
      <c r="E18" s="219"/>
      <c r="F18" s="219"/>
      <c r="G18" s="84" t="s">
        <v>544</v>
      </c>
      <c r="H18" s="84"/>
    </row>
    <row r="19" spans="1:8" ht="145.5" customHeight="1" x14ac:dyDescent="0.25">
      <c r="A19" s="84">
        <v>6</v>
      </c>
      <c r="B19" s="84" t="s">
        <v>523</v>
      </c>
      <c r="C19" s="219" t="s">
        <v>540</v>
      </c>
      <c r="D19" s="219"/>
      <c r="E19" s="219"/>
      <c r="F19" s="219"/>
      <c r="G19" s="84" t="s">
        <v>30</v>
      </c>
      <c r="H19" s="84"/>
    </row>
    <row r="20" spans="1:8" ht="25.5" customHeight="1" x14ac:dyDescent="0.25">
      <c r="A20" s="216" t="s">
        <v>42</v>
      </c>
      <c r="B20" s="216"/>
      <c r="C20" s="216"/>
      <c r="D20" s="216"/>
      <c r="E20" s="216"/>
      <c r="F20" s="216"/>
      <c r="G20" s="216"/>
      <c r="H20" s="216"/>
    </row>
    <row r="21" spans="1:8" ht="15.75" customHeight="1" x14ac:dyDescent="0.25">
      <c r="A21" s="216" t="s">
        <v>43</v>
      </c>
      <c r="B21" s="216"/>
      <c r="C21" s="216"/>
      <c r="D21" s="216"/>
      <c r="E21" s="216"/>
      <c r="F21" s="216"/>
      <c r="G21" s="216"/>
      <c r="H21" s="216"/>
    </row>
    <row r="22" spans="1:8" ht="128.25" customHeight="1" x14ac:dyDescent="0.25">
      <c r="A22" s="32" t="s">
        <v>21</v>
      </c>
      <c r="B22" s="34" t="s">
        <v>45</v>
      </c>
      <c r="C22" s="214" t="s">
        <v>545</v>
      </c>
      <c r="D22" s="214"/>
      <c r="E22" s="214"/>
      <c r="F22" s="214"/>
      <c r="G22" s="34" t="s">
        <v>30</v>
      </c>
      <c r="H22" s="34"/>
    </row>
    <row r="23" spans="1:8" ht="25.5" x14ac:dyDescent="0.25">
      <c r="A23" s="32">
        <v>2</v>
      </c>
      <c r="B23" s="33" t="s">
        <v>529</v>
      </c>
      <c r="C23" s="214"/>
      <c r="D23" s="214"/>
      <c r="E23" s="214"/>
      <c r="F23" s="214"/>
      <c r="G23" s="34" t="s">
        <v>47</v>
      </c>
      <c r="H23" s="34"/>
    </row>
    <row r="24" spans="1:8" ht="38.25" customHeight="1" x14ac:dyDescent="0.25">
      <c r="A24" s="216" t="s">
        <v>48</v>
      </c>
      <c r="B24" s="216"/>
      <c r="C24" s="216"/>
      <c r="D24" s="216"/>
      <c r="E24" s="216"/>
      <c r="F24" s="216"/>
      <c r="G24" s="216"/>
      <c r="H24" s="216"/>
    </row>
    <row r="25" spans="1:8" ht="25.5" x14ac:dyDescent="0.25">
      <c r="A25" s="32" t="s">
        <v>21</v>
      </c>
      <c r="B25" s="35" t="s">
        <v>530</v>
      </c>
      <c r="C25" s="214"/>
      <c r="D25" s="214"/>
      <c r="E25" s="214"/>
      <c r="F25" s="214"/>
      <c r="G25" s="34" t="s">
        <v>37</v>
      </c>
      <c r="H25" s="34"/>
    </row>
    <row r="26" spans="1:8" ht="182.25" customHeight="1" x14ac:dyDescent="0.25">
      <c r="A26" s="32" t="s">
        <v>57</v>
      </c>
      <c r="B26" s="35" t="s">
        <v>51</v>
      </c>
      <c r="C26" s="212" t="s">
        <v>546</v>
      </c>
      <c r="D26" s="212"/>
      <c r="E26" s="212"/>
      <c r="F26" s="212"/>
      <c r="G26" s="34" t="s">
        <v>32</v>
      </c>
      <c r="H26" s="34"/>
    </row>
    <row r="27" spans="1:8" ht="15.75" customHeight="1" x14ac:dyDescent="0.25">
      <c r="A27" s="216" t="s">
        <v>52</v>
      </c>
      <c r="B27" s="216"/>
      <c r="C27" s="216"/>
      <c r="D27" s="216"/>
      <c r="E27" s="216"/>
      <c r="F27" s="216"/>
      <c r="G27" s="216"/>
      <c r="H27" s="216"/>
    </row>
    <row r="28" spans="1:8" ht="118.5" customHeight="1" x14ac:dyDescent="0.25">
      <c r="A28" s="34" t="s">
        <v>21</v>
      </c>
      <c r="B28" s="34" t="s">
        <v>531</v>
      </c>
      <c r="C28" s="214" t="s">
        <v>547</v>
      </c>
      <c r="D28" s="214"/>
      <c r="E28" s="214"/>
      <c r="F28" s="214"/>
      <c r="G28" s="34"/>
      <c r="H28" s="34"/>
    </row>
    <row r="29" spans="1:8" x14ac:dyDescent="0.25">
      <c r="A29" s="34" t="s">
        <v>57</v>
      </c>
      <c r="B29" s="34" t="s">
        <v>532</v>
      </c>
      <c r="C29" s="214"/>
      <c r="D29" s="214"/>
      <c r="E29" s="214"/>
      <c r="F29" s="214"/>
      <c r="G29" s="34"/>
      <c r="H29" s="34"/>
    </row>
    <row r="30" spans="1:8" ht="38.25" x14ac:dyDescent="0.25">
      <c r="A30" s="34" t="s">
        <v>61</v>
      </c>
      <c r="B30" s="34" t="s">
        <v>59</v>
      </c>
      <c r="C30" s="214"/>
      <c r="D30" s="214"/>
      <c r="E30" s="214"/>
      <c r="F30" s="214"/>
      <c r="G30" s="34"/>
      <c r="H30" s="34"/>
    </row>
    <row r="31" spans="1:8" ht="38.25" x14ac:dyDescent="0.25">
      <c r="A31" s="34" t="s">
        <v>522</v>
      </c>
      <c r="B31" s="34" t="s">
        <v>533</v>
      </c>
      <c r="C31" s="214"/>
      <c r="D31" s="214"/>
      <c r="E31" s="214"/>
      <c r="F31" s="214"/>
      <c r="G31" s="34"/>
      <c r="H31" s="34"/>
    </row>
    <row r="32" spans="1:8" ht="51" x14ac:dyDescent="0.25">
      <c r="A32" s="34" t="s">
        <v>528</v>
      </c>
      <c r="B32" s="34" t="s">
        <v>62</v>
      </c>
      <c r="C32" s="214"/>
      <c r="D32" s="214"/>
      <c r="E32" s="214"/>
      <c r="F32" s="214"/>
      <c r="G32" s="34"/>
      <c r="H32" s="34"/>
    </row>
    <row r="33" spans="1:8" ht="25.5" customHeight="1" x14ac:dyDescent="0.25">
      <c r="A33" s="216" t="s">
        <v>63</v>
      </c>
      <c r="B33" s="216"/>
      <c r="C33" s="216"/>
      <c r="D33" s="216"/>
      <c r="E33" s="216"/>
      <c r="F33" s="216"/>
      <c r="G33" s="216"/>
      <c r="H33" s="216"/>
    </row>
    <row r="34" spans="1:8" ht="137.44999999999999" customHeight="1" x14ac:dyDescent="0.25">
      <c r="A34" s="34" t="s">
        <v>21</v>
      </c>
      <c r="B34" s="34" t="s">
        <v>65</v>
      </c>
      <c r="C34" s="214" t="s">
        <v>548</v>
      </c>
      <c r="D34" s="214"/>
      <c r="E34" s="214"/>
      <c r="F34" s="214"/>
      <c r="G34" s="34" t="s">
        <v>30</v>
      </c>
      <c r="H34" s="34"/>
    </row>
    <row r="35" spans="1:8" ht="93.75" customHeight="1" x14ac:dyDescent="0.25">
      <c r="A35" s="34"/>
      <c r="B35" s="34" t="s">
        <v>66</v>
      </c>
      <c r="C35" s="214" t="s">
        <v>549</v>
      </c>
      <c r="D35" s="214"/>
      <c r="E35" s="214"/>
      <c r="F35" s="214"/>
      <c r="G35" s="34" t="s">
        <v>30</v>
      </c>
      <c r="H35" s="34"/>
    </row>
    <row r="36" spans="1:8" ht="15.75" customHeight="1" x14ac:dyDescent="0.25">
      <c r="A36" s="216" t="s">
        <v>68</v>
      </c>
      <c r="B36" s="216"/>
      <c r="C36" s="216"/>
      <c r="D36" s="216"/>
      <c r="E36" s="216"/>
      <c r="F36" s="216"/>
      <c r="G36" s="216"/>
      <c r="H36" s="216"/>
    </row>
    <row r="37" spans="1:8" ht="138.75" customHeight="1" x14ac:dyDescent="0.25">
      <c r="A37" s="34" t="s">
        <v>21</v>
      </c>
      <c r="B37" s="33" t="s">
        <v>534</v>
      </c>
      <c r="C37" s="214" t="s">
        <v>550</v>
      </c>
      <c r="D37" s="214"/>
      <c r="E37" s="214"/>
      <c r="F37" s="214"/>
      <c r="G37" s="34" t="s">
        <v>535</v>
      </c>
      <c r="H37" s="34">
        <v>0</v>
      </c>
    </row>
    <row r="38" spans="1:8" ht="86.25" customHeight="1" x14ac:dyDescent="0.25">
      <c r="A38" s="34" t="s">
        <v>57</v>
      </c>
      <c r="B38" s="33" t="s">
        <v>536</v>
      </c>
      <c r="C38" s="214" t="s">
        <v>551</v>
      </c>
      <c r="D38" s="214"/>
      <c r="E38" s="214"/>
      <c r="F38" s="214"/>
      <c r="G38" s="34" t="s">
        <v>30</v>
      </c>
      <c r="H38" s="34"/>
    </row>
    <row r="39" spans="1:8" ht="15.75" customHeight="1" x14ac:dyDescent="0.25">
      <c r="A39" s="216" t="s">
        <v>71</v>
      </c>
      <c r="B39" s="216"/>
      <c r="C39" s="216"/>
      <c r="D39" s="216"/>
      <c r="E39" s="216"/>
      <c r="F39" s="216"/>
      <c r="G39" s="216"/>
      <c r="H39" s="216"/>
    </row>
    <row r="40" spans="1:8" ht="126" customHeight="1" x14ac:dyDescent="0.25">
      <c r="A40" s="34" t="s">
        <v>21</v>
      </c>
      <c r="B40" s="34" t="s">
        <v>73</v>
      </c>
      <c r="C40" s="214" t="s">
        <v>552</v>
      </c>
      <c r="D40" s="214"/>
      <c r="E40" s="214"/>
      <c r="F40" s="214"/>
      <c r="G40" s="34" t="s">
        <v>30</v>
      </c>
      <c r="H40" s="34"/>
    </row>
    <row r="41" spans="1:8" ht="156" customHeight="1" x14ac:dyDescent="0.25">
      <c r="A41" s="34" t="s">
        <v>57</v>
      </c>
      <c r="B41" s="34" t="s">
        <v>77</v>
      </c>
      <c r="C41" s="214" t="s">
        <v>553</v>
      </c>
      <c r="D41" s="214"/>
      <c r="E41" s="214"/>
      <c r="F41" s="214"/>
      <c r="G41" s="34" t="s">
        <v>24</v>
      </c>
      <c r="H41" s="34"/>
    </row>
    <row r="42" spans="1:8" ht="141" customHeight="1" x14ac:dyDescent="0.25">
      <c r="A42" s="34" t="s">
        <v>61</v>
      </c>
      <c r="B42" s="34" t="s">
        <v>74</v>
      </c>
      <c r="C42" s="214" t="s">
        <v>554</v>
      </c>
      <c r="D42" s="214"/>
      <c r="E42" s="214"/>
      <c r="F42" s="214"/>
      <c r="G42" s="34" t="s">
        <v>47</v>
      </c>
      <c r="H42" s="34"/>
    </row>
    <row r="43" spans="1:8" ht="111.75" customHeight="1" x14ac:dyDescent="0.25">
      <c r="A43" s="34" t="s">
        <v>522</v>
      </c>
      <c r="B43" s="33" t="s">
        <v>537</v>
      </c>
      <c r="C43" s="214" t="s">
        <v>555</v>
      </c>
      <c r="D43" s="214"/>
      <c r="E43" s="214"/>
      <c r="F43" s="214"/>
      <c r="G43" s="34" t="s">
        <v>47</v>
      </c>
      <c r="H43" s="34"/>
    </row>
    <row r="44" spans="1:8" x14ac:dyDescent="0.25">
      <c r="A44" s="24"/>
      <c r="B44" s="24"/>
      <c r="C44" s="24"/>
      <c r="D44" s="24"/>
      <c r="E44" s="24"/>
      <c r="F44" s="24"/>
      <c r="G44" s="24"/>
      <c r="H44" s="24"/>
    </row>
    <row r="45" spans="1:8" ht="15.75" x14ac:dyDescent="0.25">
      <c r="A45" s="12"/>
    </row>
    <row r="46" spans="1:8" x14ac:dyDescent="0.25">
      <c r="A46" s="25"/>
    </row>
  </sheetData>
  <mergeCells count="42">
    <mergeCell ref="A5:H5"/>
    <mergeCell ref="A6:H6"/>
    <mergeCell ref="C17:F17"/>
    <mergeCell ref="C18:F18"/>
    <mergeCell ref="A20:H20"/>
    <mergeCell ref="C9:F9"/>
    <mergeCell ref="C11:F11"/>
    <mergeCell ref="C10:F10"/>
    <mergeCell ref="C12:F12"/>
    <mergeCell ref="C7:F7"/>
    <mergeCell ref="B8:H8"/>
    <mergeCell ref="A1:H1"/>
    <mergeCell ref="A2:H2"/>
    <mergeCell ref="A3:H3"/>
    <mergeCell ref="A33:H33"/>
    <mergeCell ref="C19:F19"/>
    <mergeCell ref="C29:F29"/>
    <mergeCell ref="C30:F30"/>
    <mergeCell ref="C31:F31"/>
    <mergeCell ref="C32:F32"/>
    <mergeCell ref="A27:H27"/>
    <mergeCell ref="C28:F28"/>
    <mergeCell ref="C26:F26"/>
    <mergeCell ref="C23:F23"/>
    <mergeCell ref="A24:H24"/>
    <mergeCell ref="C25:F25"/>
    <mergeCell ref="A21:H21"/>
    <mergeCell ref="C43:F43"/>
    <mergeCell ref="C42:F42"/>
    <mergeCell ref="C41:F41"/>
    <mergeCell ref="A39:H39"/>
    <mergeCell ref="C40:F40"/>
    <mergeCell ref="C38:F38"/>
    <mergeCell ref="A36:H36"/>
    <mergeCell ref="C37:F37"/>
    <mergeCell ref="C35:F35"/>
    <mergeCell ref="C34:F34"/>
    <mergeCell ref="C22:F22"/>
    <mergeCell ref="A13:H13"/>
    <mergeCell ref="C14:F14"/>
    <mergeCell ref="C15:F15"/>
    <mergeCell ref="C16:F16"/>
  </mergeCells>
  <pageMargins left="0.70866141732283472" right="0.5118110236220472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topLeftCell="A59" zoomScale="120" zoomScaleNormal="120" zoomScaleSheetLayoutView="120" workbookViewId="0">
      <selection activeCell="A61" sqref="A61:L65"/>
    </sheetView>
  </sheetViews>
  <sheetFormatPr defaultRowHeight="15" x14ac:dyDescent="0.25"/>
  <cols>
    <col min="1" max="1" width="5.42578125" customWidth="1"/>
    <col min="2" max="2" width="23.7109375" customWidth="1"/>
    <col min="5" max="5" width="36" customWidth="1"/>
    <col min="6" max="6" width="14.140625" customWidth="1"/>
    <col min="7" max="7" width="10.7109375" customWidth="1"/>
  </cols>
  <sheetData>
    <row r="1" spans="1:13" x14ac:dyDescent="0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 x14ac:dyDescent="0.2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15.75" x14ac:dyDescent="0.2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12" customHeight="1" x14ac:dyDescent="0.25">
      <c r="A4" s="115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3" x14ac:dyDescent="0.25">
      <c r="A5" s="184" t="s">
        <v>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3" x14ac:dyDescent="0.25">
      <c r="A6" s="184" t="s">
        <v>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3" ht="11.25" customHeight="1" x14ac:dyDescent="0.25">
      <c r="A7" s="10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3" ht="38.25" customHeight="1" x14ac:dyDescent="0.25">
      <c r="A8" s="189" t="s">
        <v>5</v>
      </c>
      <c r="B8" s="91" t="s">
        <v>6</v>
      </c>
      <c r="C8" s="189" t="s">
        <v>10</v>
      </c>
      <c r="D8" s="189"/>
      <c r="E8" s="189" t="s">
        <v>12</v>
      </c>
      <c r="F8" s="189" t="s">
        <v>13</v>
      </c>
      <c r="G8" s="189" t="s">
        <v>14</v>
      </c>
      <c r="H8" s="189" t="s">
        <v>15</v>
      </c>
      <c r="I8" s="189"/>
      <c r="J8" s="189"/>
      <c r="K8" s="189"/>
      <c r="L8" s="189"/>
      <c r="M8" s="186"/>
    </row>
    <row r="9" spans="1:13" ht="21.75" customHeight="1" x14ac:dyDescent="0.25">
      <c r="A9" s="189"/>
      <c r="B9" s="91" t="s">
        <v>7</v>
      </c>
      <c r="C9" s="189" t="s">
        <v>11</v>
      </c>
      <c r="D9" s="189"/>
      <c r="E9" s="189"/>
      <c r="F9" s="189"/>
      <c r="G9" s="189"/>
      <c r="H9" s="189" t="s">
        <v>16</v>
      </c>
      <c r="I9" s="189"/>
      <c r="J9" s="189"/>
      <c r="K9" s="189"/>
      <c r="L9" s="189"/>
      <c r="M9" s="186"/>
    </row>
    <row r="10" spans="1:13" x14ac:dyDescent="0.25">
      <c r="A10" s="189"/>
      <c r="B10" s="91" t="s">
        <v>8</v>
      </c>
      <c r="C10" s="197"/>
      <c r="D10" s="197"/>
      <c r="E10" s="189"/>
      <c r="F10" s="189"/>
      <c r="G10" s="189"/>
      <c r="H10" s="189" t="s">
        <v>78</v>
      </c>
      <c r="I10" s="189" t="s">
        <v>79</v>
      </c>
      <c r="J10" s="189" t="s">
        <v>17</v>
      </c>
      <c r="K10" s="189" t="s">
        <v>80</v>
      </c>
      <c r="L10" s="189" t="s">
        <v>81</v>
      </c>
      <c r="M10" s="2"/>
    </row>
    <row r="11" spans="1:13" ht="63.75" x14ac:dyDescent="0.25">
      <c r="A11" s="189"/>
      <c r="B11" s="91" t="s">
        <v>9</v>
      </c>
      <c r="C11" s="91" t="s">
        <v>18</v>
      </c>
      <c r="D11" s="91" t="s">
        <v>19</v>
      </c>
      <c r="E11" s="189"/>
      <c r="F11" s="189"/>
      <c r="G11" s="189"/>
      <c r="H11" s="189"/>
      <c r="I11" s="189"/>
      <c r="J11" s="189"/>
      <c r="K11" s="189"/>
      <c r="L11" s="189"/>
      <c r="M11" s="2"/>
    </row>
    <row r="12" spans="1:13" x14ac:dyDescent="0.25">
      <c r="A12" s="91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1">
        <v>11</v>
      </c>
      <c r="L12" s="91">
        <v>12</v>
      </c>
      <c r="M12" s="2"/>
    </row>
    <row r="13" spans="1:13" ht="31.5" customHeight="1" x14ac:dyDescent="0.25">
      <c r="A13" s="169" t="s">
        <v>20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28"/>
    </row>
    <row r="14" spans="1:13" ht="59.25" customHeight="1" x14ac:dyDescent="0.25">
      <c r="A14" s="187" t="s">
        <v>21</v>
      </c>
      <c r="B14" s="187" t="s">
        <v>22</v>
      </c>
      <c r="C14" s="189">
        <v>155603.70000000001</v>
      </c>
      <c r="D14" s="189">
        <v>0</v>
      </c>
      <c r="E14" s="188" t="s">
        <v>23</v>
      </c>
      <c r="F14" s="187" t="s">
        <v>24</v>
      </c>
      <c r="G14" s="189">
        <v>66.7</v>
      </c>
      <c r="H14" s="189">
        <v>66.7</v>
      </c>
      <c r="I14" s="189">
        <v>81.25</v>
      </c>
      <c r="J14" s="189">
        <v>81.25</v>
      </c>
      <c r="K14" s="189">
        <v>81.25</v>
      </c>
      <c r="L14" s="189">
        <v>81.25</v>
      </c>
      <c r="M14" s="186"/>
    </row>
    <row r="15" spans="1:13" hidden="1" x14ac:dyDescent="0.25">
      <c r="A15" s="187"/>
      <c r="B15" s="187"/>
      <c r="C15" s="189"/>
      <c r="D15" s="189"/>
      <c r="E15" s="188"/>
      <c r="F15" s="187"/>
      <c r="G15" s="189"/>
      <c r="H15" s="189"/>
      <c r="I15" s="189"/>
      <c r="J15" s="189"/>
      <c r="K15" s="189"/>
      <c r="L15" s="189"/>
      <c r="M15" s="186"/>
    </row>
    <row r="16" spans="1:13" ht="51" x14ac:dyDescent="0.25">
      <c r="A16" s="187"/>
      <c r="B16" s="187"/>
      <c r="C16" s="189"/>
      <c r="D16" s="189"/>
      <c r="E16" s="116" t="s">
        <v>25</v>
      </c>
      <c r="F16" s="94" t="s">
        <v>24</v>
      </c>
      <c r="G16" s="91">
        <v>0</v>
      </c>
      <c r="H16" s="91">
        <v>100</v>
      </c>
      <c r="I16" s="91">
        <v>100</v>
      </c>
      <c r="J16" s="91">
        <v>100</v>
      </c>
      <c r="K16" s="91">
        <v>100</v>
      </c>
      <c r="L16" s="91">
        <v>100</v>
      </c>
      <c r="M16" s="2"/>
    </row>
    <row r="17" spans="1:13" ht="63.75" x14ac:dyDescent="0.25">
      <c r="A17" s="187"/>
      <c r="B17" s="187"/>
      <c r="C17" s="189"/>
      <c r="D17" s="189"/>
      <c r="E17" s="125" t="s">
        <v>26</v>
      </c>
      <c r="F17" s="124" t="s">
        <v>27</v>
      </c>
      <c r="G17" s="126">
        <v>0</v>
      </c>
      <c r="H17" s="126">
        <v>0</v>
      </c>
      <c r="I17" s="126">
        <v>1.2</v>
      </c>
      <c r="J17" s="126">
        <v>1.05</v>
      </c>
      <c r="K17" s="126">
        <v>0</v>
      </c>
      <c r="L17" s="126">
        <v>0</v>
      </c>
      <c r="M17" s="139"/>
    </row>
    <row r="18" spans="1:13" ht="30.75" customHeight="1" x14ac:dyDescent="0.25">
      <c r="A18" s="187"/>
      <c r="B18" s="187"/>
      <c r="C18" s="189"/>
      <c r="D18" s="189"/>
      <c r="E18" s="125" t="s">
        <v>628</v>
      </c>
      <c r="F18" s="124" t="s">
        <v>629</v>
      </c>
      <c r="G18" s="126">
        <v>0</v>
      </c>
      <c r="H18" s="126">
        <v>0</v>
      </c>
      <c r="I18" s="126">
        <v>0</v>
      </c>
      <c r="J18" s="126">
        <v>4.0999999999999996</v>
      </c>
      <c r="K18" s="126">
        <v>0</v>
      </c>
      <c r="L18" s="126">
        <v>0</v>
      </c>
      <c r="M18" s="139"/>
    </row>
    <row r="19" spans="1:13" ht="63" customHeight="1" x14ac:dyDescent="0.25">
      <c r="A19" s="187"/>
      <c r="B19" s="187"/>
      <c r="C19" s="189"/>
      <c r="D19" s="189"/>
      <c r="E19" s="94" t="s">
        <v>29</v>
      </c>
      <c r="F19" s="94" t="s">
        <v>30</v>
      </c>
      <c r="G19" s="91">
        <v>64.900000000000006</v>
      </c>
      <c r="H19" s="91">
        <v>71.7</v>
      </c>
      <c r="I19" s="91">
        <v>80.2</v>
      </c>
      <c r="J19" s="91">
        <v>91.1</v>
      </c>
      <c r="K19" s="91">
        <v>90.7</v>
      </c>
      <c r="L19" s="91">
        <v>90.9</v>
      </c>
      <c r="M19" s="2"/>
    </row>
    <row r="20" spans="1:13" ht="112.5" customHeight="1" x14ac:dyDescent="0.25">
      <c r="A20" s="187"/>
      <c r="B20" s="187"/>
      <c r="C20" s="189"/>
      <c r="D20" s="189"/>
      <c r="E20" s="116" t="s">
        <v>31</v>
      </c>
      <c r="F20" s="94" t="s">
        <v>32</v>
      </c>
      <c r="G20" s="91">
        <v>85.7</v>
      </c>
      <c r="H20" s="91">
        <v>85.7</v>
      </c>
      <c r="I20" s="91">
        <v>85.7</v>
      </c>
      <c r="J20" s="91">
        <v>100</v>
      </c>
      <c r="K20" s="91">
        <v>100</v>
      </c>
      <c r="L20" s="91">
        <v>100</v>
      </c>
      <c r="M20" s="2"/>
    </row>
    <row r="21" spans="1:13" ht="31.5" customHeight="1" x14ac:dyDescent="0.25">
      <c r="A21" s="169" t="s">
        <v>33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28"/>
    </row>
    <row r="22" spans="1:13" ht="53.25" customHeight="1" x14ac:dyDescent="0.25">
      <c r="A22" s="187" t="s">
        <v>21</v>
      </c>
      <c r="B22" s="188" t="s">
        <v>34</v>
      </c>
      <c r="C22" s="189">
        <v>123991.8</v>
      </c>
      <c r="D22" s="189">
        <v>0</v>
      </c>
      <c r="E22" s="188" t="s">
        <v>35</v>
      </c>
      <c r="F22" s="187" t="s">
        <v>24</v>
      </c>
      <c r="G22" s="189">
        <v>91.3</v>
      </c>
      <c r="H22" s="189">
        <v>113.51</v>
      </c>
      <c r="I22" s="189">
        <v>288.89</v>
      </c>
      <c r="J22" s="189">
        <v>288.89</v>
      </c>
      <c r="K22" s="189">
        <v>288.89</v>
      </c>
      <c r="L22" s="189">
        <v>288.89</v>
      </c>
      <c r="M22" s="186"/>
    </row>
    <row r="23" spans="1:13" ht="15.75" hidden="1" customHeight="1" thickBot="1" x14ac:dyDescent="0.3">
      <c r="A23" s="187"/>
      <c r="B23" s="188"/>
      <c r="C23" s="189"/>
      <c r="D23" s="189"/>
      <c r="E23" s="188"/>
      <c r="F23" s="187"/>
      <c r="G23" s="189"/>
      <c r="H23" s="189"/>
      <c r="I23" s="189"/>
      <c r="J23" s="189"/>
      <c r="K23" s="189"/>
      <c r="L23" s="189"/>
      <c r="M23" s="186"/>
    </row>
    <row r="24" spans="1:13" ht="51" x14ac:dyDescent="0.25">
      <c r="A24" s="187"/>
      <c r="B24" s="188"/>
      <c r="C24" s="189"/>
      <c r="D24" s="189"/>
      <c r="E24" s="116" t="s">
        <v>36</v>
      </c>
      <c r="F24" s="94" t="s">
        <v>37</v>
      </c>
      <c r="G24" s="91">
        <v>0.45</v>
      </c>
      <c r="H24" s="91">
        <v>0.46</v>
      </c>
      <c r="I24" s="91">
        <v>0.48</v>
      </c>
      <c r="J24" s="91">
        <v>0.5</v>
      </c>
      <c r="K24" s="91">
        <v>0.52</v>
      </c>
      <c r="L24" s="91">
        <v>0.54</v>
      </c>
      <c r="M24" s="2"/>
    </row>
    <row r="25" spans="1:13" ht="26.25" customHeight="1" x14ac:dyDescent="0.25">
      <c r="A25" s="187"/>
      <c r="B25" s="188"/>
      <c r="C25" s="189"/>
      <c r="D25" s="189"/>
      <c r="E25" s="188" t="s">
        <v>38</v>
      </c>
      <c r="F25" s="187" t="s">
        <v>24</v>
      </c>
      <c r="G25" s="189">
        <v>0</v>
      </c>
      <c r="H25" s="189">
        <v>50</v>
      </c>
      <c r="I25" s="189">
        <v>50</v>
      </c>
      <c r="J25" s="189">
        <v>100</v>
      </c>
      <c r="K25" s="189">
        <v>100</v>
      </c>
      <c r="L25" s="189">
        <v>100</v>
      </c>
      <c r="M25" s="186"/>
    </row>
    <row r="26" spans="1:13" ht="7.5" hidden="1" customHeight="1" thickBot="1" x14ac:dyDescent="0.3">
      <c r="A26" s="187"/>
      <c r="B26" s="188"/>
      <c r="C26" s="189"/>
      <c r="D26" s="189"/>
      <c r="E26" s="188"/>
      <c r="F26" s="187"/>
      <c r="G26" s="189"/>
      <c r="H26" s="189"/>
      <c r="I26" s="189"/>
      <c r="J26" s="189"/>
      <c r="K26" s="189"/>
      <c r="L26" s="189"/>
      <c r="M26" s="186"/>
    </row>
    <row r="27" spans="1:13" ht="12.75" customHeight="1" x14ac:dyDescent="0.25">
      <c r="A27" s="187"/>
      <c r="B27" s="188"/>
      <c r="C27" s="189"/>
      <c r="D27" s="189"/>
      <c r="E27" s="188"/>
      <c r="F27" s="187"/>
      <c r="G27" s="189"/>
      <c r="H27" s="189"/>
      <c r="I27" s="189"/>
      <c r="J27" s="189"/>
      <c r="K27" s="189"/>
      <c r="L27" s="189"/>
      <c r="M27" s="186"/>
    </row>
    <row r="28" spans="1:13" ht="33" customHeight="1" x14ac:dyDescent="0.25">
      <c r="A28" s="187"/>
      <c r="B28" s="188"/>
      <c r="C28" s="189"/>
      <c r="D28" s="189"/>
      <c r="E28" s="188" t="s">
        <v>39</v>
      </c>
      <c r="F28" s="187" t="s">
        <v>40</v>
      </c>
      <c r="G28" s="189">
        <v>0</v>
      </c>
      <c r="H28" s="189">
        <v>0</v>
      </c>
      <c r="I28" s="189">
        <v>0</v>
      </c>
      <c r="J28" s="189">
        <v>1</v>
      </c>
      <c r="K28" s="189">
        <v>1</v>
      </c>
      <c r="L28" s="189">
        <v>1</v>
      </c>
      <c r="M28" s="186"/>
    </row>
    <row r="29" spans="1:13" x14ac:dyDescent="0.25">
      <c r="A29" s="187"/>
      <c r="B29" s="188"/>
      <c r="C29" s="189"/>
      <c r="D29" s="189"/>
      <c r="E29" s="188"/>
      <c r="F29" s="187"/>
      <c r="G29" s="189"/>
      <c r="H29" s="189"/>
      <c r="I29" s="189"/>
      <c r="J29" s="189"/>
      <c r="K29" s="189"/>
      <c r="L29" s="189"/>
      <c r="M29" s="186"/>
    </row>
    <row r="30" spans="1:13" ht="75.75" customHeight="1" x14ac:dyDescent="0.25">
      <c r="A30" s="187"/>
      <c r="B30" s="188"/>
      <c r="C30" s="189"/>
      <c r="D30" s="189"/>
      <c r="E30" s="116" t="s">
        <v>41</v>
      </c>
      <c r="F30" s="94" t="s">
        <v>27</v>
      </c>
      <c r="G30" s="91">
        <v>0</v>
      </c>
      <c r="H30" s="91">
        <v>0</v>
      </c>
      <c r="I30" s="91">
        <v>1.2</v>
      </c>
      <c r="J30" s="126">
        <v>1.05</v>
      </c>
      <c r="K30" s="91">
        <v>0</v>
      </c>
      <c r="L30" s="91">
        <v>0</v>
      </c>
      <c r="M30" s="2"/>
    </row>
    <row r="31" spans="1:13" ht="64.5" customHeight="1" x14ac:dyDescent="0.25">
      <c r="A31" s="187"/>
      <c r="B31" s="188"/>
      <c r="C31" s="189"/>
      <c r="D31" s="189"/>
      <c r="E31" s="94" t="s">
        <v>29</v>
      </c>
      <c r="F31" s="94" t="s">
        <v>30</v>
      </c>
      <c r="G31" s="91">
        <v>64.900000000000006</v>
      </c>
      <c r="H31" s="91">
        <v>71.7</v>
      </c>
      <c r="I31" s="91">
        <v>80.2</v>
      </c>
      <c r="J31" s="91">
        <v>91.1</v>
      </c>
      <c r="K31" s="91">
        <v>90.7</v>
      </c>
      <c r="L31" s="91">
        <v>90.9</v>
      </c>
      <c r="M31" s="2"/>
    </row>
    <row r="32" spans="1:13" ht="112.5" customHeight="1" x14ac:dyDescent="0.25">
      <c r="A32" s="187"/>
      <c r="B32" s="188"/>
      <c r="C32" s="189"/>
      <c r="D32" s="189"/>
      <c r="E32" s="116" t="s">
        <v>31</v>
      </c>
      <c r="F32" s="94" t="s">
        <v>32</v>
      </c>
      <c r="G32" s="91">
        <v>85.7</v>
      </c>
      <c r="H32" s="91">
        <v>85.7</v>
      </c>
      <c r="I32" s="91">
        <v>85.7</v>
      </c>
      <c r="J32" s="91">
        <v>100</v>
      </c>
      <c r="K32" s="91">
        <v>100</v>
      </c>
      <c r="L32" s="91">
        <v>100</v>
      </c>
      <c r="M32" s="2"/>
    </row>
    <row r="33" spans="1:13" ht="15.75" customHeight="1" x14ac:dyDescent="0.25">
      <c r="A33" s="191" t="s">
        <v>42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186"/>
    </row>
    <row r="34" spans="1:13" ht="15.75" customHeight="1" x14ac:dyDescent="0.25">
      <c r="A34" s="194" t="s">
        <v>43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6"/>
      <c r="M34" s="186"/>
    </row>
    <row r="35" spans="1:13" ht="99" customHeight="1" x14ac:dyDescent="0.25">
      <c r="A35" s="187" t="s">
        <v>21</v>
      </c>
      <c r="B35" s="188" t="s">
        <v>44</v>
      </c>
      <c r="C35" s="189">
        <v>0</v>
      </c>
      <c r="D35" s="189">
        <v>0</v>
      </c>
      <c r="E35" s="188" t="s">
        <v>45</v>
      </c>
      <c r="F35" s="187" t="s">
        <v>24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6"/>
    </row>
    <row r="36" spans="1:13" hidden="1" x14ac:dyDescent="0.25">
      <c r="A36" s="187"/>
      <c r="B36" s="188"/>
      <c r="C36" s="189"/>
      <c r="D36" s="189"/>
      <c r="E36" s="188"/>
      <c r="F36" s="187"/>
      <c r="G36" s="189"/>
      <c r="H36" s="189"/>
      <c r="I36" s="189"/>
      <c r="J36" s="189"/>
      <c r="K36" s="189"/>
      <c r="L36" s="189"/>
      <c r="M36" s="186"/>
    </row>
    <row r="37" spans="1:13" ht="41.25" customHeight="1" x14ac:dyDescent="0.25">
      <c r="A37" s="187"/>
      <c r="B37" s="188"/>
      <c r="C37" s="189"/>
      <c r="D37" s="189"/>
      <c r="E37" s="188" t="s">
        <v>46</v>
      </c>
      <c r="F37" s="187" t="s">
        <v>47</v>
      </c>
      <c r="G37" s="189">
        <v>0</v>
      </c>
      <c r="H37" s="189">
        <v>0</v>
      </c>
      <c r="I37" s="189">
        <v>0</v>
      </c>
      <c r="J37" s="189">
        <v>1</v>
      </c>
      <c r="K37" s="189">
        <v>1</v>
      </c>
      <c r="L37" s="189">
        <v>1</v>
      </c>
      <c r="M37" s="186"/>
    </row>
    <row r="38" spans="1:13" hidden="1" x14ac:dyDescent="0.25">
      <c r="A38" s="187"/>
      <c r="B38" s="188"/>
      <c r="C38" s="189"/>
      <c r="D38" s="189"/>
      <c r="E38" s="188"/>
      <c r="F38" s="187"/>
      <c r="G38" s="189"/>
      <c r="H38" s="189"/>
      <c r="I38" s="189"/>
      <c r="J38" s="189"/>
      <c r="K38" s="189"/>
      <c r="L38" s="189"/>
      <c r="M38" s="186"/>
    </row>
    <row r="39" spans="1:13" hidden="1" x14ac:dyDescent="0.25">
      <c r="A39" s="187"/>
      <c r="B39" s="188"/>
      <c r="C39" s="189"/>
      <c r="D39" s="189"/>
      <c r="E39" s="188"/>
      <c r="F39" s="187"/>
      <c r="G39" s="189"/>
      <c r="H39" s="189"/>
      <c r="I39" s="189"/>
      <c r="J39" s="189"/>
      <c r="K39" s="189"/>
      <c r="L39" s="189"/>
      <c r="M39" s="186"/>
    </row>
    <row r="40" spans="1:13" hidden="1" x14ac:dyDescent="0.25">
      <c r="A40" s="187"/>
      <c r="B40" s="188"/>
      <c r="C40" s="189"/>
      <c r="D40" s="189"/>
      <c r="E40" s="188"/>
      <c r="F40" s="187"/>
      <c r="G40" s="189"/>
      <c r="H40" s="189"/>
      <c r="I40" s="189"/>
      <c r="J40" s="189"/>
      <c r="K40" s="189"/>
      <c r="L40" s="189"/>
      <c r="M40" s="186"/>
    </row>
    <row r="41" spans="1:13" ht="47.25" customHeight="1" x14ac:dyDescent="0.25">
      <c r="A41" s="169" t="s">
        <v>48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2"/>
    </row>
    <row r="42" spans="1:13" ht="53.25" customHeight="1" x14ac:dyDescent="0.25">
      <c r="A42" s="187" t="s">
        <v>21</v>
      </c>
      <c r="B42" s="190" t="s">
        <v>49</v>
      </c>
      <c r="C42" s="189">
        <v>142.4</v>
      </c>
      <c r="D42" s="189">
        <v>0</v>
      </c>
      <c r="E42" s="190" t="s">
        <v>50</v>
      </c>
      <c r="F42" s="187" t="s">
        <v>37</v>
      </c>
      <c r="G42" s="189">
        <v>0</v>
      </c>
      <c r="H42" s="189">
        <v>12</v>
      </c>
      <c r="I42" s="189">
        <v>12</v>
      </c>
      <c r="J42" s="189">
        <v>12</v>
      </c>
      <c r="K42" s="189">
        <v>12</v>
      </c>
      <c r="L42" s="189">
        <v>12</v>
      </c>
      <c r="M42" s="186"/>
    </row>
    <row r="43" spans="1:13" hidden="1" x14ac:dyDescent="0.25">
      <c r="A43" s="187"/>
      <c r="B43" s="190"/>
      <c r="C43" s="189"/>
      <c r="D43" s="189"/>
      <c r="E43" s="190"/>
      <c r="F43" s="187"/>
      <c r="G43" s="189"/>
      <c r="H43" s="189"/>
      <c r="I43" s="189"/>
      <c r="J43" s="189"/>
      <c r="K43" s="189"/>
      <c r="L43" s="189"/>
      <c r="M43" s="186"/>
    </row>
    <row r="44" spans="1:13" ht="46.5" customHeight="1" x14ac:dyDescent="0.25">
      <c r="A44" s="187"/>
      <c r="B44" s="190"/>
      <c r="C44" s="189"/>
      <c r="D44" s="189"/>
      <c r="E44" s="117" t="s">
        <v>51</v>
      </c>
      <c r="F44" s="94" t="s">
        <v>30</v>
      </c>
      <c r="G44" s="91">
        <v>5</v>
      </c>
      <c r="H44" s="91">
        <v>4.99</v>
      </c>
      <c r="I44" s="91">
        <v>5.57</v>
      </c>
      <c r="J44" s="91">
        <v>5.56</v>
      </c>
      <c r="K44" s="91">
        <v>5.54</v>
      </c>
      <c r="L44" s="91">
        <v>5.57</v>
      </c>
      <c r="M44" s="2"/>
    </row>
    <row r="45" spans="1:13" x14ac:dyDescent="0.25">
      <c r="A45" s="169" t="s">
        <v>52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86"/>
    </row>
    <row r="46" spans="1:13" x14ac:dyDescent="0.25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86"/>
    </row>
    <row r="47" spans="1:13" ht="38.25" customHeight="1" x14ac:dyDescent="0.25">
      <c r="A47" s="187" t="s">
        <v>21</v>
      </c>
      <c r="B47" s="187" t="s">
        <v>53</v>
      </c>
      <c r="C47" s="189">
        <v>8793.7000000000007</v>
      </c>
      <c r="D47" s="189">
        <v>0</v>
      </c>
      <c r="E47" s="94" t="s">
        <v>54</v>
      </c>
      <c r="F47" s="94" t="s">
        <v>55</v>
      </c>
      <c r="G47" s="91">
        <v>0.93</v>
      </c>
      <c r="H47" s="91">
        <v>0.3</v>
      </c>
      <c r="I47" s="91">
        <v>0.36</v>
      </c>
      <c r="J47" s="91">
        <v>0.39</v>
      </c>
      <c r="K47" s="91">
        <v>0.44</v>
      </c>
      <c r="L47" s="91">
        <v>0.48</v>
      </c>
      <c r="M47" s="2"/>
    </row>
    <row r="48" spans="1:13" ht="54.75" customHeight="1" x14ac:dyDescent="0.25">
      <c r="A48" s="187"/>
      <c r="B48" s="187"/>
      <c r="C48" s="189"/>
      <c r="D48" s="189"/>
      <c r="E48" s="94" t="s">
        <v>56</v>
      </c>
      <c r="F48" s="94" t="s">
        <v>55</v>
      </c>
      <c r="G48" s="91">
        <v>101.24</v>
      </c>
      <c r="H48" s="91">
        <v>307.3</v>
      </c>
      <c r="I48" s="91">
        <v>308.7</v>
      </c>
      <c r="J48" s="91">
        <v>312.39999999999998</v>
      </c>
      <c r="K48" s="91">
        <v>320.10000000000002</v>
      </c>
      <c r="L48" s="91">
        <v>322.8</v>
      </c>
      <c r="M48" s="2"/>
    </row>
    <row r="49" spans="1:13" ht="76.5" customHeight="1" x14ac:dyDescent="0.25">
      <c r="A49" s="94" t="s">
        <v>57</v>
      </c>
      <c r="B49" s="94" t="s">
        <v>58</v>
      </c>
      <c r="C49" s="91">
        <v>60</v>
      </c>
      <c r="D49" s="91">
        <v>0</v>
      </c>
      <c r="E49" s="94" t="s">
        <v>59</v>
      </c>
      <c r="F49" s="94" t="s">
        <v>60</v>
      </c>
      <c r="G49" s="91">
        <v>70</v>
      </c>
      <c r="H49" s="91">
        <v>72</v>
      </c>
      <c r="I49" s="91">
        <v>74</v>
      </c>
      <c r="J49" s="91">
        <v>76</v>
      </c>
      <c r="K49" s="91">
        <v>78</v>
      </c>
      <c r="L49" s="91">
        <v>80</v>
      </c>
      <c r="M49" s="2"/>
    </row>
    <row r="50" spans="1:13" x14ac:dyDescent="0.25">
      <c r="A50" s="169" t="s">
        <v>63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</row>
    <row r="51" spans="1:13" x14ac:dyDescent="0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86"/>
    </row>
    <row r="52" spans="1:13" ht="69.75" customHeight="1" x14ac:dyDescent="0.25">
      <c r="A52" s="187" t="s">
        <v>21</v>
      </c>
      <c r="B52" s="187" t="s">
        <v>64</v>
      </c>
      <c r="C52" s="189">
        <v>29238.3</v>
      </c>
      <c r="D52" s="189">
        <v>0</v>
      </c>
      <c r="E52" s="116" t="s">
        <v>65</v>
      </c>
      <c r="F52" s="94" t="s">
        <v>24</v>
      </c>
      <c r="G52" s="91">
        <v>13.33</v>
      </c>
      <c r="H52" s="91">
        <v>9.84</v>
      </c>
      <c r="I52" s="91">
        <v>7.02</v>
      </c>
      <c r="J52" s="91">
        <v>7.02</v>
      </c>
      <c r="K52" s="91">
        <v>7.02</v>
      </c>
      <c r="L52" s="91">
        <v>7.02</v>
      </c>
      <c r="M52" s="2"/>
    </row>
    <row r="53" spans="1:13" ht="39.75" customHeight="1" x14ac:dyDescent="0.25">
      <c r="A53" s="187"/>
      <c r="B53" s="187"/>
      <c r="C53" s="189"/>
      <c r="D53" s="189"/>
      <c r="E53" s="188" t="s">
        <v>66</v>
      </c>
      <c r="F53" s="187" t="s">
        <v>24</v>
      </c>
      <c r="G53" s="189">
        <v>6.7</v>
      </c>
      <c r="H53" s="189">
        <v>6.8</v>
      </c>
      <c r="I53" s="189">
        <v>7</v>
      </c>
      <c r="J53" s="189">
        <v>7.1</v>
      </c>
      <c r="K53" s="189">
        <v>7.2</v>
      </c>
      <c r="L53" s="189">
        <v>7.3</v>
      </c>
      <c r="M53" s="186"/>
    </row>
    <row r="54" spans="1:13" hidden="1" x14ac:dyDescent="0.25">
      <c r="A54" s="187"/>
      <c r="B54" s="187"/>
      <c r="C54" s="189"/>
      <c r="D54" s="189"/>
      <c r="E54" s="188"/>
      <c r="F54" s="187"/>
      <c r="G54" s="189"/>
      <c r="H54" s="189"/>
      <c r="I54" s="189"/>
      <c r="J54" s="189"/>
      <c r="K54" s="189"/>
      <c r="L54" s="189"/>
      <c r="M54" s="186"/>
    </row>
    <row r="55" spans="1:13" hidden="1" x14ac:dyDescent="0.25">
      <c r="A55" s="187"/>
      <c r="B55" s="187"/>
      <c r="C55" s="189"/>
      <c r="D55" s="189"/>
      <c r="E55" s="188"/>
      <c r="F55" s="187"/>
      <c r="G55" s="189"/>
      <c r="H55" s="189"/>
      <c r="I55" s="189"/>
      <c r="J55" s="189"/>
      <c r="K55" s="189"/>
      <c r="L55" s="189"/>
      <c r="M55" s="186"/>
    </row>
    <row r="56" spans="1:13" ht="38.25" x14ac:dyDescent="0.25">
      <c r="A56" s="187"/>
      <c r="B56" s="187"/>
      <c r="C56" s="189"/>
      <c r="D56" s="189"/>
      <c r="E56" s="94" t="s">
        <v>67</v>
      </c>
      <c r="F56" s="94" t="s">
        <v>30</v>
      </c>
      <c r="G56" s="91">
        <v>100</v>
      </c>
      <c r="H56" s="91">
        <v>100</v>
      </c>
      <c r="I56" s="91">
        <v>100</v>
      </c>
      <c r="J56" s="91">
        <v>100</v>
      </c>
      <c r="K56" s="91">
        <v>100</v>
      </c>
      <c r="L56" s="91">
        <v>100</v>
      </c>
      <c r="M56" s="2"/>
    </row>
    <row r="57" spans="1:13" x14ac:dyDescent="0.25">
      <c r="A57" s="169" t="s">
        <v>68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86"/>
    </row>
    <row r="58" spans="1:13" x14ac:dyDescent="0.2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86"/>
    </row>
    <row r="59" spans="1:13" ht="71.25" customHeight="1" x14ac:dyDescent="0.25">
      <c r="A59" s="187" t="s">
        <v>21</v>
      </c>
      <c r="B59" s="187" t="s">
        <v>69</v>
      </c>
      <c r="C59" s="189">
        <v>39305</v>
      </c>
      <c r="D59" s="189">
        <v>0</v>
      </c>
      <c r="E59" s="188" t="s">
        <v>70</v>
      </c>
      <c r="F59" s="187" t="s">
        <v>30</v>
      </c>
      <c r="G59" s="189">
        <v>0</v>
      </c>
      <c r="H59" s="189">
        <v>100</v>
      </c>
      <c r="I59" s="189">
        <v>100</v>
      </c>
      <c r="J59" s="189">
        <v>100</v>
      </c>
      <c r="K59" s="189">
        <v>100</v>
      </c>
      <c r="L59" s="189">
        <v>100</v>
      </c>
      <c r="M59" s="186"/>
    </row>
    <row r="60" spans="1:13" ht="6" customHeight="1" x14ac:dyDescent="0.25">
      <c r="A60" s="187"/>
      <c r="B60" s="187"/>
      <c r="C60" s="189"/>
      <c r="D60" s="189"/>
      <c r="E60" s="188"/>
      <c r="F60" s="187"/>
      <c r="G60" s="189"/>
      <c r="H60" s="189"/>
      <c r="I60" s="189"/>
      <c r="J60" s="189"/>
      <c r="K60" s="189"/>
      <c r="L60" s="189"/>
      <c r="M60" s="186"/>
    </row>
    <row r="61" spans="1:13" x14ac:dyDescent="0.25">
      <c r="A61" s="169" t="s">
        <v>71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86"/>
    </row>
    <row r="62" spans="1:13" x14ac:dyDescent="0.2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86"/>
    </row>
    <row r="63" spans="1:13" ht="46.5" customHeight="1" x14ac:dyDescent="0.25">
      <c r="A63" s="187" t="s">
        <v>21</v>
      </c>
      <c r="B63" s="188" t="s">
        <v>72</v>
      </c>
      <c r="C63" s="189">
        <v>0</v>
      </c>
      <c r="D63" s="189">
        <v>0</v>
      </c>
      <c r="E63" s="125" t="s">
        <v>73</v>
      </c>
      <c r="F63" s="124" t="s">
        <v>24</v>
      </c>
      <c r="G63" s="126">
        <v>50</v>
      </c>
      <c r="H63" s="126">
        <v>50</v>
      </c>
      <c r="I63" s="126">
        <v>50</v>
      </c>
      <c r="J63" s="126">
        <v>50</v>
      </c>
      <c r="K63" s="126">
        <v>50</v>
      </c>
      <c r="L63" s="126">
        <v>100</v>
      </c>
      <c r="M63" s="2"/>
    </row>
    <row r="64" spans="1:13" ht="44.25" customHeight="1" x14ac:dyDescent="0.25">
      <c r="A64" s="187"/>
      <c r="B64" s="188"/>
      <c r="C64" s="189"/>
      <c r="D64" s="189"/>
      <c r="E64" s="125" t="s">
        <v>74</v>
      </c>
      <c r="F64" s="124" t="s">
        <v>47</v>
      </c>
      <c r="G64" s="126">
        <v>0</v>
      </c>
      <c r="H64" s="126">
        <v>0</v>
      </c>
      <c r="I64" s="126">
        <v>1</v>
      </c>
      <c r="J64" s="126">
        <v>0</v>
      </c>
      <c r="K64" s="126">
        <v>0</v>
      </c>
      <c r="L64" s="126">
        <v>0</v>
      </c>
      <c r="M64" s="2"/>
    </row>
    <row r="65" spans="1:13" ht="34.5" customHeight="1" x14ac:dyDescent="0.25">
      <c r="A65" s="187"/>
      <c r="B65" s="188"/>
      <c r="C65" s="189"/>
      <c r="D65" s="189"/>
      <c r="E65" s="125" t="s">
        <v>75</v>
      </c>
      <c r="F65" s="124" t="s">
        <v>47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1</v>
      </c>
      <c r="M65" s="2"/>
    </row>
    <row r="66" spans="1:13" ht="68.25" customHeight="1" x14ac:dyDescent="0.25">
      <c r="A66" s="94" t="s">
        <v>57</v>
      </c>
      <c r="B66" s="94" t="s">
        <v>76</v>
      </c>
      <c r="C66" s="91">
        <v>0</v>
      </c>
      <c r="D66" s="91">
        <v>0</v>
      </c>
      <c r="E66" s="116" t="s">
        <v>77</v>
      </c>
      <c r="F66" s="94" t="s">
        <v>24</v>
      </c>
      <c r="G66" s="91">
        <v>105</v>
      </c>
      <c r="H66" s="91">
        <v>110</v>
      </c>
      <c r="I66" s="91">
        <v>115</v>
      </c>
      <c r="J66" s="91">
        <v>120</v>
      </c>
      <c r="K66" s="91">
        <v>125</v>
      </c>
      <c r="L66" s="91">
        <v>130</v>
      </c>
      <c r="M66" s="2"/>
    </row>
  </sheetData>
  <mergeCells count="147">
    <mergeCell ref="M8:M9"/>
    <mergeCell ref="J10:J11"/>
    <mergeCell ref="H10:H11"/>
    <mergeCell ref="I10:I11"/>
    <mergeCell ref="K10:K11"/>
    <mergeCell ref="L10:L11"/>
    <mergeCell ref="M14:M15"/>
    <mergeCell ref="A13:L13"/>
    <mergeCell ref="A14:A20"/>
    <mergeCell ref="B14:B20"/>
    <mergeCell ref="C14:C20"/>
    <mergeCell ref="D14:D20"/>
    <mergeCell ref="E14:E15"/>
    <mergeCell ref="F14:F15"/>
    <mergeCell ref="G14:G15"/>
    <mergeCell ref="A8:A11"/>
    <mergeCell ref="C8:D8"/>
    <mergeCell ref="C9:D9"/>
    <mergeCell ref="C10:D10"/>
    <mergeCell ref="E8:E11"/>
    <mergeCell ref="F8:F11"/>
    <mergeCell ref="G8:G11"/>
    <mergeCell ref="H8:L8"/>
    <mergeCell ref="H9:L9"/>
    <mergeCell ref="A21:L21"/>
    <mergeCell ref="A22:A32"/>
    <mergeCell ref="B22:B32"/>
    <mergeCell ref="C22:C32"/>
    <mergeCell ref="D22:D32"/>
    <mergeCell ref="E22:E23"/>
    <mergeCell ref="F22:F23"/>
    <mergeCell ref="H14:H15"/>
    <mergeCell ref="I14:I15"/>
    <mergeCell ref="J14:J15"/>
    <mergeCell ref="K14:K15"/>
    <mergeCell ref="L14:L15"/>
    <mergeCell ref="K28:K29"/>
    <mergeCell ref="L28:L29"/>
    <mergeCell ref="M22:M23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G22:G23"/>
    <mergeCell ref="H22:H23"/>
    <mergeCell ref="I22:I23"/>
    <mergeCell ref="J22:J23"/>
    <mergeCell ref="K22:K23"/>
    <mergeCell ref="L22:L23"/>
    <mergeCell ref="M28:M29"/>
    <mergeCell ref="A33:L33"/>
    <mergeCell ref="A34:L34"/>
    <mergeCell ref="E28:E29"/>
    <mergeCell ref="F28:F29"/>
    <mergeCell ref="G28:G29"/>
    <mergeCell ref="H28:H29"/>
    <mergeCell ref="I28:I29"/>
    <mergeCell ref="J28:J29"/>
    <mergeCell ref="M33:M34"/>
    <mergeCell ref="A35:A40"/>
    <mergeCell ref="B35:B40"/>
    <mergeCell ref="C35:C40"/>
    <mergeCell ref="D35:D40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E37:E40"/>
    <mergeCell ref="F37:F40"/>
    <mergeCell ref="G37:G40"/>
    <mergeCell ref="H37:H40"/>
    <mergeCell ref="I37:I40"/>
    <mergeCell ref="J37:J40"/>
    <mergeCell ref="K37:K40"/>
    <mergeCell ref="L37:L40"/>
    <mergeCell ref="M37:M40"/>
    <mergeCell ref="A41:L41"/>
    <mergeCell ref="A42:A44"/>
    <mergeCell ref="B42:B44"/>
    <mergeCell ref="C42:C44"/>
    <mergeCell ref="D42:D44"/>
    <mergeCell ref="E42:E43"/>
    <mergeCell ref="L42:L43"/>
    <mergeCell ref="M42:M43"/>
    <mergeCell ref="A45:L46"/>
    <mergeCell ref="M45:M46"/>
    <mergeCell ref="K42:K43"/>
    <mergeCell ref="A47:A48"/>
    <mergeCell ref="B47:B48"/>
    <mergeCell ref="C47:C48"/>
    <mergeCell ref="D47:D48"/>
    <mergeCell ref="F42:F43"/>
    <mergeCell ref="G42:G43"/>
    <mergeCell ref="H42:H43"/>
    <mergeCell ref="I42:I43"/>
    <mergeCell ref="J42:J43"/>
    <mergeCell ref="I53:I55"/>
    <mergeCell ref="J53:J55"/>
    <mergeCell ref="K53:K55"/>
    <mergeCell ref="L53:L55"/>
    <mergeCell ref="M53:M55"/>
    <mergeCell ref="A57:L58"/>
    <mergeCell ref="M57:M58"/>
    <mergeCell ref="A50:L51"/>
    <mergeCell ref="M50:M51"/>
    <mergeCell ref="A52:A56"/>
    <mergeCell ref="B52:B56"/>
    <mergeCell ref="C52:C56"/>
    <mergeCell ref="D52:D56"/>
    <mergeCell ref="E53:E55"/>
    <mergeCell ref="F53:F55"/>
    <mergeCell ref="G53:G55"/>
    <mergeCell ref="H53:H55"/>
    <mergeCell ref="A5:L5"/>
    <mergeCell ref="A6:L6"/>
    <mergeCell ref="A1:L1"/>
    <mergeCell ref="A2:L2"/>
    <mergeCell ref="A3:L3"/>
    <mergeCell ref="M59:M60"/>
    <mergeCell ref="A61:L62"/>
    <mergeCell ref="M61:M62"/>
    <mergeCell ref="A63:A65"/>
    <mergeCell ref="B63:B65"/>
    <mergeCell ref="C63:C65"/>
    <mergeCell ref="D63:D65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</mergeCell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K16" sqref="K16:K18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185" t="s">
        <v>82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x14ac:dyDescent="0.2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 x14ac:dyDescent="0.2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118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5">
      <c r="A5" s="184" t="s">
        <v>83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x14ac:dyDescent="0.25">
      <c r="A6" s="184" t="s">
        <v>84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x14ac:dyDescent="0.25">
      <c r="A7" s="184" t="s">
        <v>85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x14ac:dyDescent="0.25">
      <c r="A8" s="119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38.25" customHeight="1" x14ac:dyDescent="0.25">
      <c r="A9" s="205" t="s">
        <v>86</v>
      </c>
      <c r="B9" s="206"/>
      <c r="C9" s="199" t="s">
        <v>87</v>
      </c>
      <c r="D9" s="199"/>
      <c r="E9" s="199"/>
      <c r="F9" s="199"/>
      <c r="G9" s="199"/>
      <c r="H9" s="199"/>
      <c r="I9" s="199"/>
      <c r="J9" s="199"/>
      <c r="K9" s="200"/>
    </row>
    <row r="10" spans="1:11" ht="15.75" customHeight="1" x14ac:dyDescent="0.25">
      <c r="A10" s="187" t="s">
        <v>88</v>
      </c>
      <c r="B10" s="187"/>
      <c r="C10" s="207" t="s">
        <v>89</v>
      </c>
      <c r="D10" s="207"/>
      <c r="E10" s="207"/>
      <c r="F10" s="207"/>
      <c r="G10" s="207"/>
      <c r="H10" s="207"/>
      <c r="I10" s="207"/>
      <c r="J10" s="207"/>
      <c r="K10" s="207"/>
    </row>
    <row r="11" spans="1:11" ht="39" customHeight="1" x14ac:dyDescent="0.25">
      <c r="A11" s="187"/>
      <c r="B11" s="187"/>
      <c r="C11" s="189" t="s">
        <v>90</v>
      </c>
      <c r="D11" s="189"/>
      <c r="E11" s="189"/>
      <c r="F11" s="128" t="s">
        <v>78</v>
      </c>
      <c r="G11" s="128" t="s">
        <v>79</v>
      </c>
      <c r="H11" s="128" t="s">
        <v>17</v>
      </c>
      <c r="I11" s="128" t="s">
        <v>80</v>
      </c>
      <c r="J11" s="209" t="s">
        <v>81</v>
      </c>
      <c r="K11" s="209"/>
    </row>
    <row r="12" spans="1:11" x14ac:dyDescent="0.25">
      <c r="A12" s="187"/>
      <c r="B12" s="187"/>
      <c r="C12" s="210">
        <v>0</v>
      </c>
      <c r="D12" s="210"/>
      <c r="E12" s="210"/>
      <c r="F12" s="129">
        <f>F16</f>
        <v>31911</v>
      </c>
      <c r="G12" s="129">
        <f>G16</f>
        <v>31724.799999999999</v>
      </c>
      <c r="H12" s="129">
        <f>H16</f>
        <v>35582.200000000004</v>
      </c>
      <c r="I12" s="129">
        <f t="shared" ref="I12" si="0">I16</f>
        <v>35333.199999999997</v>
      </c>
      <c r="J12" s="211">
        <f>J16</f>
        <v>35333.199999999997</v>
      </c>
      <c r="K12" s="211"/>
    </row>
    <row r="13" spans="1:11" ht="27.75" customHeight="1" x14ac:dyDescent="0.25">
      <c r="A13" s="203" t="s">
        <v>112</v>
      </c>
      <c r="B13" s="203" t="s">
        <v>109</v>
      </c>
      <c r="C13" s="203" t="s">
        <v>110</v>
      </c>
      <c r="D13" s="203" t="s">
        <v>111</v>
      </c>
      <c r="E13" s="203"/>
      <c r="F13" s="189" t="s">
        <v>91</v>
      </c>
      <c r="G13" s="189"/>
      <c r="H13" s="189"/>
      <c r="I13" s="189"/>
      <c r="J13" s="189"/>
      <c r="K13" s="189"/>
    </row>
    <row r="14" spans="1:11" ht="31.5" hidden="1" customHeight="1" thickBot="1" x14ac:dyDescent="0.3">
      <c r="A14" s="203"/>
      <c r="B14" s="203"/>
      <c r="C14" s="203"/>
      <c r="D14" s="203"/>
      <c r="E14" s="203"/>
      <c r="F14" s="189"/>
      <c r="G14" s="189"/>
      <c r="H14" s="189"/>
      <c r="I14" s="189"/>
      <c r="J14" s="189"/>
      <c r="K14" s="189"/>
    </row>
    <row r="15" spans="1:11" ht="27.75" customHeight="1" x14ac:dyDescent="0.25">
      <c r="A15" s="203"/>
      <c r="B15" s="203"/>
      <c r="C15" s="203"/>
      <c r="D15" s="203"/>
      <c r="E15" s="203"/>
      <c r="F15" s="128" t="s">
        <v>92</v>
      </c>
      <c r="G15" s="128" t="s">
        <v>93</v>
      </c>
      <c r="H15" s="128" t="s">
        <v>94</v>
      </c>
      <c r="I15" s="128" t="s">
        <v>95</v>
      </c>
      <c r="J15" s="128" t="s">
        <v>96</v>
      </c>
      <c r="K15" s="128" t="s">
        <v>97</v>
      </c>
    </row>
    <row r="16" spans="1:11" ht="20.25" customHeight="1" x14ac:dyDescent="0.25">
      <c r="A16" s="203"/>
      <c r="B16" s="203" t="s">
        <v>98</v>
      </c>
      <c r="C16" s="203" t="s">
        <v>99</v>
      </c>
      <c r="D16" s="187" t="s">
        <v>100</v>
      </c>
      <c r="E16" s="187"/>
      <c r="F16" s="129">
        <f>F18+F19+F20</f>
        <v>31911</v>
      </c>
      <c r="G16" s="129">
        <f t="shared" ref="G16:K16" si="1">G18+G19+G20</f>
        <v>31724.799999999999</v>
      </c>
      <c r="H16" s="159">
        <f t="shared" si="1"/>
        <v>35582.200000000004</v>
      </c>
      <c r="I16" s="129">
        <f t="shared" si="1"/>
        <v>35333.199999999997</v>
      </c>
      <c r="J16" s="129">
        <f t="shared" si="1"/>
        <v>35333.199999999997</v>
      </c>
      <c r="K16" s="159">
        <f t="shared" si="1"/>
        <v>169884.4</v>
      </c>
    </row>
    <row r="17" spans="1:11" ht="16.5" customHeight="1" x14ac:dyDescent="0.25">
      <c r="A17" s="203"/>
      <c r="B17" s="203"/>
      <c r="C17" s="203"/>
      <c r="D17" s="187" t="s">
        <v>101</v>
      </c>
      <c r="E17" s="187"/>
      <c r="F17" s="129"/>
      <c r="G17" s="129"/>
      <c r="H17" s="129"/>
      <c r="I17" s="129"/>
      <c r="J17" s="129"/>
      <c r="K17" s="159"/>
    </row>
    <row r="18" spans="1:11" ht="51" customHeight="1" x14ac:dyDescent="0.25">
      <c r="A18" s="203"/>
      <c r="B18" s="203"/>
      <c r="C18" s="203"/>
      <c r="D18" s="187" t="s">
        <v>102</v>
      </c>
      <c r="E18" s="187"/>
      <c r="F18" s="129">
        <v>31911</v>
      </c>
      <c r="G18" s="129">
        <v>30647.599999999999</v>
      </c>
      <c r="H18" s="159">
        <v>35049.800000000003</v>
      </c>
      <c r="I18" s="129">
        <v>35333.199999999997</v>
      </c>
      <c r="J18" s="129">
        <v>35333.199999999997</v>
      </c>
      <c r="K18" s="159">
        <f>F18+G18+H18+I18+J18</f>
        <v>168274.8</v>
      </c>
    </row>
    <row r="19" spans="1:11" ht="25.5" customHeight="1" x14ac:dyDescent="0.25">
      <c r="A19" s="203"/>
      <c r="B19" s="203"/>
      <c r="C19" s="203"/>
      <c r="D19" s="187" t="s">
        <v>103</v>
      </c>
      <c r="E19" s="187"/>
      <c r="F19" s="129">
        <v>0</v>
      </c>
      <c r="G19" s="129">
        <v>1039.8</v>
      </c>
      <c r="H19" s="129">
        <v>495.1</v>
      </c>
      <c r="I19" s="129">
        <v>0</v>
      </c>
      <c r="J19" s="129">
        <v>0</v>
      </c>
      <c r="K19" s="129">
        <f t="shared" ref="K19:K20" si="2">F19+G19+H19+I19+J19</f>
        <v>1534.9</v>
      </c>
    </row>
    <row r="20" spans="1:11" ht="38.25" customHeight="1" x14ac:dyDescent="0.25">
      <c r="A20" s="203"/>
      <c r="B20" s="203"/>
      <c r="C20" s="203"/>
      <c r="D20" s="187" t="s">
        <v>104</v>
      </c>
      <c r="E20" s="187"/>
      <c r="F20" s="129">
        <v>0</v>
      </c>
      <c r="G20" s="129">
        <v>37.4</v>
      </c>
      <c r="H20" s="129">
        <v>37.299999999999997</v>
      </c>
      <c r="I20" s="129">
        <v>0</v>
      </c>
      <c r="J20" s="129">
        <v>0</v>
      </c>
      <c r="K20" s="129">
        <f t="shared" si="2"/>
        <v>74.699999999999989</v>
      </c>
    </row>
    <row r="21" spans="1:11" ht="24.75" customHeight="1" x14ac:dyDescent="0.25">
      <c r="A21" s="204" t="s">
        <v>105</v>
      </c>
      <c r="B21" s="204"/>
      <c r="C21" s="204"/>
      <c r="D21" s="204"/>
      <c r="E21" s="204"/>
      <c r="F21" s="128" t="s">
        <v>78</v>
      </c>
      <c r="G21" s="128" t="s">
        <v>79</v>
      </c>
      <c r="H21" s="128" t="s">
        <v>17</v>
      </c>
      <c r="I21" s="128" t="s">
        <v>80</v>
      </c>
      <c r="J21" s="209" t="s">
        <v>81</v>
      </c>
      <c r="K21" s="209"/>
    </row>
    <row r="22" spans="1:11" ht="27" customHeight="1" x14ac:dyDescent="0.25">
      <c r="A22" s="208" t="s">
        <v>23</v>
      </c>
      <c r="B22" s="208"/>
      <c r="C22" s="208"/>
      <c r="D22" s="208"/>
      <c r="E22" s="208"/>
      <c r="F22" s="126">
        <v>66.7</v>
      </c>
      <c r="G22" s="126">
        <v>81.25</v>
      </c>
      <c r="H22" s="126">
        <v>81.25</v>
      </c>
      <c r="I22" s="126">
        <v>81.25</v>
      </c>
      <c r="J22" s="189">
        <v>81.25</v>
      </c>
      <c r="K22" s="189"/>
    </row>
    <row r="23" spans="1:11" ht="51" customHeight="1" x14ac:dyDescent="0.25">
      <c r="A23" s="188" t="s">
        <v>25</v>
      </c>
      <c r="B23" s="188"/>
      <c r="C23" s="188"/>
      <c r="D23" s="188"/>
      <c r="E23" s="188"/>
      <c r="F23" s="126">
        <v>100</v>
      </c>
      <c r="G23" s="126">
        <v>100</v>
      </c>
      <c r="H23" s="126">
        <v>100</v>
      </c>
      <c r="I23" s="126">
        <v>100</v>
      </c>
      <c r="J23" s="189">
        <v>100</v>
      </c>
      <c r="K23" s="189"/>
    </row>
    <row r="24" spans="1:11" ht="23.25" customHeight="1" x14ac:dyDescent="0.25">
      <c r="A24" s="198" t="s">
        <v>628</v>
      </c>
      <c r="B24" s="199"/>
      <c r="C24" s="199"/>
      <c r="D24" s="199"/>
      <c r="E24" s="200"/>
      <c r="F24" s="126" t="s">
        <v>28</v>
      </c>
      <c r="G24" s="126" t="s">
        <v>28</v>
      </c>
      <c r="H24" s="126">
        <v>4.0999999999999996</v>
      </c>
      <c r="I24" s="126" t="s">
        <v>28</v>
      </c>
      <c r="J24" s="201" t="s">
        <v>28</v>
      </c>
      <c r="K24" s="202"/>
    </row>
    <row r="25" spans="1:11" ht="41.25" customHeight="1" x14ac:dyDescent="0.25">
      <c r="A25" s="187" t="s">
        <v>106</v>
      </c>
      <c r="B25" s="187"/>
      <c r="C25" s="187"/>
      <c r="D25" s="187"/>
      <c r="E25" s="187"/>
      <c r="F25" s="126">
        <v>71.7</v>
      </c>
      <c r="G25" s="126">
        <v>80.2</v>
      </c>
      <c r="H25" s="126">
        <v>91.1</v>
      </c>
      <c r="I25" s="126">
        <v>90.7</v>
      </c>
      <c r="J25" s="189">
        <v>90.9</v>
      </c>
      <c r="K25" s="189"/>
    </row>
    <row r="26" spans="1:11" ht="59.25" customHeight="1" x14ac:dyDescent="0.25">
      <c r="A26" s="188" t="s">
        <v>107</v>
      </c>
      <c r="B26" s="188"/>
      <c r="C26" s="188"/>
      <c r="D26" s="188"/>
      <c r="E26" s="188"/>
      <c r="F26" s="91" t="s">
        <v>28</v>
      </c>
      <c r="G26" s="91">
        <v>85.7</v>
      </c>
      <c r="H26" s="91">
        <v>100</v>
      </c>
      <c r="I26" s="91">
        <v>100</v>
      </c>
      <c r="J26" s="189">
        <v>100</v>
      </c>
      <c r="K26" s="189"/>
    </row>
    <row r="27" spans="1:11" ht="39" customHeight="1" x14ac:dyDescent="0.25">
      <c r="A27" s="207" t="s">
        <v>108</v>
      </c>
      <c r="B27" s="207"/>
      <c r="C27" s="207"/>
      <c r="D27" s="207"/>
      <c r="E27" s="207"/>
      <c r="F27" s="91" t="s">
        <v>28</v>
      </c>
      <c r="G27" s="91">
        <v>1.2</v>
      </c>
      <c r="H27" s="91" t="s">
        <v>28</v>
      </c>
      <c r="I27" s="91" t="s">
        <v>28</v>
      </c>
      <c r="J27" s="189" t="s">
        <v>28</v>
      </c>
      <c r="K27" s="189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1"/>
    </row>
  </sheetData>
  <mergeCells count="40">
    <mergeCell ref="A27:E27"/>
    <mergeCell ref="A22:E22"/>
    <mergeCell ref="C10:K10"/>
    <mergeCell ref="C9:K9"/>
    <mergeCell ref="J21:K21"/>
    <mergeCell ref="J22:K22"/>
    <mergeCell ref="J23:K23"/>
    <mergeCell ref="J25:K25"/>
    <mergeCell ref="C11:E11"/>
    <mergeCell ref="C12:E12"/>
    <mergeCell ref="J11:K11"/>
    <mergeCell ref="J12:K12"/>
    <mergeCell ref="B13:B15"/>
    <mergeCell ref="D16:E16"/>
    <mergeCell ref="D17:E17"/>
    <mergeCell ref="D19:E19"/>
    <mergeCell ref="B16:B20"/>
    <mergeCell ref="C16:C20"/>
    <mergeCell ref="A1:K1"/>
    <mergeCell ref="A2:K2"/>
    <mergeCell ref="A3:K3"/>
    <mergeCell ref="F13:K14"/>
    <mergeCell ref="A9:B9"/>
    <mergeCell ref="A10:B12"/>
    <mergeCell ref="A24:E24"/>
    <mergeCell ref="J24:K24"/>
    <mergeCell ref="J26:K26"/>
    <mergeCell ref="J27:K27"/>
    <mergeCell ref="A5:K5"/>
    <mergeCell ref="A6:K6"/>
    <mergeCell ref="A7:K7"/>
    <mergeCell ref="C13:C15"/>
    <mergeCell ref="D13:E15"/>
    <mergeCell ref="A13:A20"/>
    <mergeCell ref="A26:E26"/>
    <mergeCell ref="A23:E23"/>
    <mergeCell ref="A25:E25"/>
    <mergeCell ref="A21:E21"/>
    <mergeCell ref="D20:E20"/>
    <mergeCell ref="D18:E18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3" zoomScaleNormal="100" workbookViewId="0">
      <selection activeCell="K16" sqref="K16:K17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185" t="s">
        <v>114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x14ac:dyDescent="0.2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 x14ac:dyDescent="0.2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118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5">
      <c r="A5" s="184" t="s">
        <v>115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x14ac:dyDescent="0.25">
      <c r="A6" s="184" t="s">
        <v>113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x14ac:dyDescent="0.25">
      <c r="A7" s="184" t="s">
        <v>85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x14ac:dyDescent="0.25">
      <c r="A8" s="119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38.25" customHeight="1" x14ac:dyDescent="0.25">
      <c r="A9" s="187" t="s">
        <v>86</v>
      </c>
      <c r="B9" s="187"/>
      <c r="C9" s="208" t="s">
        <v>87</v>
      </c>
      <c r="D9" s="208"/>
      <c r="E9" s="208"/>
      <c r="F9" s="208"/>
      <c r="G9" s="208"/>
      <c r="H9" s="208"/>
      <c r="I9" s="208"/>
      <c r="J9" s="208"/>
      <c r="K9" s="208"/>
    </row>
    <row r="10" spans="1:11" ht="15.75" customHeight="1" x14ac:dyDescent="0.25">
      <c r="A10" s="187" t="s">
        <v>88</v>
      </c>
      <c r="B10" s="187"/>
      <c r="C10" s="207" t="s">
        <v>119</v>
      </c>
      <c r="D10" s="207"/>
      <c r="E10" s="207"/>
      <c r="F10" s="207"/>
      <c r="G10" s="207"/>
      <c r="H10" s="207"/>
      <c r="I10" s="207"/>
      <c r="J10" s="207"/>
      <c r="K10" s="207"/>
    </row>
    <row r="11" spans="1:11" ht="39" customHeight="1" x14ac:dyDescent="0.25">
      <c r="A11" s="187"/>
      <c r="B11" s="187"/>
      <c r="C11" s="189" t="s">
        <v>90</v>
      </c>
      <c r="D11" s="189"/>
      <c r="E11" s="189"/>
      <c r="F11" s="128" t="s">
        <v>78</v>
      </c>
      <c r="G11" s="128" t="s">
        <v>79</v>
      </c>
      <c r="H11" s="128" t="s">
        <v>17</v>
      </c>
      <c r="I11" s="128" t="s">
        <v>80</v>
      </c>
      <c r="J11" s="209" t="s">
        <v>81</v>
      </c>
      <c r="K11" s="209"/>
    </row>
    <row r="12" spans="1:11" x14ac:dyDescent="0.25">
      <c r="A12" s="187"/>
      <c r="B12" s="187"/>
      <c r="C12" s="210">
        <v>0</v>
      </c>
      <c r="D12" s="210"/>
      <c r="E12" s="210"/>
      <c r="F12" s="129">
        <f>F16</f>
        <v>25416</v>
      </c>
      <c r="G12" s="129">
        <f>G16</f>
        <v>26054.5</v>
      </c>
      <c r="H12" s="129">
        <f>H16</f>
        <v>30547.399999999998</v>
      </c>
      <c r="I12" s="129">
        <f t="shared" ref="I12" si="0">I16</f>
        <v>28544.400000000001</v>
      </c>
      <c r="J12" s="211">
        <f>J16</f>
        <v>28544.400000000001</v>
      </c>
      <c r="K12" s="211"/>
    </row>
    <row r="13" spans="1:11" ht="27.75" customHeight="1" x14ac:dyDescent="0.25">
      <c r="A13" s="203" t="s">
        <v>112</v>
      </c>
      <c r="B13" s="203" t="s">
        <v>109</v>
      </c>
      <c r="C13" s="203" t="s">
        <v>110</v>
      </c>
      <c r="D13" s="203" t="s">
        <v>111</v>
      </c>
      <c r="E13" s="203"/>
      <c r="F13" s="189" t="s">
        <v>91</v>
      </c>
      <c r="G13" s="189"/>
      <c r="H13" s="189"/>
      <c r="I13" s="189"/>
      <c r="J13" s="189"/>
      <c r="K13" s="189"/>
    </row>
    <row r="14" spans="1:11" ht="31.5" hidden="1" customHeight="1" x14ac:dyDescent="0.25">
      <c r="A14" s="203"/>
      <c r="B14" s="203"/>
      <c r="C14" s="203"/>
      <c r="D14" s="203"/>
      <c r="E14" s="203"/>
      <c r="F14" s="189"/>
      <c r="G14" s="189"/>
      <c r="H14" s="189"/>
      <c r="I14" s="189"/>
      <c r="J14" s="189"/>
      <c r="K14" s="189"/>
    </row>
    <row r="15" spans="1:11" ht="27.75" customHeight="1" x14ac:dyDescent="0.25">
      <c r="A15" s="203"/>
      <c r="B15" s="203"/>
      <c r="C15" s="203"/>
      <c r="D15" s="203"/>
      <c r="E15" s="203"/>
      <c r="F15" s="128" t="s">
        <v>92</v>
      </c>
      <c r="G15" s="128" t="s">
        <v>93</v>
      </c>
      <c r="H15" s="128" t="s">
        <v>94</v>
      </c>
      <c r="I15" s="128" t="s">
        <v>95</v>
      </c>
      <c r="J15" s="128" t="s">
        <v>96</v>
      </c>
      <c r="K15" s="128" t="s">
        <v>97</v>
      </c>
    </row>
    <row r="16" spans="1:11" ht="20.25" customHeight="1" x14ac:dyDescent="0.25">
      <c r="A16" s="203"/>
      <c r="B16" s="203" t="s">
        <v>118</v>
      </c>
      <c r="C16" s="203" t="s">
        <v>99</v>
      </c>
      <c r="D16" s="187" t="s">
        <v>614</v>
      </c>
      <c r="E16" s="187"/>
      <c r="F16" s="129">
        <f>F17+F18+F19</f>
        <v>25416</v>
      </c>
      <c r="G16" s="129">
        <f t="shared" ref="G16:K16" si="1">G17+G18+G19</f>
        <v>26054.5</v>
      </c>
      <c r="H16" s="159">
        <f t="shared" si="1"/>
        <v>30547.399999999998</v>
      </c>
      <c r="I16" s="129">
        <f t="shared" si="1"/>
        <v>28544.400000000001</v>
      </c>
      <c r="J16" s="129">
        <f t="shared" si="1"/>
        <v>28544.400000000001</v>
      </c>
      <c r="K16" s="159">
        <f t="shared" si="1"/>
        <v>139106.69999999998</v>
      </c>
    </row>
    <row r="17" spans="1:11" ht="51" customHeight="1" x14ac:dyDescent="0.25">
      <c r="A17" s="203"/>
      <c r="B17" s="203"/>
      <c r="C17" s="203"/>
      <c r="D17" s="187" t="s">
        <v>102</v>
      </c>
      <c r="E17" s="187"/>
      <c r="F17" s="129">
        <v>25416</v>
      </c>
      <c r="G17" s="129">
        <v>25019.3</v>
      </c>
      <c r="H17" s="159">
        <v>30274.799999999999</v>
      </c>
      <c r="I17" s="129">
        <v>28544.400000000001</v>
      </c>
      <c r="J17" s="129">
        <v>28544.400000000001</v>
      </c>
      <c r="K17" s="159">
        <f>F17+G17+H17+I17+J17</f>
        <v>137798.9</v>
      </c>
    </row>
    <row r="18" spans="1:11" ht="25.5" customHeight="1" x14ac:dyDescent="0.25">
      <c r="A18" s="203"/>
      <c r="B18" s="203"/>
      <c r="C18" s="203"/>
      <c r="D18" s="187" t="s">
        <v>103</v>
      </c>
      <c r="E18" s="187"/>
      <c r="F18" s="129">
        <v>0</v>
      </c>
      <c r="G18" s="129">
        <v>885.2</v>
      </c>
      <c r="H18" s="129">
        <v>272.60000000000002</v>
      </c>
      <c r="I18" s="129">
        <v>0</v>
      </c>
      <c r="J18" s="129">
        <v>0</v>
      </c>
      <c r="K18" s="129">
        <f t="shared" ref="K18:K19" si="2">F18+G18+H18+I18+J18</f>
        <v>1157.8000000000002</v>
      </c>
    </row>
    <row r="19" spans="1:11" ht="38.25" customHeight="1" x14ac:dyDescent="0.25">
      <c r="A19" s="203"/>
      <c r="B19" s="203"/>
      <c r="C19" s="203"/>
      <c r="D19" s="187" t="s">
        <v>104</v>
      </c>
      <c r="E19" s="187"/>
      <c r="F19" s="129">
        <v>0</v>
      </c>
      <c r="G19" s="129">
        <v>150</v>
      </c>
      <c r="H19" s="129">
        <v>0</v>
      </c>
      <c r="I19" s="129">
        <v>0</v>
      </c>
      <c r="J19" s="129">
        <v>0</v>
      </c>
      <c r="K19" s="129">
        <f t="shared" si="2"/>
        <v>150</v>
      </c>
    </row>
    <row r="20" spans="1:11" ht="24.75" customHeight="1" x14ac:dyDescent="0.25">
      <c r="A20" s="204" t="s">
        <v>105</v>
      </c>
      <c r="B20" s="204"/>
      <c r="C20" s="204"/>
      <c r="D20" s="204"/>
      <c r="E20" s="204"/>
      <c r="F20" s="46" t="s">
        <v>78</v>
      </c>
      <c r="G20" s="46" t="s">
        <v>79</v>
      </c>
      <c r="H20" s="46" t="s">
        <v>17</v>
      </c>
      <c r="I20" s="46" t="s">
        <v>80</v>
      </c>
      <c r="J20" s="209" t="s">
        <v>81</v>
      </c>
      <c r="K20" s="209"/>
    </row>
    <row r="21" spans="1:11" ht="27" customHeight="1" x14ac:dyDescent="0.25">
      <c r="A21" s="208" t="s">
        <v>35</v>
      </c>
      <c r="B21" s="208"/>
      <c r="C21" s="208"/>
      <c r="D21" s="208"/>
      <c r="E21" s="208"/>
      <c r="F21" s="91">
        <v>113.51</v>
      </c>
      <c r="G21" s="91">
        <v>288.89</v>
      </c>
      <c r="H21" s="91">
        <v>288.89</v>
      </c>
      <c r="I21" s="91">
        <v>288.89</v>
      </c>
      <c r="J21" s="189">
        <v>288.89</v>
      </c>
      <c r="K21" s="189"/>
    </row>
    <row r="22" spans="1:11" ht="35.25" customHeight="1" x14ac:dyDescent="0.25">
      <c r="A22" s="188" t="s">
        <v>36</v>
      </c>
      <c r="B22" s="188"/>
      <c r="C22" s="188"/>
      <c r="D22" s="188"/>
      <c r="E22" s="188"/>
      <c r="F22" s="91">
        <v>0.46</v>
      </c>
      <c r="G22" s="91">
        <v>0.48</v>
      </c>
      <c r="H22" s="91">
        <v>0.5</v>
      </c>
      <c r="I22" s="91">
        <v>0.52</v>
      </c>
      <c r="J22" s="189">
        <v>0.54</v>
      </c>
      <c r="K22" s="189"/>
    </row>
    <row r="23" spans="1:11" ht="23.25" customHeight="1" x14ac:dyDescent="0.25">
      <c r="A23" s="208" t="s">
        <v>38</v>
      </c>
      <c r="B23" s="208"/>
      <c r="C23" s="208"/>
      <c r="D23" s="208"/>
      <c r="E23" s="208"/>
      <c r="F23" s="91">
        <v>50</v>
      </c>
      <c r="G23" s="91">
        <v>50</v>
      </c>
      <c r="H23" s="91">
        <v>100</v>
      </c>
      <c r="I23" s="91">
        <v>100</v>
      </c>
      <c r="J23" s="189">
        <v>100</v>
      </c>
      <c r="K23" s="189"/>
    </row>
    <row r="24" spans="1:11" ht="30" customHeight="1" x14ac:dyDescent="0.25">
      <c r="A24" s="208" t="s">
        <v>39</v>
      </c>
      <c r="B24" s="208"/>
      <c r="C24" s="208"/>
      <c r="D24" s="208"/>
      <c r="E24" s="208"/>
      <c r="F24" s="91">
        <v>0</v>
      </c>
      <c r="G24" s="91">
        <v>0</v>
      </c>
      <c r="H24" s="91">
        <v>1</v>
      </c>
      <c r="I24" s="91">
        <v>1</v>
      </c>
      <c r="J24" s="189">
        <v>1</v>
      </c>
      <c r="K24" s="189"/>
    </row>
    <row r="25" spans="1:11" ht="41.25" customHeight="1" x14ac:dyDescent="0.25">
      <c r="A25" s="187" t="s">
        <v>106</v>
      </c>
      <c r="B25" s="187"/>
      <c r="C25" s="187"/>
      <c r="D25" s="187"/>
      <c r="E25" s="187"/>
      <c r="F25" s="91">
        <v>71.7</v>
      </c>
      <c r="G25" s="91">
        <v>80.2</v>
      </c>
      <c r="H25" s="91">
        <v>91.1</v>
      </c>
      <c r="I25" s="91">
        <v>90.7</v>
      </c>
      <c r="J25" s="189">
        <v>90.9</v>
      </c>
      <c r="K25" s="189"/>
    </row>
    <row r="26" spans="1:11" ht="59.25" customHeight="1" x14ac:dyDescent="0.25">
      <c r="A26" s="188" t="s">
        <v>107</v>
      </c>
      <c r="B26" s="188"/>
      <c r="C26" s="188"/>
      <c r="D26" s="188"/>
      <c r="E26" s="188"/>
      <c r="F26" s="91" t="s">
        <v>28</v>
      </c>
      <c r="G26" s="91">
        <v>85.7</v>
      </c>
      <c r="H26" s="91">
        <v>100</v>
      </c>
      <c r="I26" s="91">
        <v>100</v>
      </c>
      <c r="J26" s="189">
        <v>100</v>
      </c>
      <c r="K26" s="189"/>
    </row>
    <row r="27" spans="1:11" ht="39" customHeight="1" x14ac:dyDescent="0.25">
      <c r="A27" s="207" t="s">
        <v>108</v>
      </c>
      <c r="B27" s="207"/>
      <c r="C27" s="207"/>
      <c r="D27" s="207"/>
      <c r="E27" s="207"/>
      <c r="F27" s="91" t="s">
        <v>28</v>
      </c>
      <c r="G27" s="91">
        <v>1.2</v>
      </c>
      <c r="H27" s="91" t="s">
        <v>28</v>
      </c>
      <c r="I27" s="91" t="s">
        <v>28</v>
      </c>
      <c r="J27" s="189" t="s">
        <v>28</v>
      </c>
      <c r="K27" s="189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4"/>
    </row>
  </sheetData>
  <mergeCells count="41">
    <mergeCell ref="A7:K7"/>
    <mergeCell ref="A1:K1"/>
    <mergeCell ref="A2:K2"/>
    <mergeCell ref="A3:K3"/>
    <mergeCell ref="A5:K5"/>
    <mergeCell ref="A6:K6"/>
    <mergeCell ref="A9:B9"/>
    <mergeCell ref="C9:K9"/>
    <mergeCell ref="A10:B12"/>
    <mergeCell ref="C10:K10"/>
    <mergeCell ref="C11:E11"/>
    <mergeCell ref="J11:K11"/>
    <mergeCell ref="C12:E12"/>
    <mergeCell ref="J12:K12"/>
    <mergeCell ref="D18:E18"/>
    <mergeCell ref="D19:E19"/>
    <mergeCell ref="A20:E20"/>
    <mergeCell ref="J20:K20"/>
    <mergeCell ref="A21:E21"/>
    <mergeCell ref="J21:K21"/>
    <mergeCell ref="A13:A19"/>
    <mergeCell ref="B13:B15"/>
    <mergeCell ref="C13:C15"/>
    <mergeCell ref="D13:E15"/>
    <mergeCell ref="F13:K14"/>
    <mergeCell ref="B16:B19"/>
    <mergeCell ref="C16:C19"/>
    <mergeCell ref="D16:E16"/>
    <mergeCell ref="D17:E17"/>
    <mergeCell ref="A22:E22"/>
    <mergeCell ref="J22:K22"/>
    <mergeCell ref="A25:E25"/>
    <mergeCell ref="J25:K25"/>
    <mergeCell ref="A26:E26"/>
    <mergeCell ref="J26:K26"/>
    <mergeCell ref="A27:E27"/>
    <mergeCell ref="J27:K27"/>
    <mergeCell ref="A23:E23"/>
    <mergeCell ref="A24:E24"/>
    <mergeCell ref="J23:K23"/>
    <mergeCell ref="J24:K24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sqref="A1:K23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23" t="s">
        <v>116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5.75" x14ac:dyDescent="0.2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x14ac:dyDescent="0.25">
      <c r="A4" s="4"/>
    </row>
    <row r="5" spans="1:11" x14ac:dyDescent="0.25">
      <c r="A5" s="222" t="s">
        <v>121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x14ac:dyDescent="0.25">
      <c r="A6" s="222" t="s">
        <v>117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1" x14ac:dyDescent="0.25">
      <c r="A7" s="222" t="s">
        <v>85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1" x14ac:dyDescent="0.25">
      <c r="A8" s="3"/>
    </row>
    <row r="9" spans="1:11" ht="38.25" customHeight="1" x14ac:dyDescent="0.25">
      <c r="A9" s="214" t="s">
        <v>86</v>
      </c>
      <c r="B9" s="214"/>
      <c r="C9" s="217" t="s">
        <v>87</v>
      </c>
      <c r="D9" s="217"/>
      <c r="E9" s="217"/>
      <c r="F9" s="217"/>
      <c r="G9" s="217"/>
      <c r="H9" s="217"/>
      <c r="I9" s="217"/>
      <c r="J9" s="217"/>
      <c r="K9" s="217"/>
    </row>
    <row r="10" spans="1:11" ht="37.5" customHeight="1" x14ac:dyDescent="0.25">
      <c r="A10" s="214" t="s">
        <v>88</v>
      </c>
      <c r="B10" s="214"/>
      <c r="C10" s="219" t="s">
        <v>44</v>
      </c>
      <c r="D10" s="219"/>
      <c r="E10" s="219"/>
      <c r="F10" s="219"/>
      <c r="G10" s="219"/>
      <c r="H10" s="219"/>
      <c r="I10" s="219"/>
      <c r="J10" s="219"/>
      <c r="K10" s="219"/>
    </row>
    <row r="11" spans="1:11" ht="39" customHeight="1" x14ac:dyDescent="0.25">
      <c r="A11" s="214"/>
      <c r="B11" s="214"/>
      <c r="C11" s="213" t="s">
        <v>90</v>
      </c>
      <c r="D11" s="213"/>
      <c r="E11" s="213"/>
      <c r="F11" s="36" t="s">
        <v>78</v>
      </c>
      <c r="G11" s="36" t="s">
        <v>79</v>
      </c>
      <c r="H11" s="36" t="s">
        <v>17</v>
      </c>
      <c r="I11" s="36" t="s">
        <v>80</v>
      </c>
      <c r="J11" s="216" t="s">
        <v>81</v>
      </c>
      <c r="K11" s="216"/>
    </row>
    <row r="12" spans="1:11" x14ac:dyDescent="0.25">
      <c r="A12" s="214"/>
      <c r="B12" s="214"/>
      <c r="C12" s="220">
        <v>0</v>
      </c>
      <c r="D12" s="220"/>
      <c r="E12" s="220"/>
      <c r="F12" s="37">
        <f>F16</f>
        <v>0</v>
      </c>
      <c r="G12" s="37">
        <f>G16</f>
        <v>0</v>
      </c>
      <c r="H12" s="37">
        <f>H16</f>
        <v>0</v>
      </c>
      <c r="I12" s="37">
        <f t="shared" ref="I12" si="0">I16</f>
        <v>0</v>
      </c>
      <c r="J12" s="221">
        <f>J16</f>
        <v>0</v>
      </c>
      <c r="K12" s="221"/>
    </row>
    <row r="13" spans="1:11" ht="27.75" customHeight="1" x14ac:dyDescent="0.25">
      <c r="A13" s="218" t="s">
        <v>112</v>
      </c>
      <c r="B13" s="218" t="s">
        <v>109</v>
      </c>
      <c r="C13" s="218" t="s">
        <v>110</v>
      </c>
      <c r="D13" s="218" t="s">
        <v>111</v>
      </c>
      <c r="E13" s="218"/>
      <c r="F13" s="213" t="s">
        <v>91</v>
      </c>
      <c r="G13" s="213"/>
      <c r="H13" s="213"/>
      <c r="I13" s="213"/>
      <c r="J13" s="213"/>
      <c r="K13" s="213"/>
    </row>
    <row r="14" spans="1:11" ht="31.5" hidden="1" customHeight="1" x14ac:dyDescent="0.25">
      <c r="A14" s="218"/>
      <c r="B14" s="218"/>
      <c r="C14" s="218"/>
      <c r="D14" s="218"/>
      <c r="E14" s="218"/>
      <c r="F14" s="213"/>
      <c r="G14" s="213"/>
      <c r="H14" s="213"/>
      <c r="I14" s="213"/>
      <c r="J14" s="213"/>
      <c r="K14" s="213"/>
    </row>
    <row r="15" spans="1:11" ht="27.75" customHeight="1" x14ac:dyDescent="0.25">
      <c r="A15" s="218"/>
      <c r="B15" s="218"/>
      <c r="C15" s="218"/>
      <c r="D15" s="218"/>
      <c r="E15" s="218"/>
      <c r="F15" s="36" t="s">
        <v>92</v>
      </c>
      <c r="G15" s="36" t="s">
        <v>93</v>
      </c>
      <c r="H15" s="36" t="s">
        <v>94</v>
      </c>
      <c r="I15" s="36" t="s">
        <v>95</v>
      </c>
      <c r="J15" s="36" t="s">
        <v>96</v>
      </c>
      <c r="K15" s="36" t="s">
        <v>97</v>
      </c>
    </row>
    <row r="16" spans="1:11" ht="20.25" customHeight="1" x14ac:dyDescent="0.25">
      <c r="A16" s="218"/>
      <c r="B16" s="218" t="s">
        <v>120</v>
      </c>
      <c r="C16" s="218" t="s">
        <v>99</v>
      </c>
      <c r="D16" s="214" t="s">
        <v>100</v>
      </c>
      <c r="E16" s="214"/>
      <c r="F16" s="37">
        <f>F18+F19+F20</f>
        <v>0</v>
      </c>
      <c r="G16" s="37">
        <f t="shared" ref="G16:K16" si="1">G18+G19+G20</f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</row>
    <row r="17" spans="1:11" ht="16.5" customHeight="1" x14ac:dyDescent="0.25">
      <c r="A17" s="218"/>
      <c r="B17" s="218"/>
      <c r="C17" s="218"/>
      <c r="D17" s="214" t="s">
        <v>101</v>
      </c>
      <c r="E17" s="214"/>
      <c r="F17" s="37"/>
      <c r="G17" s="37"/>
      <c r="H17" s="37"/>
      <c r="I17" s="37"/>
      <c r="J17" s="37"/>
      <c r="K17" s="37"/>
    </row>
    <row r="18" spans="1:11" ht="51" customHeight="1" x14ac:dyDescent="0.25">
      <c r="A18" s="218"/>
      <c r="B18" s="218"/>
      <c r="C18" s="218"/>
      <c r="D18" s="214" t="s">
        <v>102</v>
      </c>
      <c r="E18" s="214"/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f>F18+G18+H18+I18+J18</f>
        <v>0</v>
      </c>
    </row>
    <row r="19" spans="1:11" ht="25.5" customHeight="1" x14ac:dyDescent="0.25">
      <c r="A19" s="218"/>
      <c r="B19" s="218"/>
      <c r="C19" s="218"/>
      <c r="D19" s="214" t="s">
        <v>103</v>
      </c>
      <c r="E19" s="214"/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f t="shared" ref="K19:K20" si="2">F19+G19+H19+I19+J19</f>
        <v>0</v>
      </c>
    </row>
    <row r="20" spans="1:11" ht="38.25" customHeight="1" x14ac:dyDescent="0.25">
      <c r="A20" s="218"/>
      <c r="B20" s="218"/>
      <c r="C20" s="218"/>
      <c r="D20" s="214" t="s">
        <v>104</v>
      </c>
      <c r="E20" s="214"/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f t="shared" si="2"/>
        <v>0</v>
      </c>
    </row>
    <row r="21" spans="1:11" ht="24.75" customHeight="1" x14ac:dyDescent="0.25">
      <c r="A21" s="215" t="s">
        <v>105</v>
      </c>
      <c r="B21" s="215"/>
      <c r="C21" s="215"/>
      <c r="D21" s="215"/>
      <c r="E21" s="215"/>
      <c r="F21" s="36" t="s">
        <v>78</v>
      </c>
      <c r="G21" s="36" t="s">
        <v>79</v>
      </c>
      <c r="H21" s="36" t="s">
        <v>17</v>
      </c>
      <c r="I21" s="36" t="s">
        <v>80</v>
      </c>
      <c r="J21" s="216" t="s">
        <v>81</v>
      </c>
      <c r="K21" s="216"/>
    </row>
    <row r="22" spans="1:11" ht="44.25" customHeight="1" x14ac:dyDescent="0.25">
      <c r="A22" s="217" t="s">
        <v>45</v>
      </c>
      <c r="B22" s="217"/>
      <c r="C22" s="217"/>
      <c r="D22" s="217"/>
      <c r="E22" s="217"/>
      <c r="F22" s="32">
        <v>0</v>
      </c>
      <c r="G22" s="32">
        <v>0</v>
      </c>
      <c r="H22" s="32">
        <v>0</v>
      </c>
      <c r="I22" s="32">
        <v>0</v>
      </c>
      <c r="J22" s="213">
        <v>0</v>
      </c>
      <c r="K22" s="213"/>
    </row>
    <row r="23" spans="1:11" ht="35.25" customHeight="1" x14ac:dyDescent="0.25">
      <c r="A23" s="212" t="s">
        <v>46</v>
      </c>
      <c r="B23" s="212"/>
      <c r="C23" s="212"/>
      <c r="D23" s="212"/>
      <c r="E23" s="212"/>
      <c r="F23" s="32">
        <v>0</v>
      </c>
      <c r="G23" s="32">
        <v>0</v>
      </c>
      <c r="H23" s="32">
        <v>1</v>
      </c>
      <c r="I23" s="32">
        <v>1</v>
      </c>
      <c r="J23" s="213">
        <v>1</v>
      </c>
      <c r="K23" s="213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"/>
    </row>
  </sheetData>
  <mergeCells count="32">
    <mergeCell ref="A7:K7"/>
    <mergeCell ref="A1:K1"/>
    <mergeCell ref="A2:K2"/>
    <mergeCell ref="A3:K3"/>
    <mergeCell ref="A5:K5"/>
    <mergeCell ref="A6:K6"/>
    <mergeCell ref="D17:E17"/>
    <mergeCell ref="D18:E18"/>
    <mergeCell ref="A9:B9"/>
    <mergeCell ref="C9:K9"/>
    <mergeCell ref="A10:B12"/>
    <mergeCell ref="C10:K10"/>
    <mergeCell ref="C11:E11"/>
    <mergeCell ref="J11:K11"/>
    <mergeCell ref="C12:E12"/>
    <mergeCell ref="J12:K12"/>
    <mergeCell ref="A23:E23"/>
    <mergeCell ref="J23:K23"/>
    <mergeCell ref="D19:E19"/>
    <mergeCell ref="D20:E20"/>
    <mergeCell ref="A21:E21"/>
    <mergeCell ref="J21:K21"/>
    <mergeCell ref="A22:E22"/>
    <mergeCell ref="J22:K22"/>
    <mergeCell ref="A13:A20"/>
    <mergeCell ref="B13:B15"/>
    <mergeCell ref="C13:C15"/>
    <mergeCell ref="D13:E15"/>
    <mergeCell ref="F13:K14"/>
    <mergeCell ref="B16:B20"/>
    <mergeCell ref="C16:C20"/>
    <mergeCell ref="D16:E16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sqref="A1:K23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185" t="s">
        <v>122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x14ac:dyDescent="0.2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 x14ac:dyDescent="0.2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118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5">
      <c r="A5" s="184" t="s">
        <v>123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30" customHeight="1" x14ac:dyDescent="0.25">
      <c r="A6" s="224" t="s">
        <v>124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x14ac:dyDescent="0.25">
      <c r="A7" s="184" t="s">
        <v>85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x14ac:dyDescent="0.25">
      <c r="A8" s="119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38.25" customHeight="1" x14ac:dyDescent="0.25">
      <c r="A9" s="187" t="s">
        <v>86</v>
      </c>
      <c r="B9" s="187"/>
      <c r="C9" s="208" t="s">
        <v>87</v>
      </c>
      <c r="D9" s="208"/>
      <c r="E9" s="208"/>
      <c r="F9" s="208"/>
      <c r="G9" s="208"/>
      <c r="H9" s="208"/>
      <c r="I9" s="208"/>
      <c r="J9" s="208"/>
      <c r="K9" s="208"/>
    </row>
    <row r="10" spans="1:11" ht="37.5" customHeight="1" x14ac:dyDescent="0.25">
      <c r="A10" s="187" t="s">
        <v>88</v>
      </c>
      <c r="B10" s="187"/>
      <c r="C10" s="207" t="s">
        <v>49</v>
      </c>
      <c r="D10" s="207"/>
      <c r="E10" s="207"/>
      <c r="F10" s="207"/>
      <c r="G10" s="207"/>
      <c r="H10" s="207"/>
      <c r="I10" s="207"/>
      <c r="J10" s="207"/>
      <c r="K10" s="207"/>
    </row>
    <row r="11" spans="1:11" ht="39" customHeight="1" x14ac:dyDescent="0.25">
      <c r="A11" s="187"/>
      <c r="B11" s="187"/>
      <c r="C11" s="189" t="s">
        <v>90</v>
      </c>
      <c r="D11" s="189"/>
      <c r="E11" s="189"/>
      <c r="F11" s="46" t="s">
        <v>78</v>
      </c>
      <c r="G11" s="46" t="s">
        <v>79</v>
      </c>
      <c r="H11" s="46" t="s">
        <v>17</v>
      </c>
      <c r="I11" s="46" t="s">
        <v>80</v>
      </c>
      <c r="J11" s="209" t="s">
        <v>81</v>
      </c>
      <c r="K11" s="209"/>
    </row>
    <row r="12" spans="1:11" x14ac:dyDescent="0.25">
      <c r="A12" s="187"/>
      <c r="B12" s="187"/>
      <c r="C12" s="210">
        <v>0</v>
      </c>
      <c r="D12" s="210"/>
      <c r="E12" s="210"/>
      <c r="F12" s="88">
        <f>F16</f>
        <v>142.4</v>
      </c>
      <c r="G12" s="88">
        <f>G16</f>
        <v>0</v>
      </c>
      <c r="H12" s="88">
        <f>H16</f>
        <v>729.8</v>
      </c>
      <c r="I12" s="88">
        <f t="shared" ref="I12" si="0">I16</f>
        <v>480</v>
      </c>
      <c r="J12" s="211">
        <f>J16</f>
        <v>480</v>
      </c>
      <c r="K12" s="211"/>
    </row>
    <row r="13" spans="1:11" ht="27.75" customHeight="1" x14ac:dyDescent="0.25">
      <c r="A13" s="203" t="s">
        <v>112</v>
      </c>
      <c r="B13" s="203" t="s">
        <v>109</v>
      </c>
      <c r="C13" s="203" t="s">
        <v>110</v>
      </c>
      <c r="D13" s="203" t="s">
        <v>111</v>
      </c>
      <c r="E13" s="203"/>
      <c r="F13" s="189" t="s">
        <v>91</v>
      </c>
      <c r="G13" s="189"/>
      <c r="H13" s="189"/>
      <c r="I13" s="189"/>
      <c r="J13" s="189"/>
      <c r="K13" s="189"/>
    </row>
    <row r="14" spans="1:11" ht="31.5" hidden="1" customHeight="1" x14ac:dyDescent="0.25">
      <c r="A14" s="203"/>
      <c r="B14" s="203"/>
      <c r="C14" s="203"/>
      <c r="D14" s="203"/>
      <c r="E14" s="203"/>
      <c r="F14" s="189"/>
      <c r="G14" s="189"/>
      <c r="H14" s="189"/>
      <c r="I14" s="189"/>
      <c r="J14" s="189"/>
      <c r="K14" s="189"/>
    </row>
    <row r="15" spans="1:11" ht="27.75" customHeight="1" x14ac:dyDescent="0.25">
      <c r="A15" s="203"/>
      <c r="B15" s="203"/>
      <c r="C15" s="203"/>
      <c r="D15" s="203"/>
      <c r="E15" s="203"/>
      <c r="F15" s="46" t="s">
        <v>92</v>
      </c>
      <c r="G15" s="46" t="s">
        <v>93</v>
      </c>
      <c r="H15" s="46" t="s">
        <v>94</v>
      </c>
      <c r="I15" s="46" t="s">
        <v>95</v>
      </c>
      <c r="J15" s="46" t="s">
        <v>96</v>
      </c>
      <c r="K15" s="46" t="s">
        <v>97</v>
      </c>
    </row>
    <row r="16" spans="1:11" ht="20.25" customHeight="1" x14ac:dyDescent="0.25">
      <c r="A16" s="203"/>
      <c r="B16" s="203" t="s">
        <v>125</v>
      </c>
      <c r="C16" s="203" t="s">
        <v>99</v>
      </c>
      <c r="D16" s="187" t="s">
        <v>100</v>
      </c>
      <c r="E16" s="187"/>
      <c r="F16" s="88">
        <f>F18+F19+F20</f>
        <v>142.4</v>
      </c>
      <c r="G16" s="88">
        <f t="shared" ref="G16:K16" si="1">G18+G19+G20</f>
        <v>0</v>
      </c>
      <c r="H16" s="88">
        <f t="shared" si="1"/>
        <v>729.8</v>
      </c>
      <c r="I16" s="88">
        <f t="shared" si="1"/>
        <v>480</v>
      </c>
      <c r="J16" s="88">
        <f t="shared" si="1"/>
        <v>480</v>
      </c>
      <c r="K16" s="88">
        <f t="shared" si="1"/>
        <v>1832.1999999999998</v>
      </c>
    </row>
    <row r="17" spans="1:11" ht="16.5" customHeight="1" x14ac:dyDescent="0.25">
      <c r="A17" s="203"/>
      <c r="B17" s="203"/>
      <c r="C17" s="203"/>
      <c r="D17" s="187" t="s">
        <v>101</v>
      </c>
      <c r="E17" s="187"/>
      <c r="F17" s="88"/>
      <c r="G17" s="88"/>
      <c r="H17" s="88"/>
      <c r="I17" s="88"/>
      <c r="J17" s="88"/>
      <c r="K17" s="88"/>
    </row>
    <row r="18" spans="1:11" ht="51" customHeight="1" x14ac:dyDescent="0.25">
      <c r="A18" s="203"/>
      <c r="B18" s="203"/>
      <c r="C18" s="203"/>
      <c r="D18" s="187" t="s">
        <v>102</v>
      </c>
      <c r="E18" s="187"/>
      <c r="F18" s="88">
        <v>142.4</v>
      </c>
      <c r="G18" s="88">
        <v>0</v>
      </c>
      <c r="H18" s="88">
        <v>629.79999999999995</v>
      </c>
      <c r="I18" s="88">
        <v>480</v>
      </c>
      <c r="J18" s="88">
        <v>480</v>
      </c>
      <c r="K18" s="88">
        <f>F18+G18+H18+I18+J18</f>
        <v>1732.1999999999998</v>
      </c>
    </row>
    <row r="19" spans="1:11" ht="25.5" customHeight="1" x14ac:dyDescent="0.25">
      <c r="A19" s="203"/>
      <c r="B19" s="203"/>
      <c r="C19" s="203"/>
      <c r="D19" s="187" t="s">
        <v>103</v>
      </c>
      <c r="E19" s="187"/>
      <c r="F19" s="88">
        <v>0</v>
      </c>
      <c r="G19" s="88">
        <v>0</v>
      </c>
      <c r="H19" s="88">
        <v>100</v>
      </c>
      <c r="I19" s="88">
        <v>0</v>
      </c>
      <c r="J19" s="88">
        <v>0</v>
      </c>
      <c r="K19" s="88">
        <f t="shared" ref="K19:K20" si="2">F19+G19+H19+I19+J19</f>
        <v>100</v>
      </c>
    </row>
    <row r="20" spans="1:11" ht="38.25" customHeight="1" x14ac:dyDescent="0.25">
      <c r="A20" s="203"/>
      <c r="B20" s="203"/>
      <c r="C20" s="203"/>
      <c r="D20" s="187" t="s">
        <v>104</v>
      </c>
      <c r="E20" s="187"/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f t="shared" si="2"/>
        <v>0</v>
      </c>
    </row>
    <row r="21" spans="1:11" ht="24.75" customHeight="1" x14ac:dyDescent="0.25">
      <c r="A21" s="204" t="s">
        <v>105</v>
      </c>
      <c r="B21" s="204"/>
      <c r="C21" s="204"/>
      <c r="D21" s="204"/>
      <c r="E21" s="204"/>
      <c r="F21" s="46" t="s">
        <v>78</v>
      </c>
      <c r="G21" s="46" t="s">
        <v>79</v>
      </c>
      <c r="H21" s="46" t="s">
        <v>17</v>
      </c>
      <c r="I21" s="46" t="s">
        <v>80</v>
      </c>
      <c r="J21" s="209" t="s">
        <v>81</v>
      </c>
      <c r="K21" s="209"/>
    </row>
    <row r="22" spans="1:11" x14ac:dyDescent="0.25">
      <c r="A22" s="208" t="s">
        <v>50</v>
      </c>
      <c r="B22" s="208"/>
      <c r="C22" s="208"/>
      <c r="D22" s="208"/>
      <c r="E22" s="208"/>
      <c r="F22" s="91">
        <v>12</v>
      </c>
      <c r="G22" s="91">
        <v>12</v>
      </c>
      <c r="H22" s="91">
        <v>12</v>
      </c>
      <c r="I22" s="91">
        <v>12</v>
      </c>
      <c r="J22" s="189">
        <v>12</v>
      </c>
      <c r="K22" s="189"/>
    </row>
    <row r="23" spans="1:11" ht="35.25" customHeight="1" x14ac:dyDescent="0.25">
      <c r="A23" s="188" t="s">
        <v>126</v>
      </c>
      <c r="B23" s="188"/>
      <c r="C23" s="188"/>
      <c r="D23" s="188"/>
      <c r="E23" s="188"/>
      <c r="F23" s="91">
        <v>4.99</v>
      </c>
      <c r="G23" s="91">
        <v>5.57</v>
      </c>
      <c r="H23" s="91">
        <v>5.56</v>
      </c>
      <c r="I23" s="91">
        <v>5.54</v>
      </c>
      <c r="J23" s="189">
        <v>5.57</v>
      </c>
      <c r="K23" s="189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"/>
    </row>
  </sheetData>
  <mergeCells count="32">
    <mergeCell ref="A7:K7"/>
    <mergeCell ref="A1:K1"/>
    <mergeCell ref="A2:K2"/>
    <mergeCell ref="A3:K3"/>
    <mergeCell ref="A5:K5"/>
    <mergeCell ref="A6:K6"/>
    <mergeCell ref="D17:E17"/>
    <mergeCell ref="D18:E18"/>
    <mergeCell ref="A9:B9"/>
    <mergeCell ref="C9:K9"/>
    <mergeCell ref="A10:B12"/>
    <mergeCell ref="C10:K10"/>
    <mergeCell ref="C11:E11"/>
    <mergeCell ref="J11:K11"/>
    <mergeCell ref="C12:E12"/>
    <mergeCell ref="J12:K12"/>
    <mergeCell ref="A23:E23"/>
    <mergeCell ref="J23:K23"/>
    <mergeCell ref="D19:E19"/>
    <mergeCell ref="D20:E20"/>
    <mergeCell ref="A21:E21"/>
    <mergeCell ref="J21:K21"/>
    <mergeCell ref="A22:E22"/>
    <mergeCell ref="J22:K22"/>
    <mergeCell ref="A13:A20"/>
    <mergeCell ref="B13:B15"/>
    <mergeCell ref="C13:C15"/>
    <mergeCell ref="D13:E15"/>
    <mergeCell ref="F13:K14"/>
    <mergeCell ref="B16:B20"/>
    <mergeCell ref="C16:C20"/>
    <mergeCell ref="D16:E16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0" zoomScaleNormal="100" workbookViewId="0">
      <selection activeCell="Q21" sqref="Q21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x14ac:dyDescent="0.2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5.75" x14ac:dyDescent="0.2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x14ac:dyDescent="0.25">
      <c r="A4" s="4"/>
    </row>
    <row r="5" spans="1:11" x14ac:dyDescent="0.25">
      <c r="A5" s="222" t="s">
        <v>128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x14ac:dyDescent="0.25">
      <c r="A6" s="225" t="s">
        <v>129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1" x14ac:dyDescent="0.25">
      <c r="A7" s="222" t="s">
        <v>85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</row>
    <row r="8" spans="1:11" x14ac:dyDescent="0.25">
      <c r="A8" s="3"/>
    </row>
    <row r="9" spans="1:11" ht="38.25" customHeight="1" x14ac:dyDescent="0.25">
      <c r="A9" s="214" t="s">
        <v>86</v>
      </c>
      <c r="B9" s="214"/>
      <c r="C9" s="217" t="s">
        <v>87</v>
      </c>
      <c r="D9" s="217"/>
      <c r="E9" s="217"/>
      <c r="F9" s="217"/>
      <c r="G9" s="217"/>
      <c r="H9" s="217"/>
      <c r="I9" s="217"/>
      <c r="J9" s="217"/>
      <c r="K9" s="217"/>
    </row>
    <row r="10" spans="1:11" ht="30.75" customHeight="1" x14ac:dyDescent="0.25">
      <c r="A10" s="214" t="s">
        <v>88</v>
      </c>
      <c r="B10" s="214"/>
      <c r="C10" s="219" t="s">
        <v>130</v>
      </c>
      <c r="D10" s="219"/>
      <c r="E10" s="219"/>
      <c r="F10" s="219"/>
      <c r="G10" s="219"/>
      <c r="H10" s="219"/>
      <c r="I10" s="219"/>
      <c r="J10" s="219"/>
      <c r="K10" s="219"/>
    </row>
    <row r="11" spans="1:11" x14ac:dyDescent="0.25">
      <c r="A11" s="214"/>
      <c r="B11" s="214"/>
      <c r="C11" s="213" t="s">
        <v>90</v>
      </c>
      <c r="D11" s="213"/>
      <c r="E11" s="213"/>
      <c r="F11" s="36" t="s">
        <v>78</v>
      </c>
      <c r="G11" s="36" t="s">
        <v>79</v>
      </c>
      <c r="H11" s="36" t="s">
        <v>17</v>
      </c>
      <c r="I11" s="36" t="s">
        <v>80</v>
      </c>
      <c r="J11" s="216" t="s">
        <v>81</v>
      </c>
      <c r="K11" s="216"/>
    </row>
    <row r="12" spans="1:11" x14ac:dyDescent="0.25">
      <c r="A12" s="214"/>
      <c r="B12" s="214"/>
      <c r="C12" s="220">
        <v>0</v>
      </c>
      <c r="D12" s="220"/>
      <c r="E12" s="220"/>
      <c r="F12" s="37">
        <v>1110.9000000000001</v>
      </c>
      <c r="G12" s="37">
        <v>1920.7</v>
      </c>
      <c r="H12" s="159">
        <v>1383.4</v>
      </c>
      <c r="I12" s="37">
        <f>I24</f>
        <v>1693.4</v>
      </c>
      <c r="J12" s="221">
        <f>J24</f>
        <v>1693.4</v>
      </c>
      <c r="K12" s="221"/>
    </row>
    <row r="13" spans="1:11" ht="38.25" customHeight="1" x14ac:dyDescent="0.25">
      <c r="A13" s="214" t="s">
        <v>137</v>
      </c>
      <c r="B13" s="214"/>
      <c r="C13" s="219" t="s">
        <v>131</v>
      </c>
      <c r="D13" s="219"/>
      <c r="E13" s="219"/>
      <c r="F13" s="219"/>
      <c r="G13" s="219"/>
      <c r="H13" s="219"/>
      <c r="I13" s="219"/>
      <c r="J13" s="219"/>
      <c r="K13" s="219"/>
    </row>
    <row r="14" spans="1:11" x14ac:dyDescent="0.25">
      <c r="A14" s="214"/>
      <c r="B14" s="214"/>
      <c r="C14" s="213" t="s">
        <v>90</v>
      </c>
      <c r="D14" s="213"/>
      <c r="E14" s="213"/>
      <c r="F14" s="36" t="s">
        <v>78</v>
      </c>
      <c r="G14" s="36" t="s">
        <v>79</v>
      </c>
      <c r="H14" s="36" t="s">
        <v>17</v>
      </c>
      <c r="I14" s="36" t="s">
        <v>80</v>
      </c>
      <c r="J14" s="216" t="s">
        <v>81</v>
      </c>
      <c r="K14" s="216"/>
    </row>
    <row r="15" spans="1:11" x14ac:dyDescent="0.25">
      <c r="A15" s="214"/>
      <c r="B15" s="214"/>
      <c r="C15" s="220">
        <v>0</v>
      </c>
      <c r="D15" s="220"/>
      <c r="E15" s="220"/>
      <c r="F15" s="37">
        <v>60</v>
      </c>
      <c r="G15" s="37">
        <f>G19</f>
        <v>0</v>
      </c>
      <c r="H15" s="159">
        <v>310</v>
      </c>
      <c r="I15" s="37">
        <f t="shared" ref="I15" si="0">I19</f>
        <v>0</v>
      </c>
      <c r="J15" s="221">
        <f>J19</f>
        <v>0</v>
      </c>
      <c r="K15" s="221"/>
    </row>
    <row r="16" spans="1:11" x14ac:dyDescent="0.25">
      <c r="A16" s="214" t="s">
        <v>138</v>
      </c>
      <c r="B16" s="214"/>
      <c r="C16" s="219" t="s">
        <v>132</v>
      </c>
      <c r="D16" s="219"/>
      <c r="E16" s="219"/>
      <c r="F16" s="219"/>
      <c r="G16" s="219"/>
      <c r="H16" s="219"/>
      <c r="I16" s="219"/>
      <c r="J16" s="219"/>
      <c r="K16" s="219"/>
    </row>
    <row r="17" spans="1:13" x14ac:dyDescent="0.25">
      <c r="A17" s="214"/>
      <c r="B17" s="214"/>
      <c r="C17" s="213" t="s">
        <v>90</v>
      </c>
      <c r="D17" s="213"/>
      <c r="E17" s="213"/>
      <c r="F17" s="36" t="s">
        <v>78</v>
      </c>
      <c r="G17" s="36" t="s">
        <v>79</v>
      </c>
      <c r="H17" s="36" t="s">
        <v>17</v>
      </c>
      <c r="I17" s="36" t="s">
        <v>80</v>
      </c>
      <c r="J17" s="216" t="s">
        <v>81</v>
      </c>
      <c r="K17" s="216"/>
    </row>
    <row r="18" spans="1:13" x14ac:dyDescent="0.25">
      <c r="A18" s="214"/>
      <c r="B18" s="214"/>
      <c r="C18" s="220">
        <v>0</v>
      </c>
      <c r="D18" s="220"/>
      <c r="E18" s="220"/>
      <c r="F18" s="37">
        <v>0</v>
      </c>
      <c r="G18" s="37">
        <v>0</v>
      </c>
      <c r="H18" s="37">
        <v>0</v>
      </c>
      <c r="I18" s="37">
        <v>0</v>
      </c>
      <c r="J18" s="221">
        <v>0</v>
      </c>
      <c r="K18" s="221"/>
    </row>
    <row r="19" spans="1:13" ht="27.75" customHeight="1" x14ac:dyDescent="0.25">
      <c r="A19" s="218" t="s">
        <v>112</v>
      </c>
      <c r="B19" s="218" t="s">
        <v>109</v>
      </c>
      <c r="C19" s="218" t="s">
        <v>110</v>
      </c>
      <c r="D19" s="218" t="s">
        <v>111</v>
      </c>
      <c r="E19" s="218"/>
      <c r="F19" s="213" t="s">
        <v>91</v>
      </c>
      <c r="G19" s="213"/>
      <c r="H19" s="213"/>
      <c r="I19" s="213"/>
      <c r="J19" s="213"/>
      <c r="K19" s="213"/>
    </row>
    <row r="20" spans="1:13" ht="31.5" hidden="1" customHeight="1" x14ac:dyDescent="0.25">
      <c r="A20" s="218"/>
      <c r="B20" s="218"/>
      <c r="C20" s="218"/>
      <c r="D20" s="218"/>
      <c r="E20" s="218"/>
      <c r="F20" s="213"/>
      <c r="G20" s="213"/>
      <c r="H20" s="213"/>
      <c r="I20" s="213"/>
      <c r="J20" s="213"/>
      <c r="K20" s="213"/>
    </row>
    <row r="21" spans="1:13" ht="27.75" customHeight="1" x14ac:dyDescent="0.25">
      <c r="A21" s="218"/>
      <c r="B21" s="218"/>
      <c r="C21" s="218"/>
      <c r="D21" s="218"/>
      <c r="E21" s="218"/>
      <c r="F21" s="36" t="s">
        <v>92</v>
      </c>
      <c r="G21" s="36" t="s">
        <v>93</v>
      </c>
      <c r="H21" s="36" t="s">
        <v>94</v>
      </c>
      <c r="I21" s="36" t="s">
        <v>95</v>
      </c>
      <c r="J21" s="36" t="s">
        <v>96</v>
      </c>
      <c r="K21" s="36" t="s">
        <v>97</v>
      </c>
    </row>
    <row r="22" spans="1:13" ht="20.25" customHeight="1" x14ac:dyDescent="0.25">
      <c r="A22" s="218"/>
      <c r="B22" s="218" t="s">
        <v>136</v>
      </c>
      <c r="C22" s="218" t="s">
        <v>99</v>
      </c>
      <c r="D22" s="214" t="s">
        <v>100</v>
      </c>
      <c r="E22" s="214"/>
      <c r="F22" s="37">
        <f>F24+F25+F26</f>
        <v>1170.9000000000001</v>
      </c>
      <c r="G22" s="37">
        <f t="shared" ref="G22:K22" si="1">G24+G25+G26</f>
        <v>1920.7</v>
      </c>
      <c r="H22" s="37">
        <f t="shared" si="1"/>
        <v>1693.4</v>
      </c>
      <c r="I22" s="37">
        <f t="shared" si="1"/>
        <v>1693.4</v>
      </c>
      <c r="J22" s="37">
        <f t="shared" si="1"/>
        <v>1693.4</v>
      </c>
      <c r="K22" s="37">
        <f t="shared" si="1"/>
        <v>8171.7999999999993</v>
      </c>
    </row>
    <row r="23" spans="1:13" ht="16.5" customHeight="1" x14ac:dyDescent="0.25">
      <c r="A23" s="218"/>
      <c r="B23" s="218"/>
      <c r="C23" s="218"/>
      <c r="D23" s="214" t="s">
        <v>101</v>
      </c>
      <c r="E23" s="214"/>
      <c r="F23" s="37"/>
      <c r="G23" s="37"/>
      <c r="H23" s="37"/>
      <c r="I23" s="37"/>
      <c r="J23" s="37"/>
      <c r="K23" s="37"/>
    </row>
    <row r="24" spans="1:13" ht="51" customHeight="1" x14ac:dyDescent="0.25">
      <c r="A24" s="218"/>
      <c r="B24" s="218"/>
      <c r="C24" s="218"/>
      <c r="D24" s="214" t="s">
        <v>102</v>
      </c>
      <c r="E24" s="214"/>
      <c r="F24" s="37">
        <v>1170.9000000000001</v>
      </c>
      <c r="G24" s="37">
        <v>1920.7</v>
      </c>
      <c r="H24" s="37">
        <v>1693.4</v>
      </c>
      <c r="I24" s="37">
        <v>1693.4</v>
      </c>
      <c r="J24" s="37">
        <v>1693.4</v>
      </c>
      <c r="K24" s="37">
        <f>F24+G24+H24+I24+J24</f>
        <v>8171.7999999999993</v>
      </c>
    </row>
    <row r="25" spans="1:13" ht="25.5" customHeight="1" x14ac:dyDescent="0.25">
      <c r="A25" s="218"/>
      <c r="B25" s="218"/>
      <c r="C25" s="218"/>
      <c r="D25" s="214" t="s">
        <v>103</v>
      </c>
      <c r="E25" s="214"/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f t="shared" ref="K25:K26" si="2">F25+G25+H25+I25+J25</f>
        <v>0</v>
      </c>
    </row>
    <row r="26" spans="1:13" ht="38.25" customHeight="1" x14ac:dyDescent="0.25">
      <c r="A26" s="218"/>
      <c r="B26" s="218"/>
      <c r="C26" s="218"/>
      <c r="D26" s="214" t="s">
        <v>104</v>
      </c>
      <c r="E26" s="214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f t="shared" si="2"/>
        <v>0</v>
      </c>
    </row>
    <row r="27" spans="1:13" ht="24.75" customHeight="1" x14ac:dyDescent="0.25">
      <c r="A27" s="215" t="s">
        <v>105</v>
      </c>
      <c r="B27" s="215"/>
      <c r="C27" s="215"/>
      <c r="D27" s="215"/>
      <c r="E27" s="215"/>
      <c r="F27" s="36" t="s">
        <v>78</v>
      </c>
      <c r="G27" s="36" t="s">
        <v>79</v>
      </c>
      <c r="H27" s="36" t="s">
        <v>17</v>
      </c>
      <c r="I27" s="36" t="s">
        <v>80</v>
      </c>
      <c r="J27" s="216" t="s">
        <v>81</v>
      </c>
      <c r="K27" s="216"/>
    </row>
    <row r="28" spans="1:13" ht="24.75" customHeight="1" x14ac:dyDescent="0.25">
      <c r="A28" s="219" t="s">
        <v>133</v>
      </c>
      <c r="B28" s="219"/>
      <c r="C28" s="219"/>
      <c r="D28" s="219"/>
      <c r="E28" s="219"/>
      <c r="F28" s="32">
        <v>0.3</v>
      </c>
      <c r="G28" s="32">
        <v>0.36</v>
      </c>
      <c r="H28" s="32">
        <v>0.39</v>
      </c>
      <c r="I28" s="32">
        <v>0.44</v>
      </c>
      <c r="J28" s="213">
        <v>0.48</v>
      </c>
      <c r="K28" s="213"/>
    </row>
    <row r="29" spans="1:13" ht="24.75" customHeight="1" x14ac:dyDescent="0.25">
      <c r="A29" s="219" t="s">
        <v>134</v>
      </c>
      <c r="B29" s="219"/>
      <c r="C29" s="219"/>
      <c r="D29" s="219"/>
      <c r="E29" s="219"/>
      <c r="F29" s="32">
        <v>307.3</v>
      </c>
      <c r="G29" s="32">
        <v>308.7</v>
      </c>
      <c r="H29" s="32">
        <v>312.39999999999998</v>
      </c>
      <c r="I29" s="32">
        <v>320.10000000000002</v>
      </c>
      <c r="J29" s="213">
        <v>322.8</v>
      </c>
      <c r="K29" s="213"/>
      <c r="M29" s="6"/>
    </row>
    <row r="30" spans="1:13" ht="18.75" customHeight="1" x14ac:dyDescent="0.25">
      <c r="A30" s="217" t="s">
        <v>135</v>
      </c>
      <c r="B30" s="217"/>
      <c r="C30" s="217"/>
      <c r="D30" s="217"/>
      <c r="E30" s="217"/>
      <c r="F30" s="32">
        <v>72</v>
      </c>
      <c r="G30" s="32">
        <v>74</v>
      </c>
      <c r="H30" s="32">
        <v>76</v>
      </c>
      <c r="I30" s="32">
        <v>78</v>
      </c>
      <c r="J30" s="213">
        <v>80</v>
      </c>
      <c r="K30" s="213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3" x14ac:dyDescent="0.25">
      <c r="A32" s="4"/>
    </row>
  </sheetData>
  <mergeCells count="46">
    <mergeCell ref="A7:K7"/>
    <mergeCell ref="A1:K1"/>
    <mergeCell ref="A2:K2"/>
    <mergeCell ref="A3:K3"/>
    <mergeCell ref="A5:K5"/>
    <mergeCell ref="A6:K6"/>
    <mergeCell ref="A30:E30"/>
    <mergeCell ref="J30:K30"/>
    <mergeCell ref="A9:B9"/>
    <mergeCell ref="C9:K9"/>
    <mergeCell ref="A16:B18"/>
    <mergeCell ref="C16:K16"/>
    <mergeCell ref="C17:E17"/>
    <mergeCell ref="J17:K17"/>
    <mergeCell ref="C18:E18"/>
    <mergeCell ref="J18:K18"/>
    <mergeCell ref="C14:E14"/>
    <mergeCell ref="J14:K14"/>
    <mergeCell ref="C15:E15"/>
    <mergeCell ref="J15:K15"/>
    <mergeCell ref="A13:B15"/>
    <mergeCell ref="C13:K13"/>
    <mergeCell ref="A27:E27"/>
    <mergeCell ref="J27:K27"/>
    <mergeCell ref="A10:B12"/>
    <mergeCell ref="C10:K10"/>
    <mergeCell ref="C11:E11"/>
    <mergeCell ref="J11:K11"/>
    <mergeCell ref="C12:E12"/>
    <mergeCell ref="J12:K12"/>
    <mergeCell ref="A28:E28"/>
    <mergeCell ref="A29:E29"/>
    <mergeCell ref="J28:K28"/>
    <mergeCell ref="J29:K29"/>
    <mergeCell ref="A19:A26"/>
    <mergeCell ref="B19:B21"/>
    <mergeCell ref="C19:C21"/>
    <mergeCell ref="D19:E21"/>
    <mergeCell ref="F19:K20"/>
    <mergeCell ref="B22:B26"/>
    <mergeCell ref="C22:C26"/>
    <mergeCell ref="D22:E22"/>
    <mergeCell ref="D23:E23"/>
    <mergeCell ref="D24:E24"/>
    <mergeCell ref="D25:E25"/>
    <mergeCell ref="D26:E26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zoomScaleNormal="100" workbookViewId="0">
      <selection activeCell="M17" sqref="M17:N18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185" t="s">
        <v>139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x14ac:dyDescent="0.2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 x14ac:dyDescent="0.2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118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5">
      <c r="A5" s="184" t="s">
        <v>140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x14ac:dyDescent="0.25">
      <c r="A6" s="224" t="s">
        <v>141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x14ac:dyDescent="0.25">
      <c r="A7" s="184" t="s">
        <v>85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x14ac:dyDescent="0.25">
      <c r="A8" s="119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38.25" customHeight="1" x14ac:dyDescent="0.25">
      <c r="A9" s="187" t="s">
        <v>86</v>
      </c>
      <c r="B9" s="187"/>
      <c r="C9" s="208" t="s">
        <v>87</v>
      </c>
      <c r="D9" s="208"/>
      <c r="E9" s="208"/>
      <c r="F9" s="208"/>
      <c r="G9" s="208"/>
      <c r="H9" s="208"/>
      <c r="I9" s="208"/>
      <c r="J9" s="208"/>
      <c r="K9" s="208"/>
    </row>
    <row r="10" spans="1:11" ht="30.75" customHeight="1" x14ac:dyDescent="0.25">
      <c r="A10" s="187" t="s">
        <v>88</v>
      </c>
      <c r="B10" s="187"/>
      <c r="C10" s="207" t="s">
        <v>142</v>
      </c>
      <c r="D10" s="207"/>
      <c r="E10" s="207"/>
      <c r="F10" s="207"/>
      <c r="G10" s="207"/>
      <c r="H10" s="207"/>
      <c r="I10" s="207"/>
      <c r="J10" s="207"/>
      <c r="K10" s="207"/>
    </row>
    <row r="11" spans="1:11" x14ac:dyDescent="0.25">
      <c r="A11" s="187"/>
      <c r="B11" s="187"/>
      <c r="C11" s="189" t="s">
        <v>90</v>
      </c>
      <c r="D11" s="189"/>
      <c r="E11" s="189"/>
      <c r="F11" s="128" t="s">
        <v>78</v>
      </c>
      <c r="G11" s="128" t="s">
        <v>79</v>
      </c>
      <c r="H11" s="128" t="s">
        <v>17</v>
      </c>
      <c r="I11" s="128" t="s">
        <v>80</v>
      </c>
      <c r="J11" s="209" t="s">
        <v>81</v>
      </c>
      <c r="K11" s="209"/>
    </row>
    <row r="12" spans="1:11" x14ac:dyDescent="0.25">
      <c r="A12" s="187"/>
      <c r="B12" s="187"/>
      <c r="C12" s="210">
        <v>0</v>
      </c>
      <c r="D12" s="210"/>
      <c r="E12" s="210"/>
      <c r="F12" s="129">
        <f>F16</f>
        <v>4532</v>
      </c>
      <c r="G12" s="129">
        <f t="shared" ref="G12:I12" si="0">G16</f>
        <v>18235.8</v>
      </c>
      <c r="H12" s="129">
        <f t="shared" si="0"/>
        <v>18660.400000000001</v>
      </c>
      <c r="I12" s="129">
        <f t="shared" si="0"/>
        <v>264457.8</v>
      </c>
      <c r="J12" s="211">
        <f>J16</f>
        <v>162449</v>
      </c>
      <c r="K12" s="211"/>
    </row>
    <row r="13" spans="1:11" ht="27.75" customHeight="1" x14ac:dyDescent="0.25">
      <c r="A13" s="203" t="s">
        <v>112</v>
      </c>
      <c r="B13" s="203" t="s">
        <v>109</v>
      </c>
      <c r="C13" s="203" t="s">
        <v>110</v>
      </c>
      <c r="D13" s="203" t="s">
        <v>111</v>
      </c>
      <c r="E13" s="203"/>
      <c r="F13" s="189" t="s">
        <v>91</v>
      </c>
      <c r="G13" s="189"/>
      <c r="H13" s="189"/>
      <c r="I13" s="189"/>
      <c r="J13" s="189"/>
      <c r="K13" s="189"/>
    </row>
    <row r="14" spans="1:11" ht="31.5" hidden="1" customHeight="1" x14ac:dyDescent="0.25">
      <c r="A14" s="203"/>
      <c r="B14" s="203"/>
      <c r="C14" s="203"/>
      <c r="D14" s="203"/>
      <c r="E14" s="203"/>
      <c r="F14" s="189"/>
      <c r="G14" s="189"/>
      <c r="H14" s="189"/>
      <c r="I14" s="189"/>
      <c r="J14" s="189"/>
      <c r="K14" s="189"/>
    </row>
    <row r="15" spans="1:11" ht="27.75" customHeight="1" x14ac:dyDescent="0.25">
      <c r="A15" s="203"/>
      <c r="B15" s="203"/>
      <c r="C15" s="203"/>
      <c r="D15" s="203"/>
      <c r="E15" s="203"/>
      <c r="F15" s="128" t="s">
        <v>92</v>
      </c>
      <c r="G15" s="128" t="s">
        <v>93</v>
      </c>
      <c r="H15" s="128" t="s">
        <v>94</v>
      </c>
      <c r="I15" s="128" t="s">
        <v>95</v>
      </c>
      <c r="J15" s="128" t="s">
        <v>96</v>
      </c>
      <c r="K15" s="128" t="s">
        <v>97</v>
      </c>
    </row>
    <row r="16" spans="1:11" ht="20.25" customHeight="1" x14ac:dyDescent="0.25">
      <c r="A16" s="203"/>
      <c r="B16" s="203" t="s">
        <v>143</v>
      </c>
      <c r="C16" s="203" t="s">
        <v>99</v>
      </c>
      <c r="D16" s="187" t="s">
        <v>100</v>
      </c>
      <c r="E16" s="187"/>
      <c r="F16" s="129">
        <f>F18+F19+F20+F21</f>
        <v>4532</v>
      </c>
      <c r="G16" s="129">
        <f t="shared" ref="G16:K16" si="1">G18+G19+G20+G21</f>
        <v>18235.8</v>
      </c>
      <c r="H16" s="159">
        <f t="shared" si="1"/>
        <v>18660.400000000001</v>
      </c>
      <c r="I16" s="129">
        <f t="shared" si="1"/>
        <v>264457.8</v>
      </c>
      <c r="J16" s="129">
        <f t="shared" si="1"/>
        <v>162449</v>
      </c>
      <c r="K16" s="159">
        <f t="shared" si="1"/>
        <v>470277.5</v>
      </c>
    </row>
    <row r="17" spans="1:11" ht="16.5" customHeight="1" x14ac:dyDescent="0.25">
      <c r="A17" s="203"/>
      <c r="B17" s="203"/>
      <c r="C17" s="203"/>
      <c r="D17" s="187" t="s">
        <v>101</v>
      </c>
      <c r="E17" s="187"/>
      <c r="F17" s="129"/>
      <c r="G17" s="129"/>
      <c r="H17" s="159"/>
      <c r="I17" s="129"/>
      <c r="J17" s="129"/>
      <c r="K17" s="159"/>
    </row>
    <row r="18" spans="1:11" ht="51" customHeight="1" x14ac:dyDescent="0.25">
      <c r="A18" s="203"/>
      <c r="B18" s="203"/>
      <c r="C18" s="203"/>
      <c r="D18" s="187" t="s">
        <v>102</v>
      </c>
      <c r="E18" s="187"/>
      <c r="F18" s="129">
        <v>4532</v>
      </c>
      <c r="G18" s="129">
        <v>6995.8</v>
      </c>
      <c r="H18" s="159">
        <v>6373.1</v>
      </c>
      <c r="I18" s="129">
        <v>6800</v>
      </c>
      <c r="J18" s="129">
        <v>7800</v>
      </c>
      <c r="K18" s="159">
        <f>F18+G18+H18+I18+J18</f>
        <v>32500.9</v>
      </c>
    </row>
    <row r="19" spans="1:11" ht="29.25" customHeight="1" x14ac:dyDescent="0.25">
      <c r="A19" s="203"/>
      <c r="B19" s="203"/>
      <c r="C19" s="203"/>
      <c r="D19" s="187" t="s">
        <v>103</v>
      </c>
      <c r="E19" s="187"/>
      <c r="F19" s="129">
        <v>0</v>
      </c>
      <c r="G19" s="129">
        <v>11140</v>
      </c>
      <c r="H19" s="159">
        <v>12124.8</v>
      </c>
      <c r="I19" s="129">
        <v>255267.8</v>
      </c>
      <c r="J19" s="129">
        <v>154649</v>
      </c>
      <c r="K19" s="159">
        <f t="shared" ref="K19:K21" si="2">F19+G19+H19+I19+J19</f>
        <v>433181.6</v>
      </c>
    </row>
    <row r="20" spans="1:11" ht="37.5" customHeight="1" x14ac:dyDescent="0.25">
      <c r="A20" s="203"/>
      <c r="B20" s="203"/>
      <c r="C20" s="203"/>
      <c r="D20" s="207" t="s">
        <v>144</v>
      </c>
      <c r="E20" s="207"/>
      <c r="F20" s="129">
        <v>0</v>
      </c>
      <c r="G20" s="129">
        <v>0</v>
      </c>
      <c r="H20" s="159">
        <v>162.5</v>
      </c>
      <c r="I20" s="129">
        <v>2390</v>
      </c>
      <c r="J20" s="129">
        <v>0</v>
      </c>
      <c r="K20" s="159">
        <v>4495</v>
      </c>
    </row>
    <row r="21" spans="1:11" ht="38.25" customHeight="1" x14ac:dyDescent="0.25">
      <c r="A21" s="203"/>
      <c r="B21" s="203"/>
      <c r="C21" s="203"/>
      <c r="D21" s="187" t="s">
        <v>104</v>
      </c>
      <c r="E21" s="187"/>
      <c r="F21" s="129">
        <v>0</v>
      </c>
      <c r="G21" s="129">
        <v>100</v>
      </c>
      <c r="H21" s="146">
        <v>0</v>
      </c>
      <c r="I21" s="129">
        <v>0</v>
      </c>
      <c r="J21" s="129">
        <v>0</v>
      </c>
      <c r="K21" s="129">
        <f t="shared" si="2"/>
        <v>100</v>
      </c>
    </row>
    <row r="22" spans="1:11" ht="24.75" customHeight="1" x14ac:dyDescent="0.25">
      <c r="A22" s="204" t="s">
        <v>105</v>
      </c>
      <c r="B22" s="204"/>
      <c r="C22" s="204"/>
      <c r="D22" s="204"/>
      <c r="E22" s="204"/>
      <c r="F22" s="46" t="s">
        <v>78</v>
      </c>
      <c r="G22" s="46" t="s">
        <v>79</v>
      </c>
      <c r="H22" s="46" t="s">
        <v>17</v>
      </c>
      <c r="I22" s="46" t="s">
        <v>80</v>
      </c>
      <c r="J22" s="209" t="s">
        <v>81</v>
      </c>
      <c r="K22" s="209"/>
    </row>
    <row r="23" spans="1:11" ht="41.25" customHeight="1" x14ac:dyDescent="0.25">
      <c r="A23" s="207" t="s">
        <v>65</v>
      </c>
      <c r="B23" s="207"/>
      <c r="C23" s="207"/>
      <c r="D23" s="207"/>
      <c r="E23" s="207"/>
      <c r="F23" s="91">
        <v>9.84</v>
      </c>
      <c r="G23" s="91">
        <v>7.02</v>
      </c>
      <c r="H23" s="91">
        <v>7.02</v>
      </c>
      <c r="I23" s="91">
        <v>7.02</v>
      </c>
      <c r="J23" s="189">
        <v>7.02</v>
      </c>
      <c r="K23" s="189"/>
    </row>
    <row r="24" spans="1:11" ht="21" customHeight="1" x14ac:dyDescent="0.25">
      <c r="A24" s="208" t="s">
        <v>66</v>
      </c>
      <c r="B24" s="208"/>
      <c r="C24" s="208"/>
      <c r="D24" s="208"/>
      <c r="E24" s="208"/>
      <c r="F24" s="91">
        <v>6.8</v>
      </c>
      <c r="G24" s="91">
        <v>7</v>
      </c>
      <c r="H24" s="91">
        <v>7.1</v>
      </c>
      <c r="I24" s="91">
        <v>7.2</v>
      </c>
      <c r="J24" s="189">
        <v>7.3</v>
      </c>
      <c r="K24" s="189"/>
    </row>
    <row r="25" spans="1:11" ht="35.25" customHeight="1" x14ac:dyDescent="0.25">
      <c r="A25" s="188" t="s">
        <v>67</v>
      </c>
      <c r="B25" s="188"/>
      <c r="C25" s="188"/>
      <c r="D25" s="188"/>
      <c r="E25" s="188"/>
      <c r="F25" s="91">
        <v>100</v>
      </c>
      <c r="G25" s="91">
        <v>100</v>
      </c>
      <c r="H25" s="91">
        <v>100</v>
      </c>
      <c r="I25" s="91">
        <v>100</v>
      </c>
      <c r="J25" s="189">
        <v>100</v>
      </c>
      <c r="K25" s="189"/>
    </row>
    <row r="26" spans="1:11" x14ac:dyDescent="0.25">
      <c r="A26" s="2"/>
      <c r="B26" s="2"/>
      <c r="C26" s="2"/>
      <c r="D26" s="2"/>
      <c r="E26" s="2"/>
      <c r="F26" s="2"/>
      <c r="G26" s="28"/>
      <c r="H26" s="2"/>
      <c r="I26" s="2"/>
      <c r="J26" s="2"/>
      <c r="K26" s="2"/>
    </row>
    <row r="27" spans="1:11" x14ac:dyDescent="0.25">
      <c r="A27" s="4"/>
    </row>
  </sheetData>
  <mergeCells count="35">
    <mergeCell ref="A7:K7"/>
    <mergeCell ref="A1:K1"/>
    <mergeCell ref="A2:K2"/>
    <mergeCell ref="A3:K3"/>
    <mergeCell ref="A5:K5"/>
    <mergeCell ref="A6:K6"/>
    <mergeCell ref="A9:B9"/>
    <mergeCell ref="C9:K9"/>
    <mergeCell ref="A10:B12"/>
    <mergeCell ref="C10:K10"/>
    <mergeCell ref="C11:E11"/>
    <mergeCell ref="J11:K11"/>
    <mergeCell ref="C12:E12"/>
    <mergeCell ref="J12:K12"/>
    <mergeCell ref="B16:B21"/>
    <mergeCell ref="C16:C21"/>
    <mergeCell ref="D16:E16"/>
    <mergeCell ref="D17:E17"/>
    <mergeCell ref="D18:E18"/>
    <mergeCell ref="A24:E24"/>
    <mergeCell ref="J24:K24"/>
    <mergeCell ref="A25:E25"/>
    <mergeCell ref="J25:K25"/>
    <mergeCell ref="D19:E19"/>
    <mergeCell ref="D21:E21"/>
    <mergeCell ref="A22:E22"/>
    <mergeCell ref="J22:K22"/>
    <mergeCell ref="A23:E23"/>
    <mergeCell ref="J23:K23"/>
    <mergeCell ref="D20:E20"/>
    <mergeCell ref="A13:A21"/>
    <mergeCell ref="B13:B15"/>
    <mergeCell ref="C13:C15"/>
    <mergeCell ref="D13:E15"/>
    <mergeCell ref="F13:K14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P18" sqref="P18:P19"/>
    </sheetView>
  </sheetViews>
  <sheetFormatPr defaultRowHeight="15" x14ac:dyDescent="0.25"/>
  <cols>
    <col min="1" max="1" width="23" customWidth="1"/>
    <col min="2" max="2" width="26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185" t="s">
        <v>145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x14ac:dyDescent="0.25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 x14ac:dyDescent="0.25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118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x14ac:dyDescent="0.25">
      <c r="A5" s="184" t="s">
        <v>148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x14ac:dyDescent="0.25">
      <c r="A6" s="224" t="s">
        <v>146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x14ac:dyDescent="0.25">
      <c r="A7" s="184" t="s">
        <v>85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x14ac:dyDescent="0.25">
      <c r="A8" s="119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38.25" customHeight="1" x14ac:dyDescent="0.25">
      <c r="A9" s="187" t="s">
        <v>86</v>
      </c>
      <c r="B9" s="187"/>
      <c r="C9" s="208" t="s">
        <v>87</v>
      </c>
      <c r="D9" s="208"/>
      <c r="E9" s="208"/>
      <c r="F9" s="208"/>
      <c r="G9" s="208"/>
      <c r="H9" s="208"/>
      <c r="I9" s="208"/>
      <c r="J9" s="208"/>
      <c r="K9" s="208"/>
    </row>
    <row r="10" spans="1:11" ht="30.75" customHeight="1" x14ac:dyDescent="0.25">
      <c r="A10" s="187" t="s">
        <v>88</v>
      </c>
      <c r="B10" s="187"/>
      <c r="C10" s="207" t="s">
        <v>69</v>
      </c>
      <c r="D10" s="207"/>
      <c r="E10" s="207"/>
      <c r="F10" s="207"/>
      <c r="G10" s="207"/>
      <c r="H10" s="207"/>
      <c r="I10" s="207"/>
      <c r="J10" s="207"/>
      <c r="K10" s="207"/>
    </row>
    <row r="11" spans="1:11" x14ac:dyDescent="0.25">
      <c r="A11" s="187"/>
      <c r="B11" s="187"/>
      <c r="C11" s="189" t="s">
        <v>90</v>
      </c>
      <c r="D11" s="189"/>
      <c r="E11" s="189"/>
      <c r="F11" s="128" t="s">
        <v>78</v>
      </c>
      <c r="G11" s="128" t="s">
        <v>79</v>
      </c>
      <c r="H11" s="128" t="s">
        <v>17</v>
      </c>
      <c r="I11" s="128" t="s">
        <v>80</v>
      </c>
      <c r="J11" s="209" t="s">
        <v>81</v>
      </c>
      <c r="K11" s="209"/>
    </row>
    <row r="12" spans="1:11" x14ac:dyDescent="0.25">
      <c r="A12" s="187"/>
      <c r="B12" s="187"/>
      <c r="C12" s="210">
        <v>0</v>
      </c>
      <c r="D12" s="210"/>
      <c r="E12" s="210"/>
      <c r="F12" s="129">
        <f>F16</f>
        <v>14182.8</v>
      </c>
      <c r="G12" s="129">
        <f t="shared" ref="G12:I12" si="0">G16</f>
        <v>5571.2</v>
      </c>
      <c r="H12" s="129">
        <f t="shared" si="0"/>
        <v>5270.2</v>
      </c>
      <c r="I12" s="129">
        <f t="shared" si="0"/>
        <v>4940.3</v>
      </c>
      <c r="J12" s="211">
        <f>J16</f>
        <v>4940.3</v>
      </c>
      <c r="K12" s="211"/>
    </row>
    <row r="13" spans="1:11" ht="27.75" customHeight="1" x14ac:dyDescent="0.25">
      <c r="A13" s="203" t="s">
        <v>112</v>
      </c>
      <c r="B13" s="203" t="s">
        <v>109</v>
      </c>
      <c r="C13" s="203" t="s">
        <v>110</v>
      </c>
      <c r="D13" s="203" t="s">
        <v>111</v>
      </c>
      <c r="E13" s="203"/>
      <c r="F13" s="189" t="s">
        <v>91</v>
      </c>
      <c r="G13" s="189"/>
      <c r="H13" s="189"/>
      <c r="I13" s="189"/>
      <c r="J13" s="189"/>
      <c r="K13" s="189"/>
    </row>
    <row r="14" spans="1:11" ht="31.5" hidden="1" customHeight="1" x14ac:dyDescent="0.25">
      <c r="A14" s="203"/>
      <c r="B14" s="203"/>
      <c r="C14" s="203"/>
      <c r="D14" s="203"/>
      <c r="E14" s="203"/>
      <c r="F14" s="189"/>
      <c r="G14" s="189"/>
      <c r="H14" s="189"/>
      <c r="I14" s="189"/>
      <c r="J14" s="189"/>
      <c r="K14" s="189"/>
    </row>
    <row r="15" spans="1:11" ht="27.75" customHeight="1" x14ac:dyDescent="0.25">
      <c r="A15" s="203"/>
      <c r="B15" s="203"/>
      <c r="C15" s="203"/>
      <c r="D15" s="203"/>
      <c r="E15" s="203"/>
      <c r="F15" s="128" t="s">
        <v>92</v>
      </c>
      <c r="G15" s="128" t="s">
        <v>93</v>
      </c>
      <c r="H15" s="128" t="s">
        <v>94</v>
      </c>
      <c r="I15" s="128" t="s">
        <v>95</v>
      </c>
      <c r="J15" s="128" t="s">
        <v>96</v>
      </c>
      <c r="K15" s="128" t="s">
        <v>97</v>
      </c>
    </row>
    <row r="16" spans="1:11" ht="20.25" customHeight="1" x14ac:dyDescent="0.25">
      <c r="A16" s="203"/>
      <c r="B16" s="203" t="s">
        <v>147</v>
      </c>
      <c r="C16" s="203" t="s">
        <v>99</v>
      </c>
      <c r="D16" s="187" t="s">
        <v>100</v>
      </c>
      <c r="E16" s="187"/>
      <c r="F16" s="129">
        <f>F18+F19+F20</f>
        <v>14182.8</v>
      </c>
      <c r="G16" s="129">
        <f t="shared" ref="G16:K16" si="1">G18+G19+G20</f>
        <v>5571.2</v>
      </c>
      <c r="H16" s="159">
        <f t="shared" si="1"/>
        <v>5270.2</v>
      </c>
      <c r="I16" s="129">
        <f t="shared" si="1"/>
        <v>4940.3</v>
      </c>
      <c r="J16" s="129">
        <f t="shared" si="1"/>
        <v>4940.3</v>
      </c>
      <c r="K16" s="159">
        <f t="shared" si="1"/>
        <v>34904.800000000003</v>
      </c>
    </row>
    <row r="17" spans="1:11" ht="16.5" customHeight="1" x14ac:dyDescent="0.25">
      <c r="A17" s="203"/>
      <c r="B17" s="203"/>
      <c r="C17" s="203"/>
      <c r="D17" s="187" t="s">
        <v>101</v>
      </c>
      <c r="E17" s="187"/>
      <c r="F17" s="129"/>
      <c r="G17" s="129"/>
      <c r="H17" s="159"/>
      <c r="I17" s="129"/>
      <c r="J17" s="129"/>
      <c r="K17" s="159"/>
    </row>
    <row r="18" spans="1:11" ht="51" customHeight="1" x14ac:dyDescent="0.25">
      <c r="A18" s="203"/>
      <c r="B18" s="203"/>
      <c r="C18" s="203"/>
      <c r="D18" s="187" t="s">
        <v>102</v>
      </c>
      <c r="E18" s="187"/>
      <c r="F18" s="129">
        <v>14182.8</v>
      </c>
      <c r="G18" s="129">
        <v>5571.2</v>
      </c>
      <c r="H18" s="159">
        <v>5270.2</v>
      </c>
      <c r="I18" s="129">
        <v>4940.3</v>
      </c>
      <c r="J18" s="129">
        <v>4940.3</v>
      </c>
      <c r="K18" s="159">
        <f>F18+G18+H18+I18+J18</f>
        <v>34904.800000000003</v>
      </c>
    </row>
    <row r="19" spans="1:11" ht="29.25" customHeight="1" x14ac:dyDescent="0.25">
      <c r="A19" s="203"/>
      <c r="B19" s="203"/>
      <c r="C19" s="203"/>
      <c r="D19" s="187" t="s">
        <v>103</v>
      </c>
      <c r="E19" s="187"/>
      <c r="F19" s="129">
        <v>0</v>
      </c>
      <c r="G19" s="129">
        <v>0</v>
      </c>
      <c r="H19" s="159">
        <v>0</v>
      </c>
      <c r="I19" s="129">
        <v>0</v>
      </c>
      <c r="J19" s="129">
        <v>0</v>
      </c>
      <c r="K19" s="159">
        <v>0</v>
      </c>
    </row>
    <row r="20" spans="1:11" ht="38.25" customHeight="1" x14ac:dyDescent="0.25">
      <c r="A20" s="203"/>
      <c r="B20" s="203"/>
      <c r="C20" s="203"/>
      <c r="D20" s="187" t="s">
        <v>104</v>
      </c>
      <c r="E20" s="187"/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</row>
    <row r="21" spans="1:11" ht="24.75" customHeight="1" x14ac:dyDescent="0.25">
      <c r="A21" s="204" t="s">
        <v>105</v>
      </c>
      <c r="B21" s="204"/>
      <c r="C21" s="204"/>
      <c r="D21" s="204"/>
      <c r="E21" s="204"/>
      <c r="F21" s="46" t="s">
        <v>78</v>
      </c>
      <c r="G21" s="46" t="s">
        <v>79</v>
      </c>
      <c r="H21" s="46" t="s">
        <v>17</v>
      </c>
      <c r="I21" s="46" t="s">
        <v>80</v>
      </c>
      <c r="J21" s="209" t="s">
        <v>81</v>
      </c>
      <c r="K21" s="209"/>
    </row>
    <row r="22" spans="1:11" ht="30" customHeight="1" x14ac:dyDescent="0.25">
      <c r="A22" s="207" t="s">
        <v>149</v>
      </c>
      <c r="B22" s="207"/>
      <c r="C22" s="207"/>
      <c r="D22" s="207"/>
      <c r="E22" s="207"/>
      <c r="F22" s="91">
        <v>100</v>
      </c>
      <c r="G22" s="91">
        <v>100</v>
      </c>
      <c r="H22" s="91">
        <v>100</v>
      </c>
      <c r="I22" s="91">
        <v>100</v>
      </c>
      <c r="J22" s="189">
        <v>100</v>
      </c>
      <c r="K22" s="189"/>
    </row>
    <row r="23" spans="1:11" x14ac:dyDescent="0.25">
      <c r="A23" s="2"/>
      <c r="B23" s="2"/>
      <c r="C23" s="2"/>
      <c r="D23" s="2"/>
      <c r="E23" s="2"/>
      <c r="F23" s="2"/>
      <c r="G23" s="28"/>
      <c r="H23" s="28"/>
      <c r="I23" s="2"/>
      <c r="J23" s="2"/>
      <c r="K23" s="2"/>
    </row>
    <row r="24" spans="1:11" x14ac:dyDescent="0.25">
      <c r="A24" s="4"/>
    </row>
  </sheetData>
  <mergeCells count="30">
    <mergeCell ref="A7:K7"/>
    <mergeCell ref="A1:K1"/>
    <mergeCell ref="A2:K2"/>
    <mergeCell ref="A3:K3"/>
    <mergeCell ref="A5:K5"/>
    <mergeCell ref="A6:K6"/>
    <mergeCell ref="A9:B9"/>
    <mergeCell ref="C9:K9"/>
    <mergeCell ref="A10:B12"/>
    <mergeCell ref="C10:K10"/>
    <mergeCell ref="C11:E11"/>
    <mergeCell ref="J11:K11"/>
    <mergeCell ref="C12:E12"/>
    <mergeCell ref="J12:K12"/>
    <mergeCell ref="D19:E19"/>
    <mergeCell ref="D20:E20"/>
    <mergeCell ref="A21:E21"/>
    <mergeCell ref="J21:K21"/>
    <mergeCell ref="A22:E22"/>
    <mergeCell ref="J22:K22"/>
    <mergeCell ref="A13:A20"/>
    <mergeCell ref="B13:B15"/>
    <mergeCell ref="C13:C15"/>
    <mergeCell ref="D13:E15"/>
    <mergeCell ref="F13:K14"/>
    <mergeCell ref="B16:B20"/>
    <mergeCell ref="C16:C20"/>
    <mergeCell ref="D16:E16"/>
    <mergeCell ref="D17:E17"/>
    <mergeCell ref="D18:E18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Паспорт программы</vt:lpstr>
      <vt:lpstr>Прил 1 Планируемые результаты</vt:lpstr>
      <vt:lpstr>Прил 2 Паспорт подпр 1</vt:lpstr>
      <vt:lpstr>Прил 3 паспорт подпр 2</vt:lpstr>
      <vt:lpstr>Прил 4 паспорт подпр 3</vt:lpstr>
      <vt:lpstr>Прил 5 паспорт подпр 4</vt:lpstr>
      <vt:lpstr>Прил 6 пасп подпр 5</vt:lpstr>
      <vt:lpstr>Прил 7 пасп подпр 6</vt:lpstr>
      <vt:lpstr>Прил 8 пасп подпр 7</vt:lpstr>
      <vt:lpstr>Прил 9 пасп подпр 8</vt:lpstr>
      <vt:lpstr>Прил 10 Обоснов фин ресурсов</vt:lpstr>
      <vt:lpstr>Прил 11 Перечень мероприятий</vt:lpstr>
      <vt:lpstr>Прил 12 Адресный перечень об</vt:lpstr>
      <vt:lpstr>Прил 13 Адреснперечень объекта</vt:lpstr>
      <vt:lpstr>Прил 14 методика расчета</vt:lpstr>
      <vt:lpstr>'Прил 1 Планируемые результаты'!Область_печати</vt:lpstr>
      <vt:lpstr>'Прил 11 Перечень мероприятий'!Область_печати</vt:lpstr>
      <vt:lpstr>'Прил 9 пасп подпр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2017-11-29T14:48:19Z</dcterms:modified>
</cp:coreProperties>
</file>